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PC1\Pictures\ERAS - Prototype-Dev (testActive)\_extras\"/>
    </mc:Choice>
  </mc:AlternateContent>
  <xr:revisionPtr revIDLastSave="0" documentId="13_ncr:1_{08E88521-59A7-47CB-AE26-0D02D492FF5E}" xr6:coauthVersionLast="47" xr6:coauthVersionMax="47" xr10:uidLastSave="{00000000-0000-0000-0000-000000000000}"/>
  <bookViews>
    <workbookView xWindow="-108" yWindow="-108" windowWidth="23256" windowHeight="12576" firstSheet="4" activeTab="5" xr2:uid="{00000000-000D-0000-FFFF-FFFF00000000}"/>
  </bookViews>
  <sheets>
    <sheet name="RS" sheetId="1" r:id="rId1"/>
    <sheet name="StarClasses" sheetId="12" r:id="rId2"/>
    <sheet name="Stats" sheetId="13" r:id="rId3"/>
    <sheet name="(U)-B KILOSTRUCTURES" sheetId="15" r:id="rId4"/>
    <sheet name="(U)-B MEGASTRUCTURES" sheetId="14" r:id="rId5"/>
    <sheet name="(U)-S KILOSTRUCTURES" sheetId="10" r:id="rId6"/>
    <sheet name="(U)-S MEGASTRUCTURES" sheetId="3" r:id="rId7"/>
    <sheet name="(U)-S GIGASTRUCTURES" sheetId="6" r:id="rId8"/>
    <sheet name="(I) MEGASTRUCTURES" sheetId="4" r:id="rId9"/>
    <sheet name="(I) GIGASTRUCTURES" sheetId="7" r:id="rId10"/>
    <sheet name="(MOON) MEGASTRUCTURES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7" i="10" l="1"/>
  <c r="CD83" i="6"/>
  <c r="CD82" i="6"/>
  <c r="CD81" i="6"/>
  <c r="CD80" i="6"/>
  <c r="R217" i="10" l="1"/>
  <c r="N39" i="15"/>
  <c r="N26" i="10"/>
  <c r="N41" i="10" s="1"/>
  <c r="O26" i="10"/>
  <c r="M26" i="10"/>
  <c r="M41" i="10" s="1"/>
  <c r="Q232" i="10"/>
  <c r="O232" i="10"/>
  <c r="N232" i="10"/>
  <c r="P232" i="10" s="1"/>
  <c r="R232" i="10" s="1"/>
  <c r="M232" i="10"/>
  <c r="Q231" i="10"/>
  <c r="O231" i="10"/>
  <c r="N231" i="10"/>
  <c r="P231" i="10" s="1"/>
  <c r="R231" i="10" s="1"/>
  <c r="M231" i="10"/>
  <c r="Q230" i="10"/>
  <c r="O230" i="10"/>
  <c r="N230" i="10"/>
  <c r="P230" i="10" s="1"/>
  <c r="R230" i="10" s="1"/>
  <c r="M230" i="10"/>
  <c r="Q229" i="10"/>
  <c r="O229" i="10"/>
  <c r="N229" i="10"/>
  <c r="P229" i="10" s="1"/>
  <c r="R229" i="10" s="1"/>
  <c r="M229" i="10"/>
  <c r="Q228" i="10"/>
  <c r="O228" i="10"/>
  <c r="N228" i="10"/>
  <c r="P228" i="10" s="1"/>
  <c r="R228" i="10" s="1"/>
  <c r="M228" i="10"/>
  <c r="Q227" i="10"/>
  <c r="O227" i="10"/>
  <c r="N227" i="10"/>
  <c r="P227" i="10" s="1"/>
  <c r="R227" i="10" s="1"/>
  <c r="M227" i="10"/>
  <c r="Q226" i="10"/>
  <c r="O226" i="10"/>
  <c r="N226" i="10"/>
  <c r="P226" i="10" s="1"/>
  <c r="R226" i="10" s="1"/>
  <c r="M226" i="10"/>
  <c r="Q225" i="10"/>
  <c r="O225" i="10"/>
  <c r="N225" i="10"/>
  <c r="P225" i="10" s="1"/>
  <c r="R225" i="10" s="1"/>
  <c r="M225" i="10"/>
  <c r="Q224" i="10"/>
  <c r="O224" i="10"/>
  <c r="N224" i="10"/>
  <c r="P224" i="10" s="1"/>
  <c r="R224" i="10" s="1"/>
  <c r="M224" i="10"/>
  <c r="Q223" i="10"/>
  <c r="O223" i="10"/>
  <c r="N223" i="10"/>
  <c r="P223" i="10" s="1"/>
  <c r="R223" i="10" s="1"/>
  <c r="M223" i="10"/>
  <c r="Q222" i="10"/>
  <c r="O222" i="10"/>
  <c r="N222" i="10"/>
  <c r="P222" i="10" s="1"/>
  <c r="R222" i="10" s="1"/>
  <c r="M222" i="10"/>
  <c r="Q221" i="10"/>
  <c r="O221" i="10"/>
  <c r="N221" i="10"/>
  <c r="P221" i="10" s="1"/>
  <c r="R221" i="10" s="1"/>
  <c r="M221" i="10"/>
  <c r="Q220" i="10"/>
  <c r="O220" i="10"/>
  <c r="N220" i="10"/>
  <c r="P220" i="10" s="1"/>
  <c r="R220" i="10" s="1"/>
  <c r="M220" i="10"/>
  <c r="Q219" i="10"/>
  <c r="O219" i="10"/>
  <c r="N219" i="10"/>
  <c r="P219" i="10" s="1"/>
  <c r="R219" i="10" s="1"/>
  <c r="M219" i="10"/>
  <c r="Q218" i="10"/>
  <c r="O218" i="10"/>
  <c r="N218" i="10"/>
  <c r="P218" i="10" s="1"/>
  <c r="R218" i="10" s="1"/>
  <c r="M218" i="10"/>
  <c r="Q217" i="10"/>
  <c r="Q216" i="10"/>
  <c r="O216" i="10"/>
  <c r="N216" i="10"/>
  <c r="P216" i="10" s="1"/>
  <c r="R216" i="10" s="1"/>
  <c r="M216" i="10"/>
  <c r="Q215" i="10"/>
  <c r="O215" i="10"/>
  <c r="N215" i="10"/>
  <c r="P215" i="10" s="1"/>
  <c r="R215" i="10" s="1"/>
  <c r="M215" i="10"/>
  <c r="O211" i="10"/>
  <c r="N211" i="10"/>
  <c r="M211" i="10"/>
  <c r="P211" i="10" s="1"/>
  <c r="O210" i="10"/>
  <c r="N210" i="10"/>
  <c r="M210" i="10"/>
  <c r="O209" i="10"/>
  <c r="N209" i="10"/>
  <c r="M209" i="10"/>
  <c r="P209" i="10" s="1"/>
  <c r="O208" i="10"/>
  <c r="N208" i="10"/>
  <c r="M208" i="10"/>
  <c r="O206" i="10"/>
  <c r="N206" i="10"/>
  <c r="M206" i="10"/>
  <c r="O203" i="10"/>
  <c r="N203" i="10"/>
  <c r="M203" i="10"/>
  <c r="O200" i="10"/>
  <c r="N200" i="10"/>
  <c r="M200" i="10"/>
  <c r="O199" i="10"/>
  <c r="N199" i="10"/>
  <c r="M199" i="10"/>
  <c r="O198" i="10"/>
  <c r="N198" i="10"/>
  <c r="M198" i="10"/>
  <c r="P198" i="10" s="1"/>
  <c r="O197" i="10"/>
  <c r="N197" i="10"/>
  <c r="M197" i="10"/>
  <c r="P196" i="10"/>
  <c r="O195" i="10"/>
  <c r="N195" i="10"/>
  <c r="M195" i="10"/>
  <c r="O194" i="10"/>
  <c r="N194" i="10"/>
  <c r="M194" i="10"/>
  <c r="O190" i="10"/>
  <c r="N190" i="10"/>
  <c r="M190" i="10"/>
  <c r="O189" i="10"/>
  <c r="N189" i="10"/>
  <c r="M189" i="10"/>
  <c r="O188" i="10"/>
  <c r="N188" i="10"/>
  <c r="M188" i="10"/>
  <c r="O187" i="10"/>
  <c r="N187" i="10"/>
  <c r="M187" i="10"/>
  <c r="O185" i="10"/>
  <c r="N185" i="10"/>
  <c r="M185" i="10"/>
  <c r="O182" i="10"/>
  <c r="N182" i="10"/>
  <c r="M182" i="10"/>
  <c r="O179" i="10"/>
  <c r="N179" i="10"/>
  <c r="P179" i="10" s="1"/>
  <c r="M179" i="10"/>
  <c r="O178" i="10"/>
  <c r="N178" i="10"/>
  <c r="M178" i="10"/>
  <c r="O177" i="10"/>
  <c r="N177" i="10"/>
  <c r="P177" i="10" s="1"/>
  <c r="M177" i="10"/>
  <c r="O176" i="10"/>
  <c r="N176" i="10"/>
  <c r="M176" i="10"/>
  <c r="P175" i="10"/>
  <c r="O174" i="10"/>
  <c r="N174" i="10"/>
  <c r="M174" i="10"/>
  <c r="P174" i="10" s="1"/>
  <c r="O173" i="10"/>
  <c r="N173" i="10"/>
  <c r="M173" i="10"/>
  <c r="O168" i="10"/>
  <c r="N168" i="10"/>
  <c r="M168" i="10"/>
  <c r="O167" i="10"/>
  <c r="N167" i="10"/>
  <c r="M167" i="10"/>
  <c r="O166" i="10"/>
  <c r="N166" i="10"/>
  <c r="M166" i="10"/>
  <c r="P166" i="10" s="1"/>
  <c r="O165" i="10"/>
  <c r="N165" i="10"/>
  <c r="M165" i="10"/>
  <c r="O163" i="10"/>
  <c r="N163" i="10"/>
  <c r="M163" i="10"/>
  <c r="P163" i="10" s="1"/>
  <c r="O160" i="10"/>
  <c r="N160" i="10"/>
  <c r="M160" i="10"/>
  <c r="P160" i="10" s="1"/>
  <c r="O157" i="10"/>
  <c r="N157" i="10"/>
  <c r="M157" i="10"/>
  <c r="P157" i="10" s="1"/>
  <c r="O156" i="10"/>
  <c r="N156" i="10"/>
  <c r="M156" i="10"/>
  <c r="O155" i="10"/>
  <c r="N155" i="10"/>
  <c r="M155" i="10"/>
  <c r="O154" i="10"/>
  <c r="N154" i="10"/>
  <c r="M154" i="10"/>
  <c r="P153" i="10"/>
  <c r="O152" i="10"/>
  <c r="N152" i="10"/>
  <c r="M152" i="10"/>
  <c r="P152" i="10" s="1"/>
  <c r="O151" i="10"/>
  <c r="N151" i="10"/>
  <c r="M151" i="10"/>
  <c r="O147" i="10"/>
  <c r="N147" i="10"/>
  <c r="M147" i="10"/>
  <c r="O146" i="10"/>
  <c r="N146" i="10"/>
  <c r="M146" i="10"/>
  <c r="O145" i="10"/>
  <c r="N145" i="10"/>
  <c r="M145" i="10"/>
  <c r="O144" i="10"/>
  <c r="N144" i="10"/>
  <c r="M144" i="10"/>
  <c r="O142" i="10"/>
  <c r="N142" i="10"/>
  <c r="M142" i="10"/>
  <c r="P142" i="10" s="1"/>
  <c r="O139" i="10"/>
  <c r="N139" i="10"/>
  <c r="M139" i="10"/>
  <c r="O136" i="10"/>
  <c r="N136" i="10"/>
  <c r="P136" i="10" s="1"/>
  <c r="M136" i="10"/>
  <c r="O135" i="10"/>
  <c r="N135" i="10"/>
  <c r="M135" i="10"/>
  <c r="O134" i="10"/>
  <c r="N134" i="10"/>
  <c r="M134" i="10"/>
  <c r="O133" i="10"/>
  <c r="N133" i="10"/>
  <c r="M133" i="10"/>
  <c r="P132" i="10"/>
  <c r="O131" i="10"/>
  <c r="N131" i="10"/>
  <c r="M131" i="10"/>
  <c r="O130" i="10"/>
  <c r="N130" i="10"/>
  <c r="M130" i="10"/>
  <c r="O125" i="10"/>
  <c r="N125" i="10"/>
  <c r="M125" i="10"/>
  <c r="O124" i="10"/>
  <c r="N124" i="10"/>
  <c r="M124" i="10"/>
  <c r="P124" i="10" s="1"/>
  <c r="O123" i="10"/>
  <c r="N123" i="10"/>
  <c r="M123" i="10"/>
  <c r="O122" i="10"/>
  <c r="N122" i="10"/>
  <c r="M122" i="10"/>
  <c r="O120" i="10"/>
  <c r="N120" i="10"/>
  <c r="M120" i="10"/>
  <c r="P120" i="10" s="1"/>
  <c r="O117" i="10"/>
  <c r="N117" i="10"/>
  <c r="M117" i="10"/>
  <c r="O114" i="10"/>
  <c r="N114" i="10"/>
  <c r="M114" i="10"/>
  <c r="O113" i="10"/>
  <c r="N113" i="10"/>
  <c r="M113" i="10"/>
  <c r="O112" i="10"/>
  <c r="N112" i="10"/>
  <c r="M112" i="10"/>
  <c r="O111" i="10"/>
  <c r="N111" i="10"/>
  <c r="M111" i="10"/>
  <c r="P111" i="10" s="1"/>
  <c r="P110" i="10"/>
  <c r="O109" i="10"/>
  <c r="N109" i="10"/>
  <c r="M109" i="10"/>
  <c r="O108" i="10"/>
  <c r="N108" i="10"/>
  <c r="M108" i="10"/>
  <c r="O104" i="10"/>
  <c r="N104" i="10"/>
  <c r="M104" i="10"/>
  <c r="O103" i="10"/>
  <c r="N103" i="10"/>
  <c r="M103" i="10"/>
  <c r="O102" i="10"/>
  <c r="N102" i="10"/>
  <c r="M102" i="10"/>
  <c r="O101" i="10"/>
  <c r="N101" i="10"/>
  <c r="M101" i="10"/>
  <c r="O99" i="10"/>
  <c r="N99" i="10"/>
  <c r="M99" i="10"/>
  <c r="O96" i="10"/>
  <c r="N96" i="10"/>
  <c r="M96" i="10"/>
  <c r="O93" i="10"/>
  <c r="N93" i="10"/>
  <c r="M93" i="10"/>
  <c r="O92" i="10"/>
  <c r="N92" i="10"/>
  <c r="M92" i="10"/>
  <c r="O91" i="10"/>
  <c r="N91" i="10"/>
  <c r="M91" i="10"/>
  <c r="O90" i="10"/>
  <c r="N90" i="10"/>
  <c r="M90" i="10"/>
  <c r="P89" i="10"/>
  <c r="O88" i="10"/>
  <c r="N88" i="10"/>
  <c r="M88" i="10"/>
  <c r="P88" i="10" s="1"/>
  <c r="O87" i="10"/>
  <c r="N87" i="10"/>
  <c r="M87" i="10"/>
  <c r="O83" i="10"/>
  <c r="N83" i="10"/>
  <c r="M83" i="10"/>
  <c r="O82" i="10"/>
  <c r="N82" i="10"/>
  <c r="M82" i="10"/>
  <c r="O81" i="10"/>
  <c r="N81" i="10"/>
  <c r="M81" i="10"/>
  <c r="O80" i="10"/>
  <c r="N80" i="10"/>
  <c r="M80" i="10"/>
  <c r="O78" i="10"/>
  <c r="N78" i="10"/>
  <c r="M78" i="10"/>
  <c r="O75" i="10"/>
  <c r="N75" i="10"/>
  <c r="M75" i="10"/>
  <c r="O72" i="10"/>
  <c r="N72" i="10"/>
  <c r="M72" i="10"/>
  <c r="O71" i="10"/>
  <c r="N71" i="10"/>
  <c r="M71" i="10"/>
  <c r="O70" i="10"/>
  <c r="N70" i="10"/>
  <c r="M70" i="10"/>
  <c r="O69" i="10"/>
  <c r="N69" i="10"/>
  <c r="M69" i="10"/>
  <c r="P68" i="10"/>
  <c r="O67" i="10"/>
  <c r="N67" i="10"/>
  <c r="M67" i="10"/>
  <c r="O66" i="10"/>
  <c r="N66" i="10"/>
  <c r="M66" i="10"/>
  <c r="O62" i="10"/>
  <c r="N62" i="10"/>
  <c r="M62" i="10"/>
  <c r="O61" i="10"/>
  <c r="N61" i="10"/>
  <c r="M61" i="10"/>
  <c r="O60" i="10"/>
  <c r="N60" i="10"/>
  <c r="M60" i="10"/>
  <c r="P60" i="10" s="1"/>
  <c r="O59" i="10"/>
  <c r="N59" i="10"/>
  <c r="M59" i="10"/>
  <c r="O57" i="10"/>
  <c r="N57" i="10"/>
  <c r="M57" i="10"/>
  <c r="O54" i="10"/>
  <c r="N54" i="10"/>
  <c r="M54" i="10"/>
  <c r="P54" i="10" s="1"/>
  <c r="O51" i="10"/>
  <c r="N51" i="10"/>
  <c r="M51" i="10"/>
  <c r="O50" i="10"/>
  <c r="N50" i="10"/>
  <c r="M50" i="10"/>
  <c r="O49" i="10"/>
  <c r="N49" i="10"/>
  <c r="M49" i="10"/>
  <c r="O48" i="10"/>
  <c r="N48" i="10"/>
  <c r="M48" i="10"/>
  <c r="P48" i="10" s="1"/>
  <c r="P47" i="10"/>
  <c r="O46" i="10"/>
  <c r="N46" i="10"/>
  <c r="P46" i="10" s="1"/>
  <c r="M46" i="10"/>
  <c r="O45" i="10"/>
  <c r="N45" i="10"/>
  <c r="P45" i="10" s="1"/>
  <c r="M45" i="10"/>
  <c r="O40" i="10"/>
  <c r="O20" i="10"/>
  <c r="N20" i="10"/>
  <c r="M20" i="10"/>
  <c r="O19" i="10"/>
  <c r="N19" i="10"/>
  <c r="M19" i="10"/>
  <c r="O18" i="10"/>
  <c r="N18" i="10"/>
  <c r="M18" i="10"/>
  <c r="O17" i="10"/>
  <c r="N17" i="10"/>
  <c r="M17" i="10"/>
  <c r="O15" i="10"/>
  <c r="N15" i="10"/>
  <c r="M15" i="10"/>
  <c r="O12" i="10"/>
  <c r="N12" i="10"/>
  <c r="M12" i="10"/>
  <c r="P12" i="10" s="1"/>
  <c r="O9" i="10"/>
  <c r="N9" i="10"/>
  <c r="M9" i="10"/>
  <c r="O8" i="10"/>
  <c r="N8" i="10"/>
  <c r="M8" i="10"/>
  <c r="O7" i="10"/>
  <c r="N7" i="10"/>
  <c r="M7" i="10"/>
  <c r="O6" i="10"/>
  <c r="N6" i="10"/>
  <c r="M6" i="10"/>
  <c r="P5" i="10"/>
  <c r="O4" i="10"/>
  <c r="N4" i="10"/>
  <c r="M4" i="10"/>
  <c r="P4" i="10" s="1"/>
  <c r="O3" i="10"/>
  <c r="N3" i="10"/>
  <c r="M3" i="10"/>
  <c r="F323" i="10"/>
  <c r="G296" i="10"/>
  <c r="F281" i="10"/>
  <c r="F302" i="10"/>
  <c r="P8" i="10" l="1"/>
  <c r="P6" i="10"/>
  <c r="P19" i="10"/>
  <c r="P17" i="10"/>
  <c r="P20" i="10"/>
  <c r="P18" i="10"/>
  <c r="P15" i="10"/>
  <c r="P9" i="10"/>
  <c r="P3" i="10"/>
  <c r="P7" i="10"/>
  <c r="P49" i="10"/>
  <c r="P62" i="10"/>
  <c r="P50" i="10"/>
  <c r="P57" i="10"/>
  <c r="P61" i="10"/>
  <c r="P51" i="10"/>
  <c r="P59" i="10"/>
  <c r="P91" i="10"/>
  <c r="P104" i="10"/>
  <c r="P71" i="10"/>
  <c r="P72" i="10"/>
  <c r="P80" i="10"/>
  <c r="P75" i="10"/>
  <c r="P67" i="10"/>
  <c r="P81" i="10"/>
  <c r="P112" i="10"/>
  <c r="P125" i="10"/>
  <c r="M24" i="10"/>
  <c r="P78" i="10"/>
  <c r="P109" i="10"/>
  <c r="P123" i="10"/>
  <c r="P210" i="10"/>
  <c r="P69" i="10"/>
  <c r="P82" i="10"/>
  <c r="P155" i="10"/>
  <c r="P200" i="10"/>
  <c r="P208" i="10"/>
  <c r="P66" i="10"/>
  <c r="P70" i="10"/>
  <c r="P83" i="10"/>
  <c r="P114" i="10"/>
  <c r="P194" i="10"/>
  <c r="P134" i="10"/>
  <c r="P178" i="10"/>
  <c r="P122" i="10"/>
  <c r="P131" i="10"/>
  <c r="P147" i="10"/>
  <c r="P203" i="10"/>
  <c r="P90" i="10"/>
  <c r="P145" i="10"/>
  <c r="P199" i="10"/>
  <c r="P113" i="10"/>
  <c r="P130" i="10"/>
  <c r="P151" i="10"/>
  <c r="P165" i="10"/>
  <c r="P197" i="10"/>
  <c r="N25" i="10"/>
  <c r="P41" i="10"/>
  <c r="N40" i="10"/>
  <c r="P101" i="10"/>
  <c r="P117" i="10"/>
  <c r="P154" i="10"/>
  <c r="P167" i="10"/>
  <c r="P187" i="10"/>
  <c r="P190" i="10"/>
  <c r="P96" i="10"/>
  <c r="P146" i="10"/>
  <c r="P182" i="10"/>
  <c r="P26" i="10"/>
  <c r="P102" i="10"/>
  <c r="P144" i="10"/>
  <c r="P168" i="10"/>
  <c r="P188" i="10"/>
  <c r="N24" i="10"/>
  <c r="N27" i="10"/>
  <c r="P92" i="10"/>
  <c r="P108" i="10"/>
  <c r="P139" i="10"/>
  <c r="P206" i="10"/>
  <c r="O24" i="10"/>
  <c r="N29" i="10"/>
  <c r="P99" i="10"/>
  <c r="P135" i="10"/>
  <c r="P185" i="10"/>
  <c r="N33" i="10"/>
  <c r="P87" i="10"/>
  <c r="P103" i="10"/>
  <c r="P133" i="10"/>
  <c r="P156" i="10"/>
  <c r="P173" i="10"/>
  <c r="P176" i="10"/>
  <c r="P189" i="10"/>
  <c r="N38" i="10"/>
  <c r="P93" i="10"/>
  <c r="P195" i="10"/>
  <c r="O28" i="10"/>
  <c r="O30" i="10"/>
  <c r="O36" i="10"/>
  <c r="O39" i="10"/>
  <c r="O41" i="10"/>
  <c r="M25" i="10"/>
  <c r="M27" i="10"/>
  <c r="M29" i="10"/>
  <c r="M33" i="10"/>
  <c r="M38" i="10"/>
  <c r="M40" i="10"/>
  <c r="O25" i="10"/>
  <c r="O27" i="10"/>
  <c r="O29" i="10"/>
  <c r="O33" i="10"/>
  <c r="O38" i="10"/>
  <c r="M28" i="10"/>
  <c r="M30" i="10"/>
  <c r="M36" i="10"/>
  <c r="M39" i="10"/>
  <c r="N28" i="10"/>
  <c r="N30" i="10"/>
  <c r="N36" i="10"/>
  <c r="N39" i="10"/>
  <c r="P27" i="10" l="1"/>
  <c r="P40" i="10"/>
  <c r="P38" i="10"/>
  <c r="P24" i="10"/>
  <c r="P25" i="10"/>
  <c r="P29" i="10"/>
  <c r="P28" i="10"/>
  <c r="P33" i="10"/>
  <c r="P39" i="10"/>
  <c r="P36" i="10"/>
  <c r="P30" i="10"/>
  <c r="AY55" i="15"/>
  <c r="AZ55" i="15" s="1"/>
  <c r="BS227" i="6"/>
  <c r="BS225" i="6"/>
  <c r="BS224" i="6"/>
  <c r="BS222" i="6"/>
  <c r="BS221" i="6"/>
  <c r="BS215" i="6"/>
  <c r="BS216" i="6"/>
  <c r="BS217" i="6"/>
  <c r="BS218" i="6"/>
  <c r="BS219" i="6"/>
  <c r="BS220" i="6"/>
  <c r="BS223" i="6"/>
  <c r="BS226" i="6"/>
  <c r="BS228" i="6"/>
  <c r="BS229" i="6"/>
  <c r="BS230" i="6"/>
  <c r="BS231" i="6"/>
  <c r="BS214" i="6"/>
  <c r="AQ3" i="14"/>
  <c r="AS4" i="3"/>
  <c r="X5" i="3"/>
  <c r="D26" i="10"/>
  <c r="AW7" i="15"/>
  <c r="AY7" i="15" s="1"/>
  <c r="AY51" i="15"/>
  <c r="AY47" i="15"/>
  <c r="AY43" i="15"/>
  <c r="AY39" i="15"/>
  <c r="AY35" i="15"/>
  <c r="AY31" i="15"/>
  <c r="AY27" i="15"/>
  <c r="AY23" i="15"/>
  <c r="AY19" i="15"/>
  <c r="AY15" i="15"/>
  <c r="AY11" i="15"/>
  <c r="AY3" i="15"/>
  <c r="E26" i="10"/>
  <c r="D197" i="10"/>
  <c r="C194" i="10"/>
  <c r="D194" i="10"/>
  <c r="E194" i="10"/>
  <c r="C195" i="10"/>
  <c r="D195" i="10"/>
  <c r="F195" i="10" s="1"/>
  <c r="E195" i="10"/>
  <c r="F196" i="10"/>
  <c r="C197" i="10"/>
  <c r="E197" i="10"/>
  <c r="C198" i="10"/>
  <c r="D198" i="10"/>
  <c r="E198" i="10"/>
  <c r="F198" i="10"/>
  <c r="C199" i="10"/>
  <c r="D199" i="10"/>
  <c r="E199" i="10"/>
  <c r="C200" i="10"/>
  <c r="D200" i="10"/>
  <c r="F200" i="10" s="1"/>
  <c r="E200" i="10"/>
  <c r="C203" i="10"/>
  <c r="F203" i="10" s="1"/>
  <c r="D203" i="10"/>
  <c r="E203" i="10"/>
  <c r="C206" i="10"/>
  <c r="D206" i="10"/>
  <c r="F206" i="10" s="1"/>
  <c r="E206" i="10"/>
  <c r="C208" i="10"/>
  <c r="D208" i="10"/>
  <c r="E208" i="10"/>
  <c r="C209" i="10"/>
  <c r="D209" i="10"/>
  <c r="F209" i="10" s="1"/>
  <c r="E209" i="10"/>
  <c r="C210" i="10"/>
  <c r="D210" i="10"/>
  <c r="E210" i="10"/>
  <c r="C211" i="10"/>
  <c r="D211" i="10"/>
  <c r="E211" i="10"/>
  <c r="F211" i="10"/>
  <c r="C215" i="10"/>
  <c r="D215" i="10"/>
  <c r="E215" i="10"/>
  <c r="C216" i="10"/>
  <c r="D216" i="10"/>
  <c r="F216" i="10" s="1"/>
  <c r="E216" i="10"/>
  <c r="F217" i="10"/>
  <c r="C218" i="10"/>
  <c r="D218" i="10"/>
  <c r="F218" i="10" s="1"/>
  <c r="E218" i="10"/>
  <c r="C219" i="10"/>
  <c r="D219" i="10"/>
  <c r="F219" i="10" s="1"/>
  <c r="E219" i="10"/>
  <c r="C220" i="10"/>
  <c r="D220" i="10"/>
  <c r="F220" i="10" s="1"/>
  <c r="E220" i="10"/>
  <c r="C221" i="10"/>
  <c r="D221" i="10"/>
  <c r="F221" i="10" s="1"/>
  <c r="E221" i="10"/>
  <c r="C224" i="10"/>
  <c r="D224" i="10"/>
  <c r="F224" i="10" s="1"/>
  <c r="E224" i="10"/>
  <c r="C227" i="10"/>
  <c r="D227" i="10"/>
  <c r="F227" i="10" s="1"/>
  <c r="E227" i="10"/>
  <c r="C229" i="10"/>
  <c r="D229" i="10"/>
  <c r="F229" i="10" s="1"/>
  <c r="E229" i="10"/>
  <c r="C230" i="10"/>
  <c r="D230" i="10"/>
  <c r="F230" i="10" s="1"/>
  <c r="E230" i="10"/>
  <c r="C231" i="10"/>
  <c r="D231" i="10"/>
  <c r="F231" i="10" s="1"/>
  <c r="E231" i="10"/>
  <c r="C232" i="10"/>
  <c r="D232" i="10"/>
  <c r="F232" i="10" s="1"/>
  <c r="E232" i="10"/>
  <c r="C237" i="10"/>
  <c r="D237" i="10"/>
  <c r="F237" i="10" s="1"/>
  <c r="E237" i="10"/>
  <c r="C238" i="10"/>
  <c r="D238" i="10"/>
  <c r="E238" i="10"/>
  <c r="F238" i="10"/>
  <c r="F239" i="10"/>
  <c r="C240" i="10"/>
  <c r="F240" i="10" s="1"/>
  <c r="D240" i="10"/>
  <c r="E240" i="10"/>
  <c r="C241" i="10"/>
  <c r="F241" i="10" s="1"/>
  <c r="D241" i="10"/>
  <c r="E241" i="10"/>
  <c r="C242" i="10"/>
  <c r="F242" i="10" s="1"/>
  <c r="D242" i="10"/>
  <c r="E242" i="10"/>
  <c r="C243" i="10"/>
  <c r="F243" i="10" s="1"/>
  <c r="D243" i="10"/>
  <c r="E243" i="10"/>
  <c r="C246" i="10"/>
  <c r="F246" i="10" s="1"/>
  <c r="D246" i="10"/>
  <c r="E246" i="10"/>
  <c r="C249" i="10"/>
  <c r="F249" i="10" s="1"/>
  <c r="D249" i="10"/>
  <c r="E249" i="10"/>
  <c r="C251" i="10"/>
  <c r="F251" i="10" s="1"/>
  <c r="D251" i="10"/>
  <c r="E251" i="10"/>
  <c r="C252" i="10"/>
  <c r="F252" i="10" s="1"/>
  <c r="D252" i="10"/>
  <c r="E252" i="10"/>
  <c r="C253" i="10"/>
  <c r="F253" i="10" s="1"/>
  <c r="D253" i="10"/>
  <c r="E253" i="10"/>
  <c r="C254" i="10"/>
  <c r="F254" i="10" s="1"/>
  <c r="D254" i="10"/>
  <c r="E254" i="10"/>
  <c r="C258" i="10"/>
  <c r="F258" i="10" s="1"/>
  <c r="D258" i="10"/>
  <c r="E258" i="10"/>
  <c r="C259" i="10"/>
  <c r="F259" i="10" s="1"/>
  <c r="D259" i="10"/>
  <c r="E259" i="10"/>
  <c r="F260" i="10"/>
  <c r="C261" i="10"/>
  <c r="D261" i="10"/>
  <c r="E261" i="10"/>
  <c r="F261" i="10"/>
  <c r="C262" i="10"/>
  <c r="F262" i="10" s="1"/>
  <c r="D262" i="10"/>
  <c r="E262" i="10"/>
  <c r="C263" i="10"/>
  <c r="D263" i="10"/>
  <c r="E263" i="10"/>
  <c r="F263" i="10"/>
  <c r="C264" i="10"/>
  <c r="F264" i="10" s="1"/>
  <c r="D264" i="10"/>
  <c r="E264" i="10"/>
  <c r="C267" i="10"/>
  <c r="D267" i="10"/>
  <c r="E267" i="10"/>
  <c r="F267" i="10"/>
  <c r="C270" i="10"/>
  <c r="F270" i="10" s="1"/>
  <c r="D270" i="10"/>
  <c r="E270" i="10"/>
  <c r="C272" i="10"/>
  <c r="D272" i="10"/>
  <c r="E272" i="10"/>
  <c r="F272" i="10"/>
  <c r="C273" i="10"/>
  <c r="F273" i="10" s="1"/>
  <c r="D273" i="10"/>
  <c r="E273" i="10"/>
  <c r="C274" i="10"/>
  <c r="D274" i="10"/>
  <c r="E274" i="10"/>
  <c r="F274" i="10"/>
  <c r="C275" i="10"/>
  <c r="F275" i="10" s="1"/>
  <c r="D275" i="10"/>
  <c r="E275" i="10"/>
  <c r="C279" i="10"/>
  <c r="D279" i="10"/>
  <c r="F279" i="10" s="1"/>
  <c r="E279" i="10"/>
  <c r="G279" i="10"/>
  <c r="C280" i="10"/>
  <c r="D280" i="10"/>
  <c r="F280" i="10" s="1"/>
  <c r="E280" i="10"/>
  <c r="G280" i="10"/>
  <c r="G281" i="10"/>
  <c r="C282" i="10"/>
  <c r="D282" i="10"/>
  <c r="F282" i="10" s="1"/>
  <c r="E282" i="10"/>
  <c r="G282" i="10"/>
  <c r="C283" i="10"/>
  <c r="D283" i="10"/>
  <c r="F283" i="10" s="1"/>
  <c r="E283" i="10"/>
  <c r="G283" i="10"/>
  <c r="C284" i="10"/>
  <c r="D284" i="10"/>
  <c r="F284" i="10" s="1"/>
  <c r="E284" i="10"/>
  <c r="G284" i="10"/>
  <c r="C285" i="10"/>
  <c r="D285" i="10"/>
  <c r="F285" i="10" s="1"/>
  <c r="E285" i="10"/>
  <c r="G285" i="10"/>
  <c r="C286" i="10"/>
  <c r="D286" i="10"/>
  <c r="F286" i="10" s="1"/>
  <c r="E286" i="10"/>
  <c r="G286" i="10"/>
  <c r="C287" i="10"/>
  <c r="D287" i="10"/>
  <c r="F287" i="10" s="1"/>
  <c r="E287" i="10"/>
  <c r="G287" i="10"/>
  <c r="C288" i="10"/>
  <c r="D288" i="10"/>
  <c r="F288" i="10" s="1"/>
  <c r="E288" i="10"/>
  <c r="G288" i="10"/>
  <c r="C289" i="10"/>
  <c r="D289" i="10"/>
  <c r="F289" i="10" s="1"/>
  <c r="E289" i="10"/>
  <c r="G289" i="10"/>
  <c r="C290" i="10"/>
  <c r="D290" i="10"/>
  <c r="F290" i="10" s="1"/>
  <c r="E290" i="10"/>
  <c r="G290" i="10"/>
  <c r="C291" i="10"/>
  <c r="D291" i="10"/>
  <c r="F291" i="10" s="1"/>
  <c r="E291" i="10"/>
  <c r="G291" i="10"/>
  <c r="C292" i="10"/>
  <c r="D292" i="10"/>
  <c r="F292" i="10" s="1"/>
  <c r="E292" i="10"/>
  <c r="G292" i="10"/>
  <c r="C293" i="10"/>
  <c r="D293" i="10"/>
  <c r="F293" i="10" s="1"/>
  <c r="E293" i="10"/>
  <c r="G293" i="10"/>
  <c r="C294" i="10"/>
  <c r="D294" i="10"/>
  <c r="F294" i="10" s="1"/>
  <c r="E294" i="10"/>
  <c r="G294" i="10"/>
  <c r="C295" i="10"/>
  <c r="D295" i="10"/>
  <c r="F295" i="10" s="1"/>
  <c r="E295" i="10"/>
  <c r="G295" i="10"/>
  <c r="C296" i="10"/>
  <c r="D296" i="10"/>
  <c r="F296" i="10" s="1"/>
  <c r="E296" i="10"/>
  <c r="C300" i="10"/>
  <c r="D300" i="10"/>
  <c r="F300" i="10" s="1"/>
  <c r="E300" i="10"/>
  <c r="G300" i="10"/>
  <c r="C301" i="10"/>
  <c r="D301" i="10"/>
  <c r="F301" i="10" s="1"/>
  <c r="E301" i="10"/>
  <c r="G301" i="10"/>
  <c r="G302" i="10"/>
  <c r="C303" i="10"/>
  <c r="D303" i="10"/>
  <c r="F303" i="10" s="1"/>
  <c r="E303" i="10"/>
  <c r="G303" i="10"/>
  <c r="C304" i="10"/>
  <c r="D304" i="10"/>
  <c r="F304" i="10" s="1"/>
  <c r="E304" i="10"/>
  <c r="G304" i="10"/>
  <c r="C305" i="10"/>
  <c r="D305" i="10"/>
  <c r="F305" i="10" s="1"/>
  <c r="E305" i="10"/>
  <c r="G305" i="10"/>
  <c r="C306" i="10"/>
  <c r="D306" i="10"/>
  <c r="F306" i="10" s="1"/>
  <c r="E306" i="10"/>
  <c r="G306" i="10"/>
  <c r="C307" i="10"/>
  <c r="D307" i="10"/>
  <c r="F307" i="10" s="1"/>
  <c r="E307" i="10"/>
  <c r="G307" i="10"/>
  <c r="C308" i="10"/>
  <c r="D308" i="10"/>
  <c r="E308" i="10"/>
  <c r="G308" i="10"/>
  <c r="C309" i="10"/>
  <c r="D309" i="10"/>
  <c r="F309" i="10" s="1"/>
  <c r="E309" i="10"/>
  <c r="G309" i="10"/>
  <c r="C310" i="10"/>
  <c r="D310" i="10"/>
  <c r="F310" i="10" s="1"/>
  <c r="E310" i="10"/>
  <c r="G310" i="10"/>
  <c r="C311" i="10"/>
  <c r="D311" i="10"/>
  <c r="F311" i="10" s="1"/>
  <c r="E311" i="10"/>
  <c r="G311" i="10"/>
  <c r="C312" i="10"/>
  <c r="D312" i="10"/>
  <c r="E312" i="10"/>
  <c r="G312" i="10"/>
  <c r="C313" i="10"/>
  <c r="D313" i="10"/>
  <c r="F313" i="10" s="1"/>
  <c r="E313" i="10"/>
  <c r="G313" i="10"/>
  <c r="C314" i="10"/>
  <c r="D314" i="10"/>
  <c r="F314" i="10" s="1"/>
  <c r="E314" i="10"/>
  <c r="G314" i="10"/>
  <c r="C315" i="10"/>
  <c r="D315" i="10"/>
  <c r="F315" i="10" s="1"/>
  <c r="E315" i="10"/>
  <c r="G315" i="10"/>
  <c r="C316" i="10"/>
  <c r="D316" i="10"/>
  <c r="F316" i="10" s="1"/>
  <c r="E316" i="10"/>
  <c r="G316" i="10"/>
  <c r="C317" i="10"/>
  <c r="D317" i="10"/>
  <c r="F317" i="10" s="1"/>
  <c r="E317" i="10"/>
  <c r="G317" i="10"/>
  <c r="C321" i="10"/>
  <c r="D321" i="10"/>
  <c r="F321" i="10" s="1"/>
  <c r="E321" i="10"/>
  <c r="G321" i="10"/>
  <c r="C322" i="10"/>
  <c r="D322" i="10"/>
  <c r="F322" i="10" s="1"/>
  <c r="E322" i="10"/>
  <c r="G322" i="10"/>
  <c r="G323" i="10"/>
  <c r="C324" i="10"/>
  <c r="D324" i="10"/>
  <c r="F324" i="10" s="1"/>
  <c r="E324" i="10"/>
  <c r="G324" i="10"/>
  <c r="C325" i="10"/>
  <c r="D325" i="10"/>
  <c r="F325" i="10" s="1"/>
  <c r="E325" i="10"/>
  <c r="G325" i="10"/>
  <c r="C326" i="10"/>
  <c r="D326" i="10"/>
  <c r="F326" i="10" s="1"/>
  <c r="E326" i="10"/>
  <c r="G326" i="10"/>
  <c r="C327" i="10"/>
  <c r="D327" i="10"/>
  <c r="F327" i="10" s="1"/>
  <c r="E327" i="10"/>
  <c r="G327" i="10"/>
  <c r="C328" i="10"/>
  <c r="D328" i="10"/>
  <c r="F328" i="10" s="1"/>
  <c r="E328" i="10"/>
  <c r="G328" i="10"/>
  <c r="C329" i="10"/>
  <c r="D329" i="10"/>
  <c r="F329" i="10" s="1"/>
  <c r="E329" i="10"/>
  <c r="G329" i="10"/>
  <c r="C330" i="10"/>
  <c r="D330" i="10"/>
  <c r="F330" i="10" s="1"/>
  <c r="E330" i="10"/>
  <c r="G330" i="10"/>
  <c r="C331" i="10"/>
  <c r="D331" i="10"/>
  <c r="F331" i="10" s="1"/>
  <c r="E331" i="10"/>
  <c r="G331" i="10"/>
  <c r="C332" i="10"/>
  <c r="D332" i="10"/>
  <c r="F332" i="10" s="1"/>
  <c r="E332" i="10"/>
  <c r="G332" i="10"/>
  <c r="C333" i="10"/>
  <c r="D333" i="10"/>
  <c r="F333" i="10" s="1"/>
  <c r="E333" i="10"/>
  <c r="G333" i="10"/>
  <c r="C334" i="10"/>
  <c r="D334" i="10"/>
  <c r="F334" i="10" s="1"/>
  <c r="E334" i="10"/>
  <c r="G334" i="10"/>
  <c r="C335" i="10"/>
  <c r="D335" i="10"/>
  <c r="F335" i="10" s="1"/>
  <c r="E335" i="10"/>
  <c r="G335" i="10"/>
  <c r="C336" i="10"/>
  <c r="D336" i="10"/>
  <c r="F336" i="10" s="1"/>
  <c r="E336" i="10"/>
  <c r="G336" i="10"/>
  <c r="C337" i="10"/>
  <c r="D337" i="10"/>
  <c r="F337" i="10" s="1"/>
  <c r="E337" i="10"/>
  <c r="G337" i="10"/>
  <c r="C338" i="10"/>
  <c r="D338" i="10"/>
  <c r="F338" i="10" s="1"/>
  <c r="E338" i="10"/>
  <c r="G338" i="10"/>
  <c r="E132" i="10"/>
  <c r="E109" i="10"/>
  <c r="C151" i="10"/>
  <c r="D151" i="10"/>
  <c r="E151" i="10"/>
  <c r="C152" i="10"/>
  <c r="D152" i="10"/>
  <c r="E152" i="10"/>
  <c r="F152" i="10"/>
  <c r="F153" i="10"/>
  <c r="C154" i="10"/>
  <c r="D154" i="10"/>
  <c r="E154" i="10"/>
  <c r="C155" i="10"/>
  <c r="D155" i="10"/>
  <c r="E155" i="10"/>
  <c r="C156" i="10"/>
  <c r="D156" i="10"/>
  <c r="E156" i="10"/>
  <c r="C157" i="10"/>
  <c r="D157" i="10"/>
  <c r="F157" i="10" s="1"/>
  <c r="E157" i="10"/>
  <c r="C160" i="10"/>
  <c r="D160" i="10"/>
  <c r="F160" i="10" s="1"/>
  <c r="E160" i="10"/>
  <c r="C163" i="10"/>
  <c r="D163" i="10"/>
  <c r="E163" i="10"/>
  <c r="C165" i="10"/>
  <c r="D165" i="10"/>
  <c r="E165" i="10"/>
  <c r="C166" i="10"/>
  <c r="D166" i="10"/>
  <c r="E166" i="10"/>
  <c r="C167" i="10"/>
  <c r="D167" i="10"/>
  <c r="E167" i="10"/>
  <c r="C168" i="10"/>
  <c r="D168" i="10"/>
  <c r="E168" i="10"/>
  <c r="C172" i="10"/>
  <c r="F172" i="10" s="1"/>
  <c r="D172" i="10"/>
  <c r="E172" i="10"/>
  <c r="C173" i="10"/>
  <c r="D173" i="10"/>
  <c r="E173" i="10"/>
  <c r="F174" i="10"/>
  <c r="C175" i="10"/>
  <c r="D175" i="10"/>
  <c r="E175" i="10"/>
  <c r="C176" i="10"/>
  <c r="F176" i="10" s="1"/>
  <c r="D176" i="10"/>
  <c r="E176" i="10"/>
  <c r="C177" i="10"/>
  <c r="D177" i="10"/>
  <c r="F177" i="10" s="1"/>
  <c r="E177" i="10"/>
  <c r="C178" i="10"/>
  <c r="D178" i="10"/>
  <c r="E178" i="10"/>
  <c r="C181" i="10"/>
  <c r="D181" i="10"/>
  <c r="E181" i="10"/>
  <c r="C184" i="10"/>
  <c r="F184" i="10" s="1"/>
  <c r="D184" i="10"/>
  <c r="E184" i="10"/>
  <c r="C186" i="10"/>
  <c r="D186" i="10"/>
  <c r="F186" i="10" s="1"/>
  <c r="E186" i="10"/>
  <c r="C187" i="10"/>
  <c r="D187" i="10"/>
  <c r="E187" i="10"/>
  <c r="C188" i="10"/>
  <c r="D188" i="10"/>
  <c r="E188" i="10"/>
  <c r="C189" i="10"/>
  <c r="F189" i="10" s="1"/>
  <c r="D189" i="10"/>
  <c r="E189" i="10"/>
  <c r="AX7" i="15"/>
  <c r="AX56" i="15" s="1"/>
  <c r="AV7" i="15"/>
  <c r="C26" i="10"/>
  <c r="C87" i="10"/>
  <c r="D87" i="10"/>
  <c r="E87" i="10"/>
  <c r="C88" i="10"/>
  <c r="D88" i="10"/>
  <c r="E88" i="10"/>
  <c r="F89" i="10"/>
  <c r="C90" i="10"/>
  <c r="D90" i="10"/>
  <c r="E90" i="10"/>
  <c r="C91" i="10"/>
  <c r="D91" i="10"/>
  <c r="E91" i="10"/>
  <c r="C92" i="10"/>
  <c r="D92" i="10"/>
  <c r="E92" i="10"/>
  <c r="C93" i="10"/>
  <c r="D93" i="10"/>
  <c r="E93" i="10"/>
  <c r="C96" i="10"/>
  <c r="D96" i="10"/>
  <c r="E96" i="10"/>
  <c r="C99" i="10"/>
  <c r="D99" i="10"/>
  <c r="E99" i="10"/>
  <c r="C101" i="10"/>
  <c r="D101" i="10"/>
  <c r="E101" i="10"/>
  <c r="C102" i="10"/>
  <c r="D102" i="10"/>
  <c r="E102" i="10"/>
  <c r="C103" i="10"/>
  <c r="D103" i="10"/>
  <c r="E103" i="10"/>
  <c r="C104" i="10"/>
  <c r="D104" i="10"/>
  <c r="E104" i="10"/>
  <c r="C108" i="10"/>
  <c r="E108" i="10"/>
  <c r="C109" i="10"/>
  <c r="C111" i="10"/>
  <c r="E111" i="10"/>
  <c r="C112" i="10"/>
  <c r="E112" i="10"/>
  <c r="C113" i="10"/>
  <c r="E113" i="10"/>
  <c r="C114" i="10"/>
  <c r="E114" i="10"/>
  <c r="C117" i="10"/>
  <c r="E117" i="10"/>
  <c r="C120" i="10"/>
  <c r="E120" i="10"/>
  <c r="C122" i="10"/>
  <c r="E122" i="10"/>
  <c r="C123" i="10"/>
  <c r="E123" i="10"/>
  <c r="C124" i="10"/>
  <c r="E124" i="10"/>
  <c r="C125" i="10"/>
  <c r="E125" i="10"/>
  <c r="C129" i="10"/>
  <c r="D129" i="10"/>
  <c r="E129" i="10"/>
  <c r="C130" i="10"/>
  <c r="D130" i="10"/>
  <c r="E130" i="10"/>
  <c r="F131" i="10"/>
  <c r="C132" i="10"/>
  <c r="D132" i="10"/>
  <c r="C133" i="10"/>
  <c r="D133" i="10"/>
  <c r="E133" i="10"/>
  <c r="C134" i="10"/>
  <c r="D134" i="10"/>
  <c r="E134" i="10"/>
  <c r="C135" i="10"/>
  <c r="D135" i="10"/>
  <c r="E135" i="10"/>
  <c r="C138" i="10"/>
  <c r="D138" i="10"/>
  <c r="E138" i="10"/>
  <c r="C141" i="10"/>
  <c r="D141" i="10"/>
  <c r="E141" i="10"/>
  <c r="C143" i="10"/>
  <c r="F143" i="10" s="1"/>
  <c r="D143" i="10"/>
  <c r="E143" i="10"/>
  <c r="C144" i="10"/>
  <c r="D144" i="10"/>
  <c r="E144" i="10"/>
  <c r="C145" i="10"/>
  <c r="D145" i="10"/>
  <c r="E145" i="10"/>
  <c r="C146" i="10"/>
  <c r="D146" i="10"/>
  <c r="E146" i="10"/>
  <c r="BP26" i="6"/>
  <c r="BO26" i="6"/>
  <c r="BN26" i="6"/>
  <c r="BM26" i="6"/>
  <c r="BK26" i="6"/>
  <c r="BJ26" i="6"/>
  <c r="BI26" i="6"/>
  <c r="BH26" i="6"/>
  <c r="BG26" i="6"/>
  <c r="BF26" i="6"/>
  <c r="BE26" i="6"/>
  <c r="AW26" i="6"/>
  <c r="AV26" i="6"/>
  <c r="AU26" i="6"/>
  <c r="AT26" i="6"/>
  <c r="AS26" i="6"/>
  <c r="AR26" i="6"/>
  <c r="AI26" i="6"/>
  <c r="AH26" i="6"/>
  <c r="AG26" i="6"/>
  <c r="AF26" i="6"/>
  <c r="AE26" i="6"/>
  <c r="W26" i="6"/>
  <c r="V26" i="6"/>
  <c r="U26" i="6"/>
  <c r="T26" i="6"/>
  <c r="S26" i="6"/>
  <c r="R26" i="6"/>
  <c r="Q26" i="6"/>
  <c r="I26" i="6"/>
  <c r="H26" i="6"/>
  <c r="G26" i="6"/>
  <c r="F26" i="6"/>
  <c r="E26" i="6"/>
  <c r="D26" i="6"/>
  <c r="C26" i="6"/>
  <c r="BW10" i="6"/>
  <c r="BW38" i="6"/>
  <c r="CC38" i="6" s="1"/>
  <c r="BX38" i="6"/>
  <c r="BY38" i="6"/>
  <c r="BZ38" i="6"/>
  <c r="CA38" i="6"/>
  <c r="CB38" i="6"/>
  <c r="CC39" i="6"/>
  <c r="BW40" i="6"/>
  <c r="CC40" i="6" s="1"/>
  <c r="BX40" i="6"/>
  <c r="BY40" i="6"/>
  <c r="BZ40" i="6"/>
  <c r="CA40" i="6"/>
  <c r="CB40" i="6"/>
  <c r="BW41" i="6"/>
  <c r="CC41" i="6" s="1"/>
  <c r="BX41" i="6"/>
  <c r="BY41" i="6"/>
  <c r="BZ41" i="6"/>
  <c r="CA41" i="6"/>
  <c r="CB41" i="6"/>
  <c r="BW45" i="6"/>
  <c r="BX45" i="6"/>
  <c r="CC45" i="6" s="1"/>
  <c r="BY45" i="6"/>
  <c r="BZ45" i="6"/>
  <c r="CA45" i="6"/>
  <c r="CB45" i="6"/>
  <c r="CC46" i="6"/>
  <c r="BW47" i="6"/>
  <c r="BX47" i="6"/>
  <c r="CC47" i="6" s="1"/>
  <c r="BY47" i="6"/>
  <c r="BZ47" i="6"/>
  <c r="CA47" i="6"/>
  <c r="CB47" i="6"/>
  <c r="BW48" i="6"/>
  <c r="CC48" i="6" s="1"/>
  <c r="BX48" i="6"/>
  <c r="BY48" i="6"/>
  <c r="BZ48" i="6"/>
  <c r="CA48" i="6"/>
  <c r="CB48" i="6"/>
  <c r="BW52" i="6"/>
  <c r="CC52" i="6" s="1"/>
  <c r="BX52" i="6"/>
  <c r="BY52" i="6"/>
  <c r="BZ52" i="6"/>
  <c r="CA52" i="6"/>
  <c r="CB52" i="6"/>
  <c r="CC53" i="6"/>
  <c r="BW54" i="6"/>
  <c r="CC54" i="6" s="1"/>
  <c r="BX54" i="6"/>
  <c r="BY54" i="6"/>
  <c r="BZ54" i="6"/>
  <c r="CA54" i="6"/>
  <c r="CB54" i="6"/>
  <c r="BW55" i="6"/>
  <c r="CC55" i="6" s="1"/>
  <c r="BX55" i="6"/>
  <c r="BY55" i="6"/>
  <c r="BZ55" i="6"/>
  <c r="CA55" i="6"/>
  <c r="CB55" i="6"/>
  <c r="BW59" i="6"/>
  <c r="BX59" i="6"/>
  <c r="BY59" i="6"/>
  <c r="CC59" i="6" s="1"/>
  <c r="BZ59" i="6"/>
  <c r="CA59" i="6"/>
  <c r="CB59" i="6"/>
  <c r="CC60" i="6"/>
  <c r="BW61" i="6"/>
  <c r="BX61" i="6"/>
  <c r="BY61" i="6"/>
  <c r="CC61" i="6" s="1"/>
  <c r="BZ61" i="6"/>
  <c r="CA61" i="6"/>
  <c r="CB61" i="6"/>
  <c r="BW62" i="6"/>
  <c r="BX62" i="6"/>
  <c r="BY62" i="6"/>
  <c r="BZ62" i="6"/>
  <c r="CA62" i="6"/>
  <c r="CB62" i="6"/>
  <c r="CC62" i="6"/>
  <c r="BW66" i="6"/>
  <c r="CC66" i="6" s="1"/>
  <c r="BX66" i="6"/>
  <c r="BY66" i="6"/>
  <c r="BZ66" i="6"/>
  <c r="CA66" i="6"/>
  <c r="CB66" i="6"/>
  <c r="CC67" i="6"/>
  <c r="BW68" i="6"/>
  <c r="CC68" i="6" s="1"/>
  <c r="BX68" i="6"/>
  <c r="BY68" i="6"/>
  <c r="BZ68" i="6"/>
  <c r="CA68" i="6"/>
  <c r="CB68" i="6"/>
  <c r="BW69" i="6"/>
  <c r="CC69" i="6" s="1"/>
  <c r="BX69" i="6"/>
  <c r="BY69" i="6"/>
  <c r="BZ69" i="6"/>
  <c r="CA69" i="6"/>
  <c r="CB69" i="6"/>
  <c r="BW73" i="6"/>
  <c r="CC73" i="6"/>
  <c r="CC74" i="6"/>
  <c r="BW75" i="6"/>
  <c r="BX75" i="6"/>
  <c r="BY75" i="6"/>
  <c r="BZ75" i="6"/>
  <c r="CA75" i="6"/>
  <c r="CB75" i="6"/>
  <c r="CC75" i="6"/>
  <c r="BW76" i="6"/>
  <c r="BX76" i="6"/>
  <c r="BY76" i="6"/>
  <c r="BZ76" i="6"/>
  <c r="CA76" i="6"/>
  <c r="CC76" i="6" s="1"/>
  <c r="CB76" i="6"/>
  <c r="BW80" i="6"/>
  <c r="CC80" i="6"/>
  <c r="CC81" i="6"/>
  <c r="BW82" i="6"/>
  <c r="BX82" i="6"/>
  <c r="BY82" i="6"/>
  <c r="BZ82" i="6"/>
  <c r="CA82" i="6"/>
  <c r="CC82" i="6" s="1"/>
  <c r="CB82" i="6"/>
  <c r="BW83" i="6"/>
  <c r="BX83" i="6"/>
  <c r="BY83" i="6"/>
  <c r="BZ83" i="6"/>
  <c r="CA83" i="6"/>
  <c r="CC83" i="6" s="1"/>
  <c r="CB83" i="6"/>
  <c r="BW85" i="6"/>
  <c r="BW86" i="6"/>
  <c r="BW87" i="6"/>
  <c r="BW88" i="6"/>
  <c r="C108" i="6"/>
  <c r="J108" i="6" s="1"/>
  <c r="D108" i="6"/>
  <c r="E108" i="6"/>
  <c r="F108" i="6"/>
  <c r="G108" i="6"/>
  <c r="H108" i="6"/>
  <c r="I108" i="6"/>
  <c r="Q108" i="6"/>
  <c r="R108" i="6"/>
  <c r="S108" i="6"/>
  <c r="T108" i="6"/>
  <c r="U108" i="6"/>
  <c r="V108" i="6"/>
  <c r="W108" i="6"/>
  <c r="X108" i="6"/>
  <c r="AE108" i="6"/>
  <c r="AK108" i="6" s="1"/>
  <c r="AF108" i="6"/>
  <c r="AG108" i="6"/>
  <c r="AH108" i="6"/>
  <c r="AI108" i="6"/>
  <c r="AJ108" i="6"/>
  <c r="AR108" i="6"/>
  <c r="AX108" i="6" s="1"/>
  <c r="AS108" i="6"/>
  <c r="AT108" i="6"/>
  <c r="AU108" i="6"/>
  <c r="AV108" i="6"/>
  <c r="AW108" i="6"/>
  <c r="BE108" i="6"/>
  <c r="BQ108" i="6" s="1"/>
  <c r="BF108" i="6"/>
  <c r="BL108" i="6" s="1"/>
  <c r="BG108" i="6"/>
  <c r="BH108" i="6"/>
  <c r="BI108" i="6"/>
  <c r="BJ108" i="6"/>
  <c r="BK108" i="6"/>
  <c r="BM108" i="6"/>
  <c r="BN108" i="6"/>
  <c r="BO108" i="6"/>
  <c r="BP108" i="6"/>
  <c r="C109" i="6"/>
  <c r="D109" i="6"/>
  <c r="E109" i="6"/>
  <c r="J109" i="6" s="1"/>
  <c r="F109" i="6"/>
  <c r="G109" i="6"/>
  <c r="H109" i="6"/>
  <c r="I109" i="6"/>
  <c r="Q109" i="6"/>
  <c r="R109" i="6"/>
  <c r="S109" i="6"/>
  <c r="X109" i="6" s="1"/>
  <c r="T109" i="6"/>
  <c r="U109" i="6"/>
  <c r="V109" i="6"/>
  <c r="W109" i="6"/>
  <c r="AE109" i="6"/>
  <c r="AF109" i="6"/>
  <c r="AG109" i="6"/>
  <c r="AK109" i="6" s="1"/>
  <c r="AH109" i="6"/>
  <c r="AI109" i="6"/>
  <c r="AJ109" i="6"/>
  <c r="AR109" i="6"/>
  <c r="AX109" i="6" s="1"/>
  <c r="AS109" i="6"/>
  <c r="AT109" i="6"/>
  <c r="AU109" i="6"/>
  <c r="AV109" i="6"/>
  <c r="AW109" i="6"/>
  <c r="BE109" i="6"/>
  <c r="BL109" i="6" s="1"/>
  <c r="BF109" i="6"/>
  <c r="BG109" i="6"/>
  <c r="BH109" i="6"/>
  <c r="BI109" i="6"/>
  <c r="BJ109" i="6"/>
  <c r="BK109" i="6"/>
  <c r="BM109" i="6"/>
  <c r="BN109" i="6"/>
  <c r="BO109" i="6"/>
  <c r="BP109" i="6"/>
  <c r="J110" i="6"/>
  <c r="X110" i="6"/>
  <c r="AK110" i="6"/>
  <c r="AX110" i="6"/>
  <c r="BL110" i="6"/>
  <c r="BQ110" i="6"/>
  <c r="C111" i="6"/>
  <c r="D111" i="6"/>
  <c r="J111" i="6" s="1"/>
  <c r="E111" i="6"/>
  <c r="F111" i="6"/>
  <c r="G111" i="6"/>
  <c r="H111" i="6"/>
  <c r="I111" i="6"/>
  <c r="Q111" i="6"/>
  <c r="R111" i="6"/>
  <c r="X111" i="6" s="1"/>
  <c r="S111" i="6"/>
  <c r="T111" i="6"/>
  <c r="U111" i="6"/>
  <c r="V111" i="6"/>
  <c r="W111" i="6"/>
  <c r="AE111" i="6"/>
  <c r="AF111" i="6"/>
  <c r="AG111" i="6"/>
  <c r="AH111" i="6"/>
  <c r="AK111" i="6" s="1"/>
  <c r="AI111" i="6"/>
  <c r="AJ111" i="6"/>
  <c r="AR111" i="6"/>
  <c r="AS111" i="6"/>
  <c r="AT111" i="6"/>
  <c r="AU111" i="6"/>
  <c r="AV111" i="6"/>
  <c r="AX111" i="6" s="1"/>
  <c r="AW111" i="6"/>
  <c r="BE111" i="6"/>
  <c r="BQ111" i="6" s="1"/>
  <c r="BF111" i="6"/>
  <c r="BG111" i="6"/>
  <c r="BH111" i="6"/>
  <c r="BI111" i="6"/>
  <c r="BJ111" i="6"/>
  <c r="BL111" i="6" s="1"/>
  <c r="BK111" i="6"/>
  <c r="BM111" i="6"/>
  <c r="BN111" i="6"/>
  <c r="BO111" i="6"/>
  <c r="BP111" i="6"/>
  <c r="C112" i="6"/>
  <c r="J112" i="6" s="1"/>
  <c r="D112" i="6"/>
  <c r="E112" i="6"/>
  <c r="F112" i="6"/>
  <c r="G112" i="6"/>
  <c r="H112" i="6"/>
  <c r="I112" i="6"/>
  <c r="Q112" i="6"/>
  <c r="X112" i="6" s="1"/>
  <c r="R112" i="6"/>
  <c r="S112" i="6"/>
  <c r="T112" i="6"/>
  <c r="U112" i="6"/>
  <c r="V112" i="6"/>
  <c r="W112" i="6"/>
  <c r="AE112" i="6"/>
  <c r="AK112" i="6" s="1"/>
  <c r="AF112" i="6"/>
  <c r="AG112" i="6"/>
  <c r="AH112" i="6"/>
  <c r="AI112" i="6"/>
  <c r="AJ112" i="6"/>
  <c r="AR112" i="6"/>
  <c r="AX112" i="6" s="1"/>
  <c r="AS112" i="6"/>
  <c r="AT112" i="6"/>
  <c r="AU112" i="6"/>
  <c r="AV112" i="6"/>
  <c r="AW112" i="6"/>
  <c r="BE112" i="6"/>
  <c r="BL112" i="6" s="1"/>
  <c r="BF112" i="6"/>
  <c r="BG112" i="6"/>
  <c r="BQ112" i="6" s="1"/>
  <c r="BH112" i="6"/>
  <c r="BI112" i="6"/>
  <c r="BJ112" i="6"/>
  <c r="BK112" i="6"/>
  <c r="BM112" i="6"/>
  <c r="BN112" i="6"/>
  <c r="BO112" i="6"/>
  <c r="BP112" i="6"/>
  <c r="C113" i="6"/>
  <c r="D113" i="6"/>
  <c r="E113" i="6"/>
  <c r="F113" i="6"/>
  <c r="G113" i="6"/>
  <c r="H113" i="6"/>
  <c r="J113" i="6" s="1"/>
  <c r="I113" i="6"/>
  <c r="Q113" i="6"/>
  <c r="R113" i="6"/>
  <c r="S113" i="6"/>
  <c r="T113" i="6"/>
  <c r="U113" i="6"/>
  <c r="V113" i="6"/>
  <c r="X113" i="6" s="1"/>
  <c r="W113" i="6"/>
  <c r="AE113" i="6"/>
  <c r="AK113" i="6" s="1"/>
  <c r="AF113" i="6"/>
  <c r="AG113" i="6"/>
  <c r="AH113" i="6"/>
  <c r="AI113" i="6"/>
  <c r="AJ113" i="6"/>
  <c r="AR113" i="6"/>
  <c r="AS113" i="6"/>
  <c r="AT113" i="6"/>
  <c r="AU113" i="6"/>
  <c r="AV113" i="6"/>
  <c r="AW113" i="6"/>
  <c r="AX113" i="6"/>
  <c r="BE113" i="6"/>
  <c r="BQ113" i="6" s="1"/>
  <c r="BF113" i="6"/>
  <c r="BG113" i="6"/>
  <c r="BH113" i="6"/>
  <c r="BI113" i="6"/>
  <c r="BJ113" i="6"/>
  <c r="BK113" i="6"/>
  <c r="BL113" i="6"/>
  <c r="BM113" i="6"/>
  <c r="BN113" i="6"/>
  <c r="BO113" i="6"/>
  <c r="BP113" i="6"/>
  <c r="C114" i="6"/>
  <c r="J114" i="6" s="1"/>
  <c r="D114" i="6"/>
  <c r="E114" i="6"/>
  <c r="F114" i="6"/>
  <c r="G114" i="6"/>
  <c r="H114" i="6"/>
  <c r="I114" i="6"/>
  <c r="Q114" i="6"/>
  <c r="X114" i="6" s="1"/>
  <c r="R114" i="6"/>
  <c r="S114" i="6"/>
  <c r="T114" i="6"/>
  <c r="U114" i="6"/>
  <c r="V114" i="6"/>
  <c r="W114" i="6"/>
  <c r="AE114" i="6"/>
  <c r="AK114" i="6" s="1"/>
  <c r="AF114" i="6"/>
  <c r="AG114" i="6"/>
  <c r="AH114" i="6"/>
  <c r="AI114" i="6"/>
  <c r="AJ114" i="6"/>
  <c r="AR114" i="6"/>
  <c r="AS114" i="6"/>
  <c r="AT114" i="6"/>
  <c r="AU114" i="6"/>
  <c r="AX114" i="6" s="1"/>
  <c r="AV114" i="6"/>
  <c r="AW114" i="6"/>
  <c r="BE114" i="6"/>
  <c r="BF114" i="6"/>
  <c r="BG114" i="6"/>
  <c r="BH114" i="6"/>
  <c r="BI114" i="6"/>
  <c r="BL114" i="6" s="1"/>
  <c r="BJ114" i="6"/>
  <c r="BK114" i="6"/>
  <c r="BM114" i="6"/>
  <c r="BN114" i="6"/>
  <c r="BO114" i="6"/>
  <c r="BP114" i="6"/>
  <c r="BQ114" i="6"/>
  <c r="C117" i="6"/>
  <c r="D117" i="6"/>
  <c r="E117" i="6"/>
  <c r="F117" i="6"/>
  <c r="G117" i="6"/>
  <c r="H117" i="6"/>
  <c r="I117" i="6"/>
  <c r="J117" i="6"/>
  <c r="Q117" i="6"/>
  <c r="R117" i="6"/>
  <c r="S117" i="6"/>
  <c r="T117" i="6"/>
  <c r="U117" i="6"/>
  <c r="V117" i="6"/>
  <c r="W117" i="6"/>
  <c r="X117" i="6"/>
  <c r="AE117" i="6"/>
  <c r="AK117" i="6" s="1"/>
  <c r="AF117" i="6"/>
  <c r="AG117" i="6"/>
  <c r="AH117" i="6"/>
  <c r="AI117" i="6"/>
  <c r="AJ117" i="6"/>
  <c r="AR117" i="6"/>
  <c r="AX117" i="6" s="1"/>
  <c r="AS117" i="6"/>
  <c r="AT117" i="6"/>
  <c r="AU117" i="6"/>
  <c r="AV117" i="6"/>
  <c r="AW117" i="6"/>
  <c r="BE117" i="6"/>
  <c r="BF117" i="6"/>
  <c r="BQ117" i="6" s="1"/>
  <c r="BG117" i="6"/>
  <c r="BH117" i="6"/>
  <c r="BI117" i="6"/>
  <c r="BJ117" i="6"/>
  <c r="BK117" i="6"/>
  <c r="BM117" i="6"/>
  <c r="BN117" i="6"/>
  <c r="BO117" i="6"/>
  <c r="BP117" i="6"/>
  <c r="C120" i="6"/>
  <c r="D120" i="6"/>
  <c r="E120" i="6"/>
  <c r="F120" i="6"/>
  <c r="G120" i="6"/>
  <c r="J120" i="6" s="1"/>
  <c r="H120" i="6"/>
  <c r="I120" i="6"/>
  <c r="Q120" i="6"/>
  <c r="R120" i="6"/>
  <c r="S120" i="6"/>
  <c r="T120" i="6"/>
  <c r="U120" i="6"/>
  <c r="X120" i="6" s="1"/>
  <c r="V120" i="6"/>
  <c r="W120" i="6"/>
  <c r="AE120" i="6"/>
  <c r="AF120" i="6"/>
  <c r="AG120" i="6"/>
  <c r="AH120" i="6"/>
  <c r="AI120" i="6"/>
  <c r="AK120" i="6" s="1"/>
  <c r="AJ120" i="6"/>
  <c r="AR120" i="6"/>
  <c r="AX120" i="6" s="1"/>
  <c r="AS120" i="6"/>
  <c r="AT120" i="6"/>
  <c r="AU120" i="6"/>
  <c r="AV120" i="6"/>
  <c r="AW120" i="6"/>
  <c r="BE120" i="6"/>
  <c r="BL120" i="6" s="1"/>
  <c r="BF120" i="6"/>
  <c r="BQ120" i="6" s="1"/>
  <c r="BG120" i="6"/>
  <c r="BH120" i="6"/>
  <c r="BI120" i="6"/>
  <c r="BJ120" i="6"/>
  <c r="BK120" i="6"/>
  <c r="BM120" i="6"/>
  <c r="BN120" i="6"/>
  <c r="BO120" i="6"/>
  <c r="BP120" i="6"/>
  <c r="C122" i="6"/>
  <c r="D122" i="6"/>
  <c r="J122" i="6" s="1"/>
  <c r="E122" i="6"/>
  <c r="F122" i="6"/>
  <c r="G122" i="6"/>
  <c r="H122" i="6"/>
  <c r="I122" i="6"/>
  <c r="Q122" i="6"/>
  <c r="R122" i="6"/>
  <c r="X122" i="6" s="1"/>
  <c r="S122" i="6"/>
  <c r="T122" i="6"/>
  <c r="U122" i="6"/>
  <c r="V122" i="6"/>
  <c r="W122" i="6"/>
  <c r="AE122" i="6"/>
  <c r="AK122" i="6" s="1"/>
  <c r="AF122" i="6"/>
  <c r="AG122" i="6"/>
  <c r="AH122" i="6"/>
  <c r="AI122" i="6"/>
  <c r="AJ122" i="6"/>
  <c r="AR122" i="6"/>
  <c r="AX122" i="6" s="1"/>
  <c r="AS122" i="6"/>
  <c r="AT122" i="6"/>
  <c r="AU122" i="6"/>
  <c r="AV122" i="6"/>
  <c r="AW122" i="6"/>
  <c r="BE122" i="6"/>
  <c r="BL122" i="6" s="1"/>
  <c r="BF122" i="6"/>
  <c r="BQ122" i="6" s="1"/>
  <c r="BG122" i="6"/>
  <c r="BH122" i="6"/>
  <c r="BI122" i="6"/>
  <c r="BJ122" i="6"/>
  <c r="BK122" i="6"/>
  <c r="BM122" i="6"/>
  <c r="BN122" i="6"/>
  <c r="BO122" i="6"/>
  <c r="BP122" i="6"/>
  <c r="C123" i="6"/>
  <c r="J123" i="6" s="1"/>
  <c r="D123" i="6"/>
  <c r="E123" i="6"/>
  <c r="F123" i="6"/>
  <c r="G123" i="6"/>
  <c r="H123" i="6"/>
  <c r="I123" i="6"/>
  <c r="Q123" i="6"/>
  <c r="X123" i="6" s="1"/>
  <c r="R123" i="6"/>
  <c r="S123" i="6"/>
  <c r="T123" i="6"/>
  <c r="U123" i="6"/>
  <c r="V123" i="6"/>
  <c r="W123" i="6"/>
  <c r="AE123" i="6"/>
  <c r="AF123" i="6"/>
  <c r="AG123" i="6"/>
  <c r="AH123" i="6"/>
  <c r="AI123" i="6"/>
  <c r="AJ123" i="6"/>
  <c r="AK123" i="6"/>
  <c r="AR123" i="6"/>
  <c r="AX123" i="6" s="1"/>
  <c r="AS123" i="6"/>
  <c r="AT123" i="6"/>
  <c r="AU123" i="6"/>
  <c r="AV123" i="6"/>
  <c r="AW123" i="6"/>
  <c r="BE123" i="6"/>
  <c r="BQ123" i="6" s="1"/>
  <c r="BF123" i="6"/>
  <c r="BG123" i="6"/>
  <c r="BH123" i="6"/>
  <c r="BI123" i="6"/>
  <c r="BJ123" i="6"/>
  <c r="BK123" i="6"/>
  <c r="BM123" i="6"/>
  <c r="BN123" i="6"/>
  <c r="BO123" i="6"/>
  <c r="BP123" i="6"/>
  <c r="C124" i="6"/>
  <c r="J124" i="6" s="1"/>
  <c r="D124" i="6"/>
  <c r="E124" i="6"/>
  <c r="F124" i="6"/>
  <c r="G124" i="6"/>
  <c r="H124" i="6"/>
  <c r="I124" i="6"/>
  <c r="Q124" i="6"/>
  <c r="X124" i="6" s="1"/>
  <c r="R124" i="6"/>
  <c r="S124" i="6"/>
  <c r="T124" i="6"/>
  <c r="U124" i="6"/>
  <c r="V124" i="6"/>
  <c r="W124" i="6"/>
  <c r="AE124" i="6"/>
  <c r="AF124" i="6"/>
  <c r="AK124" i="6" s="1"/>
  <c r="AG124" i="6"/>
  <c r="AH124" i="6"/>
  <c r="AI124" i="6"/>
  <c r="AJ124" i="6"/>
  <c r="AR124" i="6"/>
  <c r="AS124" i="6"/>
  <c r="AT124" i="6"/>
  <c r="AX124" i="6" s="1"/>
  <c r="AU124" i="6"/>
  <c r="AV124" i="6"/>
  <c r="AW124" i="6"/>
  <c r="BE124" i="6"/>
  <c r="BL124" i="6" s="1"/>
  <c r="BF124" i="6"/>
  <c r="BG124" i="6"/>
  <c r="BH124" i="6"/>
  <c r="BI124" i="6"/>
  <c r="BJ124" i="6"/>
  <c r="BK124" i="6"/>
  <c r="BM124" i="6"/>
  <c r="BN124" i="6"/>
  <c r="BO124" i="6"/>
  <c r="BP124" i="6"/>
  <c r="C125" i="6"/>
  <c r="J125" i="6" s="1"/>
  <c r="D125" i="6"/>
  <c r="E125" i="6"/>
  <c r="F125" i="6"/>
  <c r="G125" i="6"/>
  <c r="H125" i="6"/>
  <c r="I125" i="6"/>
  <c r="Q125" i="6"/>
  <c r="X125" i="6" s="1"/>
  <c r="R125" i="6"/>
  <c r="S125" i="6"/>
  <c r="T125" i="6"/>
  <c r="U125" i="6"/>
  <c r="V125" i="6"/>
  <c r="W125" i="6"/>
  <c r="AE125" i="6"/>
  <c r="AK125" i="6" s="1"/>
  <c r="AF125" i="6"/>
  <c r="AG125" i="6"/>
  <c r="AH125" i="6"/>
  <c r="AI125" i="6"/>
  <c r="AJ125" i="6"/>
  <c r="AR125" i="6"/>
  <c r="AS125" i="6"/>
  <c r="AX125" i="6" s="1"/>
  <c r="AT125" i="6"/>
  <c r="AU125" i="6"/>
  <c r="AV125" i="6"/>
  <c r="AW125" i="6"/>
  <c r="BE125" i="6"/>
  <c r="BQ125" i="6" s="1"/>
  <c r="BF125" i="6"/>
  <c r="BG125" i="6"/>
  <c r="BH125" i="6"/>
  <c r="BI125" i="6"/>
  <c r="BJ125" i="6"/>
  <c r="BK125" i="6"/>
  <c r="BM125" i="6"/>
  <c r="BN125" i="6"/>
  <c r="BO125" i="6"/>
  <c r="BP125" i="6"/>
  <c r="C129" i="6"/>
  <c r="J129" i="6" s="1"/>
  <c r="D129" i="6"/>
  <c r="E129" i="6"/>
  <c r="F129" i="6"/>
  <c r="G129" i="6"/>
  <c r="H129" i="6"/>
  <c r="I129" i="6"/>
  <c r="Q129" i="6"/>
  <c r="X129" i="6" s="1"/>
  <c r="R129" i="6"/>
  <c r="S129" i="6"/>
  <c r="T129" i="6"/>
  <c r="U129" i="6"/>
  <c r="V129" i="6"/>
  <c r="W129" i="6"/>
  <c r="AE129" i="6"/>
  <c r="AK129" i="6" s="1"/>
  <c r="AF129" i="6"/>
  <c r="AG129" i="6"/>
  <c r="AH129" i="6"/>
  <c r="AI129" i="6"/>
  <c r="AJ129" i="6"/>
  <c r="AR129" i="6"/>
  <c r="AS129" i="6"/>
  <c r="AT129" i="6"/>
  <c r="AU129" i="6"/>
  <c r="AV129" i="6"/>
  <c r="AW129" i="6"/>
  <c r="AX129" i="6"/>
  <c r="BE129" i="6"/>
  <c r="BQ129" i="6" s="1"/>
  <c r="BF129" i="6"/>
  <c r="BG129" i="6"/>
  <c r="BH129" i="6"/>
  <c r="BI129" i="6"/>
  <c r="BJ129" i="6"/>
  <c r="BK129" i="6"/>
  <c r="BL129" i="6"/>
  <c r="BM129" i="6"/>
  <c r="BN129" i="6"/>
  <c r="BO129" i="6"/>
  <c r="BP129" i="6"/>
  <c r="C130" i="6"/>
  <c r="J130" i="6" s="1"/>
  <c r="D130" i="6"/>
  <c r="E130" i="6"/>
  <c r="F130" i="6"/>
  <c r="G130" i="6"/>
  <c r="H130" i="6"/>
  <c r="I130" i="6"/>
  <c r="Q130" i="6"/>
  <c r="X130" i="6" s="1"/>
  <c r="R130" i="6"/>
  <c r="S130" i="6"/>
  <c r="T130" i="6"/>
  <c r="U130" i="6"/>
  <c r="V130" i="6"/>
  <c r="W130" i="6"/>
  <c r="AE130" i="6"/>
  <c r="AK130" i="6" s="1"/>
  <c r="AF130" i="6"/>
  <c r="AG130" i="6"/>
  <c r="AH130" i="6"/>
  <c r="AI130" i="6"/>
  <c r="AJ130" i="6"/>
  <c r="AR130" i="6"/>
  <c r="AS130" i="6"/>
  <c r="AX130" i="6" s="1"/>
  <c r="AT130" i="6"/>
  <c r="AU130" i="6"/>
  <c r="AV130" i="6"/>
  <c r="AW130" i="6"/>
  <c r="BE130" i="6"/>
  <c r="BF130" i="6"/>
  <c r="BG130" i="6"/>
  <c r="BL130" i="6" s="1"/>
  <c r="BH130" i="6"/>
  <c r="BI130" i="6"/>
  <c r="BQ130" i="6" s="1"/>
  <c r="BJ130" i="6"/>
  <c r="BK130" i="6"/>
  <c r="BM130" i="6"/>
  <c r="BN130" i="6"/>
  <c r="BO130" i="6"/>
  <c r="BP130" i="6"/>
  <c r="J131" i="6"/>
  <c r="X131" i="6"/>
  <c r="AK131" i="6"/>
  <c r="AX131" i="6"/>
  <c r="BL131" i="6"/>
  <c r="BQ131" i="6"/>
  <c r="C132" i="6"/>
  <c r="D132" i="6"/>
  <c r="J132" i="6" s="1"/>
  <c r="E132" i="6"/>
  <c r="F132" i="6"/>
  <c r="G132" i="6"/>
  <c r="H132" i="6"/>
  <c r="I132" i="6"/>
  <c r="Q132" i="6"/>
  <c r="R132" i="6"/>
  <c r="X132" i="6" s="1"/>
  <c r="S132" i="6"/>
  <c r="T132" i="6"/>
  <c r="U132" i="6"/>
  <c r="V132" i="6"/>
  <c r="W132" i="6"/>
  <c r="AE132" i="6"/>
  <c r="AF132" i="6"/>
  <c r="AK132" i="6" s="1"/>
  <c r="AG132" i="6"/>
  <c r="AH132" i="6"/>
  <c r="AI132" i="6"/>
  <c r="AJ132" i="6"/>
  <c r="AR132" i="6"/>
  <c r="AX132" i="6" s="1"/>
  <c r="AS132" i="6"/>
  <c r="AT132" i="6"/>
  <c r="AU132" i="6"/>
  <c r="AV132" i="6"/>
  <c r="AW132" i="6"/>
  <c r="BE132" i="6"/>
  <c r="BL132" i="6" s="1"/>
  <c r="BF132" i="6"/>
  <c r="BQ132" i="6" s="1"/>
  <c r="BG132" i="6"/>
  <c r="BH132" i="6"/>
  <c r="BI132" i="6"/>
  <c r="BJ132" i="6"/>
  <c r="BK132" i="6"/>
  <c r="BM132" i="6"/>
  <c r="BN132" i="6"/>
  <c r="BO132" i="6"/>
  <c r="BP132" i="6"/>
  <c r="C133" i="6"/>
  <c r="J133" i="6" s="1"/>
  <c r="D133" i="6"/>
  <c r="E133" i="6"/>
  <c r="F133" i="6"/>
  <c r="G133" i="6"/>
  <c r="H133" i="6"/>
  <c r="I133" i="6"/>
  <c r="Q133" i="6"/>
  <c r="X133" i="6" s="1"/>
  <c r="R133" i="6"/>
  <c r="S133" i="6"/>
  <c r="T133" i="6"/>
  <c r="U133" i="6"/>
  <c r="V133" i="6"/>
  <c r="W133" i="6"/>
  <c r="AE133" i="6"/>
  <c r="AF133" i="6"/>
  <c r="AG133" i="6"/>
  <c r="AH133" i="6"/>
  <c r="AI133" i="6"/>
  <c r="AJ133" i="6"/>
  <c r="AK133" i="6"/>
  <c r="AR133" i="6"/>
  <c r="AX133" i="6" s="1"/>
  <c r="AS133" i="6"/>
  <c r="AT133" i="6"/>
  <c r="AU133" i="6"/>
  <c r="AV133" i="6"/>
  <c r="AW133" i="6"/>
  <c r="BE133" i="6"/>
  <c r="BQ133" i="6" s="1"/>
  <c r="BF133" i="6"/>
  <c r="BG133" i="6"/>
  <c r="BH133" i="6"/>
  <c r="BI133" i="6"/>
  <c r="BJ133" i="6"/>
  <c r="BK133" i="6"/>
  <c r="BM133" i="6"/>
  <c r="BN133" i="6"/>
  <c r="BO133" i="6"/>
  <c r="BP133" i="6"/>
  <c r="C134" i="6"/>
  <c r="J134" i="6" s="1"/>
  <c r="D134" i="6"/>
  <c r="E134" i="6"/>
  <c r="F134" i="6"/>
  <c r="G134" i="6"/>
  <c r="H134" i="6"/>
  <c r="I134" i="6"/>
  <c r="Q134" i="6"/>
  <c r="X134" i="6" s="1"/>
  <c r="R134" i="6"/>
  <c r="S134" i="6"/>
  <c r="T134" i="6"/>
  <c r="U134" i="6"/>
  <c r="V134" i="6"/>
  <c r="W134" i="6"/>
  <c r="AE134" i="6"/>
  <c r="AF134" i="6"/>
  <c r="AK134" i="6" s="1"/>
  <c r="AG134" i="6"/>
  <c r="AH134" i="6"/>
  <c r="AI134" i="6"/>
  <c r="AJ134" i="6"/>
  <c r="AR134" i="6"/>
  <c r="AS134" i="6"/>
  <c r="AT134" i="6"/>
  <c r="AX134" i="6" s="1"/>
  <c r="AU134" i="6"/>
  <c r="AV134" i="6"/>
  <c r="AW134" i="6"/>
  <c r="BE134" i="6"/>
  <c r="BQ134" i="6" s="1"/>
  <c r="BF134" i="6"/>
  <c r="BG134" i="6"/>
  <c r="BH134" i="6"/>
  <c r="BL134" i="6" s="1"/>
  <c r="BI134" i="6"/>
  <c r="BJ134" i="6"/>
  <c r="BK134" i="6"/>
  <c r="BM134" i="6"/>
  <c r="BN134" i="6"/>
  <c r="BO134" i="6"/>
  <c r="BP134" i="6"/>
  <c r="C135" i="6"/>
  <c r="J135" i="6" s="1"/>
  <c r="D135" i="6"/>
  <c r="E135" i="6"/>
  <c r="F135" i="6"/>
  <c r="G135" i="6"/>
  <c r="H135" i="6"/>
  <c r="I135" i="6"/>
  <c r="Q135" i="6"/>
  <c r="X135" i="6" s="1"/>
  <c r="R135" i="6"/>
  <c r="S135" i="6"/>
  <c r="T135" i="6"/>
  <c r="U135" i="6"/>
  <c r="V135" i="6"/>
  <c r="W135" i="6"/>
  <c r="AE135" i="6"/>
  <c r="AK135" i="6" s="1"/>
  <c r="AF135" i="6"/>
  <c r="AG135" i="6"/>
  <c r="AH135" i="6"/>
  <c r="AI135" i="6"/>
  <c r="AJ135" i="6"/>
  <c r="AR135" i="6"/>
  <c r="AS135" i="6"/>
  <c r="AX135" i="6" s="1"/>
  <c r="AT135" i="6"/>
  <c r="AU135" i="6"/>
  <c r="AV135" i="6"/>
  <c r="AW135" i="6"/>
  <c r="BE135" i="6"/>
  <c r="BQ135" i="6" s="1"/>
  <c r="BF135" i="6"/>
  <c r="BG135" i="6"/>
  <c r="BH135" i="6"/>
  <c r="BI135" i="6"/>
  <c r="BJ135" i="6"/>
  <c r="BK135" i="6"/>
  <c r="BM135" i="6"/>
  <c r="BN135" i="6"/>
  <c r="BO135" i="6"/>
  <c r="BP135" i="6"/>
  <c r="C138" i="6"/>
  <c r="D138" i="6"/>
  <c r="E138" i="6"/>
  <c r="F138" i="6"/>
  <c r="J138" i="6" s="1"/>
  <c r="G138" i="6"/>
  <c r="H138" i="6"/>
  <c r="I138" i="6"/>
  <c r="Q138" i="6"/>
  <c r="R138" i="6"/>
  <c r="S138" i="6"/>
  <c r="T138" i="6"/>
  <c r="X138" i="6" s="1"/>
  <c r="U138" i="6"/>
  <c r="V138" i="6"/>
  <c r="W138" i="6"/>
  <c r="AE138" i="6"/>
  <c r="AK138" i="6" s="1"/>
  <c r="AF138" i="6"/>
  <c r="AG138" i="6"/>
  <c r="AH138" i="6"/>
  <c r="AI138" i="6"/>
  <c r="AJ138" i="6"/>
  <c r="AR138" i="6"/>
  <c r="AS138" i="6"/>
  <c r="AT138" i="6"/>
  <c r="AU138" i="6"/>
  <c r="AV138" i="6"/>
  <c r="AW138" i="6"/>
  <c r="AX138" i="6"/>
  <c r="BE138" i="6"/>
  <c r="BF138" i="6"/>
  <c r="BQ138" i="6" s="1"/>
  <c r="BG138" i="6"/>
  <c r="BH138" i="6"/>
  <c r="BI138" i="6"/>
  <c r="BJ138" i="6"/>
  <c r="BK138" i="6"/>
  <c r="BL138" i="6"/>
  <c r="BM138" i="6"/>
  <c r="BN138" i="6"/>
  <c r="BO138" i="6"/>
  <c r="BP138" i="6"/>
  <c r="C141" i="6"/>
  <c r="J141" i="6" s="1"/>
  <c r="D141" i="6"/>
  <c r="E141" i="6"/>
  <c r="F141" i="6"/>
  <c r="G141" i="6"/>
  <c r="H141" i="6"/>
  <c r="I141" i="6"/>
  <c r="Q141" i="6"/>
  <c r="X141" i="6" s="1"/>
  <c r="R141" i="6"/>
  <c r="S141" i="6"/>
  <c r="T141" i="6"/>
  <c r="U141" i="6"/>
  <c r="V141" i="6"/>
  <c r="W141" i="6"/>
  <c r="AE141" i="6"/>
  <c r="AK141" i="6" s="1"/>
  <c r="AF141" i="6"/>
  <c r="AG141" i="6"/>
  <c r="AH141" i="6"/>
  <c r="AI141" i="6"/>
  <c r="AJ141" i="6"/>
  <c r="AR141" i="6"/>
  <c r="AS141" i="6"/>
  <c r="AX141" i="6" s="1"/>
  <c r="AT141" i="6"/>
  <c r="AU141" i="6"/>
  <c r="AV141" i="6"/>
  <c r="AW141" i="6"/>
  <c r="BE141" i="6"/>
  <c r="BF141" i="6"/>
  <c r="BG141" i="6"/>
  <c r="BL141" i="6" s="1"/>
  <c r="BH141" i="6"/>
  <c r="BI141" i="6"/>
  <c r="BJ141" i="6"/>
  <c r="BK141" i="6"/>
  <c r="BM141" i="6"/>
  <c r="BN141" i="6"/>
  <c r="BO141" i="6"/>
  <c r="BP141" i="6"/>
  <c r="BQ141" i="6"/>
  <c r="C143" i="6"/>
  <c r="D143" i="6"/>
  <c r="E143" i="6"/>
  <c r="F143" i="6"/>
  <c r="G143" i="6"/>
  <c r="H143" i="6"/>
  <c r="I143" i="6"/>
  <c r="J143" i="6"/>
  <c r="Q143" i="6"/>
  <c r="R143" i="6"/>
  <c r="S143" i="6"/>
  <c r="T143" i="6"/>
  <c r="U143" i="6"/>
  <c r="V143" i="6"/>
  <c r="W143" i="6"/>
  <c r="X143" i="6"/>
  <c r="AE143" i="6"/>
  <c r="AK143" i="6" s="1"/>
  <c r="AF143" i="6"/>
  <c r="AG143" i="6"/>
  <c r="AH143" i="6"/>
  <c r="AI143" i="6"/>
  <c r="AJ143" i="6"/>
  <c r="AR143" i="6"/>
  <c r="AX143" i="6" s="1"/>
  <c r="AS143" i="6"/>
  <c r="AT143" i="6"/>
  <c r="AU143" i="6"/>
  <c r="AV143" i="6"/>
  <c r="AW143" i="6"/>
  <c r="BE143" i="6"/>
  <c r="BF143" i="6"/>
  <c r="BQ143" i="6" s="1"/>
  <c r="BG143" i="6"/>
  <c r="BH143" i="6"/>
  <c r="BI143" i="6"/>
  <c r="BJ143" i="6"/>
  <c r="BK143" i="6"/>
  <c r="BM143" i="6"/>
  <c r="BN143" i="6"/>
  <c r="BO143" i="6"/>
  <c r="BP143" i="6"/>
  <c r="C144" i="6"/>
  <c r="D144" i="6"/>
  <c r="E144" i="6"/>
  <c r="J144" i="6" s="1"/>
  <c r="F144" i="6"/>
  <c r="G144" i="6"/>
  <c r="H144" i="6"/>
  <c r="I144" i="6"/>
  <c r="Q144" i="6"/>
  <c r="R144" i="6"/>
  <c r="S144" i="6"/>
  <c r="X144" i="6" s="1"/>
  <c r="T144" i="6"/>
  <c r="U144" i="6"/>
  <c r="V144" i="6"/>
  <c r="W144" i="6"/>
  <c r="AE144" i="6"/>
  <c r="AF144" i="6"/>
  <c r="AG144" i="6"/>
  <c r="AK144" i="6" s="1"/>
  <c r="AH144" i="6"/>
  <c r="AI144" i="6"/>
  <c r="AJ144" i="6"/>
  <c r="AR144" i="6"/>
  <c r="AX144" i="6" s="1"/>
  <c r="AS144" i="6"/>
  <c r="AT144" i="6"/>
  <c r="AU144" i="6"/>
  <c r="AV144" i="6"/>
  <c r="AW144" i="6"/>
  <c r="BE144" i="6"/>
  <c r="BL144" i="6" s="1"/>
  <c r="BF144" i="6"/>
  <c r="BG144" i="6"/>
  <c r="BH144" i="6"/>
  <c r="BI144" i="6"/>
  <c r="BJ144" i="6"/>
  <c r="BK144" i="6"/>
  <c r="BM144" i="6"/>
  <c r="BN144" i="6"/>
  <c r="BO144" i="6"/>
  <c r="BP144" i="6"/>
  <c r="BQ144" i="6"/>
  <c r="C145" i="6"/>
  <c r="D145" i="6"/>
  <c r="J145" i="6" s="1"/>
  <c r="E145" i="6"/>
  <c r="F145" i="6"/>
  <c r="G145" i="6"/>
  <c r="H145" i="6"/>
  <c r="I145" i="6"/>
  <c r="Q145" i="6"/>
  <c r="R145" i="6"/>
  <c r="X145" i="6" s="1"/>
  <c r="S145" i="6"/>
  <c r="T145" i="6"/>
  <c r="U145" i="6"/>
  <c r="V145" i="6"/>
  <c r="W145" i="6"/>
  <c r="AE145" i="6"/>
  <c r="AF145" i="6"/>
  <c r="AK145" i="6" s="1"/>
  <c r="AG145" i="6"/>
  <c r="AH145" i="6"/>
  <c r="AI145" i="6"/>
  <c r="AJ145" i="6"/>
  <c r="AR145" i="6"/>
  <c r="AX145" i="6" s="1"/>
  <c r="AS145" i="6"/>
  <c r="AT145" i="6"/>
  <c r="AU145" i="6"/>
  <c r="AV145" i="6"/>
  <c r="AW145" i="6"/>
  <c r="BE145" i="6"/>
  <c r="BQ145" i="6" s="1"/>
  <c r="BF145" i="6"/>
  <c r="BG145" i="6"/>
  <c r="BH145" i="6"/>
  <c r="BI145" i="6"/>
  <c r="BJ145" i="6"/>
  <c r="BK145" i="6"/>
  <c r="BM145" i="6"/>
  <c r="BN145" i="6"/>
  <c r="BO145" i="6"/>
  <c r="BP145" i="6"/>
  <c r="C146" i="6"/>
  <c r="J146" i="6" s="1"/>
  <c r="D146" i="6"/>
  <c r="E146" i="6"/>
  <c r="F146" i="6"/>
  <c r="G146" i="6"/>
  <c r="H146" i="6"/>
  <c r="I146" i="6"/>
  <c r="Q146" i="6"/>
  <c r="X146" i="6" s="1"/>
  <c r="R146" i="6"/>
  <c r="S146" i="6"/>
  <c r="T146" i="6"/>
  <c r="U146" i="6"/>
  <c r="V146" i="6"/>
  <c r="W146" i="6"/>
  <c r="AE146" i="6"/>
  <c r="AF146" i="6"/>
  <c r="AG146" i="6"/>
  <c r="AH146" i="6"/>
  <c r="AI146" i="6"/>
  <c r="AJ146" i="6"/>
  <c r="AK146" i="6"/>
  <c r="AR146" i="6"/>
  <c r="AX146" i="6" s="1"/>
  <c r="AS146" i="6"/>
  <c r="AT146" i="6"/>
  <c r="AU146" i="6"/>
  <c r="AV146" i="6"/>
  <c r="AW146" i="6"/>
  <c r="BE146" i="6"/>
  <c r="BQ146" i="6" s="1"/>
  <c r="BF146" i="6"/>
  <c r="BG146" i="6"/>
  <c r="BH146" i="6"/>
  <c r="BI146" i="6"/>
  <c r="BJ146" i="6"/>
  <c r="BK146" i="6"/>
  <c r="BM146" i="6"/>
  <c r="BN146" i="6"/>
  <c r="BO146" i="6"/>
  <c r="BP146" i="6"/>
  <c r="C150" i="6"/>
  <c r="J150" i="6" s="1"/>
  <c r="D150" i="6"/>
  <c r="E150" i="6"/>
  <c r="F150" i="6"/>
  <c r="G150" i="6"/>
  <c r="H150" i="6"/>
  <c r="I150" i="6"/>
  <c r="Q150" i="6"/>
  <c r="X150" i="6" s="1"/>
  <c r="R150" i="6"/>
  <c r="S150" i="6"/>
  <c r="T150" i="6"/>
  <c r="U150" i="6"/>
  <c r="V150" i="6"/>
  <c r="W150" i="6"/>
  <c r="AE150" i="6"/>
  <c r="AK150" i="6" s="1"/>
  <c r="AF150" i="6"/>
  <c r="AG150" i="6"/>
  <c r="AH150" i="6"/>
  <c r="AI150" i="6"/>
  <c r="AJ150" i="6"/>
  <c r="AR150" i="6"/>
  <c r="AS150" i="6"/>
  <c r="AX150" i="6" s="1"/>
  <c r="AT150" i="6"/>
  <c r="AU150" i="6"/>
  <c r="AV150" i="6"/>
  <c r="AW150" i="6"/>
  <c r="BE150" i="6"/>
  <c r="BQ150" i="6" s="1"/>
  <c r="BF150" i="6"/>
  <c r="BG150" i="6"/>
  <c r="BL150" i="6" s="1"/>
  <c r="BH150" i="6"/>
  <c r="BI150" i="6"/>
  <c r="BJ150" i="6"/>
  <c r="BK150" i="6"/>
  <c r="BM150" i="6"/>
  <c r="BN150" i="6"/>
  <c r="BO150" i="6"/>
  <c r="BP150" i="6"/>
  <c r="C151" i="6"/>
  <c r="J151" i="6" s="1"/>
  <c r="D151" i="6"/>
  <c r="E151" i="6"/>
  <c r="F151" i="6"/>
  <c r="G151" i="6"/>
  <c r="H151" i="6"/>
  <c r="I151" i="6"/>
  <c r="Q151" i="6"/>
  <c r="X151" i="6" s="1"/>
  <c r="R151" i="6"/>
  <c r="S151" i="6"/>
  <c r="T151" i="6"/>
  <c r="U151" i="6"/>
  <c r="V151" i="6"/>
  <c r="W151" i="6"/>
  <c r="AE151" i="6"/>
  <c r="AK151" i="6" s="1"/>
  <c r="AF151" i="6"/>
  <c r="AG151" i="6"/>
  <c r="AH151" i="6"/>
  <c r="AI151" i="6"/>
  <c r="AJ151" i="6"/>
  <c r="AR151" i="6"/>
  <c r="AS151" i="6"/>
  <c r="AX151" i="6" s="1"/>
  <c r="AT151" i="6"/>
  <c r="AU151" i="6"/>
  <c r="AV151" i="6"/>
  <c r="AW151" i="6"/>
  <c r="BE151" i="6"/>
  <c r="BQ151" i="6" s="1"/>
  <c r="BF151" i="6"/>
  <c r="BG151" i="6"/>
  <c r="BH151" i="6"/>
  <c r="BI151" i="6"/>
  <c r="BJ151" i="6"/>
  <c r="BK151" i="6"/>
  <c r="BM151" i="6"/>
  <c r="BN151" i="6"/>
  <c r="BO151" i="6"/>
  <c r="BP151" i="6"/>
  <c r="J152" i="6"/>
  <c r="X152" i="6"/>
  <c r="AK152" i="6"/>
  <c r="AX152" i="6"/>
  <c r="BL152" i="6"/>
  <c r="BQ152" i="6"/>
  <c r="C153" i="6"/>
  <c r="D153" i="6"/>
  <c r="E153" i="6"/>
  <c r="F153" i="6"/>
  <c r="G153" i="6"/>
  <c r="H153" i="6"/>
  <c r="I153" i="6"/>
  <c r="J153" i="6"/>
  <c r="Q153" i="6"/>
  <c r="R153" i="6"/>
  <c r="S153" i="6"/>
  <c r="T153" i="6"/>
  <c r="U153" i="6"/>
  <c r="V153" i="6"/>
  <c r="W153" i="6"/>
  <c r="X153" i="6"/>
  <c r="AE153" i="6"/>
  <c r="AK153" i="6" s="1"/>
  <c r="AF153" i="6"/>
  <c r="AG153" i="6"/>
  <c r="AH153" i="6"/>
  <c r="AI153" i="6"/>
  <c r="AJ153" i="6"/>
  <c r="AR153" i="6"/>
  <c r="AX153" i="6" s="1"/>
  <c r="AS153" i="6"/>
  <c r="AT153" i="6"/>
  <c r="AU153" i="6"/>
  <c r="AV153" i="6"/>
  <c r="AW153" i="6"/>
  <c r="BE153" i="6"/>
  <c r="BF153" i="6"/>
  <c r="BQ153" i="6" s="1"/>
  <c r="BG153" i="6"/>
  <c r="BH153" i="6"/>
  <c r="BI153" i="6"/>
  <c r="BJ153" i="6"/>
  <c r="BK153" i="6"/>
  <c r="BM153" i="6"/>
  <c r="BN153" i="6"/>
  <c r="BO153" i="6"/>
  <c r="BP153" i="6"/>
  <c r="C154" i="6"/>
  <c r="D154" i="6"/>
  <c r="J154" i="6" s="1"/>
  <c r="E154" i="6"/>
  <c r="F154" i="6"/>
  <c r="G154" i="6"/>
  <c r="H154" i="6"/>
  <c r="I154" i="6"/>
  <c r="Q154" i="6"/>
  <c r="R154" i="6"/>
  <c r="X154" i="6" s="1"/>
  <c r="S154" i="6"/>
  <c r="T154" i="6"/>
  <c r="U154" i="6"/>
  <c r="V154" i="6"/>
  <c r="W154" i="6"/>
  <c r="AE154" i="6"/>
  <c r="AF154" i="6"/>
  <c r="AK154" i="6" s="1"/>
  <c r="AG154" i="6"/>
  <c r="AH154" i="6"/>
  <c r="AI154" i="6"/>
  <c r="AJ154" i="6"/>
  <c r="AR154" i="6"/>
  <c r="AX154" i="6" s="1"/>
  <c r="AS154" i="6"/>
  <c r="AT154" i="6"/>
  <c r="AU154" i="6"/>
  <c r="AV154" i="6"/>
  <c r="AW154" i="6"/>
  <c r="BE154" i="6"/>
  <c r="BL154" i="6" s="1"/>
  <c r="BF154" i="6"/>
  <c r="BG154" i="6"/>
  <c r="BH154" i="6"/>
  <c r="BI154" i="6"/>
  <c r="BJ154" i="6"/>
  <c r="BK154" i="6"/>
  <c r="BM154" i="6"/>
  <c r="BN154" i="6"/>
  <c r="BO154" i="6"/>
  <c r="BP154" i="6"/>
  <c r="BQ154" i="6"/>
  <c r="C155" i="6"/>
  <c r="D155" i="6"/>
  <c r="J155" i="6" s="1"/>
  <c r="E155" i="6"/>
  <c r="F155" i="6"/>
  <c r="G155" i="6"/>
  <c r="H155" i="6"/>
  <c r="I155" i="6"/>
  <c r="Q155" i="6"/>
  <c r="R155" i="6"/>
  <c r="X155" i="6" s="1"/>
  <c r="S155" i="6"/>
  <c r="T155" i="6"/>
  <c r="U155" i="6"/>
  <c r="V155" i="6"/>
  <c r="W155" i="6"/>
  <c r="AE155" i="6"/>
  <c r="AF155" i="6"/>
  <c r="AK155" i="6" s="1"/>
  <c r="AG155" i="6"/>
  <c r="AH155" i="6"/>
  <c r="AI155" i="6"/>
  <c r="AJ155" i="6"/>
  <c r="AR155" i="6"/>
  <c r="AX155" i="6" s="1"/>
  <c r="AS155" i="6"/>
  <c r="AT155" i="6"/>
  <c r="AU155" i="6"/>
  <c r="AV155" i="6"/>
  <c r="AW155" i="6"/>
  <c r="BE155" i="6"/>
  <c r="BQ155" i="6" s="1"/>
  <c r="BF155" i="6"/>
  <c r="BG155" i="6"/>
  <c r="BH155" i="6"/>
  <c r="BI155" i="6"/>
  <c r="BJ155" i="6"/>
  <c r="BK155" i="6"/>
  <c r="BM155" i="6"/>
  <c r="BN155" i="6"/>
  <c r="BO155" i="6"/>
  <c r="BP155" i="6"/>
  <c r="C156" i="6"/>
  <c r="J156" i="6" s="1"/>
  <c r="D156" i="6"/>
  <c r="E156" i="6"/>
  <c r="F156" i="6"/>
  <c r="G156" i="6"/>
  <c r="H156" i="6"/>
  <c r="I156" i="6"/>
  <c r="Q156" i="6"/>
  <c r="X156" i="6" s="1"/>
  <c r="R156" i="6"/>
  <c r="S156" i="6"/>
  <c r="T156" i="6"/>
  <c r="U156" i="6"/>
  <c r="V156" i="6"/>
  <c r="W156" i="6"/>
  <c r="AE156" i="6"/>
  <c r="AF156" i="6"/>
  <c r="AG156" i="6"/>
  <c r="AH156" i="6"/>
  <c r="AI156" i="6"/>
  <c r="AJ156" i="6"/>
  <c r="AK156" i="6"/>
  <c r="AR156" i="6"/>
  <c r="AX156" i="6" s="1"/>
  <c r="AS156" i="6"/>
  <c r="AT156" i="6"/>
  <c r="AU156" i="6"/>
  <c r="AV156" i="6"/>
  <c r="AW156" i="6"/>
  <c r="BE156" i="6"/>
  <c r="BQ156" i="6" s="1"/>
  <c r="BF156" i="6"/>
  <c r="BG156" i="6"/>
  <c r="BH156" i="6"/>
  <c r="BI156" i="6"/>
  <c r="BJ156" i="6"/>
  <c r="BK156" i="6"/>
  <c r="BM156" i="6"/>
  <c r="BN156" i="6"/>
  <c r="BO156" i="6"/>
  <c r="BP156" i="6"/>
  <c r="C159" i="6"/>
  <c r="J159" i="6" s="1"/>
  <c r="D159" i="6"/>
  <c r="E159" i="6"/>
  <c r="F159" i="6"/>
  <c r="G159" i="6"/>
  <c r="H159" i="6"/>
  <c r="I159" i="6"/>
  <c r="Q159" i="6"/>
  <c r="X159" i="6" s="1"/>
  <c r="R159" i="6"/>
  <c r="S159" i="6"/>
  <c r="T159" i="6"/>
  <c r="U159" i="6"/>
  <c r="V159" i="6"/>
  <c r="W159" i="6"/>
  <c r="AE159" i="6"/>
  <c r="AK159" i="6" s="1"/>
  <c r="AF159" i="6"/>
  <c r="AG159" i="6"/>
  <c r="AH159" i="6"/>
  <c r="AI159" i="6"/>
  <c r="AJ159" i="6"/>
  <c r="AR159" i="6"/>
  <c r="AS159" i="6"/>
  <c r="AX159" i="6" s="1"/>
  <c r="AT159" i="6"/>
  <c r="AU159" i="6"/>
  <c r="AV159" i="6"/>
  <c r="AW159" i="6"/>
  <c r="BE159" i="6"/>
  <c r="BQ159" i="6" s="1"/>
  <c r="BF159" i="6"/>
  <c r="BG159" i="6"/>
  <c r="BL159" i="6" s="1"/>
  <c r="BH159" i="6"/>
  <c r="BI159" i="6"/>
  <c r="BJ159" i="6"/>
  <c r="BK159" i="6"/>
  <c r="BM159" i="6"/>
  <c r="BN159" i="6"/>
  <c r="BO159" i="6"/>
  <c r="BP159" i="6"/>
  <c r="C162" i="6"/>
  <c r="J162" i="6" s="1"/>
  <c r="D162" i="6"/>
  <c r="E162" i="6"/>
  <c r="F162" i="6"/>
  <c r="G162" i="6"/>
  <c r="H162" i="6"/>
  <c r="I162" i="6"/>
  <c r="Q162" i="6"/>
  <c r="X162" i="6" s="1"/>
  <c r="R162" i="6"/>
  <c r="S162" i="6"/>
  <c r="T162" i="6"/>
  <c r="U162" i="6"/>
  <c r="V162" i="6"/>
  <c r="W162" i="6"/>
  <c r="AE162" i="6"/>
  <c r="AK162" i="6" s="1"/>
  <c r="AF162" i="6"/>
  <c r="AG162" i="6"/>
  <c r="AH162" i="6"/>
  <c r="AI162" i="6"/>
  <c r="AJ162" i="6"/>
  <c r="AR162" i="6"/>
  <c r="AS162" i="6"/>
  <c r="AX162" i="6" s="1"/>
  <c r="AT162" i="6"/>
  <c r="AU162" i="6"/>
  <c r="AV162" i="6"/>
  <c r="AW162" i="6"/>
  <c r="BE162" i="6"/>
  <c r="BQ162" i="6" s="1"/>
  <c r="BF162" i="6"/>
  <c r="BG162" i="6"/>
  <c r="BH162" i="6"/>
  <c r="BI162" i="6"/>
  <c r="BJ162" i="6"/>
  <c r="BK162" i="6"/>
  <c r="BM162" i="6"/>
  <c r="BN162" i="6"/>
  <c r="BO162" i="6"/>
  <c r="BP162" i="6"/>
  <c r="C164" i="6"/>
  <c r="D164" i="6"/>
  <c r="E164" i="6"/>
  <c r="J164" i="6" s="1"/>
  <c r="F164" i="6"/>
  <c r="G164" i="6"/>
  <c r="H164" i="6"/>
  <c r="I164" i="6"/>
  <c r="Q164" i="6"/>
  <c r="R164" i="6"/>
  <c r="S164" i="6"/>
  <c r="X164" i="6" s="1"/>
  <c r="T164" i="6"/>
  <c r="U164" i="6"/>
  <c r="V164" i="6"/>
  <c r="W164" i="6"/>
  <c r="AE164" i="6"/>
  <c r="AK164" i="6" s="1"/>
  <c r="AF164" i="6"/>
  <c r="AG164" i="6"/>
  <c r="AH164" i="6"/>
  <c r="AI164" i="6"/>
  <c r="AJ164" i="6"/>
  <c r="AR164" i="6"/>
  <c r="AS164" i="6"/>
  <c r="AT164" i="6"/>
  <c r="AU164" i="6"/>
  <c r="AV164" i="6"/>
  <c r="AW164" i="6"/>
  <c r="AX164" i="6"/>
  <c r="BE164" i="6"/>
  <c r="BF164" i="6"/>
  <c r="BG164" i="6"/>
  <c r="BH164" i="6"/>
  <c r="BI164" i="6"/>
  <c r="BJ164" i="6"/>
  <c r="BQ164" i="6" s="1"/>
  <c r="BK164" i="6"/>
  <c r="BL164" i="6"/>
  <c r="BM164" i="6"/>
  <c r="BN164" i="6"/>
  <c r="BO164" i="6"/>
  <c r="BP164" i="6"/>
  <c r="C165" i="6"/>
  <c r="J165" i="6" s="1"/>
  <c r="D165" i="6"/>
  <c r="E165" i="6"/>
  <c r="F165" i="6"/>
  <c r="G165" i="6"/>
  <c r="H165" i="6"/>
  <c r="I165" i="6"/>
  <c r="Q165" i="6"/>
  <c r="X165" i="6" s="1"/>
  <c r="R165" i="6"/>
  <c r="S165" i="6"/>
  <c r="T165" i="6"/>
  <c r="U165" i="6"/>
  <c r="V165" i="6"/>
  <c r="W165" i="6"/>
  <c r="AE165" i="6"/>
  <c r="AK165" i="6" s="1"/>
  <c r="AF165" i="6"/>
  <c r="AG165" i="6"/>
  <c r="AH165" i="6"/>
  <c r="AI165" i="6"/>
  <c r="AJ165" i="6"/>
  <c r="AR165" i="6"/>
  <c r="AX165" i="6" s="1"/>
  <c r="AS165" i="6"/>
  <c r="AT165" i="6"/>
  <c r="AU165" i="6"/>
  <c r="AV165" i="6"/>
  <c r="AW165" i="6"/>
  <c r="BE165" i="6"/>
  <c r="BF165" i="6"/>
  <c r="BL165" i="6" s="1"/>
  <c r="BG165" i="6"/>
  <c r="BH165" i="6"/>
  <c r="BI165" i="6"/>
  <c r="BJ165" i="6"/>
  <c r="BK165" i="6"/>
  <c r="BM165" i="6"/>
  <c r="BN165" i="6"/>
  <c r="BO165" i="6"/>
  <c r="BP165" i="6"/>
  <c r="BQ165" i="6"/>
  <c r="C166" i="6"/>
  <c r="D166" i="6"/>
  <c r="E166" i="6"/>
  <c r="F166" i="6"/>
  <c r="G166" i="6"/>
  <c r="H166" i="6"/>
  <c r="I166" i="6"/>
  <c r="J166" i="6"/>
  <c r="Q166" i="6"/>
  <c r="R166" i="6"/>
  <c r="S166" i="6"/>
  <c r="T166" i="6"/>
  <c r="U166" i="6"/>
  <c r="V166" i="6"/>
  <c r="W166" i="6"/>
  <c r="X166" i="6"/>
  <c r="AE166" i="6"/>
  <c r="AK166" i="6" s="1"/>
  <c r="AF166" i="6"/>
  <c r="AG166" i="6"/>
  <c r="AH166" i="6"/>
  <c r="AI166" i="6"/>
  <c r="AJ166" i="6"/>
  <c r="AR166" i="6"/>
  <c r="AX166" i="6" s="1"/>
  <c r="AS166" i="6"/>
  <c r="AT166" i="6"/>
  <c r="AU166" i="6"/>
  <c r="AV166" i="6"/>
  <c r="AW166" i="6"/>
  <c r="BE166" i="6"/>
  <c r="BF166" i="6"/>
  <c r="BQ166" i="6" s="1"/>
  <c r="BG166" i="6"/>
  <c r="BH166" i="6"/>
  <c r="BI166" i="6"/>
  <c r="BJ166" i="6"/>
  <c r="BK166" i="6"/>
  <c r="BM166" i="6"/>
  <c r="BN166" i="6"/>
  <c r="BO166" i="6"/>
  <c r="BP166" i="6"/>
  <c r="C167" i="6"/>
  <c r="D167" i="6"/>
  <c r="J167" i="6" s="1"/>
  <c r="E167" i="6"/>
  <c r="F167" i="6"/>
  <c r="G167" i="6"/>
  <c r="H167" i="6"/>
  <c r="I167" i="6"/>
  <c r="Q167" i="6"/>
  <c r="R167" i="6"/>
  <c r="X167" i="6" s="1"/>
  <c r="S167" i="6"/>
  <c r="T167" i="6"/>
  <c r="U167" i="6"/>
  <c r="V167" i="6"/>
  <c r="W167" i="6"/>
  <c r="AE167" i="6"/>
  <c r="AF167" i="6"/>
  <c r="AK167" i="6" s="1"/>
  <c r="AG167" i="6"/>
  <c r="AH167" i="6"/>
  <c r="AI167" i="6"/>
  <c r="AJ167" i="6"/>
  <c r="AR167" i="6"/>
  <c r="AX167" i="6" s="1"/>
  <c r="AS167" i="6"/>
  <c r="AT167" i="6"/>
  <c r="AU167" i="6"/>
  <c r="AV167" i="6"/>
  <c r="AW167" i="6"/>
  <c r="BE167" i="6"/>
  <c r="BL167" i="6" s="1"/>
  <c r="BF167" i="6"/>
  <c r="BG167" i="6"/>
  <c r="BH167" i="6"/>
  <c r="BI167" i="6"/>
  <c r="BJ167" i="6"/>
  <c r="BK167" i="6"/>
  <c r="BM167" i="6"/>
  <c r="BN167" i="6"/>
  <c r="BO167" i="6"/>
  <c r="BP167" i="6"/>
  <c r="BQ167" i="6"/>
  <c r="C172" i="6"/>
  <c r="D172" i="6"/>
  <c r="J172" i="6" s="1"/>
  <c r="E172" i="6"/>
  <c r="F172" i="6"/>
  <c r="G172" i="6"/>
  <c r="H172" i="6"/>
  <c r="I172" i="6"/>
  <c r="Q172" i="6"/>
  <c r="R172" i="6"/>
  <c r="X172" i="6" s="1"/>
  <c r="S172" i="6"/>
  <c r="T172" i="6"/>
  <c r="U172" i="6"/>
  <c r="V172" i="6"/>
  <c r="W172" i="6"/>
  <c r="AE172" i="6"/>
  <c r="AF172" i="6"/>
  <c r="AK172" i="6" s="1"/>
  <c r="AG172" i="6"/>
  <c r="AH172" i="6"/>
  <c r="AI172" i="6"/>
  <c r="AJ172" i="6"/>
  <c r="AR172" i="6"/>
  <c r="AX172" i="6" s="1"/>
  <c r="AS172" i="6"/>
  <c r="AT172" i="6"/>
  <c r="AU172" i="6"/>
  <c r="AV172" i="6"/>
  <c r="AW172" i="6"/>
  <c r="BE172" i="6"/>
  <c r="BQ172" i="6" s="1"/>
  <c r="BF172" i="6"/>
  <c r="BG172" i="6"/>
  <c r="BH172" i="6"/>
  <c r="BI172" i="6"/>
  <c r="BJ172" i="6"/>
  <c r="BK172" i="6"/>
  <c r="BM172" i="6"/>
  <c r="BN172" i="6"/>
  <c r="BO172" i="6"/>
  <c r="BP172" i="6"/>
  <c r="C173" i="6"/>
  <c r="J173" i="6" s="1"/>
  <c r="D173" i="6"/>
  <c r="E173" i="6"/>
  <c r="F173" i="6"/>
  <c r="G173" i="6"/>
  <c r="H173" i="6"/>
  <c r="I173" i="6"/>
  <c r="Q173" i="6"/>
  <c r="X173" i="6" s="1"/>
  <c r="R173" i="6"/>
  <c r="S173" i="6"/>
  <c r="T173" i="6"/>
  <c r="U173" i="6"/>
  <c r="V173" i="6"/>
  <c r="W173" i="6"/>
  <c r="AE173" i="6"/>
  <c r="AF173" i="6"/>
  <c r="AG173" i="6"/>
  <c r="AH173" i="6"/>
  <c r="AI173" i="6"/>
  <c r="AJ173" i="6"/>
  <c r="AK173" i="6"/>
  <c r="AR173" i="6"/>
  <c r="AX173" i="6" s="1"/>
  <c r="AS173" i="6"/>
  <c r="AT173" i="6"/>
  <c r="AU173" i="6"/>
  <c r="AV173" i="6"/>
  <c r="AW173" i="6"/>
  <c r="BE173" i="6"/>
  <c r="BQ173" i="6" s="1"/>
  <c r="BF173" i="6"/>
  <c r="BG173" i="6"/>
  <c r="BH173" i="6"/>
  <c r="BI173" i="6"/>
  <c r="BJ173" i="6"/>
  <c r="BK173" i="6"/>
  <c r="BM173" i="6"/>
  <c r="BN173" i="6"/>
  <c r="BO173" i="6"/>
  <c r="BP173" i="6"/>
  <c r="J174" i="6"/>
  <c r="X174" i="6"/>
  <c r="AK174" i="6"/>
  <c r="AX174" i="6"/>
  <c r="BL174" i="6"/>
  <c r="BQ174" i="6"/>
  <c r="C175" i="6"/>
  <c r="D175" i="6"/>
  <c r="E175" i="6"/>
  <c r="J175" i="6" s="1"/>
  <c r="F175" i="6"/>
  <c r="G175" i="6"/>
  <c r="H175" i="6"/>
  <c r="I175" i="6"/>
  <c r="Q175" i="6"/>
  <c r="R175" i="6"/>
  <c r="S175" i="6"/>
  <c r="X175" i="6" s="1"/>
  <c r="T175" i="6"/>
  <c r="U175" i="6"/>
  <c r="V175" i="6"/>
  <c r="W175" i="6"/>
  <c r="AE175" i="6"/>
  <c r="AK175" i="6" s="1"/>
  <c r="AF175" i="6"/>
  <c r="AG175" i="6"/>
  <c r="AH175" i="6"/>
  <c r="AI175" i="6"/>
  <c r="AJ175" i="6"/>
  <c r="AR175" i="6"/>
  <c r="AS175" i="6"/>
  <c r="AT175" i="6"/>
  <c r="AU175" i="6"/>
  <c r="AV175" i="6"/>
  <c r="AW175" i="6"/>
  <c r="AX175" i="6"/>
  <c r="BE175" i="6"/>
  <c r="BF175" i="6"/>
  <c r="BG175" i="6"/>
  <c r="BH175" i="6"/>
  <c r="BI175" i="6"/>
  <c r="BJ175" i="6"/>
  <c r="BQ175" i="6" s="1"/>
  <c r="BK175" i="6"/>
  <c r="BL175" i="6"/>
  <c r="BM175" i="6"/>
  <c r="BN175" i="6"/>
  <c r="BO175" i="6"/>
  <c r="BP175" i="6"/>
  <c r="C176" i="6"/>
  <c r="J176" i="6" s="1"/>
  <c r="D176" i="6"/>
  <c r="E176" i="6"/>
  <c r="F176" i="6"/>
  <c r="G176" i="6"/>
  <c r="H176" i="6"/>
  <c r="I176" i="6"/>
  <c r="Q176" i="6"/>
  <c r="X176" i="6" s="1"/>
  <c r="R176" i="6"/>
  <c r="S176" i="6"/>
  <c r="T176" i="6"/>
  <c r="U176" i="6"/>
  <c r="V176" i="6"/>
  <c r="W176" i="6"/>
  <c r="AE176" i="6"/>
  <c r="AK176" i="6" s="1"/>
  <c r="AF176" i="6"/>
  <c r="AG176" i="6"/>
  <c r="AH176" i="6"/>
  <c r="AI176" i="6"/>
  <c r="AJ176" i="6"/>
  <c r="AR176" i="6"/>
  <c r="AX176" i="6" s="1"/>
  <c r="AS176" i="6"/>
  <c r="AT176" i="6"/>
  <c r="AU176" i="6"/>
  <c r="AV176" i="6"/>
  <c r="AW176" i="6"/>
  <c r="BE176" i="6"/>
  <c r="BF176" i="6"/>
  <c r="BL176" i="6" s="1"/>
  <c r="BG176" i="6"/>
  <c r="BH176" i="6"/>
  <c r="BI176" i="6"/>
  <c r="BJ176" i="6"/>
  <c r="BK176" i="6"/>
  <c r="BM176" i="6"/>
  <c r="BN176" i="6"/>
  <c r="BO176" i="6"/>
  <c r="BP176" i="6"/>
  <c r="BQ176" i="6"/>
  <c r="C177" i="6"/>
  <c r="D177" i="6"/>
  <c r="E177" i="6"/>
  <c r="F177" i="6"/>
  <c r="G177" i="6"/>
  <c r="H177" i="6"/>
  <c r="I177" i="6"/>
  <c r="J177" i="6"/>
  <c r="Q177" i="6"/>
  <c r="R177" i="6"/>
  <c r="S177" i="6"/>
  <c r="T177" i="6"/>
  <c r="U177" i="6"/>
  <c r="V177" i="6"/>
  <c r="W177" i="6"/>
  <c r="X177" i="6"/>
  <c r="AE177" i="6"/>
  <c r="AK177" i="6" s="1"/>
  <c r="AF177" i="6"/>
  <c r="AG177" i="6"/>
  <c r="AH177" i="6"/>
  <c r="AI177" i="6"/>
  <c r="AJ177" i="6"/>
  <c r="AR177" i="6"/>
  <c r="AX177" i="6" s="1"/>
  <c r="AS177" i="6"/>
  <c r="AT177" i="6"/>
  <c r="AU177" i="6"/>
  <c r="AV177" i="6"/>
  <c r="AW177" i="6"/>
  <c r="BE177" i="6"/>
  <c r="BF177" i="6"/>
  <c r="BQ177" i="6" s="1"/>
  <c r="BG177" i="6"/>
  <c r="BH177" i="6"/>
  <c r="BI177" i="6"/>
  <c r="BJ177" i="6"/>
  <c r="BK177" i="6"/>
  <c r="BM177" i="6"/>
  <c r="BN177" i="6"/>
  <c r="BO177" i="6"/>
  <c r="BP177" i="6"/>
  <c r="C178" i="6"/>
  <c r="D178" i="6"/>
  <c r="J178" i="6" s="1"/>
  <c r="E178" i="6"/>
  <c r="F178" i="6"/>
  <c r="G178" i="6"/>
  <c r="H178" i="6"/>
  <c r="I178" i="6"/>
  <c r="Q178" i="6"/>
  <c r="R178" i="6"/>
  <c r="X178" i="6" s="1"/>
  <c r="S178" i="6"/>
  <c r="T178" i="6"/>
  <c r="U178" i="6"/>
  <c r="V178" i="6"/>
  <c r="W178" i="6"/>
  <c r="AE178" i="6"/>
  <c r="AF178" i="6"/>
  <c r="AK178" i="6" s="1"/>
  <c r="AG178" i="6"/>
  <c r="AH178" i="6"/>
  <c r="AI178" i="6"/>
  <c r="AJ178" i="6"/>
  <c r="AR178" i="6"/>
  <c r="AX178" i="6" s="1"/>
  <c r="AS178" i="6"/>
  <c r="AT178" i="6"/>
  <c r="AU178" i="6"/>
  <c r="AV178" i="6"/>
  <c r="AW178" i="6"/>
  <c r="BE178" i="6"/>
  <c r="BL178" i="6" s="1"/>
  <c r="BF178" i="6"/>
  <c r="BG178" i="6"/>
  <c r="BH178" i="6"/>
  <c r="BI178" i="6"/>
  <c r="BJ178" i="6"/>
  <c r="BK178" i="6"/>
  <c r="BM178" i="6"/>
  <c r="BN178" i="6"/>
  <c r="BO178" i="6"/>
  <c r="BP178" i="6"/>
  <c r="BQ178" i="6"/>
  <c r="C181" i="6"/>
  <c r="D181" i="6"/>
  <c r="J181" i="6" s="1"/>
  <c r="E181" i="6"/>
  <c r="F181" i="6"/>
  <c r="G181" i="6"/>
  <c r="H181" i="6"/>
  <c r="I181" i="6"/>
  <c r="Q181" i="6"/>
  <c r="R181" i="6"/>
  <c r="X181" i="6" s="1"/>
  <c r="S181" i="6"/>
  <c r="T181" i="6"/>
  <c r="U181" i="6"/>
  <c r="V181" i="6"/>
  <c r="W181" i="6"/>
  <c r="AE181" i="6"/>
  <c r="AF181" i="6"/>
  <c r="AK181" i="6" s="1"/>
  <c r="AG181" i="6"/>
  <c r="AH181" i="6"/>
  <c r="AI181" i="6"/>
  <c r="AJ181" i="6"/>
  <c r="AR181" i="6"/>
  <c r="AX181" i="6" s="1"/>
  <c r="AS181" i="6"/>
  <c r="AT181" i="6"/>
  <c r="AU181" i="6"/>
  <c r="AV181" i="6"/>
  <c r="AW181" i="6"/>
  <c r="BE181" i="6"/>
  <c r="BQ181" i="6" s="1"/>
  <c r="BF181" i="6"/>
  <c r="BG181" i="6"/>
  <c r="BH181" i="6"/>
  <c r="BI181" i="6"/>
  <c r="BJ181" i="6"/>
  <c r="BK181" i="6"/>
  <c r="BM181" i="6"/>
  <c r="BN181" i="6"/>
  <c r="BO181" i="6"/>
  <c r="BP181" i="6"/>
  <c r="C184" i="6"/>
  <c r="J184" i="6" s="1"/>
  <c r="D184" i="6"/>
  <c r="E184" i="6"/>
  <c r="F184" i="6"/>
  <c r="G184" i="6"/>
  <c r="H184" i="6"/>
  <c r="I184" i="6"/>
  <c r="Q184" i="6"/>
  <c r="X184" i="6" s="1"/>
  <c r="R184" i="6"/>
  <c r="S184" i="6"/>
  <c r="T184" i="6"/>
  <c r="U184" i="6"/>
  <c r="V184" i="6"/>
  <c r="W184" i="6"/>
  <c r="AE184" i="6"/>
  <c r="AF184" i="6"/>
  <c r="AG184" i="6"/>
  <c r="AH184" i="6"/>
  <c r="AI184" i="6"/>
  <c r="AJ184" i="6"/>
  <c r="AK184" i="6"/>
  <c r="AR184" i="6"/>
  <c r="AX184" i="6" s="1"/>
  <c r="AS184" i="6"/>
  <c r="AT184" i="6"/>
  <c r="AU184" i="6"/>
  <c r="AV184" i="6"/>
  <c r="AW184" i="6"/>
  <c r="BE184" i="6"/>
  <c r="BQ184" i="6" s="1"/>
  <c r="BF184" i="6"/>
  <c r="BG184" i="6"/>
  <c r="BH184" i="6"/>
  <c r="BI184" i="6"/>
  <c r="BJ184" i="6"/>
  <c r="BK184" i="6"/>
  <c r="BM184" i="6"/>
  <c r="BN184" i="6"/>
  <c r="BO184" i="6"/>
  <c r="BP184" i="6"/>
  <c r="C186" i="6"/>
  <c r="J186" i="6" s="1"/>
  <c r="D186" i="6"/>
  <c r="E186" i="6"/>
  <c r="F186" i="6"/>
  <c r="G186" i="6"/>
  <c r="H186" i="6"/>
  <c r="I186" i="6"/>
  <c r="Q186" i="6"/>
  <c r="X186" i="6" s="1"/>
  <c r="R186" i="6"/>
  <c r="S186" i="6"/>
  <c r="T186" i="6"/>
  <c r="U186" i="6"/>
  <c r="V186" i="6"/>
  <c r="W186" i="6"/>
  <c r="AE186" i="6"/>
  <c r="AK186" i="6" s="1"/>
  <c r="AF186" i="6"/>
  <c r="AG186" i="6"/>
  <c r="AH186" i="6"/>
  <c r="AI186" i="6"/>
  <c r="AJ186" i="6"/>
  <c r="AR186" i="6"/>
  <c r="AS186" i="6"/>
  <c r="AX186" i="6" s="1"/>
  <c r="AT186" i="6"/>
  <c r="AU186" i="6"/>
  <c r="AV186" i="6"/>
  <c r="AW186" i="6"/>
  <c r="BE186" i="6"/>
  <c r="BQ186" i="6" s="1"/>
  <c r="BF186" i="6"/>
  <c r="BG186" i="6"/>
  <c r="BL186" i="6" s="1"/>
  <c r="BH186" i="6"/>
  <c r="BI186" i="6"/>
  <c r="BJ186" i="6"/>
  <c r="BK186" i="6"/>
  <c r="BM186" i="6"/>
  <c r="BN186" i="6"/>
  <c r="BO186" i="6"/>
  <c r="BP186" i="6"/>
  <c r="C187" i="6"/>
  <c r="J187" i="6" s="1"/>
  <c r="D187" i="6"/>
  <c r="E187" i="6"/>
  <c r="F187" i="6"/>
  <c r="G187" i="6"/>
  <c r="H187" i="6"/>
  <c r="I187" i="6"/>
  <c r="Q187" i="6"/>
  <c r="X187" i="6" s="1"/>
  <c r="R187" i="6"/>
  <c r="S187" i="6"/>
  <c r="T187" i="6"/>
  <c r="U187" i="6"/>
  <c r="V187" i="6"/>
  <c r="W187" i="6"/>
  <c r="AE187" i="6"/>
  <c r="AK187" i="6" s="1"/>
  <c r="AF187" i="6"/>
  <c r="AG187" i="6"/>
  <c r="AH187" i="6"/>
  <c r="AI187" i="6"/>
  <c r="AJ187" i="6"/>
  <c r="AR187" i="6"/>
  <c r="AS187" i="6"/>
  <c r="AX187" i="6" s="1"/>
  <c r="AT187" i="6"/>
  <c r="AU187" i="6"/>
  <c r="AV187" i="6"/>
  <c r="AW187" i="6"/>
  <c r="BE187" i="6"/>
  <c r="BQ187" i="6" s="1"/>
  <c r="BF187" i="6"/>
  <c r="BG187" i="6"/>
  <c r="BH187" i="6"/>
  <c r="BI187" i="6"/>
  <c r="BJ187" i="6"/>
  <c r="BK187" i="6"/>
  <c r="BM187" i="6"/>
  <c r="BN187" i="6"/>
  <c r="BO187" i="6"/>
  <c r="BP187" i="6"/>
  <c r="C188" i="6"/>
  <c r="D188" i="6"/>
  <c r="E188" i="6"/>
  <c r="J188" i="6" s="1"/>
  <c r="F188" i="6"/>
  <c r="G188" i="6"/>
  <c r="H188" i="6"/>
  <c r="I188" i="6"/>
  <c r="Q188" i="6"/>
  <c r="R188" i="6"/>
  <c r="S188" i="6"/>
  <c r="X188" i="6" s="1"/>
  <c r="T188" i="6"/>
  <c r="U188" i="6"/>
  <c r="V188" i="6"/>
  <c r="W188" i="6"/>
  <c r="AE188" i="6"/>
  <c r="AK188" i="6" s="1"/>
  <c r="AF188" i="6"/>
  <c r="AG188" i="6"/>
  <c r="AH188" i="6"/>
  <c r="AI188" i="6"/>
  <c r="AJ188" i="6"/>
  <c r="AR188" i="6"/>
  <c r="AS188" i="6"/>
  <c r="AT188" i="6"/>
  <c r="AU188" i="6"/>
  <c r="AV188" i="6"/>
  <c r="AW188" i="6"/>
  <c r="AX188" i="6"/>
  <c r="BE188" i="6"/>
  <c r="BF188" i="6"/>
  <c r="BG188" i="6"/>
  <c r="BH188" i="6"/>
  <c r="BI188" i="6"/>
  <c r="BJ188" i="6"/>
  <c r="BQ188" i="6" s="1"/>
  <c r="BK188" i="6"/>
  <c r="BL188" i="6"/>
  <c r="BM188" i="6"/>
  <c r="BN188" i="6"/>
  <c r="BO188" i="6"/>
  <c r="BP188" i="6"/>
  <c r="C189" i="6"/>
  <c r="J189" i="6" s="1"/>
  <c r="D189" i="6"/>
  <c r="E189" i="6"/>
  <c r="F189" i="6"/>
  <c r="G189" i="6"/>
  <c r="H189" i="6"/>
  <c r="I189" i="6"/>
  <c r="Q189" i="6"/>
  <c r="X189" i="6" s="1"/>
  <c r="R189" i="6"/>
  <c r="S189" i="6"/>
  <c r="T189" i="6"/>
  <c r="U189" i="6"/>
  <c r="V189" i="6"/>
  <c r="W189" i="6"/>
  <c r="AE189" i="6"/>
  <c r="AK189" i="6" s="1"/>
  <c r="AF189" i="6"/>
  <c r="AG189" i="6"/>
  <c r="AH189" i="6"/>
  <c r="AI189" i="6"/>
  <c r="AJ189" i="6"/>
  <c r="AR189" i="6"/>
  <c r="AX189" i="6" s="1"/>
  <c r="AS189" i="6"/>
  <c r="AT189" i="6"/>
  <c r="AU189" i="6"/>
  <c r="AV189" i="6"/>
  <c r="AW189" i="6"/>
  <c r="BE189" i="6"/>
  <c r="BF189" i="6"/>
  <c r="BL189" i="6" s="1"/>
  <c r="BG189" i="6"/>
  <c r="BH189" i="6"/>
  <c r="BI189" i="6"/>
  <c r="BJ189" i="6"/>
  <c r="BK189" i="6"/>
  <c r="BM189" i="6"/>
  <c r="BN189" i="6"/>
  <c r="BO189" i="6"/>
  <c r="BP189" i="6"/>
  <c r="BQ189" i="6"/>
  <c r="C193" i="6"/>
  <c r="D193" i="6"/>
  <c r="E193" i="6"/>
  <c r="F193" i="6"/>
  <c r="G193" i="6"/>
  <c r="H193" i="6"/>
  <c r="I193" i="6"/>
  <c r="J193" i="6"/>
  <c r="Q193" i="6"/>
  <c r="R193" i="6"/>
  <c r="S193" i="6"/>
  <c r="T193" i="6"/>
  <c r="U193" i="6"/>
  <c r="V193" i="6"/>
  <c r="W193" i="6"/>
  <c r="X193" i="6"/>
  <c r="AE193" i="6"/>
  <c r="AK193" i="6" s="1"/>
  <c r="AF193" i="6"/>
  <c r="AG193" i="6"/>
  <c r="AH193" i="6"/>
  <c r="AI193" i="6"/>
  <c r="AJ193" i="6"/>
  <c r="AR193" i="6"/>
  <c r="AX193" i="6" s="1"/>
  <c r="AS193" i="6"/>
  <c r="AT193" i="6"/>
  <c r="AU193" i="6"/>
  <c r="AV193" i="6"/>
  <c r="AW193" i="6"/>
  <c r="BE193" i="6"/>
  <c r="BF193" i="6"/>
  <c r="BQ193" i="6" s="1"/>
  <c r="BG193" i="6"/>
  <c r="BH193" i="6"/>
  <c r="BI193" i="6"/>
  <c r="BJ193" i="6"/>
  <c r="BK193" i="6"/>
  <c r="BM193" i="6"/>
  <c r="BN193" i="6"/>
  <c r="BO193" i="6"/>
  <c r="BP193" i="6"/>
  <c r="C194" i="6"/>
  <c r="D194" i="6"/>
  <c r="J194" i="6" s="1"/>
  <c r="E194" i="6"/>
  <c r="F194" i="6"/>
  <c r="G194" i="6"/>
  <c r="H194" i="6"/>
  <c r="I194" i="6"/>
  <c r="Q194" i="6"/>
  <c r="R194" i="6"/>
  <c r="X194" i="6" s="1"/>
  <c r="S194" i="6"/>
  <c r="T194" i="6"/>
  <c r="U194" i="6"/>
  <c r="V194" i="6"/>
  <c r="W194" i="6"/>
  <c r="AE194" i="6"/>
  <c r="AF194" i="6"/>
  <c r="AK194" i="6" s="1"/>
  <c r="AG194" i="6"/>
  <c r="AH194" i="6"/>
  <c r="AI194" i="6"/>
  <c r="AJ194" i="6"/>
  <c r="AR194" i="6"/>
  <c r="AX194" i="6" s="1"/>
  <c r="AS194" i="6"/>
  <c r="AT194" i="6"/>
  <c r="AU194" i="6"/>
  <c r="AV194" i="6"/>
  <c r="AW194" i="6"/>
  <c r="BE194" i="6"/>
  <c r="BL194" i="6" s="1"/>
  <c r="BF194" i="6"/>
  <c r="BG194" i="6"/>
  <c r="BH194" i="6"/>
  <c r="BI194" i="6"/>
  <c r="BJ194" i="6"/>
  <c r="BK194" i="6"/>
  <c r="BM194" i="6"/>
  <c r="BN194" i="6"/>
  <c r="BO194" i="6"/>
  <c r="BP194" i="6"/>
  <c r="BQ194" i="6"/>
  <c r="J195" i="6"/>
  <c r="X195" i="6"/>
  <c r="AK195" i="6"/>
  <c r="AX195" i="6"/>
  <c r="BL195" i="6"/>
  <c r="BQ195" i="6"/>
  <c r="C196" i="6"/>
  <c r="J196" i="6" s="1"/>
  <c r="D196" i="6"/>
  <c r="E196" i="6"/>
  <c r="F196" i="6"/>
  <c r="G196" i="6"/>
  <c r="H196" i="6"/>
  <c r="I196" i="6"/>
  <c r="Q196" i="6"/>
  <c r="X196" i="6" s="1"/>
  <c r="R196" i="6"/>
  <c r="S196" i="6"/>
  <c r="T196" i="6"/>
  <c r="U196" i="6"/>
  <c r="V196" i="6"/>
  <c r="W196" i="6"/>
  <c r="AE196" i="6"/>
  <c r="AK196" i="6" s="1"/>
  <c r="AF196" i="6"/>
  <c r="AG196" i="6"/>
  <c r="AH196" i="6"/>
  <c r="AI196" i="6"/>
  <c r="AJ196" i="6"/>
  <c r="AR196" i="6"/>
  <c r="AS196" i="6"/>
  <c r="AX196" i="6" s="1"/>
  <c r="AT196" i="6"/>
  <c r="AU196" i="6"/>
  <c r="AV196" i="6"/>
  <c r="AW196" i="6"/>
  <c r="BE196" i="6"/>
  <c r="BQ196" i="6" s="1"/>
  <c r="BF196" i="6"/>
  <c r="BG196" i="6"/>
  <c r="BL196" i="6" s="1"/>
  <c r="BH196" i="6"/>
  <c r="BI196" i="6"/>
  <c r="BJ196" i="6"/>
  <c r="BK196" i="6"/>
  <c r="BM196" i="6"/>
  <c r="BN196" i="6"/>
  <c r="BO196" i="6"/>
  <c r="BP196" i="6"/>
  <c r="C197" i="6"/>
  <c r="J197" i="6" s="1"/>
  <c r="D197" i="6"/>
  <c r="E197" i="6"/>
  <c r="F197" i="6"/>
  <c r="G197" i="6"/>
  <c r="H197" i="6"/>
  <c r="I197" i="6"/>
  <c r="Q197" i="6"/>
  <c r="X197" i="6" s="1"/>
  <c r="R197" i="6"/>
  <c r="S197" i="6"/>
  <c r="T197" i="6"/>
  <c r="U197" i="6"/>
  <c r="V197" i="6"/>
  <c r="W197" i="6"/>
  <c r="AE197" i="6"/>
  <c r="AK197" i="6" s="1"/>
  <c r="AF197" i="6"/>
  <c r="AG197" i="6"/>
  <c r="AH197" i="6"/>
  <c r="AI197" i="6"/>
  <c r="AJ197" i="6"/>
  <c r="AR197" i="6"/>
  <c r="AS197" i="6"/>
  <c r="AX197" i="6" s="1"/>
  <c r="AT197" i="6"/>
  <c r="AU197" i="6"/>
  <c r="AV197" i="6"/>
  <c r="AW197" i="6"/>
  <c r="BE197" i="6"/>
  <c r="BQ197" i="6" s="1"/>
  <c r="BF197" i="6"/>
  <c r="BG197" i="6"/>
  <c r="BH197" i="6"/>
  <c r="BI197" i="6"/>
  <c r="BJ197" i="6"/>
  <c r="BK197" i="6"/>
  <c r="BM197" i="6"/>
  <c r="BN197" i="6"/>
  <c r="BO197" i="6"/>
  <c r="BP197" i="6"/>
  <c r="C198" i="6"/>
  <c r="D198" i="6"/>
  <c r="E198" i="6"/>
  <c r="J198" i="6" s="1"/>
  <c r="F198" i="6"/>
  <c r="G198" i="6"/>
  <c r="H198" i="6"/>
  <c r="I198" i="6"/>
  <c r="Q198" i="6"/>
  <c r="R198" i="6"/>
  <c r="S198" i="6"/>
  <c r="X198" i="6" s="1"/>
  <c r="T198" i="6"/>
  <c r="U198" i="6"/>
  <c r="V198" i="6"/>
  <c r="W198" i="6"/>
  <c r="AE198" i="6"/>
  <c r="AK198" i="6" s="1"/>
  <c r="AF198" i="6"/>
  <c r="AG198" i="6"/>
  <c r="AH198" i="6"/>
  <c r="AI198" i="6"/>
  <c r="AJ198" i="6"/>
  <c r="AR198" i="6"/>
  <c r="AS198" i="6"/>
  <c r="AT198" i="6"/>
  <c r="AU198" i="6"/>
  <c r="AV198" i="6"/>
  <c r="AW198" i="6"/>
  <c r="AX198" i="6"/>
  <c r="BE198" i="6"/>
  <c r="BF198" i="6"/>
  <c r="BG198" i="6"/>
  <c r="BH198" i="6"/>
  <c r="BI198" i="6"/>
  <c r="BJ198" i="6"/>
  <c r="BQ198" i="6" s="1"/>
  <c r="BK198" i="6"/>
  <c r="BL198" i="6"/>
  <c r="BM198" i="6"/>
  <c r="BN198" i="6"/>
  <c r="BO198" i="6"/>
  <c r="BP198" i="6"/>
  <c r="C199" i="6"/>
  <c r="J199" i="6" s="1"/>
  <c r="D199" i="6"/>
  <c r="E199" i="6"/>
  <c r="F199" i="6"/>
  <c r="G199" i="6"/>
  <c r="H199" i="6"/>
  <c r="I199" i="6"/>
  <c r="Q199" i="6"/>
  <c r="X199" i="6" s="1"/>
  <c r="R199" i="6"/>
  <c r="S199" i="6"/>
  <c r="T199" i="6"/>
  <c r="U199" i="6"/>
  <c r="V199" i="6"/>
  <c r="W199" i="6"/>
  <c r="AE199" i="6"/>
  <c r="AK199" i="6" s="1"/>
  <c r="AF199" i="6"/>
  <c r="AG199" i="6"/>
  <c r="AH199" i="6"/>
  <c r="AI199" i="6"/>
  <c r="AJ199" i="6"/>
  <c r="AR199" i="6"/>
  <c r="AX199" i="6" s="1"/>
  <c r="AS199" i="6"/>
  <c r="AT199" i="6"/>
  <c r="AU199" i="6"/>
  <c r="AV199" i="6"/>
  <c r="AW199" i="6"/>
  <c r="BE199" i="6"/>
  <c r="BF199" i="6"/>
  <c r="BL199" i="6" s="1"/>
  <c r="BG199" i="6"/>
  <c r="BH199" i="6"/>
  <c r="BI199" i="6"/>
  <c r="BJ199" i="6"/>
  <c r="BK199" i="6"/>
  <c r="BM199" i="6"/>
  <c r="BN199" i="6"/>
  <c r="BO199" i="6"/>
  <c r="BP199" i="6"/>
  <c r="BQ199" i="6"/>
  <c r="C202" i="6"/>
  <c r="D202" i="6"/>
  <c r="E202" i="6"/>
  <c r="F202" i="6"/>
  <c r="G202" i="6"/>
  <c r="H202" i="6"/>
  <c r="I202" i="6"/>
  <c r="J202" i="6"/>
  <c r="Q202" i="6"/>
  <c r="R202" i="6"/>
  <c r="S202" i="6"/>
  <c r="T202" i="6"/>
  <c r="U202" i="6"/>
  <c r="V202" i="6"/>
  <c r="W202" i="6"/>
  <c r="X202" i="6"/>
  <c r="AE202" i="6"/>
  <c r="AK202" i="6" s="1"/>
  <c r="AF202" i="6"/>
  <c r="AG202" i="6"/>
  <c r="AH202" i="6"/>
  <c r="AI202" i="6"/>
  <c r="AJ202" i="6"/>
  <c r="AR202" i="6"/>
  <c r="AX202" i="6" s="1"/>
  <c r="AS202" i="6"/>
  <c r="AT202" i="6"/>
  <c r="AU202" i="6"/>
  <c r="AV202" i="6"/>
  <c r="AW202" i="6"/>
  <c r="BE202" i="6"/>
  <c r="BF202" i="6"/>
  <c r="BQ202" i="6" s="1"/>
  <c r="BG202" i="6"/>
  <c r="BH202" i="6"/>
  <c r="BI202" i="6"/>
  <c r="BJ202" i="6"/>
  <c r="BK202" i="6"/>
  <c r="BM202" i="6"/>
  <c r="BN202" i="6"/>
  <c r="BO202" i="6"/>
  <c r="BP202" i="6"/>
  <c r="C205" i="6"/>
  <c r="D205" i="6"/>
  <c r="J205" i="6" s="1"/>
  <c r="E205" i="6"/>
  <c r="F205" i="6"/>
  <c r="G205" i="6"/>
  <c r="H205" i="6"/>
  <c r="I205" i="6"/>
  <c r="Q205" i="6"/>
  <c r="R205" i="6"/>
  <c r="X205" i="6" s="1"/>
  <c r="S205" i="6"/>
  <c r="T205" i="6"/>
  <c r="U205" i="6"/>
  <c r="V205" i="6"/>
  <c r="W205" i="6"/>
  <c r="AE205" i="6"/>
  <c r="AF205" i="6"/>
  <c r="AK205" i="6" s="1"/>
  <c r="AG205" i="6"/>
  <c r="AH205" i="6"/>
  <c r="AI205" i="6"/>
  <c r="AJ205" i="6"/>
  <c r="AR205" i="6"/>
  <c r="AX205" i="6" s="1"/>
  <c r="AS205" i="6"/>
  <c r="AT205" i="6"/>
  <c r="AU205" i="6"/>
  <c r="AV205" i="6"/>
  <c r="AW205" i="6"/>
  <c r="BE205" i="6"/>
  <c r="BL205" i="6" s="1"/>
  <c r="BF205" i="6"/>
  <c r="BG205" i="6"/>
  <c r="BH205" i="6"/>
  <c r="BI205" i="6"/>
  <c r="BJ205" i="6"/>
  <c r="BK205" i="6"/>
  <c r="BM205" i="6"/>
  <c r="BN205" i="6"/>
  <c r="BO205" i="6"/>
  <c r="BP205" i="6"/>
  <c r="BQ205" i="6"/>
  <c r="C207" i="6"/>
  <c r="D207" i="6"/>
  <c r="J207" i="6" s="1"/>
  <c r="E207" i="6"/>
  <c r="F207" i="6"/>
  <c r="G207" i="6"/>
  <c r="H207" i="6"/>
  <c r="I207" i="6"/>
  <c r="Q207" i="6"/>
  <c r="R207" i="6"/>
  <c r="X207" i="6" s="1"/>
  <c r="S207" i="6"/>
  <c r="T207" i="6"/>
  <c r="U207" i="6"/>
  <c r="V207" i="6"/>
  <c r="W207" i="6"/>
  <c r="AE207" i="6"/>
  <c r="AF207" i="6"/>
  <c r="AK207" i="6" s="1"/>
  <c r="AG207" i="6"/>
  <c r="AH207" i="6"/>
  <c r="AI207" i="6"/>
  <c r="AJ207" i="6"/>
  <c r="AR207" i="6"/>
  <c r="AX207" i="6" s="1"/>
  <c r="AS207" i="6"/>
  <c r="AT207" i="6"/>
  <c r="AU207" i="6"/>
  <c r="AV207" i="6"/>
  <c r="AW207" i="6"/>
  <c r="BE207" i="6"/>
  <c r="BQ207" i="6" s="1"/>
  <c r="BF207" i="6"/>
  <c r="BG207" i="6"/>
  <c r="BH207" i="6"/>
  <c r="BI207" i="6"/>
  <c r="BJ207" i="6"/>
  <c r="BK207" i="6"/>
  <c r="BM207" i="6"/>
  <c r="BN207" i="6"/>
  <c r="BO207" i="6"/>
  <c r="BP207" i="6"/>
  <c r="C208" i="6"/>
  <c r="D208" i="6"/>
  <c r="E208" i="6"/>
  <c r="F208" i="6"/>
  <c r="J208" i="6" s="1"/>
  <c r="G208" i="6"/>
  <c r="H208" i="6"/>
  <c r="I208" i="6"/>
  <c r="Q208" i="6"/>
  <c r="R208" i="6"/>
  <c r="S208" i="6"/>
  <c r="T208" i="6"/>
  <c r="X208" i="6" s="1"/>
  <c r="U208" i="6"/>
  <c r="V208" i="6"/>
  <c r="W208" i="6"/>
  <c r="AE208" i="6"/>
  <c r="AF208" i="6"/>
  <c r="AG208" i="6"/>
  <c r="AH208" i="6"/>
  <c r="AI208" i="6"/>
  <c r="AJ208" i="6"/>
  <c r="AK208" i="6"/>
  <c r="AR208" i="6"/>
  <c r="AX208" i="6" s="1"/>
  <c r="AS208" i="6"/>
  <c r="AT208" i="6"/>
  <c r="AU208" i="6"/>
  <c r="AV208" i="6"/>
  <c r="AW208" i="6"/>
  <c r="BE208" i="6"/>
  <c r="BQ208" i="6" s="1"/>
  <c r="BF208" i="6"/>
  <c r="BG208" i="6"/>
  <c r="BH208" i="6"/>
  <c r="BI208" i="6"/>
  <c r="BJ208" i="6"/>
  <c r="BK208" i="6"/>
  <c r="BM208" i="6"/>
  <c r="BN208" i="6"/>
  <c r="BO208" i="6"/>
  <c r="BP208" i="6"/>
  <c r="C209" i="6"/>
  <c r="J209" i="6" s="1"/>
  <c r="D209" i="6"/>
  <c r="E209" i="6"/>
  <c r="F209" i="6"/>
  <c r="G209" i="6"/>
  <c r="H209" i="6"/>
  <c r="I209" i="6"/>
  <c r="Q209" i="6"/>
  <c r="X209" i="6" s="1"/>
  <c r="R209" i="6"/>
  <c r="S209" i="6"/>
  <c r="T209" i="6"/>
  <c r="U209" i="6"/>
  <c r="V209" i="6"/>
  <c r="W209" i="6"/>
  <c r="AE209" i="6"/>
  <c r="AK209" i="6" s="1"/>
  <c r="AF209" i="6"/>
  <c r="AG209" i="6"/>
  <c r="AH209" i="6"/>
  <c r="AI209" i="6"/>
  <c r="AJ209" i="6"/>
  <c r="AR209" i="6"/>
  <c r="AS209" i="6"/>
  <c r="AX209" i="6" s="1"/>
  <c r="AT209" i="6"/>
  <c r="AU209" i="6"/>
  <c r="AV209" i="6"/>
  <c r="AW209" i="6"/>
  <c r="BE209" i="6"/>
  <c r="BQ209" i="6" s="1"/>
  <c r="BF209" i="6"/>
  <c r="BG209" i="6"/>
  <c r="BL209" i="6" s="1"/>
  <c r="BH209" i="6"/>
  <c r="BI209" i="6"/>
  <c r="BJ209" i="6"/>
  <c r="BK209" i="6"/>
  <c r="BM209" i="6"/>
  <c r="BN209" i="6"/>
  <c r="BO209" i="6"/>
  <c r="BP209" i="6"/>
  <c r="C210" i="6"/>
  <c r="J210" i="6" s="1"/>
  <c r="D210" i="6"/>
  <c r="E210" i="6"/>
  <c r="F210" i="6"/>
  <c r="G210" i="6"/>
  <c r="H210" i="6"/>
  <c r="I210" i="6"/>
  <c r="Q210" i="6"/>
  <c r="X210" i="6" s="1"/>
  <c r="R210" i="6"/>
  <c r="S210" i="6"/>
  <c r="T210" i="6"/>
  <c r="U210" i="6"/>
  <c r="V210" i="6"/>
  <c r="W210" i="6"/>
  <c r="AE210" i="6"/>
  <c r="AK210" i="6" s="1"/>
  <c r="AF210" i="6"/>
  <c r="AG210" i="6"/>
  <c r="AH210" i="6"/>
  <c r="AI210" i="6"/>
  <c r="AJ210" i="6"/>
  <c r="AR210" i="6"/>
  <c r="AS210" i="6"/>
  <c r="AX210" i="6" s="1"/>
  <c r="AT210" i="6"/>
  <c r="AU210" i="6"/>
  <c r="AV210" i="6"/>
  <c r="AW210" i="6"/>
  <c r="BE210" i="6"/>
  <c r="BQ210" i="6" s="1"/>
  <c r="BF210" i="6"/>
  <c r="BG210" i="6"/>
  <c r="BH210" i="6"/>
  <c r="BI210" i="6"/>
  <c r="BJ210" i="6"/>
  <c r="BK210" i="6"/>
  <c r="BM210" i="6"/>
  <c r="BN210" i="6"/>
  <c r="BO210" i="6"/>
  <c r="BP210" i="6"/>
  <c r="C214" i="6"/>
  <c r="D214" i="6"/>
  <c r="E214" i="6"/>
  <c r="F214" i="6"/>
  <c r="G214" i="6"/>
  <c r="H214" i="6"/>
  <c r="J214" i="6" s="1"/>
  <c r="I214" i="6"/>
  <c r="K214" i="6"/>
  <c r="Q214" i="6"/>
  <c r="R214" i="6"/>
  <c r="S214" i="6"/>
  <c r="T214" i="6"/>
  <c r="U214" i="6"/>
  <c r="V214" i="6"/>
  <c r="X214" i="6" s="1"/>
  <c r="W214" i="6"/>
  <c r="Y214" i="6"/>
  <c r="Z214" i="6"/>
  <c r="AE214" i="6"/>
  <c r="AF214" i="6"/>
  <c r="AG214" i="6"/>
  <c r="AH214" i="6"/>
  <c r="AI214" i="6"/>
  <c r="AM214" i="6" s="1"/>
  <c r="AJ214" i="6"/>
  <c r="AK214" i="6"/>
  <c r="AL214" i="6"/>
  <c r="AR214" i="6"/>
  <c r="AS214" i="6"/>
  <c r="AT214" i="6"/>
  <c r="AU214" i="6"/>
  <c r="AV214" i="6"/>
  <c r="AW214" i="6"/>
  <c r="AX214" i="6"/>
  <c r="AY214" i="6"/>
  <c r="BE214" i="6"/>
  <c r="BF214" i="6"/>
  <c r="BG214" i="6"/>
  <c r="BH214" i="6"/>
  <c r="BI214" i="6"/>
  <c r="BJ214" i="6"/>
  <c r="BQ214" i="6" s="1"/>
  <c r="BK214" i="6"/>
  <c r="BL214" i="6"/>
  <c r="BM214" i="6"/>
  <c r="BN214" i="6"/>
  <c r="BO214" i="6"/>
  <c r="BP214" i="6"/>
  <c r="BR214" i="6"/>
  <c r="BT214" i="6"/>
  <c r="C215" i="6"/>
  <c r="D215" i="6"/>
  <c r="E215" i="6"/>
  <c r="F215" i="6"/>
  <c r="G215" i="6"/>
  <c r="H215" i="6"/>
  <c r="L215" i="6" s="1"/>
  <c r="I215" i="6"/>
  <c r="J215" i="6"/>
  <c r="K215" i="6"/>
  <c r="Q215" i="6"/>
  <c r="R215" i="6"/>
  <c r="S215" i="6"/>
  <c r="T215" i="6"/>
  <c r="U215" i="6"/>
  <c r="V215" i="6"/>
  <c r="X215" i="6" s="1"/>
  <c r="W215" i="6"/>
  <c r="Y215" i="6"/>
  <c r="AE215" i="6"/>
  <c r="AF215" i="6"/>
  <c r="AG215" i="6"/>
  <c r="AH215" i="6"/>
  <c r="AI215" i="6"/>
  <c r="AK215" i="6" s="1"/>
  <c r="AJ215" i="6"/>
  <c r="AL215" i="6"/>
  <c r="AM215" i="6"/>
  <c r="AR215" i="6"/>
  <c r="AS215" i="6"/>
  <c r="AT215" i="6"/>
  <c r="AU215" i="6"/>
  <c r="AV215" i="6"/>
  <c r="AW215" i="6" s="1"/>
  <c r="AY215" i="6"/>
  <c r="BE215" i="6"/>
  <c r="BF215" i="6"/>
  <c r="BQ215" i="6" s="1"/>
  <c r="BG215" i="6"/>
  <c r="BH215" i="6"/>
  <c r="BI215" i="6"/>
  <c r="BJ215" i="6"/>
  <c r="BK215" i="6"/>
  <c r="BL215" i="6"/>
  <c r="BM215" i="6"/>
  <c r="BN215" i="6"/>
  <c r="BO215" i="6"/>
  <c r="BP215" i="6"/>
  <c r="BR215" i="6"/>
  <c r="BT215" i="6"/>
  <c r="J216" i="6"/>
  <c r="K216" i="6"/>
  <c r="L216" i="6"/>
  <c r="X216" i="6"/>
  <c r="Y216" i="6"/>
  <c r="Z216" i="6"/>
  <c r="AK216" i="6"/>
  <c r="AL216" i="6"/>
  <c r="AM216" i="6"/>
  <c r="AW216" i="6"/>
  <c r="AX216" i="6"/>
  <c r="AY216" i="6"/>
  <c r="BL216" i="6"/>
  <c r="BQ216" i="6"/>
  <c r="BR216" i="6"/>
  <c r="BT216" i="6"/>
  <c r="C217" i="6"/>
  <c r="D217" i="6"/>
  <c r="E217" i="6"/>
  <c r="F217" i="6"/>
  <c r="G217" i="6"/>
  <c r="H217" i="6"/>
  <c r="L217" i="6" s="1"/>
  <c r="I217" i="6"/>
  <c r="J217" i="6"/>
  <c r="K217" i="6"/>
  <c r="Q217" i="6"/>
  <c r="R217" i="6"/>
  <c r="S217" i="6"/>
  <c r="T217" i="6"/>
  <c r="U217" i="6"/>
  <c r="V217" i="6"/>
  <c r="X217" i="6" s="1"/>
  <c r="W217" i="6"/>
  <c r="Y217" i="6"/>
  <c r="AE217" i="6"/>
  <c r="AF217" i="6"/>
  <c r="AG217" i="6"/>
  <c r="AH217" i="6"/>
  <c r="AI217" i="6"/>
  <c r="AK217" i="6" s="1"/>
  <c r="AJ217" i="6"/>
  <c r="AL217" i="6"/>
  <c r="AM217" i="6"/>
  <c r="AR217" i="6"/>
  <c r="AS217" i="6"/>
  <c r="AT217" i="6"/>
  <c r="AU217" i="6"/>
  <c r="AV217" i="6"/>
  <c r="AW217" i="6" s="1"/>
  <c r="AY217" i="6"/>
  <c r="BE217" i="6"/>
  <c r="BF217" i="6"/>
  <c r="BQ217" i="6" s="1"/>
  <c r="BG217" i="6"/>
  <c r="BH217" i="6"/>
  <c r="BI217" i="6"/>
  <c r="BJ217" i="6"/>
  <c r="BK217" i="6"/>
  <c r="BM217" i="6"/>
  <c r="BN217" i="6"/>
  <c r="BO217" i="6"/>
  <c r="BP217" i="6"/>
  <c r="BR217" i="6"/>
  <c r="C218" i="6"/>
  <c r="D218" i="6"/>
  <c r="E218" i="6"/>
  <c r="F218" i="6"/>
  <c r="G218" i="6"/>
  <c r="H218" i="6"/>
  <c r="I218" i="6"/>
  <c r="J218" i="6"/>
  <c r="K218" i="6"/>
  <c r="L218" i="6"/>
  <c r="Q218" i="6"/>
  <c r="R218" i="6"/>
  <c r="S218" i="6"/>
  <c r="T218" i="6"/>
  <c r="U218" i="6"/>
  <c r="V218" i="6"/>
  <c r="Z218" i="6" s="1"/>
  <c r="W218" i="6"/>
  <c r="X218" i="6"/>
  <c r="Y218" i="6"/>
  <c r="AE218" i="6"/>
  <c r="AF218" i="6"/>
  <c r="AG218" i="6"/>
  <c r="AH218" i="6"/>
  <c r="AI218" i="6"/>
  <c r="AJ218" i="6"/>
  <c r="AK218" i="6"/>
  <c r="AL218" i="6"/>
  <c r="AM218" i="6"/>
  <c r="AR218" i="6"/>
  <c r="AS218" i="6"/>
  <c r="AT218" i="6"/>
  <c r="AU218" i="6"/>
  <c r="AV218" i="6"/>
  <c r="AW218" i="6" s="1"/>
  <c r="AY218" i="6"/>
  <c r="BE218" i="6"/>
  <c r="BQ218" i="6" s="1"/>
  <c r="BF218" i="6"/>
  <c r="BG218" i="6"/>
  <c r="BH218" i="6"/>
  <c r="BI218" i="6"/>
  <c r="BJ218" i="6"/>
  <c r="BL218" i="6" s="1"/>
  <c r="BT218" i="6" s="1"/>
  <c r="BK218" i="6"/>
  <c r="BM218" i="6"/>
  <c r="BN218" i="6"/>
  <c r="BO218" i="6"/>
  <c r="BP218" i="6"/>
  <c r="BR218" i="6"/>
  <c r="C219" i="6"/>
  <c r="D219" i="6"/>
  <c r="E219" i="6"/>
  <c r="F219" i="6"/>
  <c r="G219" i="6"/>
  <c r="H219" i="6"/>
  <c r="J219" i="6" s="1"/>
  <c r="I219" i="6"/>
  <c r="K219" i="6"/>
  <c r="L219" i="6"/>
  <c r="Q219" i="6"/>
  <c r="R219" i="6"/>
  <c r="S219" i="6"/>
  <c r="T219" i="6"/>
  <c r="U219" i="6"/>
  <c r="V219" i="6"/>
  <c r="W219" i="6"/>
  <c r="X219" i="6"/>
  <c r="Y219" i="6"/>
  <c r="Z219" i="6"/>
  <c r="AE219" i="6"/>
  <c r="AF219" i="6"/>
  <c r="AG219" i="6"/>
  <c r="AH219" i="6"/>
  <c r="AI219" i="6"/>
  <c r="AM219" i="6" s="1"/>
  <c r="AJ219" i="6"/>
  <c r="AL219" i="6"/>
  <c r="AR219" i="6"/>
  <c r="AS219" i="6"/>
  <c r="AT219" i="6"/>
  <c r="AU219" i="6"/>
  <c r="AV219" i="6"/>
  <c r="AZ219" i="6" s="1"/>
  <c r="AX219" i="6"/>
  <c r="AY219" i="6"/>
  <c r="BE219" i="6"/>
  <c r="BQ219" i="6" s="1"/>
  <c r="BF219" i="6"/>
  <c r="BG219" i="6"/>
  <c r="BH219" i="6"/>
  <c r="BI219" i="6"/>
  <c r="BJ219" i="6"/>
  <c r="BL219" i="6" s="1"/>
  <c r="BT219" i="6" s="1"/>
  <c r="BK219" i="6"/>
  <c r="BM219" i="6"/>
  <c r="BN219" i="6"/>
  <c r="BO219" i="6"/>
  <c r="BP219" i="6"/>
  <c r="BR219" i="6"/>
  <c r="C220" i="6"/>
  <c r="D220" i="6"/>
  <c r="E220" i="6"/>
  <c r="F220" i="6"/>
  <c r="G220" i="6"/>
  <c r="H220" i="6"/>
  <c r="J220" i="6" s="1"/>
  <c r="I220" i="6"/>
  <c r="K220" i="6"/>
  <c r="Q220" i="6"/>
  <c r="R220" i="6"/>
  <c r="S220" i="6"/>
  <c r="T220" i="6"/>
  <c r="U220" i="6"/>
  <c r="V220" i="6"/>
  <c r="X220" i="6" s="1"/>
  <c r="W220" i="6"/>
  <c r="Y220" i="6"/>
  <c r="Z220" i="6"/>
  <c r="AE220" i="6"/>
  <c r="AF220" i="6"/>
  <c r="AG220" i="6"/>
  <c r="AH220" i="6"/>
  <c r="AI220" i="6"/>
  <c r="AM220" i="6" s="1"/>
  <c r="AJ220" i="6"/>
  <c r="AK220" i="6"/>
  <c r="AL220" i="6"/>
  <c r="AR220" i="6"/>
  <c r="AS220" i="6"/>
  <c r="AT220" i="6"/>
  <c r="AU220" i="6"/>
  <c r="AV220" i="6"/>
  <c r="AW220" i="6"/>
  <c r="AX220" i="6"/>
  <c r="AY220" i="6"/>
  <c r="AZ220" i="6"/>
  <c r="BE220" i="6"/>
  <c r="BF220" i="6"/>
  <c r="BG220" i="6"/>
  <c r="BH220" i="6"/>
  <c r="BI220" i="6"/>
  <c r="BJ220" i="6"/>
  <c r="BK220" i="6"/>
  <c r="BL220" i="6"/>
  <c r="BT220" i="6" s="1"/>
  <c r="BM220" i="6"/>
  <c r="BN220" i="6"/>
  <c r="BO220" i="6"/>
  <c r="BP220" i="6"/>
  <c r="BQ220" i="6"/>
  <c r="BR220" i="6"/>
  <c r="C221" i="6"/>
  <c r="D221" i="6"/>
  <c r="E221" i="6"/>
  <c r="F221" i="6"/>
  <c r="G221" i="6"/>
  <c r="H221" i="6"/>
  <c r="L221" i="6" s="1"/>
  <c r="I221" i="6"/>
  <c r="J221" i="6"/>
  <c r="K221" i="6"/>
  <c r="Q221" i="6"/>
  <c r="R221" i="6"/>
  <c r="S221" i="6"/>
  <c r="T221" i="6"/>
  <c r="U221" i="6"/>
  <c r="V221" i="6"/>
  <c r="X221" i="6" s="1"/>
  <c r="W221" i="6"/>
  <c r="Y221" i="6"/>
  <c r="AE221" i="6"/>
  <c r="AF221" i="6"/>
  <c r="AG221" i="6"/>
  <c r="AH221" i="6"/>
  <c r="AI221" i="6"/>
  <c r="AK221" i="6" s="1"/>
  <c r="AJ221" i="6"/>
  <c r="AL221" i="6"/>
  <c r="AM221" i="6"/>
  <c r="AR221" i="6"/>
  <c r="AS221" i="6"/>
  <c r="AT221" i="6"/>
  <c r="AU221" i="6"/>
  <c r="AV221" i="6"/>
  <c r="AW221" i="6" s="1"/>
  <c r="AY221" i="6"/>
  <c r="BE221" i="6"/>
  <c r="BF221" i="6"/>
  <c r="BQ221" i="6" s="1"/>
  <c r="BG221" i="6"/>
  <c r="BH221" i="6"/>
  <c r="BI221" i="6"/>
  <c r="BJ221" i="6"/>
  <c r="BK221" i="6"/>
  <c r="BL221" i="6"/>
  <c r="BM221" i="6"/>
  <c r="BN221" i="6"/>
  <c r="BO221" i="6"/>
  <c r="BP221" i="6"/>
  <c r="BR221" i="6"/>
  <c r="BT221" i="6"/>
  <c r="C222" i="6"/>
  <c r="D222" i="6"/>
  <c r="E222" i="6"/>
  <c r="F222" i="6"/>
  <c r="G222" i="6"/>
  <c r="H222" i="6"/>
  <c r="I222" i="6"/>
  <c r="J222" i="6"/>
  <c r="K222" i="6"/>
  <c r="L222" i="6"/>
  <c r="Q222" i="6"/>
  <c r="R222" i="6"/>
  <c r="S222" i="6"/>
  <c r="T222" i="6"/>
  <c r="U222" i="6"/>
  <c r="V222" i="6"/>
  <c r="Z222" i="6" s="1"/>
  <c r="W222" i="6"/>
  <c r="X222" i="6"/>
  <c r="Y222" i="6"/>
  <c r="AE222" i="6"/>
  <c r="AF222" i="6"/>
  <c r="AG222" i="6"/>
  <c r="AH222" i="6"/>
  <c r="AI222" i="6"/>
  <c r="AJ222" i="6"/>
  <c r="AK222" i="6"/>
  <c r="AL222" i="6"/>
  <c r="AM222" i="6"/>
  <c r="AR222" i="6"/>
  <c r="AS222" i="6"/>
  <c r="AT222" i="6"/>
  <c r="AU222" i="6"/>
  <c r="AV222" i="6"/>
  <c r="AW222" i="6" s="1"/>
  <c r="AY222" i="6"/>
  <c r="BE222" i="6"/>
  <c r="BQ222" i="6" s="1"/>
  <c r="BF222" i="6"/>
  <c r="BG222" i="6"/>
  <c r="BH222" i="6"/>
  <c r="BI222" i="6"/>
  <c r="BJ222" i="6"/>
  <c r="BL222" i="6" s="1"/>
  <c r="BT222" i="6" s="1"/>
  <c r="BK222" i="6"/>
  <c r="BM222" i="6"/>
  <c r="BN222" i="6"/>
  <c r="BO222" i="6"/>
  <c r="BP222" i="6"/>
  <c r="BR222" i="6"/>
  <c r="C223" i="6"/>
  <c r="D223" i="6"/>
  <c r="E223" i="6"/>
  <c r="F223" i="6"/>
  <c r="G223" i="6"/>
  <c r="H223" i="6"/>
  <c r="J223" i="6" s="1"/>
  <c r="I223" i="6"/>
  <c r="K223" i="6"/>
  <c r="L223" i="6"/>
  <c r="Q223" i="6"/>
  <c r="R223" i="6"/>
  <c r="S223" i="6"/>
  <c r="T223" i="6"/>
  <c r="U223" i="6"/>
  <c r="V223" i="6"/>
  <c r="W223" i="6"/>
  <c r="X223" i="6"/>
  <c r="Y223" i="6"/>
  <c r="Z223" i="6"/>
  <c r="AE223" i="6"/>
  <c r="AF223" i="6"/>
  <c r="AG223" i="6"/>
  <c r="AH223" i="6"/>
  <c r="AI223" i="6"/>
  <c r="AM223" i="6" s="1"/>
  <c r="AJ223" i="6"/>
  <c r="AL223" i="6"/>
  <c r="AR223" i="6"/>
  <c r="AS223" i="6"/>
  <c r="AT223" i="6"/>
  <c r="AU223" i="6"/>
  <c r="AV223" i="6"/>
  <c r="AZ223" i="6" s="1"/>
  <c r="AX223" i="6"/>
  <c r="AY223" i="6"/>
  <c r="BE223" i="6"/>
  <c r="BQ223" i="6" s="1"/>
  <c r="BF223" i="6"/>
  <c r="BG223" i="6"/>
  <c r="BH223" i="6"/>
  <c r="BI223" i="6"/>
  <c r="BJ223" i="6"/>
  <c r="BL223" i="6" s="1"/>
  <c r="BT223" i="6" s="1"/>
  <c r="BK223" i="6"/>
  <c r="BM223" i="6"/>
  <c r="BN223" i="6"/>
  <c r="BO223" i="6"/>
  <c r="BP223" i="6"/>
  <c r="BR223" i="6"/>
  <c r="C224" i="6"/>
  <c r="D224" i="6"/>
  <c r="E224" i="6"/>
  <c r="F224" i="6"/>
  <c r="G224" i="6"/>
  <c r="H224" i="6"/>
  <c r="J224" i="6" s="1"/>
  <c r="I224" i="6"/>
  <c r="K224" i="6"/>
  <c r="Q224" i="6"/>
  <c r="R224" i="6"/>
  <c r="S224" i="6"/>
  <c r="T224" i="6"/>
  <c r="U224" i="6"/>
  <c r="V224" i="6"/>
  <c r="X224" i="6" s="1"/>
  <c r="W224" i="6"/>
  <c r="Y224" i="6"/>
  <c r="Z224" i="6"/>
  <c r="AE224" i="6"/>
  <c r="AF224" i="6"/>
  <c r="AG224" i="6"/>
  <c r="AH224" i="6"/>
  <c r="AI224" i="6"/>
  <c r="AM224" i="6" s="1"/>
  <c r="AJ224" i="6"/>
  <c r="AK224" i="6"/>
  <c r="AL224" i="6"/>
  <c r="AR224" i="6"/>
  <c r="AS224" i="6"/>
  <c r="AT224" i="6"/>
  <c r="AU224" i="6"/>
  <c r="AV224" i="6"/>
  <c r="AW224" i="6"/>
  <c r="AX224" i="6"/>
  <c r="AY224" i="6"/>
  <c r="AZ224" i="6"/>
  <c r="BE224" i="6"/>
  <c r="BF224" i="6"/>
  <c r="BG224" i="6"/>
  <c r="BH224" i="6"/>
  <c r="BI224" i="6"/>
  <c r="BJ224" i="6"/>
  <c r="BK224" i="6"/>
  <c r="BL224" i="6"/>
  <c r="BM224" i="6"/>
  <c r="BN224" i="6"/>
  <c r="BO224" i="6"/>
  <c r="BP224" i="6"/>
  <c r="BQ224" i="6"/>
  <c r="BR224" i="6"/>
  <c r="BT224" i="6"/>
  <c r="C225" i="6"/>
  <c r="D225" i="6"/>
  <c r="E225" i="6"/>
  <c r="F225" i="6"/>
  <c r="G225" i="6"/>
  <c r="H225" i="6"/>
  <c r="L225" i="6" s="1"/>
  <c r="I225" i="6"/>
  <c r="J225" i="6"/>
  <c r="K225" i="6"/>
  <c r="Q225" i="6"/>
  <c r="R225" i="6"/>
  <c r="S225" i="6"/>
  <c r="T225" i="6"/>
  <c r="U225" i="6"/>
  <c r="V225" i="6"/>
  <c r="X225" i="6" s="1"/>
  <c r="W225" i="6"/>
  <c r="Y225" i="6"/>
  <c r="AE225" i="6"/>
  <c r="AF225" i="6"/>
  <c r="AG225" i="6"/>
  <c r="AH225" i="6"/>
  <c r="AI225" i="6"/>
  <c r="AK225" i="6" s="1"/>
  <c r="AJ225" i="6"/>
  <c r="AL225" i="6"/>
  <c r="AM225" i="6"/>
  <c r="AR225" i="6"/>
  <c r="AS225" i="6"/>
  <c r="AT225" i="6"/>
  <c r="AU225" i="6"/>
  <c r="AV225" i="6"/>
  <c r="AX225" i="6" s="1"/>
  <c r="AW225" i="6"/>
  <c r="AY225" i="6"/>
  <c r="BE225" i="6"/>
  <c r="BF225" i="6"/>
  <c r="BQ225" i="6" s="1"/>
  <c r="BG225" i="6"/>
  <c r="BH225" i="6"/>
  <c r="BI225" i="6"/>
  <c r="BJ225" i="6"/>
  <c r="BK225" i="6"/>
  <c r="BL225" i="6"/>
  <c r="BM225" i="6"/>
  <c r="BN225" i="6"/>
  <c r="BO225" i="6"/>
  <c r="BP225" i="6"/>
  <c r="BR225" i="6"/>
  <c r="BT225" i="6"/>
  <c r="C226" i="6"/>
  <c r="D226" i="6"/>
  <c r="E226" i="6"/>
  <c r="F226" i="6"/>
  <c r="G226" i="6"/>
  <c r="H226" i="6"/>
  <c r="I226" i="6"/>
  <c r="J226" i="6"/>
  <c r="K226" i="6"/>
  <c r="L226" i="6"/>
  <c r="Q226" i="6"/>
  <c r="R226" i="6"/>
  <c r="S226" i="6"/>
  <c r="T226" i="6"/>
  <c r="U226" i="6"/>
  <c r="V226" i="6"/>
  <c r="Z226" i="6" s="1"/>
  <c r="W226" i="6"/>
  <c r="X226" i="6"/>
  <c r="Y226" i="6"/>
  <c r="AE226" i="6"/>
  <c r="AF226" i="6"/>
  <c r="AG226" i="6"/>
  <c r="AH226" i="6"/>
  <c r="AI226" i="6"/>
  <c r="AJ226" i="6"/>
  <c r="AK226" i="6"/>
  <c r="AL226" i="6"/>
  <c r="AM226" i="6"/>
  <c r="AR226" i="6"/>
  <c r="AS226" i="6"/>
  <c r="AT226" i="6"/>
  <c r="AU226" i="6"/>
  <c r="AV226" i="6"/>
  <c r="AW226" i="6" s="1"/>
  <c r="AY226" i="6"/>
  <c r="BE226" i="6"/>
  <c r="BQ226" i="6" s="1"/>
  <c r="BF226" i="6"/>
  <c r="BG226" i="6"/>
  <c r="BH226" i="6"/>
  <c r="BI226" i="6"/>
  <c r="BJ226" i="6"/>
  <c r="BL226" i="6" s="1"/>
  <c r="BT226" i="6" s="1"/>
  <c r="BK226" i="6"/>
  <c r="BM226" i="6"/>
  <c r="BN226" i="6"/>
  <c r="BO226" i="6"/>
  <c r="BP226" i="6"/>
  <c r="BR226" i="6"/>
  <c r="C227" i="6"/>
  <c r="D227" i="6"/>
  <c r="E227" i="6"/>
  <c r="F227" i="6"/>
  <c r="G227" i="6"/>
  <c r="H227" i="6"/>
  <c r="J227" i="6" s="1"/>
  <c r="I227" i="6"/>
  <c r="K227" i="6"/>
  <c r="L227" i="6"/>
  <c r="Q227" i="6"/>
  <c r="R227" i="6"/>
  <c r="S227" i="6"/>
  <c r="T227" i="6"/>
  <c r="U227" i="6"/>
  <c r="V227" i="6"/>
  <c r="W227" i="6"/>
  <c r="X227" i="6"/>
  <c r="Y227" i="6"/>
  <c r="Z227" i="6"/>
  <c r="AE227" i="6"/>
  <c r="AF227" i="6"/>
  <c r="AG227" i="6"/>
  <c r="AH227" i="6"/>
  <c r="AI227" i="6"/>
  <c r="AM227" i="6" s="1"/>
  <c r="AJ227" i="6"/>
  <c r="AL227" i="6"/>
  <c r="AR227" i="6"/>
  <c r="AS227" i="6"/>
  <c r="AT227" i="6"/>
  <c r="AU227" i="6"/>
  <c r="AV227" i="6"/>
  <c r="AZ227" i="6" s="1"/>
  <c r="AX227" i="6"/>
  <c r="AY227" i="6"/>
  <c r="BE227" i="6"/>
  <c r="BQ227" i="6" s="1"/>
  <c r="BF227" i="6"/>
  <c r="BG227" i="6"/>
  <c r="BH227" i="6"/>
  <c r="BI227" i="6"/>
  <c r="BJ227" i="6"/>
  <c r="BL227" i="6" s="1"/>
  <c r="BT227" i="6" s="1"/>
  <c r="BK227" i="6"/>
  <c r="BM227" i="6"/>
  <c r="BN227" i="6"/>
  <c r="BO227" i="6"/>
  <c r="BP227" i="6"/>
  <c r="BR227" i="6"/>
  <c r="C228" i="6"/>
  <c r="D228" i="6"/>
  <c r="E228" i="6"/>
  <c r="F228" i="6"/>
  <c r="G228" i="6"/>
  <c r="H228" i="6"/>
  <c r="J228" i="6" s="1"/>
  <c r="I228" i="6"/>
  <c r="K228" i="6"/>
  <c r="Q228" i="6"/>
  <c r="R228" i="6"/>
  <c r="S228" i="6"/>
  <c r="T228" i="6"/>
  <c r="U228" i="6"/>
  <c r="V228" i="6"/>
  <c r="X228" i="6" s="1"/>
  <c r="W228" i="6"/>
  <c r="Y228" i="6"/>
  <c r="Z228" i="6"/>
  <c r="AE228" i="6"/>
  <c r="AF228" i="6"/>
  <c r="AG228" i="6"/>
  <c r="AH228" i="6"/>
  <c r="AI228" i="6"/>
  <c r="AM228" i="6" s="1"/>
  <c r="AJ228" i="6"/>
  <c r="AK228" i="6"/>
  <c r="AL228" i="6"/>
  <c r="AR228" i="6"/>
  <c r="AS228" i="6"/>
  <c r="AT228" i="6"/>
  <c r="AU228" i="6"/>
  <c r="AV228" i="6"/>
  <c r="AW228" i="6"/>
  <c r="AX228" i="6"/>
  <c r="AY228" i="6"/>
  <c r="AZ228" i="6"/>
  <c r="BE228" i="6"/>
  <c r="BF228" i="6"/>
  <c r="BG228" i="6"/>
  <c r="BH228" i="6"/>
  <c r="BI228" i="6"/>
  <c r="BJ228" i="6"/>
  <c r="BQ228" i="6" s="1"/>
  <c r="BK228" i="6"/>
  <c r="BL228" i="6"/>
  <c r="BM228" i="6"/>
  <c r="BN228" i="6"/>
  <c r="BO228" i="6"/>
  <c r="BP228" i="6"/>
  <c r="BR228" i="6"/>
  <c r="BT228" i="6"/>
  <c r="C229" i="6"/>
  <c r="D229" i="6"/>
  <c r="E229" i="6"/>
  <c r="F229" i="6"/>
  <c r="G229" i="6"/>
  <c r="H229" i="6"/>
  <c r="L229" i="6" s="1"/>
  <c r="I229" i="6"/>
  <c r="J229" i="6"/>
  <c r="K229" i="6"/>
  <c r="Q229" i="6"/>
  <c r="R229" i="6"/>
  <c r="S229" i="6"/>
  <c r="T229" i="6"/>
  <c r="U229" i="6"/>
  <c r="V229" i="6"/>
  <c r="X229" i="6" s="1"/>
  <c r="W229" i="6"/>
  <c r="Y229" i="6"/>
  <c r="AE229" i="6"/>
  <c r="AF229" i="6"/>
  <c r="AG229" i="6"/>
  <c r="AH229" i="6"/>
  <c r="AI229" i="6"/>
  <c r="AK229" i="6" s="1"/>
  <c r="AJ229" i="6"/>
  <c r="AL229" i="6"/>
  <c r="AM229" i="6"/>
  <c r="AR229" i="6"/>
  <c r="AS229" i="6"/>
  <c r="AT229" i="6"/>
  <c r="AU229" i="6"/>
  <c r="AV229" i="6"/>
  <c r="AW229" i="6" s="1"/>
  <c r="AY229" i="6"/>
  <c r="BE229" i="6"/>
  <c r="BF229" i="6"/>
  <c r="BQ229" i="6" s="1"/>
  <c r="BG229" i="6"/>
  <c r="BH229" i="6"/>
  <c r="BI229" i="6"/>
  <c r="BJ229" i="6"/>
  <c r="BK229" i="6"/>
  <c r="BL229" i="6"/>
  <c r="BM229" i="6"/>
  <c r="BN229" i="6"/>
  <c r="BO229" i="6"/>
  <c r="BP229" i="6"/>
  <c r="BR229" i="6"/>
  <c r="BT229" i="6"/>
  <c r="C230" i="6"/>
  <c r="D230" i="6"/>
  <c r="E230" i="6"/>
  <c r="F230" i="6"/>
  <c r="G230" i="6"/>
  <c r="H230" i="6"/>
  <c r="I230" i="6"/>
  <c r="J230" i="6"/>
  <c r="K230" i="6"/>
  <c r="L230" i="6"/>
  <c r="Q230" i="6"/>
  <c r="R230" i="6"/>
  <c r="S230" i="6"/>
  <c r="T230" i="6"/>
  <c r="U230" i="6"/>
  <c r="V230" i="6"/>
  <c r="Z230" i="6" s="1"/>
  <c r="W230" i="6"/>
  <c r="X230" i="6"/>
  <c r="Y230" i="6"/>
  <c r="AE230" i="6"/>
  <c r="AF230" i="6"/>
  <c r="AG230" i="6"/>
  <c r="AH230" i="6"/>
  <c r="AI230" i="6"/>
  <c r="AJ230" i="6"/>
  <c r="AK230" i="6"/>
  <c r="AL230" i="6"/>
  <c r="AM230" i="6"/>
  <c r="AR230" i="6"/>
  <c r="AS230" i="6"/>
  <c r="AT230" i="6"/>
  <c r="AU230" i="6"/>
  <c r="AV230" i="6"/>
  <c r="AW230" i="6" s="1"/>
  <c r="AY230" i="6"/>
  <c r="BE230" i="6"/>
  <c r="BQ230" i="6" s="1"/>
  <c r="BF230" i="6"/>
  <c r="BG230" i="6"/>
  <c r="BH230" i="6"/>
  <c r="BI230" i="6"/>
  <c r="BJ230" i="6"/>
  <c r="BL230" i="6" s="1"/>
  <c r="BT230" i="6" s="1"/>
  <c r="BK230" i="6"/>
  <c r="BM230" i="6"/>
  <c r="BN230" i="6"/>
  <c r="BO230" i="6"/>
  <c r="BP230" i="6"/>
  <c r="BR230" i="6"/>
  <c r="C231" i="6"/>
  <c r="D231" i="6"/>
  <c r="E231" i="6"/>
  <c r="F231" i="6"/>
  <c r="G231" i="6"/>
  <c r="H231" i="6"/>
  <c r="J231" i="6" s="1"/>
  <c r="I231" i="6"/>
  <c r="K231" i="6"/>
  <c r="L231" i="6"/>
  <c r="Q231" i="6"/>
  <c r="R231" i="6"/>
  <c r="S231" i="6"/>
  <c r="T231" i="6"/>
  <c r="U231" i="6"/>
  <c r="V231" i="6"/>
  <c r="W231" i="6"/>
  <c r="X231" i="6"/>
  <c r="Y231" i="6"/>
  <c r="Z231" i="6"/>
  <c r="AE231" i="6"/>
  <c r="AF231" i="6"/>
  <c r="AG231" i="6"/>
  <c r="AH231" i="6"/>
  <c r="AI231" i="6"/>
  <c r="AM231" i="6" s="1"/>
  <c r="AJ231" i="6"/>
  <c r="AL231" i="6"/>
  <c r="AR231" i="6"/>
  <c r="AS231" i="6"/>
  <c r="AT231" i="6"/>
  <c r="AU231" i="6"/>
  <c r="AV231" i="6"/>
  <c r="AZ231" i="6" s="1"/>
  <c r="AX231" i="6"/>
  <c r="AY231" i="6"/>
  <c r="BE231" i="6"/>
  <c r="BQ231" i="6" s="1"/>
  <c r="BF231" i="6"/>
  <c r="BG231" i="6"/>
  <c r="BH231" i="6"/>
  <c r="BI231" i="6"/>
  <c r="BJ231" i="6"/>
  <c r="BL231" i="6" s="1"/>
  <c r="BT231" i="6" s="1"/>
  <c r="BK231" i="6"/>
  <c r="BM231" i="6"/>
  <c r="BN231" i="6"/>
  <c r="BO231" i="6"/>
  <c r="BP231" i="6"/>
  <c r="BR231" i="6"/>
  <c r="D89" i="4"/>
  <c r="J86" i="4"/>
  <c r="K86" i="4"/>
  <c r="D86" i="4"/>
  <c r="E86" i="4"/>
  <c r="F86" i="4"/>
  <c r="G86" i="4"/>
  <c r="H86" i="4"/>
  <c r="I86" i="4"/>
  <c r="C87" i="4"/>
  <c r="C88" i="4"/>
  <c r="C89" i="4"/>
  <c r="C86" i="4"/>
  <c r="AM60" i="14"/>
  <c r="AN60" i="14"/>
  <c r="AO60" i="14"/>
  <c r="AP60" i="14"/>
  <c r="AL60" i="14"/>
  <c r="C242" i="3"/>
  <c r="C243" i="3"/>
  <c r="D243" i="3"/>
  <c r="E243" i="3"/>
  <c r="F243" i="3"/>
  <c r="G243" i="3"/>
  <c r="H243" i="3"/>
  <c r="I243" i="3"/>
  <c r="C244" i="3"/>
  <c r="C245" i="3"/>
  <c r="C246" i="3"/>
  <c r="C241" i="3"/>
  <c r="D44" i="14"/>
  <c r="E44" i="14"/>
  <c r="F44" i="14"/>
  <c r="G44" i="14"/>
  <c r="C44" i="14"/>
  <c r="AP3" i="15"/>
  <c r="AP56" i="15" s="1"/>
  <c r="AN56" i="15"/>
  <c r="AO56" i="15"/>
  <c r="AM56" i="15"/>
  <c r="AL56" i="15"/>
  <c r="AK56" i="15"/>
  <c r="AJ56" i="15"/>
  <c r="AD72" i="15"/>
  <c r="AD125" i="15" s="1"/>
  <c r="AD3" i="15"/>
  <c r="X56" i="15"/>
  <c r="X125" i="15"/>
  <c r="Q125" i="15"/>
  <c r="P125" i="15"/>
  <c r="O125" i="15"/>
  <c r="N125" i="15"/>
  <c r="M125" i="15"/>
  <c r="AC125" i="15"/>
  <c r="AB125" i="15"/>
  <c r="AA125" i="15"/>
  <c r="Z125" i="15"/>
  <c r="Y125" i="15"/>
  <c r="AB56" i="15"/>
  <c r="AC56" i="15"/>
  <c r="AA56" i="15"/>
  <c r="Z56" i="15"/>
  <c r="Y56" i="15"/>
  <c r="N56" i="15"/>
  <c r="O56" i="15"/>
  <c r="P56" i="15"/>
  <c r="Q56" i="15"/>
  <c r="M56" i="15"/>
  <c r="D68" i="15"/>
  <c r="E68" i="15"/>
  <c r="F68" i="15"/>
  <c r="C68" i="15"/>
  <c r="AA76" i="15"/>
  <c r="AD76" i="15" s="1"/>
  <c r="AD7" i="15"/>
  <c r="AA7" i="15"/>
  <c r="AP55" i="15"/>
  <c r="AP51" i="15"/>
  <c r="AP47" i="15"/>
  <c r="AP43" i="15"/>
  <c r="AP39" i="15"/>
  <c r="AP35" i="15"/>
  <c r="AP31" i="15"/>
  <c r="AP27" i="15"/>
  <c r="AP23" i="15"/>
  <c r="AP19" i="15"/>
  <c r="AP15" i="15"/>
  <c r="AP11" i="15"/>
  <c r="AO7" i="15"/>
  <c r="AM7" i="15"/>
  <c r="AL7" i="15"/>
  <c r="AK7" i="15"/>
  <c r="AJ7" i="15"/>
  <c r="AB76" i="15"/>
  <c r="AB7" i="15"/>
  <c r="AD124" i="15"/>
  <c r="AD120" i="15"/>
  <c r="AD116" i="15"/>
  <c r="AD112" i="15"/>
  <c r="AD108" i="15"/>
  <c r="AD104" i="15"/>
  <c r="AD100" i="15"/>
  <c r="AD96" i="15"/>
  <c r="AD92" i="15"/>
  <c r="AD88" i="15"/>
  <c r="AD84" i="15"/>
  <c r="AD80" i="15"/>
  <c r="AC76" i="15"/>
  <c r="Z76" i="15"/>
  <c r="Y76" i="15"/>
  <c r="X76" i="15"/>
  <c r="AD55" i="15"/>
  <c r="AD51" i="15"/>
  <c r="AD47" i="15"/>
  <c r="AD43" i="15"/>
  <c r="AD39" i="15"/>
  <c r="AD35" i="15"/>
  <c r="AD31" i="15"/>
  <c r="AD27" i="15"/>
  <c r="AD23" i="15"/>
  <c r="AD19" i="15"/>
  <c r="AD15" i="15"/>
  <c r="AD11" i="15"/>
  <c r="AC7" i="15"/>
  <c r="Z7" i="15"/>
  <c r="Y7" i="15"/>
  <c r="X7" i="15"/>
  <c r="AD56" i="15"/>
  <c r="R124" i="15"/>
  <c r="R120" i="15"/>
  <c r="R116" i="15"/>
  <c r="R112" i="15"/>
  <c r="R108" i="15"/>
  <c r="R104" i="15"/>
  <c r="R100" i="15"/>
  <c r="R96" i="15"/>
  <c r="R92" i="15"/>
  <c r="R88" i="15"/>
  <c r="R84" i="15"/>
  <c r="R80" i="15"/>
  <c r="Q76" i="15"/>
  <c r="P76" i="15"/>
  <c r="O76" i="15"/>
  <c r="N76" i="15"/>
  <c r="M76" i="15"/>
  <c r="R72" i="15"/>
  <c r="R125" i="15" s="1"/>
  <c r="Q7" i="15"/>
  <c r="F91" i="10" l="1"/>
  <c r="F92" i="10"/>
  <c r="F102" i="10"/>
  <c r="F88" i="10"/>
  <c r="F99" i="10"/>
  <c r="F104" i="10"/>
  <c r="F93" i="10"/>
  <c r="F181" i="10"/>
  <c r="F173" i="10"/>
  <c r="F188" i="10"/>
  <c r="F175" i="10"/>
  <c r="F168" i="10"/>
  <c r="F155" i="10"/>
  <c r="F165" i="10"/>
  <c r="F167" i="10"/>
  <c r="F154" i="10"/>
  <c r="F163" i="10"/>
  <c r="F156" i="10"/>
  <c r="F166" i="10"/>
  <c r="F312" i="10"/>
  <c r="F308" i="10"/>
  <c r="AW56" i="15"/>
  <c r="F215" i="10"/>
  <c r="F199" i="10"/>
  <c r="F210" i="10"/>
  <c r="F194" i="10"/>
  <c r="F197" i="10"/>
  <c r="F208" i="10"/>
  <c r="F178" i="10"/>
  <c r="F187" i="10"/>
  <c r="F151" i="10"/>
  <c r="F138" i="10"/>
  <c r="F130" i="10"/>
  <c r="F134" i="10"/>
  <c r="F132" i="10"/>
  <c r="F146" i="10"/>
  <c r="F133" i="10"/>
  <c r="AY56" i="15"/>
  <c r="AV56" i="15"/>
  <c r="F135" i="10"/>
  <c r="F145" i="10"/>
  <c r="F129" i="10"/>
  <c r="F141" i="10"/>
  <c r="F144" i="10"/>
  <c r="F90" i="10"/>
  <c r="F87" i="10"/>
  <c r="F96" i="10"/>
  <c r="F101" i="10"/>
  <c r="F103" i="10"/>
  <c r="AW231" i="6"/>
  <c r="AK231" i="6"/>
  <c r="AW227" i="6"/>
  <c r="AK227" i="6"/>
  <c r="AW223" i="6"/>
  <c r="AK223" i="6"/>
  <c r="AW219" i="6"/>
  <c r="AK219" i="6"/>
  <c r="BL208" i="6"/>
  <c r="BL184" i="6"/>
  <c r="BL173" i="6"/>
  <c r="BL156" i="6"/>
  <c r="BL146" i="6"/>
  <c r="BL133" i="6"/>
  <c r="BQ124" i="6"/>
  <c r="BL123" i="6"/>
  <c r="AZ225" i="6"/>
  <c r="AZ221" i="6"/>
  <c r="BL217" i="6"/>
  <c r="BT217" i="6" s="1"/>
  <c r="AZ217" i="6"/>
  <c r="AZ215" i="6"/>
  <c r="BL202" i="6"/>
  <c r="BL193" i="6"/>
  <c r="BL177" i="6"/>
  <c r="BL166" i="6"/>
  <c r="BL153" i="6"/>
  <c r="BL143" i="6"/>
  <c r="BL117" i="6"/>
  <c r="BQ109" i="6"/>
  <c r="BL210" i="6"/>
  <c r="BL197" i="6"/>
  <c r="BL187" i="6"/>
  <c r="BL162" i="6"/>
  <c r="BL151" i="6"/>
  <c r="BL135" i="6"/>
  <c r="BL125" i="6"/>
  <c r="AZ230" i="6"/>
  <c r="AX229" i="6"/>
  <c r="Z229" i="6"/>
  <c r="L228" i="6"/>
  <c r="AZ226" i="6"/>
  <c r="Z225" i="6"/>
  <c r="L224" i="6"/>
  <c r="AZ222" i="6"/>
  <c r="AX221" i="6"/>
  <c r="Z221" i="6"/>
  <c r="L220" i="6"/>
  <c r="AZ218" i="6"/>
  <c r="AX217" i="6"/>
  <c r="Z217" i="6"/>
  <c r="AX215" i="6"/>
  <c r="Z215" i="6"/>
  <c r="L214" i="6"/>
  <c r="BL207" i="6"/>
  <c r="BL181" i="6"/>
  <c r="BL172" i="6"/>
  <c r="BL155" i="6"/>
  <c r="BL145" i="6"/>
  <c r="AZ216" i="6"/>
  <c r="AZ229" i="6"/>
  <c r="AX230" i="6"/>
  <c r="AX226" i="6"/>
  <c r="AX222" i="6"/>
  <c r="AX218" i="6"/>
  <c r="AZ214" i="6"/>
  <c r="AP7" i="15"/>
  <c r="AQ55" i="15" s="1"/>
  <c r="AE124" i="15"/>
  <c r="R76" i="15"/>
  <c r="S124" i="15" s="1"/>
  <c r="AE55" i="15"/>
  <c r="O7" i="15"/>
  <c r="N7" i="15"/>
  <c r="P7" i="15"/>
  <c r="M7" i="15"/>
  <c r="R27" i="15" l="1"/>
  <c r="R23" i="15"/>
  <c r="R15" i="15"/>
  <c r="R55" i="15"/>
  <c r="R51" i="15"/>
  <c r="R47" i="15"/>
  <c r="R43" i="15"/>
  <c r="R39" i="15"/>
  <c r="R35" i="15"/>
  <c r="R31" i="15"/>
  <c r="R19" i="15"/>
  <c r="R11" i="15"/>
  <c r="R3" i="15"/>
  <c r="R56" i="15" s="1"/>
  <c r="R7" i="15" l="1"/>
  <c r="S55" i="15" s="1"/>
  <c r="G59" i="15"/>
  <c r="G55" i="15"/>
  <c r="AQ51" i="14"/>
  <c r="AQ47" i="14"/>
  <c r="AM7" i="14"/>
  <c r="AN7" i="14"/>
  <c r="AO7" i="14"/>
  <c r="AL7" i="14"/>
  <c r="AQ11" i="14"/>
  <c r="AQ59" i="14"/>
  <c r="AQ55" i="14"/>
  <c r="AQ43" i="14"/>
  <c r="AQ39" i="14"/>
  <c r="AQ35" i="14"/>
  <c r="AQ31" i="14"/>
  <c r="AQ27" i="14"/>
  <c r="AQ23" i="14"/>
  <c r="AQ19" i="14"/>
  <c r="AQ15" i="14"/>
  <c r="AP7" i="14"/>
  <c r="AQ60" i="14"/>
  <c r="G3" i="15"/>
  <c r="G68" i="15" s="1"/>
  <c r="G67" i="15"/>
  <c r="E7" i="15"/>
  <c r="AQ7" i="14" l="1"/>
  <c r="AR59" i="14" s="1"/>
  <c r="F7" i="15"/>
  <c r="D7" i="15"/>
  <c r="C7" i="15"/>
  <c r="G7" i="15" l="1"/>
  <c r="G27" i="15"/>
  <c r="G23" i="15"/>
  <c r="G15" i="15" l="1"/>
  <c r="G63" i="15"/>
  <c r="H67" i="15" s="1"/>
  <c r="G51" i="15"/>
  <c r="G47" i="15"/>
  <c r="G43" i="15"/>
  <c r="G39" i="15"/>
  <c r="G35" i="15"/>
  <c r="G31" i="15"/>
  <c r="G19" i="15"/>
  <c r="G11" i="15"/>
  <c r="H135" i="14"/>
  <c r="H131" i="14"/>
  <c r="H127" i="14"/>
  <c r="H123" i="14"/>
  <c r="H119" i="14"/>
  <c r="H115" i="14"/>
  <c r="H111" i="14"/>
  <c r="H107" i="14"/>
  <c r="H103" i="14"/>
  <c r="G99" i="14"/>
  <c r="F99" i="14"/>
  <c r="E99" i="14"/>
  <c r="D99" i="14"/>
  <c r="C99" i="14"/>
  <c r="H99" i="14" s="1"/>
  <c r="I135" i="14" s="1"/>
  <c r="H95" i="14"/>
  <c r="T89" i="14"/>
  <c r="T85" i="14"/>
  <c r="T81" i="14"/>
  <c r="T77" i="14"/>
  <c r="T73" i="14"/>
  <c r="T69" i="14"/>
  <c r="T65" i="14"/>
  <c r="T61" i="14"/>
  <c r="T57" i="14"/>
  <c r="S53" i="14"/>
  <c r="R53" i="14"/>
  <c r="Q53" i="14"/>
  <c r="P53" i="14"/>
  <c r="O53" i="14"/>
  <c r="N53" i="14"/>
  <c r="T53" i="14" s="1"/>
  <c r="U89" i="14" s="1"/>
  <c r="T49" i="14"/>
  <c r="H49" i="14"/>
  <c r="C53" i="14"/>
  <c r="D53" i="14"/>
  <c r="E53" i="14"/>
  <c r="F53" i="14"/>
  <c r="G53" i="14"/>
  <c r="H53" i="14"/>
  <c r="I89" i="14" s="1"/>
  <c r="H57" i="14"/>
  <c r="H61" i="14"/>
  <c r="H65" i="14"/>
  <c r="H69" i="14"/>
  <c r="H73" i="14"/>
  <c r="H77" i="14"/>
  <c r="H81" i="14"/>
  <c r="H85" i="14"/>
  <c r="H89" i="14"/>
  <c r="AF43" i="14"/>
  <c r="AF39" i="14"/>
  <c r="AF35" i="14"/>
  <c r="AF31" i="14"/>
  <c r="AF27" i="14"/>
  <c r="AF23" i="14"/>
  <c r="AF19" i="14"/>
  <c r="AF15" i="14"/>
  <c r="AF11" i="14"/>
  <c r="AE7" i="14"/>
  <c r="AD7" i="14"/>
  <c r="AC7" i="14"/>
  <c r="AB7" i="14"/>
  <c r="AA7" i="14"/>
  <c r="Z7" i="14"/>
  <c r="AF3" i="14"/>
  <c r="AF7" i="14" l="1"/>
  <c r="AG43" i="14" s="1"/>
  <c r="BE9" i="6"/>
  <c r="BF9" i="6"/>
  <c r="BG9" i="6"/>
  <c r="BH9" i="6"/>
  <c r="BI9" i="6"/>
  <c r="BJ9" i="6"/>
  <c r="BK9" i="6"/>
  <c r="BM9" i="6"/>
  <c r="BN9" i="6"/>
  <c r="BO9" i="6"/>
  <c r="BP9" i="6"/>
  <c r="BE12" i="6"/>
  <c r="BF12" i="6"/>
  <c r="BG12" i="6"/>
  <c r="BH12" i="6"/>
  <c r="BI12" i="6"/>
  <c r="BJ12" i="6"/>
  <c r="BK12" i="6"/>
  <c r="BM12" i="6"/>
  <c r="BN12" i="6"/>
  <c r="BO12" i="6"/>
  <c r="BP12" i="6"/>
  <c r="BE15" i="6"/>
  <c r="BF15" i="6"/>
  <c r="BG15" i="6"/>
  <c r="BH15" i="6"/>
  <c r="BI15" i="6"/>
  <c r="BJ15" i="6"/>
  <c r="BK15" i="6"/>
  <c r="BM15" i="6"/>
  <c r="BN15" i="6"/>
  <c r="BO15" i="6"/>
  <c r="BP15" i="6"/>
  <c r="BE17" i="6"/>
  <c r="BF17" i="6"/>
  <c r="BG17" i="6"/>
  <c r="BH17" i="6"/>
  <c r="BI17" i="6"/>
  <c r="BJ17" i="6"/>
  <c r="BK17" i="6"/>
  <c r="BM17" i="6"/>
  <c r="BN17" i="6"/>
  <c r="BO17" i="6"/>
  <c r="BP17" i="6"/>
  <c r="BE18" i="6"/>
  <c r="BF18" i="6"/>
  <c r="BG18" i="6"/>
  <c r="BH18" i="6"/>
  <c r="BI18" i="6"/>
  <c r="BJ18" i="6"/>
  <c r="BK18" i="6"/>
  <c r="BM18" i="6"/>
  <c r="BN18" i="6"/>
  <c r="BO18" i="6"/>
  <c r="BP18" i="6"/>
  <c r="BE19" i="6"/>
  <c r="BF19" i="6"/>
  <c r="BG19" i="6"/>
  <c r="BH19" i="6"/>
  <c r="BI19" i="6"/>
  <c r="BJ19" i="6"/>
  <c r="BK19" i="6"/>
  <c r="BM19" i="6"/>
  <c r="BN19" i="6"/>
  <c r="BO19" i="6"/>
  <c r="BP19" i="6"/>
  <c r="BE20" i="6"/>
  <c r="BF20" i="6"/>
  <c r="BG20" i="6"/>
  <c r="BH20" i="6"/>
  <c r="BI20" i="6"/>
  <c r="BJ20" i="6"/>
  <c r="BK20" i="6"/>
  <c r="BM20" i="6"/>
  <c r="BN20" i="6"/>
  <c r="BO20" i="6"/>
  <c r="BP20" i="6"/>
  <c r="C9" i="6"/>
  <c r="D9" i="6"/>
  <c r="E9" i="6"/>
  <c r="F9" i="6"/>
  <c r="G9" i="6"/>
  <c r="H9" i="6"/>
  <c r="I9" i="6"/>
  <c r="C12" i="6"/>
  <c r="D12" i="6"/>
  <c r="E12" i="6"/>
  <c r="F12" i="6"/>
  <c r="G12" i="6"/>
  <c r="H12" i="6"/>
  <c r="I12" i="6"/>
  <c r="C15" i="6"/>
  <c r="D15" i="6"/>
  <c r="E15" i="6"/>
  <c r="F15" i="6"/>
  <c r="G15" i="6"/>
  <c r="H15" i="6"/>
  <c r="I15" i="6"/>
  <c r="C17" i="6"/>
  <c r="D17" i="6"/>
  <c r="E17" i="6"/>
  <c r="F17" i="6"/>
  <c r="G17" i="6"/>
  <c r="H17" i="6"/>
  <c r="I17" i="6"/>
  <c r="C18" i="6"/>
  <c r="D18" i="6"/>
  <c r="E18" i="6"/>
  <c r="F18" i="6"/>
  <c r="G18" i="6"/>
  <c r="H18" i="6"/>
  <c r="I18" i="6"/>
  <c r="C19" i="6"/>
  <c r="D19" i="6"/>
  <c r="E19" i="6"/>
  <c r="F19" i="6"/>
  <c r="G19" i="6"/>
  <c r="H19" i="6"/>
  <c r="I19" i="6"/>
  <c r="C20" i="6"/>
  <c r="D20" i="6"/>
  <c r="E20" i="6"/>
  <c r="F20" i="6"/>
  <c r="G20" i="6"/>
  <c r="H20" i="6"/>
  <c r="I20" i="6"/>
  <c r="C24" i="6"/>
  <c r="D24" i="6"/>
  <c r="E24" i="6"/>
  <c r="F24" i="6"/>
  <c r="G24" i="6"/>
  <c r="H24" i="6"/>
  <c r="I24" i="6"/>
  <c r="H3" i="14"/>
  <c r="H44" i="14" s="1"/>
  <c r="H11" i="14"/>
  <c r="H15" i="14"/>
  <c r="H19" i="14"/>
  <c r="H23" i="14"/>
  <c r="H27" i="14"/>
  <c r="H31" i="14"/>
  <c r="H35" i="14"/>
  <c r="H39" i="14"/>
  <c r="H43" i="14"/>
  <c r="T43" i="14"/>
  <c r="T39" i="14"/>
  <c r="T35" i="14"/>
  <c r="T31" i="14"/>
  <c r="T27" i="14"/>
  <c r="T23" i="14"/>
  <c r="T19" i="14"/>
  <c r="T15" i="14"/>
  <c r="T11" i="14"/>
  <c r="S7" i="14"/>
  <c r="R7" i="14"/>
  <c r="Q7" i="14"/>
  <c r="P7" i="14"/>
  <c r="O7" i="14"/>
  <c r="N7" i="14"/>
  <c r="T3" i="14"/>
  <c r="D7" i="14"/>
  <c r="E7" i="14"/>
  <c r="F7" i="14"/>
  <c r="G7" i="14"/>
  <c r="C7" i="14"/>
  <c r="N124" i="13"/>
  <c r="M124" i="13"/>
  <c r="L124" i="13"/>
  <c r="K124" i="13"/>
  <c r="I124" i="13"/>
  <c r="H124" i="13"/>
  <c r="J124" i="13" s="1"/>
  <c r="G124" i="13"/>
  <c r="F124" i="13"/>
  <c r="E124" i="13"/>
  <c r="O124" i="13" s="1"/>
  <c r="D124" i="13"/>
  <c r="C124" i="13"/>
  <c r="N123" i="13"/>
  <c r="M123" i="13"/>
  <c r="L123" i="13"/>
  <c r="K123" i="13"/>
  <c r="I123" i="13"/>
  <c r="H123" i="13"/>
  <c r="G123" i="13"/>
  <c r="F123" i="13"/>
  <c r="E123" i="13"/>
  <c r="O123" i="13" s="1"/>
  <c r="D123" i="13"/>
  <c r="J123" i="13" s="1"/>
  <c r="C123" i="13"/>
  <c r="N122" i="13"/>
  <c r="M122" i="13"/>
  <c r="L122" i="13"/>
  <c r="K122" i="13"/>
  <c r="J122" i="13"/>
  <c r="I122" i="13"/>
  <c r="H122" i="13"/>
  <c r="G122" i="13"/>
  <c r="F122" i="13"/>
  <c r="E122" i="13"/>
  <c r="D122" i="13"/>
  <c r="C122" i="13"/>
  <c r="O122" i="13" s="1"/>
  <c r="O121" i="13"/>
  <c r="N121" i="13"/>
  <c r="M121" i="13"/>
  <c r="L121" i="13"/>
  <c r="K121" i="13"/>
  <c r="I121" i="13"/>
  <c r="H121" i="13"/>
  <c r="G121" i="13"/>
  <c r="F121" i="13"/>
  <c r="E121" i="13"/>
  <c r="D121" i="13"/>
  <c r="C121" i="13"/>
  <c r="J121" i="13" s="1"/>
  <c r="N120" i="13"/>
  <c r="M120" i="13"/>
  <c r="L120" i="13"/>
  <c r="K120" i="13"/>
  <c r="I120" i="13"/>
  <c r="H120" i="13"/>
  <c r="G120" i="13"/>
  <c r="F120" i="13"/>
  <c r="E120" i="13"/>
  <c r="D120" i="13"/>
  <c r="C120" i="13"/>
  <c r="J120" i="13" s="1"/>
  <c r="N119" i="13"/>
  <c r="M119" i="13"/>
  <c r="L119" i="13"/>
  <c r="K119" i="13"/>
  <c r="J119" i="13"/>
  <c r="I119" i="13"/>
  <c r="H119" i="13"/>
  <c r="G119" i="13"/>
  <c r="F119" i="13"/>
  <c r="E119" i="13"/>
  <c r="D119" i="13"/>
  <c r="C119" i="13"/>
  <c r="O119" i="13" s="1"/>
  <c r="N118" i="13"/>
  <c r="M118" i="13"/>
  <c r="L118" i="13"/>
  <c r="K118" i="13"/>
  <c r="I118" i="13"/>
  <c r="H118" i="13"/>
  <c r="G118" i="13"/>
  <c r="F118" i="13"/>
  <c r="O118" i="13" s="1"/>
  <c r="E118" i="13"/>
  <c r="D118" i="13"/>
  <c r="C118" i="13"/>
  <c r="J118" i="13" s="1"/>
  <c r="N117" i="13"/>
  <c r="M117" i="13"/>
  <c r="L117" i="13"/>
  <c r="K117" i="13"/>
  <c r="I117" i="13"/>
  <c r="H117" i="13"/>
  <c r="G117" i="13"/>
  <c r="F117" i="13"/>
  <c r="E117" i="13"/>
  <c r="D117" i="13"/>
  <c r="C117" i="13"/>
  <c r="J117" i="13" s="1"/>
  <c r="N116" i="13"/>
  <c r="M116" i="13"/>
  <c r="L116" i="13"/>
  <c r="K116" i="13"/>
  <c r="I116" i="13"/>
  <c r="H116" i="13"/>
  <c r="J116" i="13" s="1"/>
  <c r="G116" i="13"/>
  <c r="F116" i="13"/>
  <c r="E116" i="13"/>
  <c r="O116" i="13" s="1"/>
  <c r="D116" i="13"/>
  <c r="C116" i="13"/>
  <c r="N115" i="13"/>
  <c r="M115" i="13"/>
  <c r="L115" i="13"/>
  <c r="K115" i="13"/>
  <c r="I115" i="13"/>
  <c r="H115" i="13"/>
  <c r="G115" i="13"/>
  <c r="F115" i="13"/>
  <c r="E115" i="13"/>
  <c r="O115" i="13" s="1"/>
  <c r="D115" i="13"/>
  <c r="J115" i="13" s="1"/>
  <c r="C115" i="13"/>
  <c r="N114" i="13"/>
  <c r="M114" i="13"/>
  <c r="L114" i="13"/>
  <c r="K114" i="13"/>
  <c r="J114" i="13"/>
  <c r="I114" i="13"/>
  <c r="H114" i="13"/>
  <c r="G114" i="13"/>
  <c r="F114" i="13"/>
  <c r="E114" i="13"/>
  <c r="D114" i="13"/>
  <c r="C114" i="13"/>
  <c r="O114" i="13" s="1"/>
  <c r="N113" i="13"/>
  <c r="M113" i="13"/>
  <c r="L113" i="13"/>
  <c r="K113" i="13"/>
  <c r="I113" i="13"/>
  <c r="H113" i="13"/>
  <c r="G113" i="13"/>
  <c r="O113" i="13" s="1"/>
  <c r="F113" i="13"/>
  <c r="E113" i="13"/>
  <c r="D113" i="13"/>
  <c r="C113" i="13"/>
  <c r="J113" i="13" s="1"/>
  <c r="N112" i="13"/>
  <c r="M112" i="13"/>
  <c r="L112" i="13"/>
  <c r="K112" i="13"/>
  <c r="I112" i="13"/>
  <c r="H112" i="13"/>
  <c r="G112" i="13"/>
  <c r="F112" i="13"/>
  <c r="E112" i="13"/>
  <c r="D112" i="13"/>
  <c r="C112" i="13"/>
  <c r="J112" i="13" s="1"/>
  <c r="N111" i="13"/>
  <c r="M111" i="13"/>
  <c r="L111" i="13"/>
  <c r="K111" i="13"/>
  <c r="I111" i="13"/>
  <c r="H111" i="13"/>
  <c r="G111" i="13"/>
  <c r="F111" i="13"/>
  <c r="E111" i="13"/>
  <c r="D111" i="13"/>
  <c r="C111" i="13"/>
  <c r="J111" i="13" s="1"/>
  <c r="N110" i="13"/>
  <c r="M110" i="13"/>
  <c r="L110" i="13"/>
  <c r="K110" i="13"/>
  <c r="I110" i="13"/>
  <c r="H110" i="13"/>
  <c r="G110" i="13"/>
  <c r="F110" i="13"/>
  <c r="O110" i="13" s="1"/>
  <c r="E110" i="13"/>
  <c r="D110" i="13"/>
  <c r="C110" i="13"/>
  <c r="J110" i="13" s="1"/>
  <c r="N109" i="13"/>
  <c r="M109" i="13"/>
  <c r="L109" i="13"/>
  <c r="K109" i="13"/>
  <c r="I109" i="13"/>
  <c r="H109" i="13"/>
  <c r="G109" i="13"/>
  <c r="F109" i="13"/>
  <c r="E109" i="13"/>
  <c r="D109" i="13"/>
  <c r="C109" i="13"/>
  <c r="J109" i="13" s="1"/>
  <c r="N108" i="13"/>
  <c r="M108" i="13"/>
  <c r="L108" i="13"/>
  <c r="K108" i="13"/>
  <c r="I108" i="13"/>
  <c r="H108" i="13"/>
  <c r="J108" i="13" s="1"/>
  <c r="G108" i="13"/>
  <c r="F108" i="13"/>
  <c r="E108" i="13"/>
  <c r="O108" i="13" s="1"/>
  <c r="D108" i="13"/>
  <c r="C108" i="13"/>
  <c r="N107" i="13"/>
  <c r="M107" i="13"/>
  <c r="L107" i="13"/>
  <c r="K107" i="13"/>
  <c r="I107" i="13"/>
  <c r="H107" i="13"/>
  <c r="G107" i="13"/>
  <c r="F107" i="13"/>
  <c r="E107" i="13"/>
  <c r="O107" i="13" s="1"/>
  <c r="D107" i="13"/>
  <c r="C107" i="13"/>
  <c r="J107" i="13" s="1"/>
  <c r="N106" i="13"/>
  <c r="M106" i="13"/>
  <c r="L106" i="13"/>
  <c r="K106" i="13"/>
  <c r="J106" i="13"/>
  <c r="I106" i="13"/>
  <c r="H106" i="13"/>
  <c r="G106" i="13"/>
  <c r="F106" i="13"/>
  <c r="E106" i="13"/>
  <c r="D106" i="13"/>
  <c r="C106" i="13"/>
  <c r="O106" i="13" s="1"/>
  <c r="N105" i="13"/>
  <c r="M105" i="13"/>
  <c r="L105" i="13"/>
  <c r="K105" i="13"/>
  <c r="I105" i="13"/>
  <c r="H105" i="13"/>
  <c r="G105" i="13"/>
  <c r="O105" i="13" s="1"/>
  <c r="F105" i="13"/>
  <c r="E105" i="13"/>
  <c r="D105" i="13"/>
  <c r="C105" i="13"/>
  <c r="J105" i="13" s="1"/>
  <c r="N104" i="13"/>
  <c r="M104" i="13"/>
  <c r="L104" i="13"/>
  <c r="K104" i="13"/>
  <c r="I104" i="13"/>
  <c r="H104" i="13"/>
  <c r="G104" i="13"/>
  <c r="F104" i="13"/>
  <c r="E104" i="13"/>
  <c r="D104" i="13"/>
  <c r="C104" i="13"/>
  <c r="J104" i="13" s="1"/>
  <c r="O103" i="13"/>
  <c r="J103" i="13"/>
  <c r="N102" i="13"/>
  <c r="M102" i="13"/>
  <c r="L102" i="13"/>
  <c r="K102" i="13"/>
  <c r="I102" i="13"/>
  <c r="H102" i="13"/>
  <c r="G102" i="13"/>
  <c r="F102" i="13"/>
  <c r="E102" i="13"/>
  <c r="D102" i="13"/>
  <c r="C102" i="13"/>
  <c r="J102" i="13" s="1"/>
  <c r="N101" i="13"/>
  <c r="M101" i="13"/>
  <c r="L101" i="13"/>
  <c r="K101" i="13"/>
  <c r="I101" i="13"/>
  <c r="H101" i="13"/>
  <c r="J101" i="13" s="1"/>
  <c r="G101" i="13"/>
  <c r="F101" i="13"/>
  <c r="E101" i="13"/>
  <c r="D101" i="13"/>
  <c r="O101" i="13" s="1"/>
  <c r="C101" i="13"/>
  <c r="N99" i="13"/>
  <c r="M99" i="13"/>
  <c r="L99" i="13"/>
  <c r="K99" i="13"/>
  <c r="I99" i="13"/>
  <c r="H99" i="13"/>
  <c r="G99" i="13"/>
  <c r="F99" i="13"/>
  <c r="J99" i="13" s="1"/>
  <c r="E99" i="13"/>
  <c r="D99" i="13"/>
  <c r="C99" i="13"/>
  <c r="O99" i="13" s="1"/>
  <c r="N98" i="13"/>
  <c r="M98" i="13"/>
  <c r="L98" i="13"/>
  <c r="K98" i="13"/>
  <c r="I98" i="13"/>
  <c r="H98" i="13"/>
  <c r="G98" i="13"/>
  <c r="F98" i="13"/>
  <c r="E98" i="13"/>
  <c r="D98" i="13"/>
  <c r="C98" i="13"/>
  <c r="J98" i="13" s="1"/>
  <c r="N97" i="13"/>
  <c r="M97" i="13"/>
  <c r="L97" i="13"/>
  <c r="K97" i="13"/>
  <c r="I97" i="13"/>
  <c r="H97" i="13"/>
  <c r="G97" i="13"/>
  <c r="F97" i="13"/>
  <c r="E97" i="13"/>
  <c r="D97" i="13"/>
  <c r="C97" i="13"/>
  <c r="O97" i="13" s="1"/>
  <c r="N96" i="13"/>
  <c r="M96" i="13"/>
  <c r="L96" i="13"/>
  <c r="K96" i="13"/>
  <c r="I96" i="13"/>
  <c r="H96" i="13"/>
  <c r="G96" i="13"/>
  <c r="F96" i="13"/>
  <c r="E96" i="13"/>
  <c r="J96" i="13" s="1"/>
  <c r="D96" i="13"/>
  <c r="O96" i="13" s="1"/>
  <c r="C96" i="13"/>
  <c r="N95" i="13"/>
  <c r="M95" i="13"/>
  <c r="L95" i="13"/>
  <c r="K95" i="13"/>
  <c r="I95" i="13"/>
  <c r="H95" i="13"/>
  <c r="G95" i="13"/>
  <c r="F95" i="13"/>
  <c r="E95" i="13"/>
  <c r="J95" i="13" s="1"/>
  <c r="D95" i="13"/>
  <c r="C95" i="13"/>
  <c r="O95" i="13" s="1"/>
  <c r="N94" i="13"/>
  <c r="M94" i="13"/>
  <c r="L94" i="13"/>
  <c r="K94" i="13"/>
  <c r="J94" i="13"/>
  <c r="I94" i="13"/>
  <c r="H94" i="13"/>
  <c r="G94" i="13"/>
  <c r="O94" i="13" s="1"/>
  <c r="F94" i="13"/>
  <c r="E94" i="13"/>
  <c r="D94" i="13"/>
  <c r="C94" i="13"/>
  <c r="O93" i="13"/>
  <c r="N93" i="13"/>
  <c r="M93" i="13"/>
  <c r="L93" i="13"/>
  <c r="K93" i="13"/>
  <c r="I93" i="13"/>
  <c r="H93" i="13"/>
  <c r="G93" i="13"/>
  <c r="F93" i="13"/>
  <c r="E93" i="13"/>
  <c r="D93" i="13"/>
  <c r="C93" i="13"/>
  <c r="J93" i="13" s="1"/>
  <c r="N92" i="13"/>
  <c r="M92" i="13"/>
  <c r="L92" i="13"/>
  <c r="K92" i="13"/>
  <c r="I92" i="13"/>
  <c r="H92" i="13"/>
  <c r="G92" i="13"/>
  <c r="F92" i="13"/>
  <c r="E92" i="13"/>
  <c r="D92" i="13"/>
  <c r="J92" i="13" s="1"/>
  <c r="C92" i="13"/>
  <c r="O92" i="13" s="1"/>
  <c r="N91" i="13"/>
  <c r="M91" i="13"/>
  <c r="L91" i="13"/>
  <c r="K91" i="13"/>
  <c r="I91" i="13"/>
  <c r="H91" i="13"/>
  <c r="G91" i="13"/>
  <c r="F91" i="13"/>
  <c r="J91" i="13" s="1"/>
  <c r="E91" i="13"/>
  <c r="D91" i="13"/>
  <c r="C91" i="13"/>
  <c r="O91" i="13" s="1"/>
  <c r="N90" i="13"/>
  <c r="M90" i="13"/>
  <c r="L90" i="13"/>
  <c r="K90" i="13"/>
  <c r="I90" i="13"/>
  <c r="H90" i="13"/>
  <c r="G90" i="13"/>
  <c r="F90" i="13"/>
  <c r="E90" i="13"/>
  <c r="D90" i="13"/>
  <c r="C90" i="13"/>
  <c r="J90" i="13" s="1"/>
  <c r="N89" i="13"/>
  <c r="M89" i="13"/>
  <c r="L89" i="13"/>
  <c r="K89" i="13"/>
  <c r="I89" i="13"/>
  <c r="H89" i="13"/>
  <c r="G89" i="13"/>
  <c r="F89" i="13"/>
  <c r="E89" i="13"/>
  <c r="D89" i="13"/>
  <c r="C89" i="13"/>
  <c r="O89" i="13" s="1"/>
  <c r="N88" i="13"/>
  <c r="M88" i="13"/>
  <c r="L88" i="13"/>
  <c r="K88" i="13"/>
  <c r="I88" i="13"/>
  <c r="H88" i="13"/>
  <c r="G88" i="13"/>
  <c r="F88" i="13"/>
  <c r="E88" i="13"/>
  <c r="J88" i="13" s="1"/>
  <c r="D88" i="13"/>
  <c r="C88" i="13"/>
  <c r="O88" i="13" s="1"/>
  <c r="N87" i="13"/>
  <c r="M87" i="13"/>
  <c r="L87" i="13"/>
  <c r="K87" i="13"/>
  <c r="I87" i="13"/>
  <c r="H87" i="13"/>
  <c r="G87" i="13"/>
  <c r="F87" i="13"/>
  <c r="E87" i="13"/>
  <c r="J87" i="13" s="1"/>
  <c r="D87" i="13"/>
  <c r="C87" i="13"/>
  <c r="O87" i="13" s="1"/>
  <c r="N86" i="13"/>
  <c r="M86" i="13"/>
  <c r="L86" i="13"/>
  <c r="K86" i="13"/>
  <c r="I86" i="13"/>
  <c r="H86" i="13"/>
  <c r="G86" i="13"/>
  <c r="F86" i="13"/>
  <c r="E86" i="13"/>
  <c r="D86" i="13"/>
  <c r="C86" i="13"/>
  <c r="J86" i="13" s="1"/>
  <c r="N85" i="13"/>
  <c r="M85" i="13"/>
  <c r="L85" i="13"/>
  <c r="K85" i="13"/>
  <c r="I85" i="13"/>
  <c r="H85" i="13"/>
  <c r="G85" i="13"/>
  <c r="O85" i="13" s="1"/>
  <c r="F85" i="13"/>
  <c r="E85" i="13"/>
  <c r="D85" i="13"/>
  <c r="C85" i="13"/>
  <c r="J85" i="13" s="1"/>
  <c r="N84" i="13"/>
  <c r="M84" i="13"/>
  <c r="L84" i="13"/>
  <c r="K84" i="13"/>
  <c r="I84" i="13"/>
  <c r="H84" i="13"/>
  <c r="G84" i="13"/>
  <c r="F84" i="13"/>
  <c r="E84" i="13"/>
  <c r="D84" i="13"/>
  <c r="J84" i="13" s="1"/>
  <c r="C84" i="13"/>
  <c r="O84" i="13" s="1"/>
  <c r="N83" i="13"/>
  <c r="M83" i="13"/>
  <c r="L83" i="13"/>
  <c r="K83" i="13"/>
  <c r="I83" i="13"/>
  <c r="H83" i="13"/>
  <c r="G83" i="13"/>
  <c r="F83" i="13"/>
  <c r="J83" i="13" s="1"/>
  <c r="E83" i="13"/>
  <c r="D83" i="13"/>
  <c r="C83" i="13"/>
  <c r="O83" i="13" s="1"/>
  <c r="N82" i="13"/>
  <c r="M82" i="13"/>
  <c r="L82" i="13"/>
  <c r="K82" i="13"/>
  <c r="I82" i="13"/>
  <c r="H82" i="13"/>
  <c r="G82" i="13"/>
  <c r="F82" i="13"/>
  <c r="E82" i="13"/>
  <c r="D82" i="13"/>
  <c r="C82" i="13"/>
  <c r="J82" i="13" s="1"/>
  <c r="N81" i="13"/>
  <c r="M81" i="13"/>
  <c r="L81" i="13"/>
  <c r="K81" i="13"/>
  <c r="I81" i="13"/>
  <c r="H81" i="13"/>
  <c r="G81" i="13"/>
  <c r="F81" i="13"/>
  <c r="E81" i="13"/>
  <c r="D81" i="13"/>
  <c r="C81" i="13"/>
  <c r="O81" i="13" s="1"/>
  <c r="N80" i="13"/>
  <c r="M80" i="13"/>
  <c r="L80" i="13"/>
  <c r="K80" i="13"/>
  <c r="I80" i="13"/>
  <c r="H80" i="13"/>
  <c r="G80" i="13"/>
  <c r="F80" i="13"/>
  <c r="E80" i="13"/>
  <c r="D80" i="13"/>
  <c r="J80" i="13" s="1"/>
  <c r="C80" i="13"/>
  <c r="O80" i="13" s="1"/>
  <c r="N79" i="13"/>
  <c r="M79" i="13"/>
  <c r="L79" i="13"/>
  <c r="K79" i="13"/>
  <c r="I79" i="13"/>
  <c r="H79" i="13"/>
  <c r="G79" i="13"/>
  <c r="F79" i="13"/>
  <c r="E79" i="13"/>
  <c r="J79" i="13" s="1"/>
  <c r="D79" i="13"/>
  <c r="C79" i="13"/>
  <c r="O79" i="13" s="1"/>
  <c r="O78" i="13"/>
  <c r="J78" i="13"/>
  <c r="N77" i="13"/>
  <c r="M77" i="13"/>
  <c r="L77" i="13"/>
  <c r="K77" i="13"/>
  <c r="I77" i="13"/>
  <c r="H77" i="13"/>
  <c r="G77" i="13"/>
  <c r="F77" i="13"/>
  <c r="E77" i="13"/>
  <c r="D77" i="13"/>
  <c r="J77" i="13" s="1"/>
  <c r="C77" i="13"/>
  <c r="O77" i="13" s="1"/>
  <c r="N76" i="13"/>
  <c r="M76" i="13"/>
  <c r="L76" i="13"/>
  <c r="K76" i="13"/>
  <c r="I76" i="13"/>
  <c r="H76" i="13"/>
  <c r="G76" i="13"/>
  <c r="F76" i="13"/>
  <c r="J76" i="13" s="1"/>
  <c r="E76" i="13"/>
  <c r="D76" i="13"/>
  <c r="C76" i="13"/>
  <c r="O76" i="13" s="1"/>
  <c r="N74" i="13"/>
  <c r="M74" i="13"/>
  <c r="L74" i="13"/>
  <c r="K74" i="13"/>
  <c r="I74" i="13"/>
  <c r="H74" i="13"/>
  <c r="J74" i="13" s="1"/>
  <c r="G74" i="13"/>
  <c r="F74" i="13"/>
  <c r="E74" i="13"/>
  <c r="D74" i="13"/>
  <c r="C74" i="13"/>
  <c r="O74" i="13" s="1"/>
  <c r="N73" i="13"/>
  <c r="M73" i="13"/>
  <c r="L73" i="13"/>
  <c r="K73" i="13"/>
  <c r="I73" i="13"/>
  <c r="H73" i="13"/>
  <c r="G73" i="13"/>
  <c r="F73" i="13"/>
  <c r="E73" i="13"/>
  <c r="J73" i="13" s="1"/>
  <c r="D73" i="13"/>
  <c r="C73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O72" i="13" s="1"/>
  <c r="N71" i="13"/>
  <c r="M71" i="13"/>
  <c r="L71" i="13"/>
  <c r="K71" i="13"/>
  <c r="I71" i="13"/>
  <c r="H71" i="13"/>
  <c r="G71" i="13"/>
  <c r="O71" i="13" s="1"/>
  <c r="F71" i="13"/>
  <c r="E71" i="13"/>
  <c r="D71" i="13"/>
  <c r="J71" i="13" s="1"/>
  <c r="C71" i="13"/>
  <c r="N70" i="13"/>
  <c r="M70" i="13"/>
  <c r="L70" i="13"/>
  <c r="K70" i="13"/>
  <c r="I70" i="13"/>
  <c r="H70" i="13"/>
  <c r="G70" i="13"/>
  <c r="F70" i="13"/>
  <c r="E70" i="13"/>
  <c r="D70" i="13"/>
  <c r="C70" i="13"/>
  <c r="J70" i="13" s="1"/>
  <c r="N69" i="13"/>
  <c r="M69" i="13"/>
  <c r="L69" i="13"/>
  <c r="K69" i="13"/>
  <c r="J69" i="13"/>
  <c r="I69" i="13"/>
  <c r="H69" i="13"/>
  <c r="G69" i="13"/>
  <c r="F69" i="13"/>
  <c r="E69" i="13"/>
  <c r="D69" i="13"/>
  <c r="C69" i="13"/>
  <c r="O69" i="13" s="1"/>
  <c r="N68" i="13"/>
  <c r="M68" i="13"/>
  <c r="L68" i="13"/>
  <c r="K68" i="13"/>
  <c r="I68" i="13"/>
  <c r="H68" i="13"/>
  <c r="G68" i="13"/>
  <c r="F68" i="13"/>
  <c r="O68" i="13" s="1"/>
  <c r="E68" i="13"/>
  <c r="D68" i="13"/>
  <c r="C68" i="13"/>
  <c r="J68" i="13" s="1"/>
  <c r="N67" i="13"/>
  <c r="M67" i="13"/>
  <c r="L67" i="13"/>
  <c r="K67" i="13"/>
  <c r="I67" i="13"/>
  <c r="H67" i="13"/>
  <c r="G67" i="13"/>
  <c r="F67" i="13"/>
  <c r="E67" i="13"/>
  <c r="D67" i="13"/>
  <c r="C67" i="13"/>
  <c r="J67" i="13" s="1"/>
  <c r="N66" i="13"/>
  <c r="M66" i="13"/>
  <c r="L66" i="13"/>
  <c r="K66" i="13"/>
  <c r="I66" i="13"/>
  <c r="H66" i="13"/>
  <c r="J66" i="13" s="1"/>
  <c r="G66" i="13"/>
  <c r="F66" i="13"/>
  <c r="E66" i="13"/>
  <c r="D66" i="13"/>
  <c r="C66" i="13"/>
  <c r="O66" i="13" s="1"/>
  <c r="N65" i="13"/>
  <c r="M65" i="13"/>
  <c r="L65" i="13"/>
  <c r="K65" i="13"/>
  <c r="I65" i="13"/>
  <c r="H65" i="13"/>
  <c r="G65" i="13"/>
  <c r="F65" i="13"/>
  <c r="E65" i="13"/>
  <c r="J65" i="13" s="1"/>
  <c r="D65" i="13"/>
  <c r="C65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O64" i="13" s="1"/>
  <c r="N63" i="13"/>
  <c r="M63" i="13"/>
  <c r="L63" i="13"/>
  <c r="K63" i="13"/>
  <c r="I63" i="13"/>
  <c r="H63" i="13"/>
  <c r="G63" i="13"/>
  <c r="O63" i="13" s="1"/>
  <c r="F63" i="13"/>
  <c r="E63" i="13"/>
  <c r="D63" i="13"/>
  <c r="C63" i="13"/>
  <c r="J63" i="13" s="1"/>
  <c r="N62" i="13"/>
  <c r="M62" i="13"/>
  <c r="L62" i="13"/>
  <c r="K62" i="13"/>
  <c r="I62" i="13"/>
  <c r="H62" i="13"/>
  <c r="G62" i="13"/>
  <c r="F62" i="13"/>
  <c r="E62" i="13"/>
  <c r="D62" i="13"/>
  <c r="O62" i="13" s="1"/>
  <c r="C62" i="13"/>
  <c r="J62" i="13" s="1"/>
  <c r="N61" i="13"/>
  <c r="M61" i="13"/>
  <c r="L61" i="13"/>
  <c r="K61" i="13"/>
  <c r="I61" i="13"/>
  <c r="H61" i="13"/>
  <c r="G61" i="13"/>
  <c r="F61" i="13"/>
  <c r="E61" i="13"/>
  <c r="J61" i="13" s="1"/>
  <c r="D61" i="13"/>
  <c r="C61" i="13"/>
  <c r="N60" i="13"/>
  <c r="M60" i="13"/>
  <c r="L60" i="13"/>
  <c r="K60" i="13"/>
  <c r="I60" i="13"/>
  <c r="H60" i="13"/>
  <c r="G60" i="13"/>
  <c r="F60" i="13"/>
  <c r="J60" i="13" s="1"/>
  <c r="E60" i="13"/>
  <c r="D60" i="13"/>
  <c r="C60" i="13"/>
  <c r="N59" i="13"/>
  <c r="M59" i="13"/>
  <c r="L59" i="13"/>
  <c r="K59" i="13"/>
  <c r="I59" i="13"/>
  <c r="H59" i="13"/>
  <c r="G59" i="13"/>
  <c r="F59" i="13"/>
  <c r="E59" i="13"/>
  <c r="D59" i="13"/>
  <c r="C59" i="13"/>
  <c r="J59" i="13" s="1"/>
  <c r="N58" i="13"/>
  <c r="M58" i="13"/>
  <c r="L58" i="13"/>
  <c r="K58" i="13"/>
  <c r="I58" i="13"/>
  <c r="H58" i="13"/>
  <c r="G58" i="13"/>
  <c r="F58" i="13"/>
  <c r="E58" i="13"/>
  <c r="D58" i="13"/>
  <c r="J58" i="13" s="1"/>
  <c r="C58" i="13"/>
  <c r="O58" i="13" s="1"/>
  <c r="N57" i="13"/>
  <c r="M57" i="13"/>
  <c r="L57" i="13"/>
  <c r="K57" i="13"/>
  <c r="I57" i="13"/>
  <c r="H57" i="13"/>
  <c r="G57" i="13"/>
  <c r="F57" i="13"/>
  <c r="E57" i="13"/>
  <c r="J57" i="13" s="1"/>
  <c r="D57" i="13"/>
  <c r="C57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O56" i="13" s="1"/>
  <c r="O55" i="13"/>
  <c r="N55" i="13"/>
  <c r="M55" i="13"/>
  <c r="L55" i="13"/>
  <c r="K55" i="13"/>
  <c r="I55" i="13"/>
  <c r="H55" i="13"/>
  <c r="G55" i="13"/>
  <c r="F55" i="13"/>
  <c r="E55" i="13"/>
  <c r="D55" i="13"/>
  <c r="C55" i="13"/>
  <c r="J55" i="13" s="1"/>
  <c r="N54" i="13"/>
  <c r="M54" i="13"/>
  <c r="L54" i="13"/>
  <c r="K54" i="13"/>
  <c r="I54" i="13"/>
  <c r="H54" i="13"/>
  <c r="G54" i="13"/>
  <c r="F54" i="13"/>
  <c r="E54" i="13"/>
  <c r="D54" i="13"/>
  <c r="O54" i="13" s="1"/>
  <c r="C54" i="13"/>
  <c r="J54" i="13" s="1"/>
  <c r="O53" i="13"/>
  <c r="J53" i="13"/>
  <c r="N52" i="13"/>
  <c r="M52" i="13"/>
  <c r="L52" i="13"/>
  <c r="K52" i="13"/>
  <c r="I52" i="13"/>
  <c r="H52" i="13"/>
  <c r="G52" i="13"/>
  <c r="F52" i="13"/>
  <c r="E52" i="13"/>
  <c r="D52" i="13"/>
  <c r="C52" i="13"/>
  <c r="J52" i="13" s="1"/>
  <c r="N51" i="13"/>
  <c r="M51" i="13"/>
  <c r="L51" i="13"/>
  <c r="K51" i="13"/>
  <c r="I51" i="13"/>
  <c r="H51" i="13"/>
  <c r="G51" i="13"/>
  <c r="F51" i="13"/>
  <c r="E51" i="13"/>
  <c r="D51" i="13"/>
  <c r="J51" i="13" s="1"/>
  <c r="C51" i="13"/>
  <c r="O51" i="13" s="1"/>
  <c r="N49" i="13"/>
  <c r="M49" i="13"/>
  <c r="L49" i="13"/>
  <c r="K49" i="13"/>
  <c r="I49" i="13"/>
  <c r="H49" i="13"/>
  <c r="G49" i="13"/>
  <c r="F49" i="13"/>
  <c r="E49" i="13"/>
  <c r="D49" i="13"/>
  <c r="C49" i="13"/>
  <c r="O49" i="13" s="1"/>
  <c r="N48" i="13"/>
  <c r="M48" i="13"/>
  <c r="L48" i="13"/>
  <c r="K48" i="13"/>
  <c r="I48" i="13"/>
  <c r="H48" i="13"/>
  <c r="G48" i="13"/>
  <c r="F48" i="13"/>
  <c r="E48" i="13"/>
  <c r="D48" i="13"/>
  <c r="C48" i="13"/>
  <c r="J48" i="13" s="1"/>
  <c r="N47" i="13"/>
  <c r="M47" i="13"/>
  <c r="L47" i="13"/>
  <c r="K47" i="13"/>
  <c r="J47" i="13"/>
  <c r="I47" i="13"/>
  <c r="H47" i="13"/>
  <c r="G47" i="13"/>
  <c r="F47" i="13"/>
  <c r="E47" i="13"/>
  <c r="D47" i="13"/>
  <c r="C47" i="13"/>
  <c r="O47" i="13" s="1"/>
  <c r="N46" i="13"/>
  <c r="M46" i="13"/>
  <c r="L46" i="13"/>
  <c r="K46" i="13"/>
  <c r="I46" i="13"/>
  <c r="H46" i="13"/>
  <c r="G46" i="13"/>
  <c r="J46" i="13" s="1"/>
  <c r="F46" i="13"/>
  <c r="E46" i="13"/>
  <c r="D46" i="13"/>
  <c r="C46" i="13"/>
  <c r="N45" i="13"/>
  <c r="M45" i="13"/>
  <c r="L45" i="13"/>
  <c r="K45" i="13"/>
  <c r="I45" i="13"/>
  <c r="H45" i="13"/>
  <c r="G45" i="13"/>
  <c r="F45" i="13"/>
  <c r="E45" i="13"/>
  <c r="D45" i="13"/>
  <c r="O45" i="13" s="1"/>
  <c r="C45" i="13"/>
  <c r="J45" i="13" s="1"/>
  <c r="N44" i="13"/>
  <c r="M44" i="13"/>
  <c r="L44" i="13"/>
  <c r="K44" i="13"/>
  <c r="I44" i="13"/>
  <c r="H44" i="13"/>
  <c r="G44" i="13"/>
  <c r="F44" i="13"/>
  <c r="E44" i="13"/>
  <c r="D44" i="13"/>
  <c r="O44" i="13" s="1"/>
  <c r="C44" i="13"/>
  <c r="J44" i="13" s="1"/>
  <c r="N43" i="13"/>
  <c r="M43" i="13"/>
  <c r="L43" i="13"/>
  <c r="K43" i="13"/>
  <c r="I43" i="13"/>
  <c r="H43" i="13"/>
  <c r="G43" i="13"/>
  <c r="F43" i="13"/>
  <c r="E43" i="13"/>
  <c r="D43" i="13"/>
  <c r="J43" i="13" s="1"/>
  <c r="C43" i="13"/>
  <c r="O43" i="13" s="1"/>
  <c r="N42" i="13"/>
  <c r="M42" i="13"/>
  <c r="L42" i="13"/>
  <c r="K42" i="13"/>
  <c r="I42" i="13"/>
  <c r="H42" i="13"/>
  <c r="G42" i="13"/>
  <c r="F42" i="13"/>
  <c r="E42" i="13"/>
  <c r="D42" i="13"/>
  <c r="C42" i="13"/>
  <c r="J42" i="13" s="1"/>
  <c r="N41" i="13"/>
  <c r="M41" i="13"/>
  <c r="L41" i="13"/>
  <c r="K41" i="13"/>
  <c r="I41" i="13"/>
  <c r="H41" i="13"/>
  <c r="G41" i="13"/>
  <c r="F41" i="13"/>
  <c r="E41" i="13"/>
  <c r="D41" i="13"/>
  <c r="C41" i="13"/>
  <c r="O41" i="13" s="1"/>
  <c r="N40" i="13"/>
  <c r="M40" i="13"/>
  <c r="L40" i="13"/>
  <c r="K40" i="13"/>
  <c r="I40" i="13"/>
  <c r="H40" i="13"/>
  <c r="G40" i="13"/>
  <c r="F40" i="13"/>
  <c r="E40" i="13"/>
  <c r="D40" i="13"/>
  <c r="C40" i="13"/>
  <c r="J40" i="13" s="1"/>
  <c r="N39" i="13"/>
  <c r="M39" i="13"/>
  <c r="L39" i="13"/>
  <c r="K39" i="13"/>
  <c r="J39" i="13"/>
  <c r="I39" i="13"/>
  <c r="H39" i="13"/>
  <c r="G39" i="13"/>
  <c r="F39" i="13"/>
  <c r="E39" i="13"/>
  <c r="D39" i="13"/>
  <c r="C39" i="13"/>
  <c r="O39" i="13" s="1"/>
  <c r="N38" i="13"/>
  <c r="M38" i="13"/>
  <c r="L38" i="13"/>
  <c r="K38" i="13"/>
  <c r="I38" i="13"/>
  <c r="H38" i="13"/>
  <c r="G38" i="13"/>
  <c r="O38" i="13" s="1"/>
  <c r="F38" i="13"/>
  <c r="J38" i="13" s="1"/>
  <c r="E38" i="13"/>
  <c r="D38" i="13"/>
  <c r="C38" i="13"/>
  <c r="N37" i="13"/>
  <c r="M37" i="13"/>
  <c r="L37" i="13"/>
  <c r="K37" i="13"/>
  <c r="I37" i="13"/>
  <c r="H37" i="13"/>
  <c r="G37" i="13"/>
  <c r="F37" i="13"/>
  <c r="E37" i="13"/>
  <c r="D37" i="13"/>
  <c r="C37" i="13"/>
  <c r="J37" i="13" s="1"/>
  <c r="N36" i="13"/>
  <c r="M36" i="13"/>
  <c r="L36" i="13"/>
  <c r="K36" i="13"/>
  <c r="I36" i="13"/>
  <c r="H36" i="13"/>
  <c r="G36" i="13"/>
  <c r="F36" i="13"/>
  <c r="E36" i="13"/>
  <c r="D36" i="13"/>
  <c r="O36" i="13" s="1"/>
  <c r="C36" i="13"/>
  <c r="N35" i="13"/>
  <c r="M35" i="13"/>
  <c r="L35" i="13"/>
  <c r="K35" i="13"/>
  <c r="I35" i="13"/>
  <c r="H35" i="13"/>
  <c r="G35" i="13"/>
  <c r="F35" i="13"/>
  <c r="E35" i="13"/>
  <c r="D35" i="13"/>
  <c r="J35" i="13" s="1"/>
  <c r="C35" i="13"/>
  <c r="O35" i="13" s="1"/>
  <c r="N34" i="13"/>
  <c r="M34" i="13"/>
  <c r="L34" i="13"/>
  <c r="K34" i="13"/>
  <c r="I34" i="13"/>
  <c r="H34" i="13"/>
  <c r="G34" i="13"/>
  <c r="F34" i="13"/>
  <c r="E34" i="13"/>
  <c r="D34" i="13"/>
  <c r="C34" i="13"/>
  <c r="J34" i="13" s="1"/>
  <c r="N33" i="13"/>
  <c r="M33" i="13"/>
  <c r="L33" i="13"/>
  <c r="K33" i="13"/>
  <c r="I33" i="13"/>
  <c r="H33" i="13"/>
  <c r="G33" i="13"/>
  <c r="F33" i="13"/>
  <c r="E33" i="13"/>
  <c r="D33" i="13"/>
  <c r="C33" i="13"/>
  <c r="O33" i="13" s="1"/>
  <c r="N32" i="13"/>
  <c r="M32" i="13"/>
  <c r="L32" i="13"/>
  <c r="K32" i="13"/>
  <c r="I32" i="13"/>
  <c r="H32" i="13"/>
  <c r="G32" i="13"/>
  <c r="F32" i="13"/>
  <c r="E32" i="13"/>
  <c r="D32" i="13"/>
  <c r="C32" i="13"/>
  <c r="J32" i="13" s="1"/>
  <c r="N31" i="13"/>
  <c r="M31" i="13"/>
  <c r="L31" i="13"/>
  <c r="K31" i="13"/>
  <c r="J31" i="13"/>
  <c r="I31" i="13"/>
  <c r="H31" i="13"/>
  <c r="G31" i="13"/>
  <c r="F31" i="13"/>
  <c r="E31" i="13"/>
  <c r="D31" i="13"/>
  <c r="C31" i="13"/>
  <c r="O31" i="13" s="1"/>
  <c r="N30" i="13"/>
  <c r="M30" i="13"/>
  <c r="L30" i="13"/>
  <c r="K30" i="13"/>
  <c r="I30" i="13"/>
  <c r="H30" i="13"/>
  <c r="G30" i="13"/>
  <c r="O30" i="13" s="1"/>
  <c r="F30" i="13"/>
  <c r="J30" i="13" s="1"/>
  <c r="E30" i="13"/>
  <c r="D30" i="13"/>
  <c r="C30" i="13"/>
  <c r="N29" i="13"/>
  <c r="M29" i="13"/>
  <c r="L29" i="13"/>
  <c r="K29" i="13"/>
  <c r="I29" i="13"/>
  <c r="H29" i="13"/>
  <c r="G29" i="13"/>
  <c r="F29" i="13"/>
  <c r="E29" i="13"/>
  <c r="D29" i="13"/>
  <c r="C29" i="13"/>
  <c r="J29" i="13" s="1"/>
  <c r="O28" i="13"/>
  <c r="J28" i="13"/>
  <c r="N27" i="13"/>
  <c r="M27" i="13"/>
  <c r="L27" i="13"/>
  <c r="K27" i="13"/>
  <c r="I27" i="13"/>
  <c r="H27" i="13"/>
  <c r="G27" i="13"/>
  <c r="F27" i="13"/>
  <c r="E27" i="13"/>
  <c r="D27" i="13"/>
  <c r="C27" i="13"/>
  <c r="J27" i="13" s="1"/>
  <c r="N26" i="13"/>
  <c r="M26" i="13"/>
  <c r="L26" i="13"/>
  <c r="K26" i="13"/>
  <c r="I26" i="13"/>
  <c r="H26" i="13"/>
  <c r="G26" i="13"/>
  <c r="F26" i="13"/>
  <c r="E26" i="13"/>
  <c r="D26" i="13"/>
  <c r="C26" i="13"/>
  <c r="O26" i="13" s="1"/>
  <c r="N24" i="13"/>
  <c r="M24" i="13"/>
  <c r="L24" i="13"/>
  <c r="K24" i="13"/>
  <c r="I24" i="13"/>
  <c r="H24" i="13"/>
  <c r="G24" i="13"/>
  <c r="F24" i="13"/>
  <c r="E24" i="13"/>
  <c r="D24" i="13"/>
  <c r="C24" i="13"/>
  <c r="O24" i="13" s="1"/>
  <c r="N23" i="13"/>
  <c r="M23" i="13"/>
  <c r="L23" i="13"/>
  <c r="K23" i="13"/>
  <c r="I23" i="13"/>
  <c r="H23" i="13"/>
  <c r="G23" i="13"/>
  <c r="F23" i="13"/>
  <c r="E23" i="13"/>
  <c r="D23" i="13"/>
  <c r="C23" i="13"/>
  <c r="J23" i="13" s="1"/>
  <c r="N19" i="13"/>
  <c r="M19" i="13"/>
  <c r="L19" i="13"/>
  <c r="K19" i="13"/>
  <c r="J19" i="13"/>
  <c r="I19" i="13"/>
  <c r="H19" i="13"/>
  <c r="G19" i="13"/>
  <c r="O19" i="13" s="1"/>
  <c r="F19" i="13"/>
  <c r="E19" i="13"/>
  <c r="D19" i="13"/>
  <c r="C19" i="13"/>
  <c r="N16" i="13"/>
  <c r="M16" i="13"/>
  <c r="L16" i="13"/>
  <c r="K16" i="13"/>
  <c r="I16" i="13"/>
  <c r="H16" i="13"/>
  <c r="G16" i="13"/>
  <c r="F16" i="13"/>
  <c r="E16" i="13"/>
  <c r="D16" i="13"/>
  <c r="C16" i="13"/>
  <c r="O16" i="13" s="1"/>
  <c r="O13" i="13"/>
  <c r="N13" i="13"/>
  <c r="M13" i="13"/>
  <c r="L13" i="13"/>
  <c r="K13" i="13"/>
  <c r="I13" i="13"/>
  <c r="H13" i="13"/>
  <c r="G13" i="13"/>
  <c r="F13" i="13"/>
  <c r="E13" i="13"/>
  <c r="D13" i="13"/>
  <c r="C13" i="13"/>
  <c r="J13" i="13" s="1"/>
  <c r="N12" i="13"/>
  <c r="M12" i="13"/>
  <c r="L12" i="13"/>
  <c r="K12" i="13"/>
  <c r="I12" i="13"/>
  <c r="H12" i="13"/>
  <c r="G12" i="13"/>
  <c r="F12" i="13"/>
  <c r="E12" i="13"/>
  <c r="D12" i="13"/>
  <c r="J12" i="13" s="1"/>
  <c r="C12" i="13"/>
  <c r="O12" i="13" s="1"/>
  <c r="N10" i="13"/>
  <c r="M10" i="13"/>
  <c r="L10" i="13"/>
  <c r="K10" i="13"/>
  <c r="I10" i="13"/>
  <c r="H10" i="13"/>
  <c r="G10" i="13"/>
  <c r="F10" i="13"/>
  <c r="O10" i="13" s="1"/>
  <c r="E10" i="13"/>
  <c r="D10" i="13"/>
  <c r="J10" i="13" s="1"/>
  <c r="C10" i="13"/>
  <c r="N8" i="13"/>
  <c r="M8" i="13"/>
  <c r="L8" i="13"/>
  <c r="K8" i="13"/>
  <c r="I8" i="13"/>
  <c r="H8" i="13"/>
  <c r="G8" i="13"/>
  <c r="F8" i="13"/>
  <c r="E8" i="13"/>
  <c r="D8" i="13"/>
  <c r="C8" i="13"/>
  <c r="O8" i="13" s="1"/>
  <c r="N7" i="13"/>
  <c r="M7" i="13"/>
  <c r="L7" i="13"/>
  <c r="K7" i="13"/>
  <c r="I7" i="13"/>
  <c r="H7" i="13"/>
  <c r="G7" i="13"/>
  <c r="F7" i="13"/>
  <c r="E7" i="13"/>
  <c r="D7" i="13"/>
  <c r="C7" i="13"/>
  <c r="J7" i="13" s="1"/>
  <c r="N6" i="13"/>
  <c r="M6" i="13"/>
  <c r="L6" i="13"/>
  <c r="K6" i="13"/>
  <c r="J6" i="13"/>
  <c r="I6" i="13"/>
  <c r="H6" i="13"/>
  <c r="G6" i="13"/>
  <c r="F6" i="13"/>
  <c r="E6" i="13"/>
  <c r="D6" i="13"/>
  <c r="C6" i="13"/>
  <c r="O6" i="13" s="1"/>
  <c r="N5" i="13"/>
  <c r="M5" i="13"/>
  <c r="L5" i="13"/>
  <c r="K5" i="13"/>
  <c r="I5" i="13"/>
  <c r="H5" i="13"/>
  <c r="G5" i="13"/>
  <c r="O5" i="13" s="1"/>
  <c r="F5" i="13"/>
  <c r="E5" i="13"/>
  <c r="D5" i="13"/>
  <c r="C5" i="13"/>
  <c r="J5" i="13" s="1"/>
  <c r="N4" i="13"/>
  <c r="M4" i="13"/>
  <c r="L4" i="13"/>
  <c r="K4" i="13"/>
  <c r="I4" i="13"/>
  <c r="H4" i="13"/>
  <c r="G4" i="13"/>
  <c r="F4" i="13"/>
  <c r="E4" i="13"/>
  <c r="D4" i="13"/>
  <c r="J4" i="13" s="1"/>
  <c r="C4" i="13"/>
  <c r="O4" i="13" s="1"/>
  <c r="O3" i="13"/>
  <c r="J3" i="13"/>
  <c r="N2" i="13"/>
  <c r="M2" i="13"/>
  <c r="L2" i="13"/>
  <c r="K2" i="13"/>
  <c r="I2" i="13"/>
  <c r="H2" i="13"/>
  <c r="G2" i="13"/>
  <c r="F2" i="13"/>
  <c r="E2" i="13"/>
  <c r="D2" i="13"/>
  <c r="C2" i="13"/>
  <c r="J2" i="13" s="1"/>
  <c r="N1" i="13"/>
  <c r="M1" i="13"/>
  <c r="L1" i="13"/>
  <c r="K1" i="13"/>
  <c r="I1" i="13"/>
  <c r="H1" i="13"/>
  <c r="G1" i="13"/>
  <c r="F1" i="13"/>
  <c r="E1" i="13"/>
  <c r="D1" i="13"/>
  <c r="C1" i="13"/>
  <c r="O1" i="13" s="1"/>
  <c r="I63" i="12"/>
  <c r="T63" i="12"/>
  <c r="Q63" i="12"/>
  <c r="M63" i="12"/>
  <c r="S63" i="12" s="1"/>
  <c r="J63" i="12"/>
  <c r="G63" i="12"/>
  <c r="G64" i="12"/>
  <c r="I64" i="12"/>
  <c r="J64" i="12"/>
  <c r="M64" i="12"/>
  <c r="Q64" i="12"/>
  <c r="S64" i="12"/>
  <c r="T64" i="12"/>
  <c r="G65" i="12"/>
  <c r="I65" i="12"/>
  <c r="J65" i="12"/>
  <c r="M65" i="12"/>
  <c r="Q65" i="12"/>
  <c r="S65" i="12"/>
  <c r="T65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42" i="12"/>
  <c r="T62" i="12"/>
  <c r="Q62" i="12"/>
  <c r="M62" i="12"/>
  <c r="S62" i="12" s="1"/>
  <c r="J62" i="12"/>
  <c r="G62" i="12"/>
  <c r="T61" i="12"/>
  <c r="S61" i="12"/>
  <c r="Q61" i="12"/>
  <c r="M61" i="12"/>
  <c r="J61" i="12"/>
  <c r="G61" i="12"/>
  <c r="T60" i="12"/>
  <c r="Q60" i="12"/>
  <c r="S60" i="12" s="1"/>
  <c r="M60" i="12"/>
  <c r="J60" i="12"/>
  <c r="G60" i="12"/>
  <c r="T59" i="12"/>
  <c r="Q59" i="12"/>
  <c r="S59" i="12" s="1"/>
  <c r="M59" i="12"/>
  <c r="J59" i="12"/>
  <c r="G59" i="12"/>
  <c r="T58" i="12"/>
  <c r="Q58" i="12"/>
  <c r="M58" i="12"/>
  <c r="S58" i="12" s="1"/>
  <c r="J58" i="12"/>
  <c r="G58" i="12"/>
  <c r="T57" i="12"/>
  <c r="Q57" i="12"/>
  <c r="S57" i="12" s="1"/>
  <c r="M57" i="12"/>
  <c r="J57" i="12"/>
  <c r="G57" i="12"/>
  <c r="T56" i="12"/>
  <c r="S56" i="12"/>
  <c r="Q56" i="12"/>
  <c r="M56" i="12"/>
  <c r="J56" i="12"/>
  <c r="G56" i="12"/>
  <c r="T55" i="12"/>
  <c r="Q55" i="12"/>
  <c r="S55" i="12" s="1"/>
  <c r="M55" i="12"/>
  <c r="J55" i="12"/>
  <c r="G55" i="12"/>
  <c r="T54" i="12"/>
  <c r="Q54" i="12"/>
  <c r="M54" i="12"/>
  <c r="S54" i="12" s="1"/>
  <c r="J54" i="12"/>
  <c r="G54" i="12"/>
  <c r="T53" i="12"/>
  <c r="Q53" i="12"/>
  <c r="M53" i="12"/>
  <c r="S53" i="12" s="1"/>
  <c r="J53" i="12"/>
  <c r="G53" i="12"/>
  <c r="T52" i="12"/>
  <c r="Q52" i="12"/>
  <c r="M52" i="12"/>
  <c r="S52" i="12" s="1"/>
  <c r="J52" i="12"/>
  <c r="G52" i="12"/>
  <c r="T51" i="12"/>
  <c r="Q51" i="12"/>
  <c r="S51" i="12" s="1"/>
  <c r="M51" i="12"/>
  <c r="J51" i="12"/>
  <c r="G51" i="12"/>
  <c r="T50" i="12"/>
  <c r="S50" i="12"/>
  <c r="Q50" i="12"/>
  <c r="M50" i="12"/>
  <c r="J50" i="12"/>
  <c r="G50" i="12"/>
  <c r="T49" i="12"/>
  <c r="S49" i="12"/>
  <c r="Q49" i="12"/>
  <c r="M49" i="12"/>
  <c r="J49" i="12"/>
  <c r="G49" i="12"/>
  <c r="T48" i="12"/>
  <c r="Q48" i="12"/>
  <c r="S48" i="12" s="1"/>
  <c r="M48" i="12"/>
  <c r="J48" i="12"/>
  <c r="G48" i="12"/>
  <c r="T47" i="12"/>
  <c r="Q47" i="12"/>
  <c r="S47" i="12" s="1"/>
  <c r="M47" i="12"/>
  <c r="J47" i="12"/>
  <c r="G47" i="12"/>
  <c r="T46" i="12"/>
  <c r="S46" i="12"/>
  <c r="Q46" i="12"/>
  <c r="M46" i="12"/>
  <c r="J46" i="12"/>
  <c r="G46" i="12"/>
  <c r="T45" i="12"/>
  <c r="Q45" i="12"/>
  <c r="S45" i="12" s="1"/>
  <c r="M45" i="12"/>
  <c r="J45" i="12"/>
  <c r="G45" i="12"/>
  <c r="T44" i="12"/>
  <c r="S44" i="12"/>
  <c r="Q44" i="12"/>
  <c r="M44" i="12"/>
  <c r="J44" i="12"/>
  <c r="G44" i="12"/>
  <c r="T43" i="12"/>
  <c r="S43" i="12"/>
  <c r="Q43" i="12"/>
  <c r="M43" i="12"/>
  <c r="J43" i="12"/>
  <c r="G43" i="12"/>
  <c r="T42" i="12"/>
  <c r="Q42" i="12"/>
  <c r="S42" i="12" s="1"/>
  <c r="M42" i="12"/>
  <c r="J42" i="12"/>
  <c r="G42" i="12"/>
  <c r="G3" i="12"/>
  <c r="I3" i="12" s="1"/>
  <c r="J3" i="12"/>
  <c r="M3" i="12"/>
  <c r="Q3" i="12"/>
  <c r="S3" i="12" s="1"/>
  <c r="T3" i="12"/>
  <c r="G4" i="12"/>
  <c r="I4" i="12" s="1"/>
  <c r="J4" i="12"/>
  <c r="M4" i="12"/>
  <c r="Q4" i="12"/>
  <c r="S4" i="12"/>
  <c r="T4" i="12"/>
  <c r="G5" i="12"/>
  <c r="I5" i="12"/>
  <c r="J5" i="12"/>
  <c r="M5" i="12"/>
  <c r="S5" i="12" s="1"/>
  <c r="Q5" i="12"/>
  <c r="T5" i="12"/>
  <c r="G6" i="12"/>
  <c r="I6" i="12" s="1"/>
  <c r="J6" i="12"/>
  <c r="M6" i="12"/>
  <c r="Q6" i="12"/>
  <c r="S6" i="12" s="1"/>
  <c r="T6" i="12"/>
  <c r="G7" i="12"/>
  <c r="I7" i="12" s="1"/>
  <c r="J7" i="12"/>
  <c r="M7" i="12"/>
  <c r="Q7" i="12"/>
  <c r="S7" i="12" s="1"/>
  <c r="T7" i="12"/>
  <c r="G8" i="12"/>
  <c r="I8" i="12"/>
  <c r="J8" i="12"/>
  <c r="M8" i="12"/>
  <c r="Q8" i="12"/>
  <c r="S8" i="12" s="1"/>
  <c r="T8" i="12"/>
  <c r="G9" i="12"/>
  <c r="J9" i="12"/>
  <c r="M9" i="12"/>
  <c r="I9" i="12" s="1"/>
  <c r="Q9" i="12"/>
  <c r="S9" i="12"/>
  <c r="T9" i="12"/>
  <c r="G10" i="12"/>
  <c r="I10" i="12" s="1"/>
  <c r="J10" i="12"/>
  <c r="M10" i="12"/>
  <c r="Q10" i="12"/>
  <c r="S10" i="12" s="1"/>
  <c r="T10" i="12"/>
  <c r="G11" i="12"/>
  <c r="I11" i="12" s="1"/>
  <c r="J11" i="12"/>
  <c r="M11" i="12"/>
  <c r="Q11" i="12"/>
  <c r="S11" i="12" s="1"/>
  <c r="T11" i="12"/>
  <c r="G12" i="12"/>
  <c r="I12" i="12" s="1"/>
  <c r="J12" i="12"/>
  <c r="M12" i="12"/>
  <c r="Q12" i="12"/>
  <c r="S12" i="12"/>
  <c r="T12" i="12"/>
  <c r="G13" i="12"/>
  <c r="I13" i="12"/>
  <c r="J13" i="12"/>
  <c r="M13" i="12"/>
  <c r="S13" i="12" s="1"/>
  <c r="Q13" i="12"/>
  <c r="T13" i="12"/>
  <c r="G14" i="12"/>
  <c r="I14" i="12" s="1"/>
  <c r="J14" i="12"/>
  <c r="M14" i="12"/>
  <c r="Q14" i="12"/>
  <c r="S14" i="12" s="1"/>
  <c r="T14" i="12"/>
  <c r="G15" i="12"/>
  <c r="I15" i="12" s="1"/>
  <c r="J15" i="12"/>
  <c r="M15" i="12"/>
  <c r="Q15" i="12"/>
  <c r="S15" i="12" s="1"/>
  <c r="T15" i="12"/>
  <c r="G16" i="12"/>
  <c r="I16" i="12"/>
  <c r="J16" i="12"/>
  <c r="M16" i="12"/>
  <c r="Q16" i="12"/>
  <c r="S16" i="12" s="1"/>
  <c r="T16" i="12"/>
  <c r="G17" i="12"/>
  <c r="J17" i="12"/>
  <c r="M17" i="12"/>
  <c r="I17" i="12" s="1"/>
  <c r="Q17" i="12"/>
  <c r="S17" i="12"/>
  <c r="T17" i="12"/>
  <c r="G18" i="12"/>
  <c r="I18" i="12" s="1"/>
  <c r="J18" i="12"/>
  <c r="M18" i="12"/>
  <c r="Q18" i="12"/>
  <c r="S18" i="12" s="1"/>
  <c r="T18" i="12"/>
  <c r="G19" i="12"/>
  <c r="I19" i="12" s="1"/>
  <c r="J19" i="12"/>
  <c r="M19" i="12"/>
  <c r="Q19" i="12"/>
  <c r="S19" i="12" s="1"/>
  <c r="T19" i="12"/>
  <c r="G20" i="12"/>
  <c r="I20" i="12" s="1"/>
  <c r="J20" i="12"/>
  <c r="M20" i="12"/>
  <c r="Q20" i="12"/>
  <c r="S20" i="12"/>
  <c r="T20" i="12"/>
  <c r="G21" i="12"/>
  <c r="I21" i="12"/>
  <c r="J21" i="12"/>
  <c r="M21" i="12"/>
  <c r="S21" i="12" s="1"/>
  <c r="Q21" i="12"/>
  <c r="T21" i="12"/>
  <c r="G22" i="12"/>
  <c r="I22" i="12" s="1"/>
  <c r="J22" i="12"/>
  <c r="M22" i="12"/>
  <c r="Q22" i="12"/>
  <c r="S22" i="12" s="1"/>
  <c r="T22" i="12"/>
  <c r="G24" i="12"/>
  <c r="I24" i="12" s="1"/>
  <c r="J24" i="12"/>
  <c r="M24" i="12"/>
  <c r="Q24" i="12"/>
  <c r="S24" i="12" s="1"/>
  <c r="T24" i="12"/>
  <c r="G25" i="12"/>
  <c r="J25" i="12"/>
  <c r="M25" i="12"/>
  <c r="Q25" i="12"/>
  <c r="T25" i="12"/>
  <c r="G26" i="12"/>
  <c r="J26" i="12"/>
  <c r="M26" i="12"/>
  <c r="I26" i="12" s="1"/>
  <c r="Q26" i="12"/>
  <c r="S26" i="12"/>
  <c r="T26" i="12"/>
  <c r="G27" i="12"/>
  <c r="I27" i="12" s="1"/>
  <c r="J27" i="12"/>
  <c r="M27" i="12"/>
  <c r="Q27" i="12"/>
  <c r="S27" i="12" s="1"/>
  <c r="T27" i="12"/>
  <c r="AN11" i="3"/>
  <c r="AO11" i="3"/>
  <c r="AP11" i="3"/>
  <c r="AQ11" i="3"/>
  <c r="AR11" i="3"/>
  <c r="AQ12" i="3"/>
  <c r="AP13" i="3"/>
  <c r="AM13" i="3"/>
  <c r="AM11" i="3"/>
  <c r="AR6" i="3"/>
  <c r="AQ6" i="3"/>
  <c r="AP6" i="3"/>
  <c r="AO6" i="3"/>
  <c r="AS6" i="3" s="1"/>
  <c r="AN6" i="3"/>
  <c r="AM6" i="3"/>
  <c r="AR5" i="3"/>
  <c r="AQ5" i="3"/>
  <c r="AP5" i="3"/>
  <c r="AO5" i="3"/>
  <c r="AN5" i="3"/>
  <c r="AM5" i="3"/>
  <c r="AR20" i="3"/>
  <c r="AQ20" i="3"/>
  <c r="AP20" i="3"/>
  <c r="AO20" i="3"/>
  <c r="AN20" i="3"/>
  <c r="AM20" i="3"/>
  <c r="AR19" i="3"/>
  <c r="AQ19" i="3"/>
  <c r="AP19" i="3"/>
  <c r="AO19" i="3"/>
  <c r="AN19" i="3"/>
  <c r="AM19" i="3"/>
  <c r="AR27" i="3"/>
  <c r="AQ27" i="3"/>
  <c r="AS27" i="3" s="1"/>
  <c r="AP27" i="3"/>
  <c r="AO27" i="3"/>
  <c r="AN27" i="3"/>
  <c r="AM27" i="3"/>
  <c r="AR26" i="3"/>
  <c r="AQ26" i="3"/>
  <c r="AP26" i="3"/>
  <c r="AP12" i="3" s="1"/>
  <c r="AO26" i="3"/>
  <c r="AN26" i="3"/>
  <c r="AM26" i="3"/>
  <c r="AM12" i="3" s="1"/>
  <c r="AR34" i="3"/>
  <c r="AQ34" i="3"/>
  <c r="AP34" i="3"/>
  <c r="AO34" i="3"/>
  <c r="AN34" i="3"/>
  <c r="AM34" i="3"/>
  <c r="AR33" i="3"/>
  <c r="AQ33" i="3"/>
  <c r="AP33" i="3"/>
  <c r="AO33" i="3"/>
  <c r="AO12" i="3" s="1"/>
  <c r="AN33" i="3"/>
  <c r="AM33" i="3"/>
  <c r="AR41" i="3"/>
  <c r="AQ41" i="3"/>
  <c r="AP41" i="3"/>
  <c r="AO41" i="3"/>
  <c r="AN41" i="3"/>
  <c r="AM41" i="3"/>
  <c r="AR40" i="3"/>
  <c r="AQ40" i="3"/>
  <c r="AP40" i="3"/>
  <c r="AO40" i="3"/>
  <c r="AN40" i="3"/>
  <c r="AM40" i="3"/>
  <c r="AR48" i="3"/>
  <c r="AQ48" i="3"/>
  <c r="AP48" i="3"/>
  <c r="AO48" i="3"/>
  <c r="AN48" i="3"/>
  <c r="AM48" i="3"/>
  <c r="AR47" i="3"/>
  <c r="AQ47" i="3"/>
  <c r="AP47" i="3"/>
  <c r="AO47" i="3"/>
  <c r="AN47" i="3"/>
  <c r="AM47" i="3"/>
  <c r="AR55" i="3"/>
  <c r="AQ55" i="3"/>
  <c r="AP55" i="3"/>
  <c r="AO55" i="3"/>
  <c r="AN55" i="3"/>
  <c r="AM55" i="3"/>
  <c r="AR54" i="3"/>
  <c r="AQ54" i="3"/>
  <c r="AP54" i="3"/>
  <c r="AO54" i="3"/>
  <c r="AN54" i="3"/>
  <c r="AM54" i="3"/>
  <c r="AR62" i="3"/>
  <c r="AQ62" i="3"/>
  <c r="AP62" i="3"/>
  <c r="AS62" i="3" s="1"/>
  <c r="AO62" i="3"/>
  <c r="AN62" i="3"/>
  <c r="AM62" i="3"/>
  <c r="AR61" i="3"/>
  <c r="AQ61" i="3"/>
  <c r="AP61" i="3"/>
  <c r="AO61" i="3"/>
  <c r="AN61" i="3"/>
  <c r="AS61" i="3" s="1"/>
  <c r="AM61" i="3"/>
  <c r="AR69" i="3"/>
  <c r="AQ69" i="3"/>
  <c r="AP69" i="3"/>
  <c r="AO69" i="3"/>
  <c r="AN69" i="3"/>
  <c r="AM69" i="3"/>
  <c r="AS69" i="3" s="1"/>
  <c r="AR68" i="3"/>
  <c r="AQ68" i="3"/>
  <c r="AP68" i="3"/>
  <c r="AO68" i="3"/>
  <c r="AN68" i="3"/>
  <c r="AM68" i="3"/>
  <c r="AR76" i="3"/>
  <c r="AQ76" i="3"/>
  <c r="AP76" i="3"/>
  <c r="AO76" i="3"/>
  <c r="AN76" i="3"/>
  <c r="AM76" i="3"/>
  <c r="AR75" i="3"/>
  <c r="AQ75" i="3"/>
  <c r="AS75" i="3" s="1"/>
  <c r="AP75" i="3"/>
  <c r="AO75" i="3"/>
  <c r="AN75" i="3"/>
  <c r="AM75" i="3"/>
  <c r="AM80" i="3"/>
  <c r="AS73" i="3"/>
  <c r="AM73" i="3"/>
  <c r="AR66" i="3"/>
  <c r="AQ66" i="3"/>
  <c r="AP66" i="3"/>
  <c r="AO66" i="3"/>
  <c r="AN66" i="3"/>
  <c r="AM66" i="3"/>
  <c r="AR59" i="3"/>
  <c r="AQ59" i="3"/>
  <c r="AP59" i="3"/>
  <c r="AO59" i="3"/>
  <c r="AN59" i="3"/>
  <c r="AM59" i="3"/>
  <c r="AR52" i="3"/>
  <c r="AQ52" i="3"/>
  <c r="AP52" i="3"/>
  <c r="AO52" i="3"/>
  <c r="AN52" i="3"/>
  <c r="AM52" i="3"/>
  <c r="AS52" i="3" s="1"/>
  <c r="AR45" i="3"/>
  <c r="AQ45" i="3"/>
  <c r="AP45" i="3"/>
  <c r="AO45" i="3"/>
  <c r="AN45" i="3"/>
  <c r="AM45" i="3"/>
  <c r="AR38" i="3"/>
  <c r="AQ38" i="3"/>
  <c r="AP38" i="3"/>
  <c r="AO38" i="3"/>
  <c r="AN38" i="3"/>
  <c r="AM38" i="3"/>
  <c r="AR31" i="3"/>
  <c r="AQ31" i="3"/>
  <c r="AP31" i="3"/>
  <c r="AO31" i="3"/>
  <c r="AN31" i="3"/>
  <c r="AM31" i="3"/>
  <c r="AR24" i="3"/>
  <c r="AQ24" i="3"/>
  <c r="AP24" i="3"/>
  <c r="AO24" i="3"/>
  <c r="AN24" i="3"/>
  <c r="AM24" i="3"/>
  <c r="AM10" i="3" s="1"/>
  <c r="AR17" i="3"/>
  <c r="AQ17" i="3"/>
  <c r="AP17" i="3"/>
  <c r="AO17" i="3"/>
  <c r="AN17" i="3"/>
  <c r="AM17" i="3"/>
  <c r="AS39" i="3"/>
  <c r="AS46" i="3"/>
  <c r="AS53" i="3"/>
  <c r="AS60" i="3"/>
  <c r="AS67" i="3"/>
  <c r="AS68" i="3"/>
  <c r="AS74" i="3"/>
  <c r="AS76" i="3"/>
  <c r="AS80" i="3"/>
  <c r="AS81" i="3"/>
  <c r="AM82" i="3"/>
  <c r="AN82" i="3"/>
  <c r="AO82" i="3"/>
  <c r="AP82" i="3"/>
  <c r="AQ82" i="3"/>
  <c r="AS82" i="3" s="1"/>
  <c r="AR82" i="3"/>
  <c r="AM83" i="3"/>
  <c r="AN83" i="3"/>
  <c r="AO83" i="3"/>
  <c r="AP83" i="3"/>
  <c r="AQ83" i="3"/>
  <c r="AS83" i="3" s="1"/>
  <c r="AR83" i="3"/>
  <c r="AS32" i="3"/>
  <c r="AS25" i="3"/>
  <c r="AS18" i="3"/>
  <c r="AR3" i="3"/>
  <c r="AQ3" i="3"/>
  <c r="AP3" i="3"/>
  <c r="AO3" i="3"/>
  <c r="AN3" i="3"/>
  <c r="AM3" i="3"/>
  <c r="BW20" i="6"/>
  <c r="BX20" i="6"/>
  <c r="BY20" i="6"/>
  <c r="BZ20" i="6"/>
  <c r="CA20" i="6"/>
  <c r="CB20" i="6"/>
  <c r="BW27" i="6"/>
  <c r="BX27" i="6"/>
  <c r="BY27" i="6"/>
  <c r="BZ27" i="6"/>
  <c r="CA27" i="6"/>
  <c r="CB27" i="6"/>
  <c r="BW34" i="6"/>
  <c r="BX34" i="6"/>
  <c r="BY34" i="6"/>
  <c r="BZ34" i="6"/>
  <c r="CA34" i="6"/>
  <c r="CB34" i="6"/>
  <c r="CB33" i="6"/>
  <c r="CA33" i="6"/>
  <c r="BZ33" i="6"/>
  <c r="BY33" i="6"/>
  <c r="BX33" i="6"/>
  <c r="BW33" i="6"/>
  <c r="CC32" i="6"/>
  <c r="CB31" i="6"/>
  <c r="CB10" i="6" s="1"/>
  <c r="CB85" i="6" s="1"/>
  <c r="CA31" i="6"/>
  <c r="CA10" i="6" s="1"/>
  <c r="CA85" i="6" s="1"/>
  <c r="BZ31" i="6"/>
  <c r="BZ10" i="6" s="1"/>
  <c r="BZ85" i="6" s="1"/>
  <c r="BY31" i="6"/>
  <c r="BY10" i="6" s="1"/>
  <c r="BY85" i="6" s="1"/>
  <c r="BX31" i="6"/>
  <c r="BX10" i="6" s="1"/>
  <c r="BX85" i="6" s="1"/>
  <c r="BW31" i="6"/>
  <c r="CB26" i="6"/>
  <c r="CA26" i="6"/>
  <c r="BZ26" i="6"/>
  <c r="BY26" i="6"/>
  <c r="BX26" i="6"/>
  <c r="BW26" i="6"/>
  <c r="CC25" i="6"/>
  <c r="CB24" i="6"/>
  <c r="CA24" i="6"/>
  <c r="BZ24" i="6"/>
  <c r="BY24" i="6"/>
  <c r="BX24" i="6"/>
  <c r="BW24" i="6"/>
  <c r="CB19" i="6"/>
  <c r="CA19" i="6"/>
  <c r="BZ19" i="6"/>
  <c r="BY19" i="6"/>
  <c r="BX19" i="6"/>
  <c r="BW19" i="6"/>
  <c r="CC18" i="6"/>
  <c r="CB17" i="6"/>
  <c r="CA17" i="6"/>
  <c r="BZ17" i="6"/>
  <c r="BY17" i="6"/>
  <c r="BX17" i="6"/>
  <c r="BW17" i="6"/>
  <c r="CB11" i="6"/>
  <c r="CB86" i="6" s="1"/>
  <c r="CA11" i="6"/>
  <c r="CA86" i="6" s="1"/>
  <c r="BZ11" i="6"/>
  <c r="BZ86" i="6" s="1"/>
  <c r="BY11" i="6"/>
  <c r="BY86" i="6" s="1"/>
  <c r="BX11" i="6"/>
  <c r="BX86" i="6" s="1"/>
  <c r="BW11" i="6"/>
  <c r="CB6" i="6"/>
  <c r="CA6" i="6"/>
  <c r="BZ6" i="6"/>
  <c r="BY6" i="6"/>
  <c r="BX6" i="6"/>
  <c r="BW6" i="6"/>
  <c r="CB5" i="6"/>
  <c r="CA5" i="6"/>
  <c r="BZ5" i="6"/>
  <c r="BY5" i="6"/>
  <c r="BX5" i="6"/>
  <c r="BW5" i="6"/>
  <c r="CC4" i="6"/>
  <c r="CB3" i="6"/>
  <c r="CA3" i="6"/>
  <c r="BZ3" i="6"/>
  <c r="BY3" i="6"/>
  <c r="BX3" i="6"/>
  <c r="BW3" i="6"/>
  <c r="BP90" i="6"/>
  <c r="BO90" i="6"/>
  <c r="BN90" i="6"/>
  <c r="BM90" i="6"/>
  <c r="BK90" i="6"/>
  <c r="BJ90" i="6"/>
  <c r="BI90" i="6"/>
  <c r="BH90" i="6"/>
  <c r="BG90" i="6"/>
  <c r="BF90" i="6"/>
  <c r="BE90" i="6"/>
  <c r="BP69" i="6"/>
  <c r="BO69" i="6"/>
  <c r="BN69" i="6"/>
  <c r="BM69" i="6"/>
  <c r="BK69" i="6"/>
  <c r="BJ69" i="6"/>
  <c r="BI69" i="6"/>
  <c r="BH69" i="6"/>
  <c r="BG69" i="6"/>
  <c r="BF69" i="6"/>
  <c r="BE69" i="6"/>
  <c r="BP48" i="6"/>
  <c r="BO48" i="6"/>
  <c r="BN48" i="6"/>
  <c r="BM48" i="6"/>
  <c r="BK48" i="6"/>
  <c r="BJ48" i="6"/>
  <c r="BI48" i="6"/>
  <c r="BH48" i="6"/>
  <c r="BG48" i="6"/>
  <c r="BF48" i="6"/>
  <c r="BE48" i="6"/>
  <c r="T7" i="14" l="1"/>
  <c r="U43" i="14" s="1"/>
  <c r="H7" i="14"/>
  <c r="I43" i="14" s="1"/>
  <c r="J15" i="6"/>
  <c r="BL19" i="6"/>
  <c r="J12" i="6"/>
  <c r="J17" i="6"/>
  <c r="J18" i="6"/>
  <c r="J19" i="6"/>
  <c r="J20" i="6"/>
  <c r="BQ15" i="6"/>
  <c r="J9" i="6"/>
  <c r="BL9" i="6"/>
  <c r="BL15" i="6"/>
  <c r="J26" i="6"/>
  <c r="BL20" i="6"/>
  <c r="BQ18" i="6"/>
  <c r="BQ9" i="6"/>
  <c r="BQ20" i="6"/>
  <c r="BQ12" i="6"/>
  <c r="BQ19" i="6"/>
  <c r="BQ17" i="6"/>
  <c r="BL17" i="6"/>
  <c r="BL12" i="6"/>
  <c r="BL18" i="6"/>
  <c r="CC33" i="6"/>
  <c r="BZ12" i="6"/>
  <c r="BZ87" i="6" s="1"/>
  <c r="CC31" i="6"/>
  <c r="CB12" i="6"/>
  <c r="CB87" i="6" s="1"/>
  <c r="CC6" i="6"/>
  <c r="CC5" i="6"/>
  <c r="BL90" i="6"/>
  <c r="BZ13" i="6"/>
  <c r="BZ88" i="6" s="1"/>
  <c r="BL48" i="6"/>
  <c r="CB13" i="6"/>
  <c r="CB88" i="6" s="1"/>
  <c r="BL69" i="6"/>
  <c r="BY12" i="6"/>
  <c r="BY87" i="6" s="1"/>
  <c r="BY13" i="6"/>
  <c r="BY88" i="6" s="1"/>
  <c r="J24" i="6"/>
  <c r="I25" i="6"/>
  <c r="H25" i="6"/>
  <c r="G25" i="6"/>
  <c r="F25" i="6"/>
  <c r="E25" i="6"/>
  <c r="D25" i="6"/>
  <c r="C25" i="6"/>
  <c r="O111" i="13"/>
  <c r="O86" i="13"/>
  <c r="O61" i="13"/>
  <c r="J36" i="13"/>
  <c r="O104" i="13"/>
  <c r="O112" i="13"/>
  <c r="O120" i="13"/>
  <c r="O102" i="13"/>
  <c r="O109" i="13"/>
  <c r="O117" i="13"/>
  <c r="J81" i="13"/>
  <c r="J89" i="13"/>
  <c r="J97" i="13"/>
  <c r="O82" i="13"/>
  <c r="O90" i="13"/>
  <c r="O98" i="13"/>
  <c r="O60" i="13"/>
  <c r="O57" i="13"/>
  <c r="O65" i="13"/>
  <c r="O73" i="13"/>
  <c r="O70" i="13"/>
  <c r="O52" i="13"/>
  <c r="O59" i="13"/>
  <c r="O67" i="13"/>
  <c r="O46" i="13"/>
  <c r="J26" i="13"/>
  <c r="O32" i="13"/>
  <c r="J33" i="13"/>
  <c r="O40" i="13"/>
  <c r="J41" i="13"/>
  <c r="O48" i="13"/>
  <c r="J49" i="13"/>
  <c r="O29" i="13"/>
  <c r="O37" i="13"/>
  <c r="O27" i="13"/>
  <c r="O34" i="13"/>
  <c r="O42" i="13"/>
  <c r="J1" i="13"/>
  <c r="O7" i="13"/>
  <c r="J8" i="13"/>
  <c r="J16" i="13"/>
  <c r="O23" i="13"/>
  <c r="J24" i="13"/>
  <c r="O2" i="13"/>
  <c r="I25" i="12"/>
  <c r="S25" i="12"/>
  <c r="CA13" i="6"/>
  <c r="CA88" i="6" s="1"/>
  <c r="AN13" i="3"/>
  <c r="BX13" i="6"/>
  <c r="BX88" i="6" s="1"/>
  <c r="CC34" i="6"/>
  <c r="CC26" i="6"/>
  <c r="CC27" i="6"/>
  <c r="BX12" i="6"/>
  <c r="BX87" i="6" s="1"/>
  <c r="CC20" i="6"/>
  <c r="AS54" i="3"/>
  <c r="AS55" i="3"/>
  <c r="AS48" i="3"/>
  <c r="AS47" i="3"/>
  <c r="AS41" i="3"/>
  <c r="AS40" i="3"/>
  <c r="AR13" i="3"/>
  <c r="AO13" i="3"/>
  <c r="AR12" i="3"/>
  <c r="AQ13" i="3"/>
  <c r="AN12" i="3"/>
  <c r="AN10" i="3"/>
  <c r="BW13" i="6"/>
  <c r="BW12" i="6"/>
  <c r="CC24" i="6"/>
  <c r="CC3" i="6"/>
  <c r="AS66" i="3"/>
  <c r="AS59" i="3"/>
  <c r="AS45" i="3"/>
  <c r="AS38" i="3"/>
  <c r="AO10" i="3"/>
  <c r="AP10" i="3"/>
  <c r="AQ10" i="3"/>
  <c r="AR10" i="3"/>
  <c r="CA12" i="6"/>
  <c r="CA87" i="6" s="1"/>
  <c r="CC19" i="6"/>
  <c r="CC11" i="6"/>
  <c r="CC86" i="6" s="1"/>
  <c r="CC17" i="6"/>
  <c r="AS33" i="3"/>
  <c r="AS5" i="3"/>
  <c r="AS19" i="3"/>
  <c r="AS31" i="3"/>
  <c r="AS3" i="3"/>
  <c r="AS17" i="3"/>
  <c r="AS20" i="3"/>
  <c r="AS11" i="3"/>
  <c r="AT81" i="3" s="1"/>
  <c r="AS34" i="3"/>
  <c r="AS24" i="3"/>
  <c r="AS26" i="3"/>
  <c r="J25" i="6" l="1"/>
  <c r="CC12" i="6"/>
  <c r="CC87" i="6" s="1"/>
  <c r="CC10" i="6"/>
  <c r="CC85" i="6" s="1"/>
  <c r="CC13" i="6"/>
  <c r="CC88" i="6" s="1"/>
  <c r="AS12" i="3"/>
  <c r="AT82" i="3" s="1"/>
  <c r="AS13" i="3"/>
  <c r="AT83" i="3" s="1"/>
  <c r="AS10" i="3"/>
  <c r="AT80" i="3" s="1"/>
  <c r="BQ89" i="6"/>
  <c r="BQ68" i="6"/>
  <c r="BQ47" i="6"/>
  <c r="BQ5" i="6"/>
  <c r="BP104" i="6"/>
  <c r="BO104" i="6"/>
  <c r="BN104" i="6"/>
  <c r="BM104" i="6"/>
  <c r="BK104" i="6"/>
  <c r="BJ104" i="6"/>
  <c r="BI104" i="6"/>
  <c r="BH104" i="6"/>
  <c r="BG104" i="6"/>
  <c r="BF104" i="6"/>
  <c r="BE104" i="6"/>
  <c r="BP103" i="6"/>
  <c r="BO103" i="6"/>
  <c r="BN103" i="6"/>
  <c r="BM103" i="6"/>
  <c r="BK103" i="6"/>
  <c r="BJ103" i="6"/>
  <c r="BI103" i="6"/>
  <c r="BH103" i="6"/>
  <c r="BG103" i="6"/>
  <c r="BF103" i="6"/>
  <c r="BE103" i="6"/>
  <c r="BP102" i="6"/>
  <c r="BO102" i="6"/>
  <c r="BN102" i="6"/>
  <c r="BM102" i="6"/>
  <c r="BK102" i="6"/>
  <c r="BJ102" i="6"/>
  <c r="BI102" i="6"/>
  <c r="BH102" i="6"/>
  <c r="BG102" i="6"/>
  <c r="BF102" i="6"/>
  <c r="BE102" i="6"/>
  <c r="BP101" i="6"/>
  <c r="BO101" i="6"/>
  <c r="BN101" i="6"/>
  <c r="BM101" i="6"/>
  <c r="BK101" i="6"/>
  <c r="BJ101" i="6"/>
  <c r="BI101" i="6"/>
  <c r="BH101" i="6"/>
  <c r="BG101" i="6"/>
  <c r="BF101" i="6"/>
  <c r="BE101" i="6"/>
  <c r="BP99" i="6"/>
  <c r="BO99" i="6"/>
  <c r="BN99" i="6"/>
  <c r="BM99" i="6"/>
  <c r="BK99" i="6"/>
  <c r="BJ99" i="6"/>
  <c r="BI99" i="6"/>
  <c r="BH99" i="6"/>
  <c r="BG99" i="6"/>
  <c r="BF99" i="6"/>
  <c r="BE99" i="6"/>
  <c r="BP96" i="6"/>
  <c r="BO96" i="6"/>
  <c r="BN96" i="6"/>
  <c r="BM96" i="6"/>
  <c r="BK96" i="6"/>
  <c r="BJ96" i="6"/>
  <c r="BI96" i="6"/>
  <c r="BH96" i="6"/>
  <c r="BG96" i="6"/>
  <c r="BF96" i="6"/>
  <c r="BE96" i="6"/>
  <c r="BP93" i="6"/>
  <c r="BO93" i="6"/>
  <c r="BN93" i="6"/>
  <c r="BM93" i="6"/>
  <c r="BK93" i="6"/>
  <c r="BJ93" i="6"/>
  <c r="BI93" i="6"/>
  <c r="BH93" i="6"/>
  <c r="BG93" i="6"/>
  <c r="BF93" i="6"/>
  <c r="BE93" i="6"/>
  <c r="BP92" i="6"/>
  <c r="BO92" i="6"/>
  <c r="BN92" i="6"/>
  <c r="BM92" i="6"/>
  <c r="BK92" i="6"/>
  <c r="BJ92" i="6"/>
  <c r="BI92" i="6"/>
  <c r="BH92" i="6"/>
  <c r="BG92" i="6"/>
  <c r="BF92" i="6"/>
  <c r="BE92" i="6"/>
  <c r="BP91" i="6"/>
  <c r="BO91" i="6"/>
  <c r="BN91" i="6"/>
  <c r="BM91" i="6"/>
  <c r="BK91" i="6"/>
  <c r="BJ91" i="6"/>
  <c r="BI91" i="6"/>
  <c r="BH91" i="6"/>
  <c r="BG91" i="6"/>
  <c r="BF91" i="6"/>
  <c r="BE91" i="6"/>
  <c r="BL89" i="6"/>
  <c r="BP88" i="6"/>
  <c r="BO88" i="6"/>
  <c r="BN88" i="6"/>
  <c r="BM88" i="6"/>
  <c r="BK88" i="6"/>
  <c r="BJ88" i="6"/>
  <c r="BI88" i="6"/>
  <c r="BH88" i="6"/>
  <c r="BG88" i="6"/>
  <c r="BF88" i="6"/>
  <c r="BE88" i="6"/>
  <c r="BP87" i="6"/>
  <c r="BO87" i="6"/>
  <c r="BN87" i="6"/>
  <c r="BM87" i="6"/>
  <c r="BK87" i="6"/>
  <c r="BJ87" i="6"/>
  <c r="BI87" i="6"/>
  <c r="BH87" i="6"/>
  <c r="BG87" i="6"/>
  <c r="BF87" i="6"/>
  <c r="BE87" i="6"/>
  <c r="BP83" i="6"/>
  <c r="BO83" i="6"/>
  <c r="BN83" i="6"/>
  <c r="BM83" i="6"/>
  <c r="BK83" i="6"/>
  <c r="BJ83" i="6"/>
  <c r="BI83" i="6"/>
  <c r="BH83" i="6"/>
  <c r="BG83" i="6"/>
  <c r="BF83" i="6"/>
  <c r="BE83" i="6"/>
  <c r="BP82" i="6"/>
  <c r="BO82" i="6"/>
  <c r="BN82" i="6"/>
  <c r="BM82" i="6"/>
  <c r="BK82" i="6"/>
  <c r="BJ82" i="6"/>
  <c r="BI82" i="6"/>
  <c r="BH82" i="6"/>
  <c r="BG82" i="6"/>
  <c r="BF82" i="6"/>
  <c r="BE82" i="6"/>
  <c r="BP81" i="6"/>
  <c r="BO81" i="6"/>
  <c r="BN81" i="6"/>
  <c r="BM81" i="6"/>
  <c r="BK81" i="6"/>
  <c r="BJ81" i="6"/>
  <c r="BI81" i="6"/>
  <c r="BH81" i="6"/>
  <c r="BG81" i="6"/>
  <c r="BF81" i="6"/>
  <c r="BE81" i="6"/>
  <c r="BP80" i="6"/>
  <c r="BO80" i="6"/>
  <c r="BN80" i="6"/>
  <c r="BM80" i="6"/>
  <c r="BK80" i="6"/>
  <c r="BJ80" i="6"/>
  <c r="BI80" i="6"/>
  <c r="BH80" i="6"/>
  <c r="BG80" i="6"/>
  <c r="BF80" i="6"/>
  <c r="BE80" i="6"/>
  <c r="BP78" i="6"/>
  <c r="BO78" i="6"/>
  <c r="BN78" i="6"/>
  <c r="BM78" i="6"/>
  <c r="BK78" i="6"/>
  <c r="BJ78" i="6"/>
  <c r="BI78" i="6"/>
  <c r="BH78" i="6"/>
  <c r="BG78" i="6"/>
  <c r="BF78" i="6"/>
  <c r="BE78" i="6"/>
  <c r="BP75" i="6"/>
  <c r="BO75" i="6"/>
  <c r="BN75" i="6"/>
  <c r="BM75" i="6"/>
  <c r="BK75" i="6"/>
  <c r="BJ75" i="6"/>
  <c r="BI75" i="6"/>
  <c r="BH75" i="6"/>
  <c r="BG75" i="6"/>
  <c r="BF75" i="6"/>
  <c r="BE75" i="6"/>
  <c r="BP72" i="6"/>
  <c r="BO72" i="6"/>
  <c r="BN72" i="6"/>
  <c r="BM72" i="6"/>
  <c r="BK72" i="6"/>
  <c r="BJ72" i="6"/>
  <c r="BI72" i="6"/>
  <c r="BH72" i="6"/>
  <c r="BG72" i="6"/>
  <c r="BF72" i="6"/>
  <c r="BE72" i="6"/>
  <c r="BP71" i="6"/>
  <c r="BO71" i="6"/>
  <c r="BN71" i="6"/>
  <c r="BM71" i="6"/>
  <c r="BK71" i="6"/>
  <c r="BJ71" i="6"/>
  <c r="BI71" i="6"/>
  <c r="BH71" i="6"/>
  <c r="BG71" i="6"/>
  <c r="BF71" i="6"/>
  <c r="BE71" i="6"/>
  <c r="BP70" i="6"/>
  <c r="BO70" i="6"/>
  <c r="BN70" i="6"/>
  <c r="BM70" i="6"/>
  <c r="BK70" i="6"/>
  <c r="BJ70" i="6"/>
  <c r="BI70" i="6"/>
  <c r="BH70" i="6"/>
  <c r="BG70" i="6"/>
  <c r="BF70" i="6"/>
  <c r="BE70" i="6"/>
  <c r="BL68" i="6"/>
  <c r="BP67" i="6"/>
  <c r="BO67" i="6"/>
  <c r="BN67" i="6"/>
  <c r="BM67" i="6"/>
  <c r="BK67" i="6"/>
  <c r="BJ67" i="6"/>
  <c r="BI67" i="6"/>
  <c r="BH67" i="6"/>
  <c r="BG67" i="6"/>
  <c r="BF67" i="6"/>
  <c r="BE67" i="6"/>
  <c r="BP66" i="6"/>
  <c r="BO66" i="6"/>
  <c r="BN66" i="6"/>
  <c r="BM66" i="6"/>
  <c r="BK66" i="6"/>
  <c r="BJ66" i="6"/>
  <c r="BI66" i="6"/>
  <c r="BH66" i="6"/>
  <c r="BG66" i="6"/>
  <c r="BF66" i="6"/>
  <c r="BE66" i="6"/>
  <c r="BP62" i="6"/>
  <c r="BO62" i="6"/>
  <c r="BN62" i="6"/>
  <c r="BM62" i="6"/>
  <c r="BK62" i="6"/>
  <c r="BJ62" i="6"/>
  <c r="BI62" i="6"/>
  <c r="BH62" i="6"/>
  <c r="BG62" i="6"/>
  <c r="BF62" i="6"/>
  <c r="BE62" i="6"/>
  <c r="BP61" i="6"/>
  <c r="BO61" i="6"/>
  <c r="BN61" i="6"/>
  <c r="BM61" i="6"/>
  <c r="BK61" i="6"/>
  <c r="BJ61" i="6"/>
  <c r="BI61" i="6"/>
  <c r="BH61" i="6"/>
  <c r="BG61" i="6"/>
  <c r="BF61" i="6"/>
  <c r="BE61" i="6"/>
  <c r="BP60" i="6"/>
  <c r="BO60" i="6"/>
  <c r="BN60" i="6"/>
  <c r="BM60" i="6"/>
  <c r="BK60" i="6"/>
  <c r="BJ60" i="6"/>
  <c r="BI60" i="6"/>
  <c r="BH60" i="6"/>
  <c r="BG60" i="6"/>
  <c r="BF60" i="6"/>
  <c r="BE60" i="6"/>
  <c r="BP59" i="6"/>
  <c r="BO59" i="6"/>
  <c r="BN59" i="6"/>
  <c r="BM59" i="6"/>
  <c r="BK59" i="6"/>
  <c r="BJ59" i="6"/>
  <c r="BI59" i="6"/>
  <c r="BH59" i="6"/>
  <c r="BG59" i="6"/>
  <c r="BF59" i="6"/>
  <c r="BE59" i="6"/>
  <c r="BP57" i="6"/>
  <c r="BO57" i="6"/>
  <c r="BN57" i="6"/>
  <c r="BM57" i="6"/>
  <c r="BK57" i="6"/>
  <c r="BJ57" i="6"/>
  <c r="BI57" i="6"/>
  <c r="BH57" i="6"/>
  <c r="BG57" i="6"/>
  <c r="BF57" i="6"/>
  <c r="BE57" i="6"/>
  <c r="BP54" i="6"/>
  <c r="BO54" i="6"/>
  <c r="BN54" i="6"/>
  <c r="BM54" i="6"/>
  <c r="BK54" i="6"/>
  <c r="BJ54" i="6"/>
  <c r="BI54" i="6"/>
  <c r="BH54" i="6"/>
  <c r="BG54" i="6"/>
  <c r="BF54" i="6"/>
  <c r="BE54" i="6"/>
  <c r="BP51" i="6"/>
  <c r="BO51" i="6"/>
  <c r="BN51" i="6"/>
  <c r="BM51" i="6"/>
  <c r="BK51" i="6"/>
  <c r="BJ51" i="6"/>
  <c r="BI51" i="6"/>
  <c r="BH51" i="6"/>
  <c r="BG51" i="6"/>
  <c r="BF51" i="6"/>
  <c r="BE51" i="6"/>
  <c r="BP50" i="6"/>
  <c r="BO50" i="6"/>
  <c r="BN50" i="6"/>
  <c r="BM50" i="6"/>
  <c r="BK50" i="6"/>
  <c r="BJ50" i="6"/>
  <c r="BI50" i="6"/>
  <c r="BH50" i="6"/>
  <c r="BG50" i="6"/>
  <c r="BF50" i="6"/>
  <c r="BE50" i="6"/>
  <c r="BP49" i="6"/>
  <c r="BO49" i="6"/>
  <c r="BN49" i="6"/>
  <c r="BM49" i="6"/>
  <c r="BK49" i="6"/>
  <c r="BJ49" i="6"/>
  <c r="BI49" i="6"/>
  <c r="BH49" i="6"/>
  <c r="BG49" i="6"/>
  <c r="BF49" i="6"/>
  <c r="BE49" i="6"/>
  <c r="BL47" i="6"/>
  <c r="BP46" i="6"/>
  <c r="BO46" i="6"/>
  <c r="BN46" i="6"/>
  <c r="BM46" i="6"/>
  <c r="BK46" i="6"/>
  <c r="BJ46" i="6"/>
  <c r="BI46" i="6"/>
  <c r="BH46" i="6"/>
  <c r="BG46" i="6"/>
  <c r="BF46" i="6"/>
  <c r="BE46" i="6"/>
  <c r="BP45" i="6"/>
  <c r="BO45" i="6"/>
  <c r="BN45" i="6"/>
  <c r="BM45" i="6"/>
  <c r="BK45" i="6"/>
  <c r="BJ45" i="6"/>
  <c r="BI45" i="6"/>
  <c r="BH45" i="6"/>
  <c r="BG45" i="6"/>
  <c r="BF45" i="6"/>
  <c r="BE45" i="6"/>
  <c r="BP8" i="6"/>
  <c r="BO8" i="6"/>
  <c r="BN8" i="6"/>
  <c r="BM8" i="6"/>
  <c r="BP7" i="6"/>
  <c r="BO7" i="6"/>
  <c r="BN7" i="6"/>
  <c r="BM7" i="6"/>
  <c r="BP6" i="6"/>
  <c r="BO6" i="6"/>
  <c r="BN6" i="6"/>
  <c r="BM6" i="6"/>
  <c r="BP4" i="6"/>
  <c r="BO4" i="6"/>
  <c r="BN4" i="6"/>
  <c r="BM4" i="6"/>
  <c r="BP3" i="6"/>
  <c r="BO3" i="6"/>
  <c r="BN3" i="6"/>
  <c r="BM3" i="6"/>
  <c r="BJ3" i="6"/>
  <c r="BK3" i="6"/>
  <c r="BK4" i="6"/>
  <c r="BL5" i="6"/>
  <c r="BK6" i="6"/>
  <c r="BK7" i="6"/>
  <c r="BK8" i="6"/>
  <c r="BK27" i="6"/>
  <c r="BJ8" i="6"/>
  <c r="BI8" i="6"/>
  <c r="BH8" i="6"/>
  <c r="BG8" i="6"/>
  <c r="BF8" i="6"/>
  <c r="BE8" i="6"/>
  <c r="BJ7" i="6"/>
  <c r="BI7" i="6"/>
  <c r="BH7" i="6"/>
  <c r="BG7" i="6"/>
  <c r="BF7" i="6"/>
  <c r="BE7" i="6"/>
  <c r="BJ6" i="6"/>
  <c r="BI6" i="6"/>
  <c r="BH6" i="6"/>
  <c r="BG6" i="6"/>
  <c r="BF6" i="6"/>
  <c r="BE6" i="6"/>
  <c r="BJ4" i="6"/>
  <c r="BI4" i="6"/>
  <c r="BH4" i="6"/>
  <c r="BG4" i="6"/>
  <c r="BF4" i="6"/>
  <c r="BE4" i="6"/>
  <c r="BI3" i="6"/>
  <c r="BH3" i="6"/>
  <c r="BG3" i="6"/>
  <c r="BF3" i="6"/>
  <c r="BE3" i="6"/>
  <c r="AI227" i="3"/>
  <c r="AI225" i="3"/>
  <c r="AI224" i="3"/>
  <c r="AI222" i="3"/>
  <c r="AI221" i="3"/>
  <c r="AI248" i="3"/>
  <c r="AI246" i="3"/>
  <c r="AI245" i="3"/>
  <c r="AI243" i="3"/>
  <c r="AI242" i="3"/>
  <c r="AI269" i="3"/>
  <c r="AI267" i="3"/>
  <c r="AI266" i="3"/>
  <c r="AI264" i="3"/>
  <c r="AI263" i="3"/>
  <c r="AI257" i="3"/>
  <c r="AI258" i="3"/>
  <c r="AI259" i="3"/>
  <c r="AI260" i="3"/>
  <c r="AI261" i="3"/>
  <c r="AI262" i="3"/>
  <c r="AI265" i="3"/>
  <c r="AI268" i="3"/>
  <c r="AI270" i="3"/>
  <c r="AI271" i="3"/>
  <c r="AI272" i="3"/>
  <c r="AI273" i="3"/>
  <c r="AI256" i="3"/>
  <c r="AI236" i="3"/>
  <c r="AI237" i="3"/>
  <c r="AI238" i="3"/>
  <c r="AI239" i="3"/>
  <c r="AI240" i="3"/>
  <c r="AI241" i="3"/>
  <c r="AI244" i="3"/>
  <c r="AI247" i="3"/>
  <c r="AI249" i="3"/>
  <c r="AI250" i="3"/>
  <c r="AI251" i="3"/>
  <c r="AI252" i="3"/>
  <c r="AI235" i="3"/>
  <c r="AI214" i="3"/>
  <c r="AI215" i="3"/>
  <c r="AI216" i="3"/>
  <c r="AI217" i="3"/>
  <c r="AI218" i="3"/>
  <c r="AI219" i="3"/>
  <c r="AI220" i="3"/>
  <c r="AI223" i="3"/>
  <c r="AI226" i="3"/>
  <c r="AI228" i="3"/>
  <c r="AI229" i="3"/>
  <c r="AI230" i="3"/>
  <c r="AI231" i="3"/>
  <c r="AG273" i="3"/>
  <c r="AF273" i="3"/>
  <c r="AE273" i="3"/>
  <c r="AG272" i="3"/>
  <c r="AF272" i="3"/>
  <c r="AE272" i="3"/>
  <c r="AG271" i="3"/>
  <c r="AF271" i="3"/>
  <c r="AE271" i="3"/>
  <c r="AG270" i="3"/>
  <c r="AF270" i="3"/>
  <c r="AE270" i="3"/>
  <c r="AG269" i="3"/>
  <c r="AF269" i="3"/>
  <c r="AE269" i="3"/>
  <c r="AG268" i="3"/>
  <c r="AF268" i="3"/>
  <c r="AH268" i="3" s="1"/>
  <c r="AE268" i="3"/>
  <c r="AG267" i="3"/>
  <c r="AF267" i="3"/>
  <c r="AE267" i="3"/>
  <c r="AG266" i="3"/>
  <c r="AF266" i="3"/>
  <c r="AE266" i="3"/>
  <c r="AG265" i="3"/>
  <c r="AF265" i="3"/>
  <c r="AE265" i="3"/>
  <c r="AG264" i="3"/>
  <c r="AF264" i="3"/>
  <c r="AE264" i="3"/>
  <c r="AG263" i="3"/>
  <c r="AF263" i="3"/>
  <c r="AE263" i="3"/>
  <c r="AG262" i="3"/>
  <c r="AF262" i="3"/>
  <c r="AE262" i="3"/>
  <c r="AG261" i="3"/>
  <c r="AF261" i="3"/>
  <c r="AE261" i="3"/>
  <c r="AG260" i="3"/>
  <c r="AF260" i="3"/>
  <c r="AH260" i="3" s="1"/>
  <c r="AE260" i="3"/>
  <c r="AG259" i="3"/>
  <c r="AF259" i="3"/>
  <c r="AE259" i="3"/>
  <c r="AH258" i="3"/>
  <c r="AG257" i="3"/>
  <c r="AF257" i="3"/>
  <c r="AE257" i="3"/>
  <c r="AG256" i="3"/>
  <c r="AF256" i="3"/>
  <c r="AE256" i="3"/>
  <c r="AG252" i="3"/>
  <c r="AF252" i="3"/>
  <c r="AE252" i="3"/>
  <c r="AH252" i="3" s="1"/>
  <c r="AG251" i="3"/>
  <c r="AF251" i="3"/>
  <c r="AE251" i="3"/>
  <c r="AG250" i="3"/>
  <c r="AF250" i="3"/>
  <c r="AE250" i="3"/>
  <c r="AG249" i="3"/>
  <c r="AF249" i="3"/>
  <c r="AE249" i="3"/>
  <c r="AG248" i="3"/>
  <c r="AF248" i="3"/>
  <c r="AE248" i="3"/>
  <c r="AG247" i="3"/>
  <c r="AF247" i="3"/>
  <c r="AE247" i="3"/>
  <c r="AG246" i="3"/>
  <c r="AF246" i="3"/>
  <c r="AE246" i="3"/>
  <c r="AG245" i="3"/>
  <c r="AF245" i="3"/>
  <c r="AE245" i="3"/>
  <c r="AG244" i="3"/>
  <c r="AF244" i="3"/>
  <c r="AE244" i="3"/>
  <c r="AG243" i="3"/>
  <c r="AF243" i="3"/>
  <c r="AE243" i="3"/>
  <c r="AG242" i="3"/>
  <c r="AF242" i="3"/>
  <c r="AE242" i="3"/>
  <c r="AG241" i="3"/>
  <c r="AF241" i="3"/>
  <c r="AE241" i="3"/>
  <c r="AG240" i="3"/>
  <c r="AF240" i="3"/>
  <c r="AE240" i="3"/>
  <c r="AG239" i="3"/>
  <c r="AF239" i="3"/>
  <c r="AE239" i="3"/>
  <c r="AG238" i="3"/>
  <c r="AF238" i="3"/>
  <c r="AE238" i="3"/>
  <c r="AH237" i="3"/>
  <c r="AG236" i="3"/>
  <c r="AF236" i="3"/>
  <c r="AE236" i="3"/>
  <c r="AG235" i="3"/>
  <c r="AF235" i="3"/>
  <c r="AE235" i="3"/>
  <c r="AR19" i="6"/>
  <c r="AR61" i="6"/>
  <c r="AR82" i="6"/>
  <c r="AR103" i="6"/>
  <c r="AE103" i="6"/>
  <c r="AE82" i="6"/>
  <c r="AE61" i="6"/>
  <c r="Q19" i="6"/>
  <c r="Q61" i="6"/>
  <c r="Q103" i="6"/>
  <c r="C103" i="6"/>
  <c r="C82" i="6"/>
  <c r="C61" i="6"/>
  <c r="AE103" i="3"/>
  <c r="AE19" i="3"/>
  <c r="Q103" i="3"/>
  <c r="Q124" i="3"/>
  <c r="Q145" i="3"/>
  <c r="Q166" i="3"/>
  <c r="Q188" i="3"/>
  <c r="Q209" i="3"/>
  <c r="C209" i="3"/>
  <c r="C188" i="3"/>
  <c r="C166" i="3"/>
  <c r="C145" i="3"/>
  <c r="C103" i="3"/>
  <c r="C124" i="3"/>
  <c r="AE209" i="3"/>
  <c r="AE188" i="3"/>
  <c r="AE166" i="3"/>
  <c r="AE145" i="3"/>
  <c r="AE124" i="3"/>
  <c r="AE82" i="3"/>
  <c r="AE61" i="3"/>
  <c r="AE130" i="3"/>
  <c r="AE88" i="3"/>
  <c r="AF88" i="3"/>
  <c r="AH88" i="3" s="1"/>
  <c r="AG88" i="3"/>
  <c r="AW33" i="6"/>
  <c r="C57" i="6"/>
  <c r="D57" i="6"/>
  <c r="E57" i="6"/>
  <c r="F57" i="6"/>
  <c r="G57" i="6"/>
  <c r="H57" i="6"/>
  <c r="I57" i="6"/>
  <c r="C59" i="6"/>
  <c r="D59" i="6"/>
  <c r="E59" i="6"/>
  <c r="F59" i="6"/>
  <c r="G59" i="6"/>
  <c r="H59" i="6"/>
  <c r="I59" i="6"/>
  <c r="C78" i="6"/>
  <c r="D78" i="6"/>
  <c r="E78" i="6"/>
  <c r="F78" i="6"/>
  <c r="G78" i="6"/>
  <c r="H78" i="6"/>
  <c r="I78" i="6"/>
  <c r="C80" i="6"/>
  <c r="D80" i="6"/>
  <c r="E80" i="6"/>
  <c r="F80" i="6"/>
  <c r="G80" i="6"/>
  <c r="H80" i="6"/>
  <c r="I80" i="6"/>
  <c r="C99" i="6"/>
  <c r="D99" i="6"/>
  <c r="E99" i="6"/>
  <c r="F99" i="6"/>
  <c r="G99" i="6"/>
  <c r="H99" i="6"/>
  <c r="I99" i="6"/>
  <c r="C101" i="6"/>
  <c r="D101" i="6"/>
  <c r="E101" i="6"/>
  <c r="F101" i="6"/>
  <c r="G101" i="6"/>
  <c r="H101" i="6"/>
  <c r="I101" i="6"/>
  <c r="AW104" i="6"/>
  <c r="AV104" i="6"/>
  <c r="AU104" i="6"/>
  <c r="AT104" i="6"/>
  <c r="AS104" i="6"/>
  <c r="AR104" i="6"/>
  <c r="AW103" i="6"/>
  <c r="AV103" i="6"/>
  <c r="AU103" i="6"/>
  <c r="AT103" i="6"/>
  <c r="AS103" i="6"/>
  <c r="AW102" i="6"/>
  <c r="AV102" i="6"/>
  <c r="AU102" i="6"/>
  <c r="AT102" i="6"/>
  <c r="AS102" i="6"/>
  <c r="AR102" i="6"/>
  <c r="AW101" i="6"/>
  <c r="AV101" i="6"/>
  <c r="AU101" i="6"/>
  <c r="AT101" i="6"/>
  <c r="AS101" i="6"/>
  <c r="AR101" i="6"/>
  <c r="AW99" i="6"/>
  <c r="AV99" i="6"/>
  <c r="AU99" i="6"/>
  <c r="AT99" i="6"/>
  <c r="AS99" i="6"/>
  <c r="AR99" i="6"/>
  <c r="AW96" i="6"/>
  <c r="AV96" i="6"/>
  <c r="AU96" i="6"/>
  <c r="AT96" i="6"/>
  <c r="AS96" i="6"/>
  <c r="AR96" i="6"/>
  <c r="AW93" i="6"/>
  <c r="AV93" i="6"/>
  <c r="AU93" i="6"/>
  <c r="AT93" i="6"/>
  <c r="AS93" i="6"/>
  <c r="AR93" i="6"/>
  <c r="AW92" i="6"/>
  <c r="AV92" i="6"/>
  <c r="AU92" i="6"/>
  <c r="AT92" i="6"/>
  <c r="AS92" i="6"/>
  <c r="AR92" i="6"/>
  <c r="AW91" i="6"/>
  <c r="AV91" i="6"/>
  <c r="AU91" i="6"/>
  <c r="AT91" i="6"/>
  <c r="AS91" i="6"/>
  <c r="AR91" i="6"/>
  <c r="AW90" i="6"/>
  <c r="AV90" i="6"/>
  <c r="AU90" i="6"/>
  <c r="AT90" i="6"/>
  <c r="AS90" i="6"/>
  <c r="AR90" i="6"/>
  <c r="AX89" i="6"/>
  <c r="AW88" i="6"/>
  <c r="AV88" i="6"/>
  <c r="AU88" i="6"/>
  <c r="AT88" i="6"/>
  <c r="AS88" i="6"/>
  <c r="AR88" i="6"/>
  <c r="AW87" i="6"/>
  <c r="AV87" i="6"/>
  <c r="AU87" i="6"/>
  <c r="AT87" i="6"/>
  <c r="AS87" i="6"/>
  <c r="AR87" i="6"/>
  <c r="AW83" i="6"/>
  <c r="AV83" i="6"/>
  <c r="AU83" i="6"/>
  <c r="AT83" i="6"/>
  <c r="AS83" i="6"/>
  <c r="AR83" i="6"/>
  <c r="AW82" i="6"/>
  <c r="AV82" i="6"/>
  <c r="AU82" i="6"/>
  <c r="AT82" i="6"/>
  <c r="AS82" i="6"/>
  <c r="AW81" i="6"/>
  <c r="AV81" i="6"/>
  <c r="AU81" i="6"/>
  <c r="AT81" i="6"/>
  <c r="AS81" i="6"/>
  <c r="AR81" i="6"/>
  <c r="AW80" i="6"/>
  <c r="AV80" i="6"/>
  <c r="AU80" i="6"/>
  <c r="AT80" i="6"/>
  <c r="AS80" i="6"/>
  <c r="AR80" i="6"/>
  <c r="AW78" i="6"/>
  <c r="AV78" i="6"/>
  <c r="AU78" i="6"/>
  <c r="AT78" i="6"/>
  <c r="AS78" i="6"/>
  <c r="AR78" i="6"/>
  <c r="AW75" i="6"/>
  <c r="AV75" i="6"/>
  <c r="AU75" i="6"/>
  <c r="AT75" i="6"/>
  <c r="AS75" i="6"/>
  <c r="AR75" i="6"/>
  <c r="AW72" i="6"/>
  <c r="AV72" i="6"/>
  <c r="AU72" i="6"/>
  <c r="AT72" i="6"/>
  <c r="AS72" i="6"/>
  <c r="AR72" i="6"/>
  <c r="AW71" i="6"/>
  <c r="AV71" i="6"/>
  <c r="AU71" i="6"/>
  <c r="AT71" i="6"/>
  <c r="AS71" i="6"/>
  <c r="AR71" i="6"/>
  <c r="AW70" i="6"/>
  <c r="AV70" i="6"/>
  <c r="AU70" i="6"/>
  <c r="AT70" i="6"/>
  <c r="AS70" i="6"/>
  <c r="AR70" i="6"/>
  <c r="AW69" i="6"/>
  <c r="AV69" i="6"/>
  <c r="AU69" i="6"/>
  <c r="AT69" i="6"/>
  <c r="AS69" i="6"/>
  <c r="AR69" i="6"/>
  <c r="AX68" i="6"/>
  <c r="AW67" i="6"/>
  <c r="AV67" i="6"/>
  <c r="AU67" i="6"/>
  <c r="AT67" i="6"/>
  <c r="AS67" i="6"/>
  <c r="AR67" i="6"/>
  <c r="AW66" i="6"/>
  <c r="AV66" i="6"/>
  <c r="AU66" i="6"/>
  <c r="AT66" i="6"/>
  <c r="AS66" i="6"/>
  <c r="AR66" i="6"/>
  <c r="AW62" i="6"/>
  <c r="AV62" i="6"/>
  <c r="AU62" i="6"/>
  <c r="AT62" i="6"/>
  <c r="AS62" i="6"/>
  <c r="AR62" i="6"/>
  <c r="AW61" i="6"/>
  <c r="AV61" i="6"/>
  <c r="AU61" i="6"/>
  <c r="AT61" i="6"/>
  <c r="AS61" i="6"/>
  <c r="AW60" i="6"/>
  <c r="AV60" i="6"/>
  <c r="AU60" i="6"/>
  <c r="AT60" i="6"/>
  <c r="AS60" i="6"/>
  <c r="AR60" i="6"/>
  <c r="AW59" i="6"/>
  <c r="AV59" i="6"/>
  <c r="AU59" i="6"/>
  <c r="AT59" i="6"/>
  <c r="AS59" i="6"/>
  <c r="AR59" i="6"/>
  <c r="AW57" i="6"/>
  <c r="AV57" i="6"/>
  <c r="AU57" i="6"/>
  <c r="AT57" i="6"/>
  <c r="AS57" i="6"/>
  <c r="AR57" i="6"/>
  <c r="AW54" i="6"/>
  <c r="AV54" i="6"/>
  <c r="AU54" i="6"/>
  <c r="AT54" i="6"/>
  <c r="AS54" i="6"/>
  <c r="AR54" i="6"/>
  <c r="AW51" i="6"/>
  <c r="AV51" i="6"/>
  <c r="AU51" i="6"/>
  <c r="AT51" i="6"/>
  <c r="AS51" i="6"/>
  <c r="AR51" i="6"/>
  <c r="AW50" i="6"/>
  <c r="AV50" i="6"/>
  <c r="AU50" i="6"/>
  <c r="AT50" i="6"/>
  <c r="AS50" i="6"/>
  <c r="AR50" i="6"/>
  <c r="AW49" i="6"/>
  <c r="AV49" i="6"/>
  <c r="AU49" i="6"/>
  <c r="AT49" i="6"/>
  <c r="AS49" i="6"/>
  <c r="AR49" i="6"/>
  <c r="AW48" i="6"/>
  <c r="AV48" i="6"/>
  <c r="AU48" i="6"/>
  <c r="AT48" i="6"/>
  <c r="AS48" i="6"/>
  <c r="AR48" i="6"/>
  <c r="AX47" i="6"/>
  <c r="AW46" i="6"/>
  <c r="AV46" i="6"/>
  <c r="AU46" i="6"/>
  <c r="AT46" i="6"/>
  <c r="AS46" i="6"/>
  <c r="AR46" i="6"/>
  <c r="AW45" i="6"/>
  <c r="AV45" i="6"/>
  <c r="AU45" i="6"/>
  <c r="AT45" i="6"/>
  <c r="AS45" i="6"/>
  <c r="AR45" i="6"/>
  <c r="AV33" i="6"/>
  <c r="AU30" i="6"/>
  <c r="AT29" i="6"/>
  <c r="AS41" i="6"/>
  <c r="AR27" i="6"/>
  <c r="AW20" i="6"/>
  <c r="AV20" i="6"/>
  <c r="AU20" i="6"/>
  <c r="AT20" i="6"/>
  <c r="AS20" i="6"/>
  <c r="AR20" i="6"/>
  <c r="AW19" i="6"/>
  <c r="AV19" i="6"/>
  <c r="AU19" i="6"/>
  <c r="AT19" i="6"/>
  <c r="AS19" i="6"/>
  <c r="AW18" i="6"/>
  <c r="AV18" i="6"/>
  <c r="AU18" i="6"/>
  <c r="AT18" i="6"/>
  <c r="AS18" i="6"/>
  <c r="AR18" i="6"/>
  <c r="AW17" i="6"/>
  <c r="AV17" i="6"/>
  <c r="AU17" i="6"/>
  <c r="AT17" i="6"/>
  <c r="AS17" i="6"/>
  <c r="AR17" i="6"/>
  <c r="AW15" i="6"/>
  <c r="AV15" i="6"/>
  <c r="AU15" i="6"/>
  <c r="AT15" i="6"/>
  <c r="AS15" i="6"/>
  <c r="AR15" i="6"/>
  <c r="AW12" i="6"/>
  <c r="AV12" i="6"/>
  <c r="AU12" i="6"/>
  <c r="AT12" i="6"/>
  <c r="AS12" i="6"/>
  <c r="AR12" i="6"/>
  <c r="AW9" i="6"/>
  <c r="AV9" i="6"/>
  <c r="AU9" i="6"/>
  <c r="AT9" i="6"/>
  <c r="AS9" i="6"/>
  <c r="AR9" i="6"/>
  <c r="AW8" i="6"/>
  <c r="AV8" i="6"/>
  <c r="AU8" i="6"/>
  <c r="AT8" i="6"/>
  <c r="AS8" i="6"/>
  <c r="AR8" i="6"/>
  <c r="AW7" i="6"/>
  <c r="AV7" i="6"/>
  <c r="AU7" i="6"/>
  <c r="AT7" i="6"/>
  <c r="AS7" i="6"/>
  <c r="AR7" i="6"/>
  <c r="AW6" i="6"/>
  <c r="AV6" i="6"/>
  <c r="AU6" i="6"/>
  <c r="AT6" i="6"/>
  <c r="AS6" i="6"/>
  <c r="AR6" i="6"/>
  <c r="AX5" i="6"/>
  <c r="AW4" i="6"/>
  <c r="AV4" i="6"/>
  <c r="AU4" i="6"/>
  <c r="AT4" i="6"/>
  <c r="AS4" i="6"/>
  <c r="AR4" i="6"/>
  <c r="AW3" i="6"/>
  <c r="AV3" i="6"/>
  <c r="AU3" i="6"/>
  <c r="AT3" i="6"/>
  <c r="AS3" i="6"/>
  <c r="AR3" i="6"/>
  <c r="AG231" i="3"/>
  <c r="AF231" i="3"/>
  <c r="AE231" i="3"/>
  <c r="AG230" i="3"/>
  <c r="AF230" i="3"/>
  <c r="AE230" i="3"/>
  <c r="AG229" i="3"/>
  <c r="AF229" i="3"/>
  <c r="AE229" i="3"/>
  <c r="AG228" i="3"/>
  <c r="AF228" i="3"/>
  <c r="AE228" i="3"/>
  <c r="AG227" i="3"/>
  <c r="AF227" i="3"/>
  <c r="AE227" i="3"/>
  <c r="AG226" i="3"/>
  <c r="AF226" i="3"/>
  <c r="AE226" i="3"/>
  <c r="AG225" i="3"/>
  <c r="AF225" i="3"/>
  <c r="AE225" i="3"/>
  <c r="AG224" i="3"/>
  <c r="AF224" i="3"/>
  <c r="AE224" i="3"/>
  <c r="AG223" i="3"/>
  <c r="AF223" i="3"/>
  <c r="AE223" i="3"/>
  <c r="AG222" i="3"/>
  <c r="AF222" i="3"/>
  <c r="AE222" i="3"/>
  <c r="AG221" i="3"/>
  <c r="AF221" i="3"/>
  <c r="AE221" i="3"/>
  <c r="AG220" i="3"/>
  <c r="AF220" i="3"/>
  <c r="AE220" i="3"/>
  <c r="AG219" i="3"/>
  <c r="AF219" i="3"/>
  <c r="AE219" i="3"/>
  <c r="AG218" i="3"/>
  <c r="AF218" i="3"/>
  <c r="AE218" i="3"/>
  <c r="AG217" i="3"/>
  <c r="AF217" i="3"/>
  <c r="AE217" i="3"/>
  <c r="AG215" i="3"/>
  <c r="AF215" i="3"/>
  <c r="AE215" i="3"/>
  <c r="AG214" i="3"/>
  <c r="AF214" i="3"/>
  <c r="AE214" i="3"/>
  <c r="AG210" i="3"/>
  <c r="AF210" i="3"/>
  <c r="AE210" i="3"/>
  <c r="AG209" i="3"/>
  <c r="AF209" i="3"/>
  <c r="AH209" i="3"/>
  <c r="AG208" i="3"/>
  <c r="AF208" i="3"/>
  <c r="AE208" i="3"/>
  <c r="AG207" i="3"/>
  <c r="AF207" i="3"/>
  <c r="AE207" i="3"/>
  <c r="AG205" i="3"/>
  <c r="AF205" i="3"/>
  <c r="AH205" i="3" s="1"/>
  <c r="AE205" i="3"/>
  <c r="AG202" i="3"/>
  <c r="AF202" i="3"/>
  <c r="AE202" i="3"/>
  <c r="AG199" i="3"/>
  <c r="AF199" i="3"/>
  <c r="AE199" i="3"/>
  <c r="AG198" i="3"/>
  <c r="AF198" i="3"/>
  <c r="AE198" i="3"/>
  <c r="AH198" i="3" s="1"/>
  <c r="AG197" i="3"/>
  <c r="AF197" i="3"/>
  <c r="AE197" i="3"/>
  <c r="AG196" i="3"/>
  <c r="AF196" i="3"/>
  <c r="AE196" i="3"/>
  <c r="AH196" i="3" s="1"/>
  <c r="AG194" i="3"/>
  <c r="AF194" i="3"/>
  <c r="AE194" i="3"/>
  <c r="AG193" i="3"/>
  <c r="AF193" i="3"/>
  <c r="AE193" i="3"/>
  <c r="AG189" i="3"/>
  <c r="AF189" i="3"/>
  <c r="AH189" i="3" s="1"/>
  <c r="AE189" i="3"/>
  <c r="AG188" i="3"/>
  <c r="AF188" i="3"/>
  <c r="AG187" i="3"/>
  <c r="AF187" i="3"/>
  <c r="AH187" i="3" s="1"/>
  <c r="AE187" i="3"/>
  <c r="AG186" i="3"/>
  <c r="AF186" i="3"/>
  <c r="AE186" i="3"/>
  <c r="AG184" i="3"/>
  <c r="AF184" i="3"/>
  <c r="AE184" i="3"/>
  <c r="AG181" i="3"/>
  <c r="AF181" i="3"/>
  <c r="AE181" i="3"/>
  <c r="AG178" i="3"/>
  <c r="AF178" i="3"/>
  <c r="AE178" i="3"/>
  <c r="AG177" i="3"/>
  <c r="AF177" i="3"/>
  <c r="AE177" i="3"/>
  <c r="AH177" i="3" s="1"/>
  <c r="AG176" i="3"/>
  <c r="AF176" i="3"/>
  <c r="AE176" i="3"/>
  <c r="AG175" i="3"/>
  <c r="AF175" i="3"/>
  <c r="AE175" i="3"/>
  <c r="AG173" i="3"/>
  <c r="AF173" i="3"/>
  <c r="AH173" i="3" s="1"/>
  <c r="AE173" i="3"/>
  <c r="AG172" i="3"/>
  <c r="AF172" i="3"/>
  <c r="AE172" i="3"/>
  <c r="AH172" i="3" s="1"/>
  <c r="AG167" i="3"/>
  <c r="AF167" i="3"/>
  <c r="AE167" i="3"/>
  <c r="AG166" i="3"/>
  <c r="AF166" i="3"/>
  <c r="AG165" i="3"/>
  <c r="AF165" i="3"/>
  <c r="AE165" i="3"/>
  <c r="AG164" i="3"/>
  <c r="AF164" i="3"/>
  <c r="AE164" i="3"/>
  <c r="AG162" i="3"/>
  <c r="AF162" i="3"/>
  <c r="AE162" i="3"/>
  <c r="AG159" i="3"/>
  <c r="AF159" i="3"/>
  <c r="AE159" i="3"/>
  <c r="AG156" i="3"/>
  <c r="AF156" i="3"/>
  <c r="AE156" i="3"/>
  <c r="AG155" i="3"/>
  <c r="AF155" i="3"/>
  <c r="AE155" i="3"/>
  <c r="AH155" i="3" s="1"/>
  <c r="AG154" i="3"/>
  <c r="AF154" i="3"/>
  <c r="AH154" i="3" s="1"/>
  <c r="AE154" i="3"/>
  <c r="AG153" i="3"/>
  <c r="AF153" i="3"/>
  <c r="AE153" i="3"/>
  <c r="AG151" i="3"/>
  <c r="AF151" i="3"/>
  <c r="AH151" i="3" s="1"/>
  <c r="AE151" i="3"/>
  <c r="AG150" i="3"/>
  <c r="AF150" i="3"/>
  <c r="AE150" i="3"/>
  <c r="AG146" i="3"/>
  <c r="AF146" i="3"/>
  <c r="AE146" i="3"/>
  <c r="AG145" i="3"/>
  <c r="AF145" i="3"/>
  <c r="AH145" i="3" s="1"/>
  <c r="AG144" i="3"/>
  <c r="AF144" i="3"/>
  <c r="AE144" i="3"/>
  <c r="AG143" i="3"/>
  <c r="AF143" i="3"/>
  <c r="AE143" i="3"/>
  <c r="AG141" i="3"/>
  <c r="AF141" i="3"/>
  <c r="AE141" i="3"/>
  <c r="AH141" i="3" s="1"/>
  <c r="AG138" i="3"/>
  <c r="AF138" i="3"/>
  <c r="AE138" i="3"/>
  <c r="AG135" i="3"/>
  <c r="AF135" i="3"/>
  <c r="AE135" i="3"/>
  <c r="AG134" i="3"/>
  <c r="AF134" i="3"/>
  <c r="AE134" i="3"/>
  <c r="AG133" i="3"/>
  <c r="AF133" i="3"/>
  <c r="AE133" i="3"/>
  <c r="AG132" i="3"/>
  <c r="AF132" i="3"/>
  <c r="AH132" i="3" s="1"/>
  <c r="AE132" i="3"/>
  <c r="AG130" i="3"/>
  <c r="AF130" i="3"/>
  <c r="AH130" i="3" s="1"/>
  <c r="AG129" i="3"/>
  <c r="AF129" i="3"/>
  <c r="AH129" i="3" s="1"/>
  <c r="AE129" i="3"/>
  <c r="AG125" i="3"/>
  <c r="AF125" i="3"/>
  <c r="AE125" i="3"/>
  <c r="AH125" i="3" s="1"/>
  <c r="AG124" i="3"/>
  <c r="AF124" i="3"/>
  <c r="AG123" i="3"/>
  <c r="AF123" i="3"/>
  <c r="AE123" i="3"/>
  <c r="AG122" i="3"/>
  <c r="AF122" i="3"/>
  <c r="AH122" i="3" s="1"/>
  <c r="AE122" i="3"/>
  <c r="AG120" i="3"/>
  <c r="AF120" i="3"/>
  <c r="AE120" i="3"/>
  <c r="AG117" i="3"/>
  <c r="AF117" i="3"/>
  <c r="AE117" i="3"/>
  <c r="AG114" i="3"/>
  <c r="AF114" i="3"/>
  <c r="AE114" i="3"/>
  <c r="AH114" i="3" s="1"/>
  <c r="AG113" i="3"/>
  <c r="AF113" i="3"/>
  <c r="AE113" i="3"/>
  <c r="AH113" i="3" s="1"/>
  <c r="AG112" i="3"/>
  <c r="AF112" i="3"/>
  <c r="AE112" i="3"/>
  <c r="AG111" i="3"/>
  <c r="AF111" i="3"/>
  <c r="AE111" i="3"/>
  <c r="AG109" i="3"/>
  <c r="AF109" i="3"/>
  <c r="AH109" i="3" s="1"/>
  <c r="AE109" i="3"/>
  <c r="AG108" i="3"/>
  <c r="AF108" i="3"/>
  <c r="AH108" i="3" s="1"/>
  <c r="AE108" i="3"/>
  <c r="AG104" i="3"/>
  <c r="AF104" i="3"/>
  <c r="AE104" i="3"/>
  <c r="AG103" i="3"/>
  <c r="AF103" i="3"/>
  <c r="AG102" i="3"/>
  <c r="AF102" i="3"/>
  <c r="AE102" i="3"/>
  <c r="AG101" i="3"/>
  <c r="AF101" i="3"/>
  <c r="AE101" i="3"/>
  <c r="AG99" i="3"/>
  <c r="AF99" i="3"/>
  <c r="AE99" i="3"/>
  <c r="AG96" i="3"/>
  <c r="AF96" i="3"/>
  <c r="AE96" i="3"/>
  <c r="AH96" i="3" s="1"/>
  <c r="AG93" i="3"/>
  <c r="AF93" i="3"/>
  <c r="AE93" i="3"/>
  <c r="AH93" i="3" s="1"/>
  <c r="AG92" i="3"/>
  <c r="AF92" i="3"/>
  <c r="AE92" i="3"/>
  <c r="AH92" i="3" s="1"/>
  <c r="AG91" i="3"/>
  <c r="AF91" i="3"/>
  <c r="AE91" i="3"/>
  <c r="AG90" i="3"/>
  <c r="AF90" i="3"/>
  <c r="AH90" i="3" s="1"/>
  <c r="AE90" i="3"/>
  <c r="AG87" i="3"/>
  <c r="AF87" i="3"/>
  <c r="AE87" i="3"/>
  <c r="AG83" i="3"/>
  <c r="AF83" i="3"/>
  <c r="AE83" i="3"/>
  <c r="AG82" i="3"/>
  <c r="AF82" i="3"/>
  <c r="AG81" i="3"/>
  <c r="AF81" i="3"/>
  <c r="AE81" i="3"/>
  <c r="AG80" i="3"/>
  <c r="AF80" i="3"/>
  <c r="AE80" i="3"/>
  <c r="AG78" i="3"/>
  <c r="AF78" i="3"/>
  <c r="AE78" i="3"/>
  <c r="AG75" i="3"/>
  <c r="AF75" i="3"/>
  <c r="AE75" i="3"/>
  <c r="AG72" i="3"/>
  <c r="AF72" i="3"/>
  <c r="AE72" i="3"/>
  <c r="AH72" i="3" s="1"/>
  <c r="AG71" i="3"/>
  <c r="AF71" i="3"/>
  <c r="AE71" i="3"/>
  <c r="AH71" i="3" s="1"/>
  <c r="AG70" i="3"/>
  <c r="AF70" i="3"/>
  <c r="AE70" i="3"/>
  <c r="AG69" i="3"/>
  <c r="AF69" i="3"/>
  <c r="AH69" i="3" s="1"/>
  <c r="AE69" i="3"/>
  <c r="AG67" i="3"/>
  <c r="AF67" i="3"/>
  <c r="AE67" i="3"/>
  <c r="AG66" i="3"/>
  <c r="AF66" i="3"/>
  <c r="AE66" i="3"/>
  <c r="AG62" i="3"/>
  <c r="AF62" i="3"/>
  <c r="AE62" i="3"/>
  <c r="AG61" i="3"/>
  <c r="AF61" i="3"/>
  <c r="AH61" i="3" s="1"/>
  <c r="AG60" i="3"/>
  <c r="AF60" i="3"/>
  <c r="AE60" i="3"/>
  <c r="AG59" i="3"/>
  <c r="AF59" i="3"/>
  <c r="AE59" i="3"/>
  <c r="AG57" i="3"/>
  <c r="AF57" i="3"/>
  <c r="AE57" i="3"/>
  <c r="AH57" i="3" s="1"/>
  <c r="AG54" i="3"/>
  <c r="AF54" i="3"/>
  <c r="AE54" i="3"/>
  <c r="AH54" i="3" s="1"/>
  <c r="AG51" i="3"/>
  <c r="AF51" i="3"/>
  <c r="AE51" i="3"/>
  <c r="AG50" i="3"/>
  <c r="AF50" i="3"/>
  <c r="AE50" i="3"/>
  <c r="AG49" i="3"/>
  <c r="AF49" i="3"/>
  <c r="AH49" i="3" s="1"/>
  <c r="AE49" i="3"/>
  <c r="AG48" i="3"/>
  <c r="AF48" i="3"/>
  <c r="AE48" i="3"/>
  <c r="AG46" i="3"/>
  <c r="AF46" i="3"/>
  <c r="AE46" i="3"/>
  <c r="AG45" i="3"/>
  <c r="AF45" i="3"/>
  <c r="AH45" i="3" s="1"/>
  <c r="AE45" i="3"/>
  <c r="AG20" i="3"/>
  <c r="AF20" i="3"/>
  <c r="AE20" i="3"/>
  <c r="AH20" i="3" s="1"/>
  <c r="AG19" i="3"/>
  <c r="AF19" i="3"/>
  <c r="AH19" i="3" s="1"/>
  <c r="AG18" i="3"/>
  <c r="AF18" i="3"/>
  <c r="AE18" i="3"/>
  <c r="AG17" i="3"/>
  <c r="AF17" i="3"/>
  <c r="AE17" i="3"/>
  <c r="AH17" i="3" s="1"/>
  <c r="AG15" i="3"/>
  <c r="AF15" i="3"/>
  <c r="AE15" i="3"/>
  <c r="AH15" i="3" s="1"/>
  <c r="AG12" i="3"/>
  <c r="AF12" i="3"/>
  <c r="AE12" i="3"/>
  <c r="AH12" i="3" s="1"/>
  <c r="AG9" i="3"/>
  <c r="AF9" i="3"/>
  <c r="AH9" i="3" s="1"/>
  <c r="AE9" i="3"/>
  <c r="AH216" i="3"/>
  <c r="AH210" i="3"/>
  <c r="AH208" i="3"/>
  <c r="AH207" i="3"/>
  <c r="AH202" i="3"/>
  <c r="AH199" i="3"/>
  <c r="AH197" i="3"/>
  <c r="AH195" i="3"/>
  <c r="AH194" i="3"/>
  <c r="AH193" i="3"/>
  <c r="AH188" i="3"/>
  <c r="AH186" i="3"/>
  <c r="AH184" i="3"/>
  <c r="AH181" i="3"/>
  <c r="AH178" i="3"/>
  <c r="AH176" i="3"/>
  <c r="AH174" i="3"/>
  <c r="AH166" i="3"/>
  <c r="AH165" i="3"/>
  <c r="AH164" i="3"/>
  <c r="AH162" i="3"/>
  <c r="AH159" i="3"/>
  <c r="AH156" i="3"/>
  <c r="AH153" i="3"/>
  <c r="AH152" i="3"/>
  <c r="AH150" i="3"/>
  <c r="AH146" i="3"/>
  <c r="AH143" i="3"/>
  <c r="AH134" i="3"/>
  <c r="AH133" i="3"/>
  <c r="AH131" i="3"/>
  <c r="AH124" i="3"/>
  <c r="AH117" i="3"/>
  <c r="AH111" i="3"/>
  <c r="AH110" i="3"/>
  <c r="AH104" i="3"/>
  <c r="AH103" i="3"/>
  <c r="AH101" i="3"/>
  <c r="AH99" i="3"/>
  <c r="AH89" i="3"/>
  <c r="AH87" i="3"/>
  <c r="AH83" i="3"/>
  <c r="AH82" i="3"/>
  <c r="AH80" i="3"/>
  <c r="AH75" i="3"/>
  <c r="AH70" i="3"/>
  <c r="AH68" i="3"/>
  <c r="AH66" i="3"/>
  <c r="AH62" i="3"/>
  <c r="AH51" i="3"/>
  <c r="AH47" i="3"/>
  <c r="AG26" i="3"/>
  <c r="AG36" i="3" s="1"/>
  <c r="AF26" i="3"/>
  <c r="AF40" i="3" s="1"/>
  <c r="AE26" i="3"/>
  <c r="AE33" i="3" s="1"/>
  <c r="AG8" i="3"/>
  <c r="AF8" i="3"/>
  <c r="AE8" i="3"/>
  <c r="AH8" i="3" s="1"/>
  <c r="AG7" i="3"/>
  <c r="AF7" i="3"/>
  <c r="AE7" i="3"/>
  <c r="AG6" i="3"/>
  <c r="AF6" i="3"/>
  <c r="AE6" i="3"/>
  <c r="AH5" i="3"/>
  <c r="AG4" i="3"/>
  <c r="AF4" i="3"/>
  <c r="AE4" i="3"/>
  <c r="AG3" i="3"/>
  <c r="AF3" i="3"/>
  <c r="AE3" i="3"/>
  <c r="F68" i="10"/>
  <c r="F47" i="10"/>
  <c r="F5" i="10"/>
  <c r="E83" i="10"/>
  <c r="D83" i="10"/>
  <c r="F83" i="10" s="1"/>
  <c r="C83" i="10"/>
  <c r="E82" i="10"/>
  <c r="D82" i="10"/>
  <c r="C82" i="10"/>
  <c r="E81" i="10"/>
  <c r="D81" i="10"/>
  <c r="C81" i="10"/>
  <c r="E80" i="10"/>
  <c r="D80" i="10"/>
  <c r="F80" i="10" s="1"/>
  <c r="C80" i="10"/>
  <c r="E78" i="10"/>
  <c r="D78" i="10"/>
  <c r="F78" i="10" s="1"/>
  <c r="C78" i="10"/>
  <c r="E75" i="10"/>
  <c r="D75" i="10"/>
  <c r="F75" i="10" s="1"/>
  <c r="C75" i="10"/>
  <c r="E72" i="10"/>
  <c r="D72" i="10"/>
  <c r="C72" i="10"/>
  <c r="E71" i="10"/>
  <c r="D71" i="10"/>
  <c r="C71" i="10"/>
  <c r="E70" i="10"/>
  <c r="D70" i="10"/>
  <c r="F70" i="10" s="1"/>
  <c r="C70" i="10"/>
  <c r="E69" i="10"/>
  <c r="D69" i="10"/>
  <c r="C69" i="10"/>
  <c r="E67" i="10"/>
  <c r="D67" i="10"/>
  <c r="C67" i="10"/>
  <c r="E66" i="10"/>
  <c r="D66" i="10"/>
  <c r="F66" i="10" s="1"/>
  <c r="C66" i="10"/>
  <c r="E62" i="10"/>
  <c r="D62" i="10"/>
  <c r="F62" i="10" s="1"/>
  <c r="C62" i="10"/>
  <c r="E61" i="10"/>
  <c r="D61" i="10"/>
  <c r="F61" i="10" s="1"/>
  <c r="C61" i="10"/>
  <c r="E60" i="10"/>
  <c r="D60" i="10"/>
  <c r="F60" i="10" s="1"/>
  <c r="C60" i="10"/>
  <c r="E59" i="10"/>
  <c r="D59" i="10"/>
  <c r="F59" i="10" s="1"/>
  <c r="C59" i="10"/>
  <c r="E57" i="10"/>
  <c r="D57" i="10"/>
  <c r="F57" i="10" s="1"/>
  <c r="C57" i="10"/>
  <c r="E54" i="10"/>
  <c r="D54" i="10"/>
  <c r="F54" i="10" s="1"/>
  <c r="C54" i="10"/>
  <c r="E51" i="10"/>
  <c r="D51" i="10"/>
  <c r="F51" i="10" s="1"/>
  <c r="C51" i="10"/>
  <c r="E50" i="10"/>
  <c r="D50" i="10"/>
  <c r="F50" i="10" s="1"/>
  <c r="C50" i="10"/>
  <c r="E49" i="10"/>
  <c r="D49" i="10"/>
  <c r="F49" i="10" s="1"/>
  <c r="C49" i="10"/>
  <c r="E48" i="10"/>
  <c r="D48" i="10"/>
  <c r="F48" i="10" s="1"/>
  <c r="C48" i="10"/>
  <c r="E46" i="10"/>
  <c r="D46" i="10"/>
  <c r="F46" i="10" s="1"/>
  <c r="C46" i="10"/>
  <c r="E45" i="10"/>
  <c r="D45" i="10"/>
  <c r="F45" i="10" s="1"/>
  <c r="C45" i="10"/>
  <c r="E39" i="10"/>
  <c r="D41" i="10"/>
  <c r="C29" i="10"/>
  <c r="E20" i="10"/>
  <c r="D20" i="10"/>
  <c r="F20" i="10" s="1"/>
  <c r="C20" i="10"/>
  <c r="E19" i="10"/>
  <c r="D19" i="10"/>
  <c r="C19" i="10"/>
  <c r="E18" i="10"/>
  <c r="D18" i="10"/>
  <c r="C18" i="10"/>
  <c r="E17" i="10"/>
  <c r="D17" i="10"/>
  <c r="F17" i="10" s="1"/>
  <c r="C17" i="10"/>
  <c r="E15" i="10"/>
  <c r="D15" i="10"/>
  <c r="F15" i="10" s="1"/>
  <c r="C15" i="10"/>
  <c r="E12" i="10"/>
  <c r="D12" i="10"/>
  <c r="C12" i="10"/>
  <c r="E9" i="10"/>
  <c r="D9" i="10"/>
  <c r="C9" i="10"/>
  <c r="E8" i="10"/>
  <c r="D8" i="10"/>
  <c r="C8" i="10"/>
  <c r="E7" i="10"/>
  <c r="D7" i="10"/>
  <c r="F7" i="10" s="1"/>
  <c r="C7" i="10"/>
  <c r="E6" i="10"/>
  <c r="D6" i="10"/>
  <c r="C6" i="10"/>
  <c r="E4" i="10"/>
  <c r="D4" i="10"/>
  <c r="C4" i="10"/>
  <c r="E3" i="10"/>
  <c r="D3" i="10"/>
  <c r="C3" i="10"/>
  <c r="AJ104" i="6"/>
  <c r="AJ103" i="6"/>
  <c r="AJ102" i="6"/>
  <c r="AJ101" i="6"/>
  <c r="AJ99" i="6"/>
  <c r="AJ96" i="6"/>
  <c r="AJ93" i="6"/>
  <c r="AJ92" i="6"/>
  <c r="AJ91" i="6"/>
  <c r="AJ90" i="6"/>
  <c r="AK89" i="6"/>
  <c r="AJ88" i="6"/>
  <c r="AJ87" i="6"/>
  <c r="AJ83" i="6"/>
  <c r="AJ82" i="6"/>
  <c r="AJ81" i="6"/>
  <c r="AJ80" i="6"/>
  <c r="AJ78" i="6"/>
  <c r="AJ75" i="6"/>
  <c r="AJ72" i="6"/>
  <c r="AJ71" i="6"/>
  <c r="AJ70" i="6"/>
  <c r="AJ69" i="6"/>
  <c r="AK68" i="6"/>
  <c r="AJ67" i="6"/>
  <c r="AJ66" i="6"/>
  <c r="AJ62" i="6"/>
  <c r="AJ61" i="6"/>
  <c r="AJ60" i="6"/>
  <c r="AJ59" i="6"/>
  <c r="AJ57" i="6"/>
  <c r="AJ54" i="6"/>
  <c r="AJ51" i="6"/>
  <c r="AJ50" i="6"/>
  <c r="AJ49" i="6"/>
  <c r="AJ48" i="6"/>
  <c r="AK47" i="6"/>
  <c r="AJ46" i="6"/>
  <c r="AJ45" i="6"/>
  <c r="AJ41" i="6"/>
  <c r="AJ40" i="6"/>
  <c r="AJ39" i="6"/>
  <c r="AJ38" i="6"/>
  <c r="AJ36" i="6"/>
  <c r="AJ33" i="6"/>
  <c r="AJ30" i="6"/>
  <c r="AJ29" i="6"/>
  <c r="AJ28" i="6"/>
  <c r="AJ27" i="6"/>
  <c r="AJ25" i="6"/>
  <c r="AJ24" i="6"/>
  <c r="AK5" i="6"/>
  <c r="AJ20" i="6"/>
  <c r="AJ19" i="6"/>
  <c r="AJ18" i="6"/>
  <c r="AJ17" i="6"/>
  <c r="AJ15" i="6"/>
  <c r="AJ12" i="6"/>
  <c r="AJ9" i="6"/>
  <c r="AJ8" i="6"/>
  <c r="AJ7" i="6"/>
  <c r="AJ6" i="6"/>
  <c r="AJ4" i="6"/>
  <c r="AJ3" i="6"/>
  <c r="F12" i="10" l="1"/>
  <c r="F4" i="10"/>
  <c r="F18" i="10"/>
  <c r="F8" i="10"/>
  <c r="F6" i="10"/>
  <c r="F19" i="10"/>
  <c r="F9" i="10"/>
  <c r="F3" i="10"/>
  <c r="F67" i="10"/>
  <c r="F81" i="10"/>
  <c r="F71" i="10"/>
  <c r="F69" i="10"/>
  <c r="F82" i="10"/>
  <c r="F72" i="10"/>
  <c r="AH4" i="3"/>
  <c r="AJ237" i="3"/>
  <c r="AJ256" i="3"/>
  <c r="AH59" i="3"/>
  <c r="AH219" i="3"/>
  <c r="AH227" i="3"/>
  <c r="AH250" i="3"/>
  <c r="AH272" i="3"/>
  <c r="AJ272" i="3" s="1"/>
  <c r="AH256" i="3"/>
  <c r="AH265" i="3"/>
  <c r="AJ265" i="3" s="1"/>
  <c r="AH270" i="3"/>
  <c r="AH50" i="3"/>
  <c r="AH175" i="3"/>
  <c r="AH235" i="3"/>
  <c r="AH257" i="3"/>
  <c r="AH263" i="3"/>
  <c r="AH249" i="3"/>
  <c r="AJ249" i="3" s="1"/>
  <c r="AH271" i="3"/>
  <c r="AH264" i="3"/>
  <c r="AJ264" i="3" s="1"/>
  <c r="AH269" i="3"/>
  <c r="AH259" i="3"/>
  <c r="AH262" i="3"/>
  <c r="AJ262" i="3" s="1"/>
  <c r="AH251" i="3"/>
  <c r="AJ251" i="3" s="1"/>
  <c r="AH273" i="3"/>
  <c r="AJ273" i="3" s="1"/>
  <c r="AH226" i="3"/>
  <c r="AH238" i="3"/>
  <c r="AH246" i="3"/>
  <c r="AJ246" i="3" s="1"/>
  <c r="BQ71" i="6"/>
  <c r="BO28" i="6"/>
  <c r="BO27" i="6"/>
  <c r="BQ8" i="6"/>
  <c r="BQ3" i="6"/>
  <c r="BF41" i="6"/>
  <c r="BF27" i="6"/>
  <c r="BP39" i="6"/>
  <c r="BP27" i="6"/>
  <c r="BQ7" i="6"/>
  <c r="BG41" i="6"/>
  <c r="BG27" i="6"/>
  <c r="BQ93" i="6"/>
  <c r="BH41" i="6"/>
  <c r="BH27" i="6"/>
  <c r="BQ6" i="6"/>
  <c r="BI36" i="6"/>
  <c r="BI27" i="6"/>
  <c r="BQ70" i="6"/>
  <c r="BQ91" i="6"/>
  <c r="BQ103" i="6"/>
  <c r="BJ41" i="6"/>
  <c r="BJ27" i="6"/>
  <c r="BM30" i="6"/>
  <c r="BM27" i="6"/>
  <c r="BQ87" i="6"/>
  <c r="BE41" i="6"/>
  <c r="BE27" i="6"/>
  <c r="BQ4" i="6"/>
  <c r="BN38" i="6"/>
  <c r="BN27" i="6"/>
  <c r="AE40" i="3"/>
  <c r="AH267" i="3"/>
  <c r="AJ267" i="3" s="1"/>
  <c r="AJ252" i="3"/>
  <c r="AH48" i="3"/>
  <c r="AJ238" i="3" s="1"/>
  <c r="AH242" i="3"/>
  <c r="AJ242" i="3" s="1"/>
  <c r="AJ263" i="3"/>
  <c r="AH6" i="3"/>
  <c r="AH18" i="3"/>
  <c r="AH3" i="3"/>
  <c r="AH222" i="3"/>
  <c r="AH261" i="3"/>
  <c r="AH266" i="3"/>
  <c r="AJ266" i="3" s="1"/>
  <c r="AH243" i="3"/>
  <c r="AJ243" i="3" s="1"/>
  <c r="AH248" i="3"/>
  <c r="AJ235" i="3"/>
  <c r="AH7" i="3"/>
  <c r="AJ216" i="3"/>
  <c r="AH46" i="3"/>
  <c r="AH120" i="3"/>
  <c r="AH167" i="3"/>
  <c r="AJ258" i="3"/>
  <c r="BQ101" i="6"/>
  <c r="BQ88" i="6"/>
  <c r="BQ104" i="6"/>
  <c r="BQ96" i="6"/>
  <c r="BQ102" i="6"/>
  <c r="BQ92" i="6"/>
  <c r="BQ99" i="6"/>
  <c r="BQ90" i="6"/>
  <c r="BQ69" i="6"/>
  <c r="BQ82" i="6"/>
  <c r="BQ66" i="6"/>
  <c r="BQ72" i="6"/>
  <c r="BQ80" i="6"/>
  <c r="BQ67" i="6"/>
  <c r="BQ75" i="6"/>
  <c r="BQ81" i="6"/>
  <c r="BQ83" i="6"/>
  <c r="BQ78" i="6"/>
  <c r="BQ49" i="6"/>
  <c r="BQ59" i="6"/>
  <c r="BQ60" i="6"/>
  <c r="BQ50" i="6"/>
  <c r="BQ57" i="6"/>
  <c r="BQ48" i="6"/>
  <c r="BQ61" i="6"/>
  <c r="BQ45" i="6"/>
  <c r="BQ51" i="6"/>
  <c r="BQ62" i="6"/>
  <c r="BQ46" i="6"/>
  <c r="BQ54" i="6"/>
  <c r="BL49" i="6"/>
  <c r="BL45" i="6"/>
  <c r="BL67" i="6"/>
  <c r="BL81" i="6"/>
  <c r="BL71" i="6"/>
  <c r="BL78" i="6"/>
  <c r="BL82" i="6"/>
  <c r="BL66" i="6"/>
  <c r="BL72" i="6"/>
  <c r="BL75" i="6"/>
  <c r="BL80" i="6"/>
  <c r="BL83" i="6"/>
  <c r="BL70" i="6"/>
  <c r="BL102" i="6"/>
  <c r="BL91" i="6"/>
  <c r="BL104" i="6"/>
  <c r="BL92" i="6"/>
  <c r="BL99" i="6"/>
  <c r="BL103" i="6"/>
  <c r="BL87" i="6"/>
  <c r="BL93" i="6"/>
  <c r="BL88" i="6"/>
  <c r="BL96" i="6"/>
  <c r="BL101" i="6"/>
  <c r="BL54" i="6"/>
  <c r="BL50" i="6"/>
  <c r="BL60" i="6"/>
  <c r="BL57" i="6"/>
  <c r="BL61" i="6"/>
  <c r="BL46" i="6"/>
  <c r="BL59" i="6"/>
  <c r="BL62" i="6"/>
  <c r="BL26" i="6"/>
  <c r="BQ26" i="6"/>
  <c r="BL51" i="6"/>
  <c r="BM25" i="6"/>
  <c r="BM29" i="6"/>
  <c r="BN28" i="6"/>
  <c r="BO33" i="6"/>
  <c r="BM38" i="6"/>
  <c r="BP24" i="6"/>
  <c r="BM40" i="6"/>
  <c r="BP33" i="6"/>
  <c r="BM36" i="6"/>
  <c r="BN40" i="6"/>
  <c r="BO29" i="6"/>
  <c r="BN36" i="6"/>
  <c r="BP29" i="6"/>
  <c r="BP36" i="6"/>
  <c r="BP30" i="6"/>
  <c r="BP40" i="6"/>
  <c r="BP25" i="6"/>
  <c r="BP28" i="6"/>
  <c r="BP38" i="6"/>
  <c r="BP41" i="6"/>
  <c r="BO24" i="6"/>
  <c r="BO38" i="6"/>
  <c r="BO40" i="6"/>
  <c r="BO39" i="6"/>
  <c r="BO41" i="6"/>
  <c r="BO25" i="6"/>
  <c r="BO30" i="6"/>
  <c r="BO36" i="6"/>
  <c r="BN24" i="6"/>
  <c r="BN30" i="6"/>
  <c r="BN39" i="6"/>
  <c r="BN41" i="6"/>
  <c r="BN29" i="6"/>
  <c r="BN33" i="6"/>
  <c r="BN25" i="6"/>
  <c r="BM39" i="6"/>
  <c r="BM33" i="6"/>
  <c r="BM24" i="6"/>
  <c r="BM28" i="6"/>
  <c r="BM41" i="6"/>
  <c r="BK24" i="6"/>
  <c r="BK30" i="6"/>
  <c r="BK28" i="6"/>
  <c r="BL3" i="6"/>
  <c r="BL8" i="6"/>
  <c r="BL7" i="6"/>
  <c r="BL6" i="6"/>
  <c r="BK41" i="6"/>
  <c r="AX6" i="6"/>
  <c r="AX12" i="6"/>
  <c r="AS40" i="6"/>
  <c r="BL4" i="6"/>
  <c r="BK39" i="6"/>
  <c r="BK36" i="6"/>
  <c r="AX19" i="6"/>
  <c r="BK40" i="6"/>
  <c r="BK33" i="6"/>
  <c r="AR24" i="6"/>
  <c r="AX91" i="6"/>
  <c r="AX99" i="6"/>
  <c r="AS24" i="6"/>
  <c r="AS27" i="6"/>
  <c r="AX20" i="6"/>
  <c r="AR25" i="6"/>
  <c r="AW38" i="6"/>
  <c r="BH24" i="6"/>
  <c r="BK38" i="6"/>
  <c r="BK29" i="6"/>
  <c r="AX7" i="6"/>
  <c r="AX9" i="6"/>
  <c r="AX15" i="6"/>
  <c r="AS25" i="6"/>
  <c r="AR39" i="6"/>
  <c r="AR40" i="6"/>
  <c r="BK25" i="6"/>
  <c r="BJ24" i="6"/>
  <c r="BH25" i="6"/>
  <c r="BJ25" i="6"/>
  <c r="BE25" i="6"/>
  <c r="AX4" i="6"/>
  <c r="AW25" i="6"/>
  <c r="AR28" i="6"/>
  <c r="AW40" i="6"/>
  <c r="AX70" i="6"/>
  <c r="BF25" i="6"/>
  <c r="AS29" i="6"/>
  <c r="AR41" i="6"/>
  <c r="BE24" i="6"/>
  <c r="BG25" i="6"/>
  <c r="AW27" i="6"/>
  <c r="AX3" i="6"/>
  <c r="AX18" i="6"/>
  <c r="AW29" i="6"/>
  <c r="AW41" i="6"/>
  <c r="AX102" i="6"/>
  <c r="BF24" i="6"/>
  <c r="BG24" i="6"/>
  <c r="AX8" i="6"/>
  <c r="AW30" i="6"/>
  <c r="AX17" i="6"/>
  <c r="AW36" i="6"/>
  <c r="AX54" i="6"/>
  <c r="BI29" i="6"/>
  <c r="BI40" i="6"/>
  <c r="BJ28" i="6"/>
  <c r="BJ29" i="6"/>
  <c r="BJ30" i="6"/>
  <c r="BJ33" i="6"/>
  <c r="BJ36" i="6"/>
  <c r="BJ38" i="6"/>
  <c r="BJ39" i="6"/>
  <c r="BJ40" i="6"/>
  <c r="BI30" i="6"/>
  <c r="BI41" i="6"/>
  <c r="BI25" i="6"/>
  <c r="BI33" i="6"/>
  <c r="BE28" i="6"/>
  <c r="BE29" i="6"/>
  <c r="BE30" i="6"/>
  <c r="BE33" i="6"/>
  <c r="BE36" i="6"/>
  <c r="BE38" i="6"/>
  <c r="BE39" i="6"/>
  <c r="BE40" i="6"/>
  <c r="BI28" i="6"/>
  <c r="BI39" i="6"/>
  <c r="BF28" i="6"/>
  <c r="BF29" i="6"/>
  <c r="BF30" i="6"/>
  <c r="BF33" i="6"/>
  <c r="BF36" i="6"/>
  <c r="BF38" i="6"/>
  <c r="BF39" i="6"/>
  <c r="BF40" i="6"/>
  <c r="BI38" i="6"/>
  <c r="BG28" i="6"/>
  <c r="BG29" i="6"/>
  <c r="BG30" i="6"/>
  <c r="BG33" i="6"/>
  <c r="BG36" i="6"/>
  <c r="BG38" i="6"/>
  <c r="BG39" i="6"/>
  <c r="BG40" i="6"/>
  <c r="BI24" i="6"/>
  <c r="BH28" i="6"/>
  <c r="BH29" i="6"/>
  <c r="BH30" i="6"/>
  <c r="BH33" i="6"/>
  <c r="BH36" i="6"/>
  <c r="BH38" i="6"/>
  <c r="BH39" i="6"/>
  <c r="BH40" i="6"/>
  <c r="AX51" i="6"/>
  <c r="AX49" i="6"/>
  <c r="AX61" i="6"/>
  <c r="AU24" i="6"/>
  <c r="AX62" i="6"/>
  <c r="AX48" i="6"/>
  <c r="AX50" i="6"/>
  <c r="AX57" i="6"/>
  <c r="AX46" i="6"/>
  <c r="AX45" i="6"/>
  <c r="AX60" i="6"/>
  <c r="AX59" i="6"/>
  <c r="AH230" i="3"/>
  <c r="AJ230" i="3" s="1"/>
  <c r="AH217" i="3"/>
  <c r="AJ217" i="3" s="1"/>
  <c r="AH218" i="3"/>
  <c r="AH221" i="3"/>
  <c r="AJ221" i="3" s="1"/>
  <c r="AH245" i="3"/>
  <c r="AJ245" i="3" s="1"/>
  <c r="AH241" i="3"/>
  <c r="AJ241" i="3" s="1"/>
  <c r="AH239" i="3"/>
  <c r="AH244" i="3"/>
  <c r="AJ244" i="3" s="1"/>
  <c r="AH236" i="3"/>
  <c r="AH247" i="3"/>
  <c r="AH240" i="3"/>
  <c r="AJ240" i="3" s="1"/>
  <c r="AH214" i="3"/>
  <c r="AJ214" i="3" s="1"/>
  <c r="AH215" i="3"/>
  <c r="F26" i="10"/>
  <c r="D25" i="10"/>
  <c r="AH138" i="3"/>
  <c r="AH144" i="3"/>
  <c r="AH135" i="3"/>
  <c r="AH123" i="3"/>
  <c r="AH112" i="3"/>
  <c r="AH91" i="3"/>
  <c r="AJ260" i="3" s="1"/>
  <c r="AH102" i="3"/>
  <c r="AH78" i="3"/>
  <c r="AJ227" i="3" s="1"/>
  <c r="AH67" i="3"/>
  <c r="AH81" i="3"/>
  <c r="AJ219" i="3"/>
  <c r="AH60" i="3"/>
  <c r="AJ222" i="3"/>
  <c r="AW28" i="6"/>
  <c r="AW39" i="6"/>
  <c r="AW24" i="6"/>
  <c r="AX101" i="6"/>
  <c r="AU29" i="6"/>
  <c r="AX87" i="6"/>
  <c r="AX92" i="6"/>
  <c r="AX96" i="6"/>
  <c r="AX90" i="6"/>
  <c r="AX103" i="6"/>
  <c r="AX88" i="6"/>
  <c r="AT25" i="6"/>
  <c r="AT41" i="6"/>
  <c r="AX104" i="6"/>
  <c r="AT24" i="6"/>
  <c r="AX93" i="6"/>
  <c r="AV25" i="6"/>
  <c r="AV36" i="6"/>
  <c r="AX82" i="6"/>
  <c r="AX67" i="6"/>
  <c r="AV30" i="6"/>
  <c r="AX78" i="6"/>
  <c r="AX66" i="6"/>
  <c r="AX83" i="6"/>
  <c r="AU25" i="6"/>
  <c r="AU33" i="6"/>
  <c r="AX81" i="6"/>
  <c r="AX26" i="6"/>
  <c r="AX69" i="6"/>
  <c r="AT30" i="6"/>
  <c r="AX75" i="6"/>
  <c r="AX72" i="6"/>
  <c r="AT28" i="6"/>
  <c r="AX80" i="6"/>
  <c r="AX71" i="6"/>
  <c r="AT27" i="6"/>
  <c r="AU28" i="6"/>
  <c r="AV29" i="6"/>
  <c r="AR38" i="6"/>
  <c r="AS39" i="6"/>
  <c r="AT40" i="6"/>
  <c r="AU41" i="6"/>
  <c r="AU27" i="6"/>
  <c r="AV28" i="6"/>
  <c r="AR36" i="6"/>
  <c r="AS38" i="6"/>
  <c r="AT39" i="6"/>
  <c r="AU40" i="6"/>
  <c r="AV41" i="6"/>
  <c r="AV27" i="6"/>
  <c r="AR33" i="6"/>
  <c r="AS36" i="6"/>
  <c r="AT38" i="6"/>
  <c r="AU39" i="6"/>
  <c r="AV40" i="6"/>
  <c r="AR30" i="6"/>
  <c r="AS33" i="6"/>
  <c r="AT36" i="6"/>
  <c r="AU38" i="6"/>
  <c r="AV39" i="6"/>
  <c r="AR29" i="6"/>
  <c r="AS30" i="6"/>
  <c r="AT33" i="6"/>
  <c r="AU36" i="6"/>
  <c r="AV38" i="6"/>
  <c r="AV24" i="6"/>
  <c r="AS28" i="6"/>
  <c r="AH220" i="3"/>
  <c r="AJ220" i="3" s="1"/>
  <c r="AH223" i="3"/>
  <c r="AJ223" i="3" s="1"/>
  <c r="AH228" i="3"/>
  <c r="AJ228" i="3" s="1"/>
  <c r="AH231" i="3"/>
  <c r="AJ231" i="3" s="1"/>
  <c r="AH224" i="3"/>
  <c r="AJ224" i="3" s="1"/>
  <c r="AH229" i="3"/>
  <c r="AH225" i="3"/>
  <c r="AJ225" i="3" s="1"/>
  <c r="D24" i="10"/>
  <c r="AF29" i="3"/>
  <c r="AF30" i="3"/>
  <c r="AE38" i="3"/>
  <c r="AG24" i="3"/>
  <c r="AG40" i="3"/>
  <c r="AF25" i="3"/>
  <c r="AG30" i="3"/>
  <c r="AF38" i="3"/>
  <c r="AE41" i="3"/>
  <c r="AG25" i="3"/>
  <c r="AG38" i="3"/>
  <c r="AF41" i="3"/>
  <c r="AH40" i="3"/>
  <c r="AF33" i="3"/>
  <c r="AH33" i="3" s="1"/>
  <c r="AE39" i="3"/>
  <c r="AG41" i="3"/>
  <c r="AG33" i="3"/>
  <c r="AF39" i="3"/>
  <c r="AE36" i="3"/>
  <c r="AG39" i="3"/>
  <c r="AE24" i="3"/>
  <c r="AH26" i="3"/>
  <c r="AF36" i="3"/>
  <c r="AF24" i="3"/>
  <c r="AF27" i="3"/>
  <c r="AE30" i="3"/>
  <c r="AG27" i="3"/>
  <c r="AG29" i="3"/>
  <c r="AE28" i="3"/>
  <c r="AF28" i="3"/>
  <c r="AG28" i="3"/>
  <c r="AE25" i="3"/>
  <c r="AE27" i="3"/>
  <c r="AE29" i="3"/>
  <c r="E33" i="10"/>
  <c r="C25" i="10"/>
  <c r="E24" i="10"/>
  <c r="E40" i="10"/>
  <c r="E28" i="10"/>
  <c r="E30" i="10"/>
  <c r="E38" i="10"/>
  <c r="E41" i="10"/>
  <c r="C28" i="10"/>
  <c r="C33" i="10"/>
  <c r="C38" i="10"/>
  <c r="C40" i="10"/>
  <c r="E27" i="10"/>
  <c r="C24" i="10"/>
  <c r="C27" i="10"/>
  <c r="C30" i="10"/>
  <c r="C36" i="10"/>
  <c r="C39" i="10"/>
  <c r="C41" i="10"/>
  <c r="D27" i="10"/>
  <c r="D28" i="10"/>
  <c r="D29" i="10"/>
  <c r="F29" i="10" s="1"/>
  <c r="D30" i="10"/>
  <c r="D33" i="10"/>
  <c r="D36" i="10"/>
  <c r="D38" i="10"/>
  <c r="D39" i="10"/>
  <c r="D40" i="10"/>
  <c r="E29" i="10"/>
  <c r="E36" i="10"/>
  <c r="E25" i="10"/>
  <c r="AI92" i="6"/>
  <c r="AH92" i="6"/>
  <c r="AG92" i="6"/>
  <c r="AF92" i="6"/>
  <c r="AE92" i="6"/>
  <c r="AI91" i="6"/>
  <c r="AH91" i="6"/>
  <c r="AG91" i="6"/>
  <c r="AF91" i="6"/>
  <c r="AE91" i="6"/>
  <c r="AI71" i="6"/>
  <c r="AH71" i="6"/>
  <c r="AG71" i="6"/>
  <c r="AF71" i="6"/>
  <c r="AE71" i="6"/>
  <c r="AI70" i="6"/>
  <c r="AH70" i="6"/>
  <c r="AG70" i="6"/>
  <c r="AF70" i="6"/>
  <c r="AE70" i="6"/>
  <c r="AI50" i="6"/>
  <c r="AH50" i="6"/>
  <c r="AG50" i="6"/>
  <c r="AF50" i="6"/>
  <c r="AE50" i="6"/>
  <c r="AI49" i="6"/>
  <c r="AH49" i="6"/>
  <c r="AG49" i="6"/>
  <c r="AF49" i="6"/>
  <c r="AE49" i="6"/>
  <c r="AI8" i="6"/>
  <c r="AH8" i="6"/>
  <c r="AG8" i="6"/>
  <c r="AF8" i="6"/>
  <c r="AE8" i="6"/>
  <c r="AI7" i="6"/>
  <c r="AH7" i="6"/>
  <c r="AG7" i="6"/>
  <c r="AF7" i="6"/>
  <c r="AE7" i="6"/>
  <c r="L93" i="8"/>
  <c r="L94" i="8"/>
  <c r="L95" i="8"/>
  <c r="L96" i="8"/>
  <c r="L85" i="8"/>
  <c r="L86" i="8"/>
  <c r="L87" i="8"/>
  <c r="L88" i="8"/>
  <c r="L80" i="8"/>
  <c r="L79" i="8"/>
  <c r="L75" i="8"/>
  <c r="L68" i="8"/>
  <c r="L69" i="8"/>
  <c r="L70" i="8"/>
  <c r="L71" i="8"/>
  <c r="L67" i="8"/>
  <c r="L43" i="8"/>
  <c r="L126" i="8"/>
  <c r="L125" i="8"/>
  <c r="L124" i="8"/>
  <c r="L123" i="8"/>
  <c r="L122" i="8"/>
  <c r="L121" i="8"/>
  <c r="L120" i="8"/>
  <c r="L116" i="8"/>
  <c r="L115" i="8"/>
  <c r="L114" i="8"/>
  <c r="L113" i="8"/>
  <c r="L112" i="8"/>
  <c r="L111" i="8"/>
  <c r="L110" i="8"/>
  <c r="L106" i="8"/>
  <c r="L105" i="8"/>
  <c r="L104" i="8"/>
  <c r="L103" i="8"/>
  <c r="L102" i="8"/>
  <c r="L101" i="8"/>
  <c r="L100" i="8"/>
  <c r="L63" i="8"/>
  <c r="L62" i="8"/>
  <c r="L61" i="8"/>
  <c r="L60" i="8"/>
  <c r="L59" i="8"/>
  <c r="L58" i="8"/>
  <c r="L57" i="8"/>
  <c r="L53" i="8"/>
  <c r="L52" i="8"/>
  <c r="L51" i="8"/>
  <c r="L50" i="8"/>
  <c r="L49" i="8"/>
  <c r="L48" i="8"/>
  <c r="L47" i="8"/>
  <c r="L39" i="8"/>
  <c r="L38" i="8"/>
  <c r="L37" i="8"/>
  <c r="L36" i="8"/>
  <c r="L35" i="8"/>
  <c r="L34" i="8"/>
  <c r="L33" i="8"/>
  <c r="L29" i="8"/>
  <c r="L28" i="8"/>
  <c r="L27" i="8"/>
  <c r="L26" i="8"/>
  <c r="L25" i="8"/>
  <c r="L24" i="8"/>
  <c r="L23" i="8"/>
  <c r="L84" i="8"/>
  <c r="H323" i="10" l="1"/>
  <c r="H281" i="10"/>
  <c r="H302" i="10"/>
  <c r="H326" i="10"/>
  <c r="H284" i="10"/>
  <c r="H305" i="10"/>
  <c r="AJ247" i="3"/>
  <c r="AJ269" i="3"/>
  <c r="AJ270" i="3"/>
  <c r="AJ271" i="3"/>
  <c r="AJ261" i="3"/>
  <c r="AJ259" i="3"/>
  <c r="BL41" i="6"/>
  <c r="BL27" i="6"/>
  <c r="AJ257" i="3"/>
  <c r="AJ226" i="3"/>
  <c r="AJ236" i="3"/>
  <c r="AJ239" i="3"/>
  <c r="AJ250" i="3"/>
  <c r="AJ268" i="3"/>
  <c r="AJ248" i="3"/>
  <c r="BQ24" i="6"/>
  <c r="BQ36" i="6"/>
  <c r="BQ41" i="6"/>
  <c r="BQ39" i="6"/>
  <c r="BQ30" i="6"/>
  <c r="BQ28" i="6"/>
  <c r="BQ33" i="6"/>
  <c r="BQ25" i="6"/>
  <c r="BQ29" i="6"/>
  <c r="BQ40" i="6"/>
  <c r="BQ27" i="6"/>
  <c r="BQ38" i="6"/>
  <c r="BL38" i="6"/>
  <c r="BL39" i="6"/>
  <c r="BL24" i="6"/>
  <c r="BL33" i="6"/>
  <c r="BL25" i="6"/>
  <c r="BL30" i="6"/>
  <c r="BL29" i="6"/>
  <c r="BL28" i="6"/>
  <c r="BL36" i="6"/>
  <c r="BL40" i="6"/>
  <c r="AK8" i="6"/>
  <c r="AK7" i="6"/>
  <c r="AX40" i="6"/>
  <c r="AX24" i="6"/>
  <c r="AJ218" i="3"/>
  <c r="AJ215" i="3"/>
  <c r="F24" i="10"/>
  <c r="F25" i="10"/>
  <c r="F27" i="10"/>
  <c r="F33" i="10"/>
  <c r="AH38" i="3"/>
  <c r="AH30" i="3"/>
  <c r="AH39" i="3"/>
  <c r="AH41" i="3"/>
  <c r="AJ229" i="3"/>
  <c r="AX41" i="6"/>
  <c r="AX25" i="6"/>
  <c r="AX36" i="6"/>
  <c r="AX28" i="6"/>
  <c r="AX27" i="6"/>
  <c r="AX29" i="6"/>
  <c r="AX33" i="6"/>
  <c r="AX30" i="6"/>
  <c r="AX39" i="6"/>
  <c r="AX38" i="6"/>
  <c r="F40" i="10"/>
  <c r="F41" i="10"/>
  <c r="F38" i="10"/>
  <c r="F39" i="10"/>
  <c r="F36" i="10"/>
  <c r="F28" i="10"/>
  <c r="F30" i="10"/>
  <c r="AH28" i="3"/>
  <c r="AH24" i="3"/>
  <c r="AH29" i="3"/>
  <c r="AH27" i="3"/>
  <c r="AH25" i="3"/>
  <c r="AH36" i="3"/>
  <c r="AK70" i="6"/>
  <c r="AK50" i="6"/>
  <c r="AK49" i="6"/>
  <c r="AK71" i="6"/>
  <c r="AK91" i="6"/>
  <c r="AK92" i="6"/>
  <c r="AI104" i="6"/>
  <c r="AH104" i="6"/>
  <c r="AG104" i="6"/>
  <c r="AF104" i="6"/>
  <c r="AE104" i="6"/>
  <c r="AI103" i="6"/>
  <c r="AH103" i="6"/>
  <c r="AG103" i="6"/>
  <c r="AF103" i="6"/>
  <c r="AI102" i="6"/>
  <c r="AH102" i="6"/>
  <c r="AG102" i="6"/>
  <c r="AF102" i="6"/>
  <c r="AE102" i="6"/>
  <c r="AI101" i="6"/>
  <c r="AH101" i="6"/>
  <c r="AG101" i="6"/>
  <c r="AF101" i="6"/>
  <c r="AE101" i="6"/>
  <c r="AI99" i="6"/>
  <c r="AH99" i="6"/>
  <c r="AG99" i="6"/>
  <c r="AF99" i="6"/>
  <c r="AE99" i="6"/>
  <c r="AI96" i="6"/>
  <c r="AH96" i="6"/>
  <c r="AG96" i="6"/>
  <c r="AF96" i="6"/>
  <c r="AE96" i="6"/>
  <c r="AI93" i="6"/>
  <c r="AH93" i="6"/>
  <c r="AG93" i="6"/>
  <c r="AF93" i="6"/>
  <c r="AE93" i="6"/>
  <c r="AI90" i="6"/>
  <c r="AH90" i="6"/>
  <c r="AG90" i="6"/>
  <c r="AF90" i="6"/>
  <c r="AE90" i="6"/>
  <c r="AI88" i="6"/>
  <c r="AH88" i="6"/>
  <c r="AG88" i="6"/>
  <c r="AF88" i="6"/>
  <c r="AE88" i="6"/>
  <c r="AI87" i="6"/>
  <c r="AH87" i="6"/>
  <c r="AG87" i="6"/>
  <c r="AF87" i="6"/>
  <c r="AE87" i="6"/>
  <c r="AI83" i="6"/>
  <c r="AH83" i="6"/>
  <c r="AG83" i="6"/>
  <c r="AF83" i="6"/>
  <c r="AE83" i="6"/>
  <c r="AI82" i="6"/>
  <c r="AH82" i="6"/>
  <c r="AG82" i="6"/>
  <c r="AF82" i="6"/>
  <c r="AI81" i="6"/>
  <c r="AH81" i="6"/>
  <c r="AG81" i="6"/>
  <c r="AF81" i="6"/>
  <c r="AE81" i="6"/>
  <c r="AI80" i="6"/>
  <c r="AH80" i="6"/>
  <c r="AG80" i="6"/>
  <c r="AF80" i="6"/>
  <c r="AE80" i="6"/>
  <c r="AI78" i="6"/>
  <c r="AH78" i="6"/>
  <c r="AG78" i="6"/>
  <c r="AF78" i="6"/>
  <c r="AE78" i="6"/>
  <c r="AI75" i="6"/>
  <c r="AH75" i="6"/>
  <c r="AG75" i="6"/>
  <c r="AF75" i="6"/>
  <c r="AE75" i="6"/>
  <c r="AI72" i="6"/>
  <c r="AH72" i="6"/>
  <c r="AG72" i="6"/>
  <c r="AF72" i="6"/>
  <c r="AE72" i="6"/>
  <c r="AI69" i="6"/>
  <c r="AH69" i="6"/>
  <c r="AG69" i="6"/>
  <c r="AF69" i="6"/>
  <c r="AE69" i="6"/>
  <c r="AI67" i="6"/>
  <c r="AH67" i="6"/>
  <c r="AG67" i="6"/>
  <c r="AF67" i="6"/>
  <c r="AE67" i="6"/>
  <c r="AI66" i="6"/>
  <c r="AH66" i="6"/>
  <c r="AG66" i="6"/>
  <c r="AF66" i="6"/>
  <c r="AE66" i="6"/>
  <c r="AI62" i="6"/>
  <c r="AH62" i="6"/>
  <c r="AG62" i="6"/>
  <c r="AF62" i="6"/>
  <c r="AE62" i="6"/>
  <c r="AI61" i="6"/>
  <c r="AH61" i="6"/>
  <c r="AG61" i="6"/>
  <c r="AF61" i="6"/>
  <c r="AI60" i="6"/>
  <c r="AH60" i="6"/>
  <c r="AG60" i="6"/>
  <c r="AF60" i="6"/>
  <c r="AE60" i="6"/>
  <c r="AI59" i="6"/>
  <c r="AH59" i="6"/>
  <c r="AG59" i="6"/>
  <c r="AF59" i="6"/>
  <c r="AE59" i="6"/>
  <c r="AI57" i="6"/>
  <c r="AH57" i="6"/>
  <c r="AG57" i="6"/>
  <c r="AF57" i="6"/>
  <c r="AE57" i="6"/>
  <c r="AI54" i="6"/>
  <c r="AH54" i="6"/>
  <c r="AG54" i="6"/>
  <c r="AF54" i="6"/>
  <c r="AE54" i="6"/>
  <c r="AI51" i="6"/>
  <c r="AH51" i="6"/>
  <c r="AG51" i="6"/>
  <c r="AF51" i="6"/>
  <c r="AE51" i="6"/>
  <c r="AI48" i="6"/>
  <c r="AH48" i="6"/>
  <c r="AG48" i="6"/>
  <c r="AF48" i="6"/>
  <c r="AE48" i="6"/>
  <c r="AI46" i="6"/>
  <c r="AH46" i="6"/>
  <c r="AG46" i="6"/>
  <c r="AF46" i="6"/>
  <c r="AE46" i="6"/>
  <c r="AI45" i="6"/>
  <c r="AH45" i="6"/>
  <c r="AG45" i="6"/>
  <c r="AF45" i="6"/>
  <c r="AE45" i="6"/>
  <c r="AI25" i="6"/>
  <c r="AG25" i="6"/>
  <c r="AE40" i="6"/>
  <c r="AI20" i="6"/>
  <c r="AH20" i="6"/>
  <c r="AG20" i="6"/>
  <c r="AF20" i="6"/>
  <c r="AE20" i="6"/>
  <c r="AI19" i="6"/>
  <c r="AH19" i="6"/>
  <c r="AG19" i="6"/>
  <c r="AF19" i="6"/>
  <c r="AE19" i="6"/>
  <c r="AI18" i="6"/>
  <c r="AH18" i="6"/>
  <c r="AG18" i="6"/>
  <c r="AF18" i="6"/>
  <c r="AE18" i="6"/>
  <c r="AI17" i="6"/>
  <c r="AH17" i="6"/>
  <c r="AG17" i="6"/>
  <c r="AF17" i="6"/>
  <c r="AE17" i="6"/>
  <c r="AI15" i="6"/>
  <c r="AH15" i="6"/>
  <c r="AG15" i="6"/>
  <c r="AF15" i="6"/>
  <c r="AE15" i="6"/>
  <c r="AI12" i="6"/>
  <c r="AH12" i="6"/>
  <c r="AG12" i="6"/>
  <c r="AF12" i="6"/>
  <c r="AE12" i="6"/>
  <c r="AI9" i="6"/>
  <c r="AH9" i="6"/>
  <c r="AG9" i="6"/>
  <c r="AF9" i="6"/>
  <c r="AE9" i="6"/>
  <c r="AI6" i="6"/>
  <c r="AH6" i="6"/>
  <c r="AG6" i="6"/>
  <c r="AF6" i="6"/>
  <c r="AE6" i="6"/>
  <c r="AI4" i="6"/>
  <c r="AH4" i="6"/>
  <c r="AG4" i="6"/>
  <c r="AF4" i="6"/>
  <c r="AE4" i="6"/>
  <c r="AI3" i="6"/>
  <c r="AH3" i="6"/>
  <c r="AG3" i="6"/>
  <c r="AF3" i="6"/>
  <c r="AE3" i="6"/>
  <c r="H336" i="10" l="1"/>
  <c r="H315" i="10"/>
  <c r="H294" i="10"/>
  <c r="H335" i="10"/>
  <c r="H314" i="10"/>
  <c r="H293" i="10"/>
  <c r="H338" i="10"/>
  <c r="H296" i="10"/>
  <c r="H317" i="10"/>
  <c r="H337" i="10"/>
  <c r="H295" i="10"/>
  <c r="H316" i="10"/>
  <c r="H330" i="10"/>
  <c r="H332" i="10"/>
  <c r="H331" i="10"/>
  <c r="H288" i="10"/>
  <c r="H310" i="10"/>
  <c r="H309" i="10"/>
  <c r="H311" i="10"/>
  <c r="H290" i="10"/>
  <c r="H289" i="10"/>
  <c r="H329" i="10"/>
  <c r="H328" i="10"/>
  <c r="H327" i="10"/>
  <c r="H287" i="10"/>
  <c r="H306" i="10"/>
  <c r="H286" i="10"/>
  <c r="H285" i="10"/>
  <c r="H307" i="10"/>
  <c r="H308" i="10"/>
  <c r="H324" i="10"/>
  <c r="H282" i="10"/>
  <c r="H303" i="10"/>
  <c r="H322" i="10"/>
  <c r="H301" i="10"/>
  <c r="H280" i="10"/>
  <c r="H325" i="10"/>
  <c r="H304" i="10"/>
  <c r="H283" i="10"/>
  <c r="H279" i="10"/>
  <c r="H300" i="10"/>
  <c r="H321" i="10"/>
  <c r="H333" i="10"/>
  <c r="H334" i="10"/>
  <c r="H313" i="10"/>
  <c r="H292" i="10"/>
  <c r="H291" i="10"/>
  <c r="H312" i="10"/>
  <c r="AK9" i="6"/>
  <c r="AK12" i="6"/>
  <c r="AK17" i="6"/>
  <c r="AK3" i="6"/>
  <c r="AK6" i="6"/>
  <c r="AK15" i="6"/>
  <c r="AK18" i="6"/>
  <c r="AK4" i="6"/>
  <c r="AK20" i="6"/>
  <c r="AK19" i="6"/>
  <c r="AK57" i="6"/>
  <c r="AK81" i="6"/>
  <c r="AK60" i="6"/>
  <c r="AK46" i="6"/>
  <c r="AK51" i="6"/>
  <c r="AK48" i="6"/>
  <c r="AK54" i="6"/>
  <c r="AK62" i="6"/>
  <c r="AK59" i="6"/>
  <c r="AK45" i="6"/>
  <c r="AK61" i="6"/>
  <c r="AK80" i="6"/>
  <c r="AK69" i="6"/>
  <c r="AK88" i="6"/>
  <c r="AK75" i="6"/>
  <c r="AK67" i="6"/>
  <c r="AK83" i="6"/>
  <c r="AK72" i="6"/>
  <c r="AK66" i="6"/>
  <c r="AK82" i="6"/>
  <c r="AK78" i="6"/>
  <c r="AK93" i="6"/>
  <c r="AK102" i="6"/>
  <c r="AK104" i="6"/>
  <c r="AK87" i="6"/>
  <c r="AK103" i="6"/>
  <c r="AK99" i="6"/>
  <c r="AK90" i="6"/>
  <c r="AK96" i="6"/>
  <c r="AK26" i="6"/>
  <c r="AK101" i="6"/>
  <c r="AG24" i="6"/>
  <c r="AE41" i="6"/>
  <c r="AE29" i="6"/>
  <c r="AE28" i="6"/>
  <c r="AG41" i="6"/>
  <c r="AG29" i="6"/>
  <c r="AG28" i="6"/>
  <c r="AH40" i="6"/>
  <c r="AH28" i="6"/>
  <c r="AH29" i="6"/>
  <c r="AI38" i="6"/>
  <c r="AI28" i="6"/>
  <c r="AI29" i="6"/>
  <c r="AF41" i="6"/>
  <c r="AF28" i="6"/>
  <c r="AF29" i="6"/>
  <c r="AF24" i="6"/>
  <c r="AF25" i="6"/>
  <c r="AE24" i="6"/>
  <c r="AE25" i="6"/>
  <c r="AI30" i="6"/>
  <c r="AI41" i="6"/>
  <c r="AH36" i="6"/>
  <c r="AI39" i="6"/>
  <c r="AH27" i="6"/>
  <c r="AH38" i="6"/>
  <c r="AI36" i="6"/>
  <c r="AH25" i="6"/>
  <c r="AH30" i="6"/>
  <c r="AH33" i="6"/>
  <c r="AH39" i="6"/>
  <c r="AI27" i="6"/>
  <c r="AI40" i="6"/>
  <c r="AE27" i="6"/>
  <c r="AE30" i="6"/>
  <c r="AE33" i="6"/>
  <c r="AE36" i="6"/>
  <c r="AE38" i="6"/>
  <c r="AE39" i="6"/>
  <c r="AH24" i="6"/>
  <c r="AH41" i="6"/>
  <c r="AI33" i="6"/>
  <c r="AF27" i="6"/>
  <c r="AF30" i="6"/>
  <c r="AF33" i="6"/>
  <c r="AF36" i="6"/>
  <c r="AF38" i="6"/>
  <c r="AF39" i="6"/>
  <c r="AF40" i="6"/>
  <c r="AI24" i="6"/>
  <c r="AG27" i="6"/>
  <c r="AG30" i="6"/>
  <c r="AG33" i="6"/>
  <c r="AG36" i="6"/>
  <c r="AG38" i="6"/>
  <c r="AG39" i="6"/>
  <c r="AG40" i="6"/>
  <c r="Q225" i="3"/>
  <c r="X68" i="3"/>
  <c r="W104" i="6"/>
  <c r="V104" i="6"/>
  <c r="U104" i="6"/>
  <c r="T104" i="6"/>
  <c r="S104" i="6"/>
  <c r="R104" i="6"/>
  <c r="Q104" i="6"/>
  <c r="W103" i="6"/>
  <c r="V103" i="6"/>
  <c r="U103" i="6"/>
  <c r="T103" i="6"/>
  <c r="S103" i="6"/>
  <c r="R103" i="6"/>
  <c r="W102" i="6"/>
  <c r="V102" i="6"/>
  <c r="U102" i="6"/>
  <c r="T102" i="6"/>
  <c r="S102" i="6"/>
  <c r="R102" i="6"/>
  <c r="Q102" i="6"/>
  <c r="W101" i="6"/>
  <c r="V101" i="6"/>
  <c r="U101" i="6"/>
  <c r="T101" i="6"/>
  <c r="S101" i="6"/>
  <c r="R101" i="6"/>
  <c r="Q101" i="6"/>
  <c r="W99" i="6"/>
  <c r="V99" i="6"/>
  <c r="U99" i="6"/>
  <c r="T99" i="6"/>
  <c r="S99" i="6"/>
  <c r="R99" i="6"/>
  <c r="Q99" i="6"/>
  <c r="W96" i="6"/>
  <c r="V96" i="6"/>
  <c r="U96" i="6"/>
  <c r="T96" i="6"/>
  <c r="S96" i="6"/>
  <c r="R96" i="6"/>
  <c r="Q96" i="6"/>
  <c r="W93" i="6"/>
  <c r="V93" i="6"/>
  <c r="U93" i="6"/>
  <c r="T93" i="6"/>
  <c r="S93" i="6"/>
  <c r="R93" i="6"/>
  <c r="Q93" i="6"/>
  <c r="W92" i="6"/>
  <c r="V92" i="6"/>
  <c r="U92" i="6"/>
  <c r="T92" i="6"/>
  <c r="S92" i="6"/>
  <c r="R92" i="6"/>
  <c r="Q92" i="6"/>
  <c r="W91" i="6"/>
  <c r="V91" i="6"/>
  <c r="U91" i="6"/>
  <c r="T91" i="6"/>
  <c r="S91" i="6"/>
  <c r="R91" i="6"/>
  <c r="Q91" i="6"/>
  <c r="W90" i="6"/>
  <c r="V90" i="6"/>
  <c r="U90" i="6"/>
  <c r="T90" i="6"/>
  <c r="S90" i="6"/>
  <c r="R90" i="6"/>
  <c r="Q90" i="6"/>
  <c r="X89" i="6"/>
  <c r="W88" i="6"/>
  <c r="V88" i="6"/>
  <c r="U88" i="6"/>
  <c r="T88" i="6"/>
  <c r="S88" i="6"/>
  <c r="R88" i="6"/>
  <c r="Q88" i="6"/>
  <c r="W87" i="6"/>
  <c r="V87" i="6"/>
  <c r="U87" i="6"/>
  <c r="T87" i="6"/>
  <c r="S87" i="6"/>
  <c r="R87" i="6"/>
  <c r="Q87" i="6"/>
  <c r="W83" i="6"/>
  <c r="V83" i="6"/>
  <c r="U83" i="6"/>
  <c r="T83" i="6"/>
  <c r="S83" i="6"/>
  <c r="R83" i="6"/>
  <c r="Q83" i="6"/>
  <c r="W82" i="6"/>
  <c r="V82" i="6"/>
  <c r="U82" i="6"/>
  <c r="T82" i="6"/>
  <c r="S82" i="6"/>
  <c r="R82" i="6"/>
  <c r="Q82" i="6"/>
  <c r="W81" i="6"/>
  <c r="V81" i="6"/>
  <c r="U81" i="6"/>
  <c r="T81" i="6"/>
  <c r="S81" i="6"/>
  <c r="R81" i="6"/>
  <c r="Q81" i="6"/>
  <c r="W80" i="6"/>
  <c r="V80" i="6"/>
  <c r="U80" i="6"/>
  <c r="T80" i="6"/>
  <c r="S80" i="6"/>
  <c r="R80" i="6"/>
  <c r="Q80" i="6"/>
  <c r="W78" i="6"/>
  <c r="V78" i="6"/>
  <c r="U78" i="6"/>
  <c r="T78" i="6"/>
  <c r="S78" i="6"/>
  <c r="R78" i="6"/>
  <c r="Q78" i="6"/>
  <c r="W75" i="6"/>
  <c r="V75" i="6"/>
  <c r="U75" i="6"/>
  <c r="T75" i="6"/>
  <c r="S75" i="6"/>
  <c r="R75" i="6"/>
  <c r="Q75" i="6"/>
  <c r="W72" i="6"/>
  <c r="V72" i="6"/>
  <c r="U72" i="6"/>
  <c r="T72" i="6"/>
  <c r="S72" i="6"/>
  <c r="R72" i="6"/>
  <c r="Q72" i="6"/>
  <c r="W71" i="6"/>
  <c r="V71" i="6"/>
  <c r="U71" i="6"/>
  <c r="T71" i="6"/>
  <c r="S71" i="6"/>
  <c r="R71" i="6"/>
  <c r="Q71" i="6"/>
  <c r="W70" i="6"/>
  <c r="V70" i="6"/>
  <c r="U70" i="6"/>
  <c r="T70" i="6"/>
  <c r="S70" i="6"/>
  <c r="R70" i="6"/>
  <c r="Q70" i="6"/>
  <c r="W69" i="6"/>
  <c r="V69" i="6"/>
  <c r="U69" i="6"/>
  <c r="T69" i="6"/>
  <c r="S69" i="6"/>
  <c r="R69" i="6"/>
  <c r="Q69" i="6"/>
  <c r="X68" i="6"/>
  <c r="W67" i="6"/>
  <c r="V67" i="6"/>
  <c r="U67" i="6"/>
  <c r="T67" i="6"/>
  <c r="S67" i="6"/>
  <c r="R67" i="6"/>
  <c r="Q67" i="6"/>
  <c r="W66" i="6"/>
  <c r="V66" i="6"/>
  <c r="U66" i="6"/>
  <c r="T66" i="6"/>
  <c r="S66" i="6"/>
  <c r="R66" i="6"/>
  <c r="Q66" i="6"/>
  <c r="W62" i="6"/>
  <c r="V62" i="6"/>
  <c r="U62" i="6"/>
  <c r="T62" i="6"/>
  <c r="S62" i="6"/>
  <c r="R62" i="6"/>
  <c r="Q62" i="6"/>
  <c r="W61" i="6"/>
  <c r="V61" i="6"/>
  <c r="U61" i="6"/>
  <c r="T61" i="6"/>
  <c r="S61" i="6"/>
  <c r="R61" i="6"/>
  <c r="W60" i="6"/>
  <c r="V60" i="6"/>
  <c r="U60" i="6"/>
  <c r="T60" i="6"/>
  <c r="S60" i="6"/>
  <c r="R60" i="6"/>
  <c r="Q60" i="6"/>
  <c r="W59" i="6"/>
  <c r="V59" i="6"/>
  <c r="U59" i="6"/>
  <c r="T59" i="6"/>
  <c r="S59" i="6"/>
  <c r="R59" i="6"/>
  <c r="Q59" i="6"/>
  <c r="W57" i="6"/>
  <c r="V57" i="6"/>
  <c r="U57" i="6"/>
  <c r="T57" i="6"/>
  <c r="S57" i="6"/>
  <c r="R57" i="6"/>
  <c r="Q57" i="6"/>
  <c r="W54" i="6"/>
  <c r="V54" i="6"/>
  <c r="U54" i="6"/>
  <c r="T54" i="6"/>
  <c r="S54" i="6"/>
  <c r="R54" i="6"/>
  <c r="Q54" i="6"/>
  <c r="W51" i="6"/>
  <c r="V51" i="6"/>
  <c r="U51" i="6"/>
  <c r="T51" i="6"/>
  <c r="S51" i="6"/>
  <c r="R51" i="6"/>
  <c r="Q51" i="6"/>
  <c r="W50" i="6"/>
  <c r="V50" i="6"/>
  <c r="U50" i="6"/>
  <c r="T50" i="6"/>
  <c r="S50" i="6"/>
  <c r="R50" i="6"/>
  <c r="Q50" i="6"/>
  <c r="W49" i="6"/>
  <c r="V49" i="6"/>
  <c r="U49" i="6"/>
  <c r="T49" i="6"/>
  <c r="S49" i="6"/>
  <c r="R49" i="6"/>
  <c r="Q49" i="6"/>
  <c r="W48" i="6"/>
  <c r="V48" i="6"/>
  <c r="U48" i="6"/>
  <c r="T48" i="6"/>
  <c r="S48" i="6"/>
  <c r="R48" i="6"/>
  <c r="Q48" i="6"/>
  <c r="X47" i="6"/>
  <c r="W46" i="6"/>
  <c r="V46" i="6"/>
  <c r="U46" i="6"/>
  <c r="T46" i="6"/>
  <c r="S46" i="6"/>
  <c r="R46" i="6"/>
  <c r="Q46" i="6"/>
  <c r="W45" i="6"/>
  <c r="V45" i="6"/>
  <c r="U45" i="6"/>
  <c r="T45" i="6"/>
  <c r="S45" i="6"/>
  <c r="R45" i="6"/>
  <c r="Q45" i="6"/>
  <c r="W41" i="6"/>
  <c r="V41" i="6"/>
  <c r="U38" i="6"/>
  <c r="T41" i="6"/>
  <c r="S41" i="6"/>
  <c r="R41" i="6"/>
  <c r="Q25" i="6"/>
  <c r="W20" i="6"/>
  <c r="V20" i="6"/>
  <c r="U20" i="6"/>
  <c r="T20" i="6"/>
  <c r="S20" i="6"/>
  <c r="R20" i="6"/>
  <c r="Q20" i="6"/>
  <c r="W19" i="6"/>
  <c r="V19" i="6"/>
  <c r="U19" i="6"/>
  <c r="T19" i="6"/>
  <c r="S19" i="6"/>
  <c r="R19" i="6"/>
  <c r="W18" i="6"/>
  <c r="V18" i="6"/>
  <c r="U18" i="6"/>
  <c r="T18" i="6"/>
  <c r="S18" i="6"/>
  <c r="R18" i="6"/>
  <c r="Q18" i="6"/>
  <c r="W17" i="6"/>
  <c r="V17" i="6"/>
  <c r="U17" i="6"/>
  <c r="T17" i="6"/>
  <c r="S17" i="6"/>
  <c r="R17" i="6"/>
  <c r="Q17" i="6"/>
  <c r="W15" i="6"/>
  <c r="V15" i="6"/>
  <c r="U15" i="6"/>
  <c r="T15" i="6"/>
  <c r="S15" i="6"/>
  <c r="R15" i="6"/>
  <c r="Q15" i="6"/>
  <c r="W12" i="6"/>
  <c r="V12" i="6"/>
  <c r="U12" i="6"/>
  <c r="T12" i="6"/>
  <c r="S12" i="6"/>
  <c r="R12" i="6"/>
  <c r="Q12" i="6"/>
  <c r="W9" i="6"/>
  <c r="V9" i="6"/>
  <c r="U9" i="6"/>
  <c r="T9" i="6"/>
  <c r="S9" i="6"/>
  <c r="R9" i="6"/>
  <c r="Q9" i="6"/>
  <c r="W8" i="6"/>
  <c r="V8" i="6"/>
  <c r="U8" i="6"/>
  <c r="T8" i="6"/>
  <c r="S8" i="6"/>
  <c r="R8" i="6"/>
  <c r="Q8" i="6"/>
  <c r="W7" i="6"/>
  <c r="V7" i="6"/>
  <c r="U7" i="6"/>
  <c r="T7" i="6"/>
  <c r="S7" i="6"/>
  <c r="R7" i="6"/>
  <c r="Q7" i="6"/>
  <c r="W6" i="6"/>
  <c r="V6" i="6"/>
  <c r="U6" i="6"/>
  <c r="T6" i="6"/>
  <c r="S6" i="6"/>
  <c r="R6" i="6"/>
  <c r="Q6" i="6"/>
  <c r="X5" i="6"/>
  <c r="W4" i="6"/>
  <c r="V4" i="6"/>
  <c r="U4" i="6"/>
  <c r="T4" i="6"/>
  <c r="S4" i="6"/>
  <c r="R4" i="6"/>
  <c r="Q4" i="6"/>
  <c r="W3" i="6"/>
  <c r="V3" i="6"/>
  <c r="U3" i="6"/>
  <c r="T3" i="6"/>
  <c r="S3" i="6"/>
  <c r="R3" i="6"/>
  <c r="Q3" i="6"/>
  <c r="Y231" i="3"/>
  <c r="W231" i="3"/>
  <c r="V231" i="3"/>
  <c r="X231" i="3" s="1"/>
  <c r="U231" i="3"/>
  <c r="T231" i="3"/>
  <c r="S231" i="3"/>
  <c r="R231" i="3"/>
  <c r="Q231" i="3"/>
  <c r="Y230" i="3"/>
  <c r="W230" i="3"/>
  <c r="V230" i="3"/>
  <c r="X230" i="3" s="1"/>
  <c r="U230" i="3"/>
  <c r="T230" i="3"/>
  <c r="S230" i="3"/>
  <c r="R230" i="3"/>
  <c r="Q230" i="3"/>
  <c r="Y229" i="3"/>
  <c r="W229" i="3"/>
  <c r="V229" i="3"/>
  <c r="X229" i="3" s="1"/>
  <c r="U229" i="3"/>
  <c r="T229" i="3"/>
  <c r="S229" i="3"/>
  <c r="R229" i="3"/>
  <c r="Q229" i="3"/>
  <c r="Y228" i="3"/>
  <c r="W228" i="3"/>
  <c r="V228" i="3"/>
  <c r="X228" i="3" s="1"/>
  <c r="U228" i="3"/>
  <c r="T228" i="3"/>
  <c r="S228" i="3"/>
  <c r="R228" i="3"/>
  <c r="Q228" i="3"/>
  <c r="Y227" i="3"/>
  <c r="W227" i="3"/>
  <c r="V227" i="3"/>
  <c r="X227" i="3" s="1"/>
  <c r="U227" i="3"/>
  <c r="T227" i="3"/>
  <c r="S227" i="3"/>
  <c r="R227" i="3"/>
  <c r="Q227" i="3"/>
  <c r="Y226" i="3"/>
  <c r="W226" i="3"/>
  <c r="V226" i="3"/>
  <c r="X226" i="3" s="1"/>
  <c r="U226" i="3"/>
  <c r="T226" i="3"/>
  <c r="S226" i="3"/>
  <c r="R226" i="3"/>
  <c r="Q226" i="3"/>
  <c r="Y225" i="3"/>
  <c r="W225" i="3"/>
  <c r="V225" i="3"/>
  <c r="X225" i="3" s="1"/>
  <c r="U225" i="3"/>
  <c r="T225" i="3"/>
  <c r="S225" i="3"/>
  <c r="R225" i="3"/>
  <c r="Y224" i="3"/>
  <c r="W224" i="3"/>
  <c r="V224" i="3"/>
  <c r="X224" i="3" s="1"/>
  <c r="U224" i="3"/>
  <c r="T224" i="3"/>
  <c r="S224" i="3"/>
  <c r="R224" i="3"/>
  <c r="Q224" i="3"/>
  <c r="Y223" i="3"/>
  <c r="W223" i="3"/>
  <c r="V223" i="3"/>
  <c r="X223" i="3" s="1"/>
  <c r="U223" i="3"/>
  <c r="T223" i="3"/>
  <c r="S223" i="3"/>
  <c r="R223" i="3"/>
  <c r="Q223" i="3"/>
  <c r="Y222" i="3"/>
  <c r="W222" i="3"/>
  <c r="V222" i="3"/>
  <c r="X222" i="3" s="1"/>
  <c r="U222" i="3"/>
  <c r="T222" i="3"/>
  <c r="S222" i="3"/>
  <c r="R222" i="3"/>
  <c r="Q222" i="3"/>
  <c r="Y221" i="3"/>
  <c r="W221" i="3"/>
  <c r="V221" i="3"/>
  <c r="X221" i="3" s="1"/>
  <c r="U221" i="3"/>
  <c r="T221" i="3"/>
  <c r="S221" i="3"/>
  <c r="R221" i="3"/>
  <c r="Q221" i="3"/>
  <c r="Y220" i="3"/>
  <c r="W220" i="3"/>
  <c r="V220" i="3"/>
  <c r="X220" i="3" s="1"/>
  <c r="U220" i="3"/>
  <c r="T220" i="3"/>
  <c r="S220" i="3"/>
  <c r="R220" i="3"/>
  <c r="Q220" i="3"/>
  <c r="Y219" i="3"/>
  <c r="W219" i="3"/>
  <c r="V219" i="3"/>
  <c r="X219" i="3" s="1"/>
  <c r="U219" i="3"/>
  <c r="T219" i="3"/>
  <c r="S219" i="3"/>
  <c r="R219" i="3"/>
  <c r="Q219" i="3"/>
  <c r="Y218" i="3"/>
  <c r="W218" i="3"/>
  <c r="V218" i="3"/>
  <c r="X218" i="3" s="1"/>
  <c r="U218" i="3"/>
  <c r="T218" i="3"/>
  <c r="S218" i="3"/>
  <c r="R218" i="3"/>
  <c r="Q218" i="3"/>
  <c r="Y217" i="3"/>
  <c r="W217" i="3"/>
  <c r="V217" i="3"/>
  <c r="X217" i="3" s="1"/>
  <c r="U217" i="3"/>
  <c r="T217" i="3"/>
  <c r="S217" i="3"/>
  <c r="R217" i="3"/>
  <c r="Q217" i="3"/>
  <c r="Y216" i="3"/>
  <c r="X216" i="3"/>
  <c r="Y215" i="3"/>
  <c r="W215" i="3"/>
  <c r="V215" i="3"/>
  <c r="X215" i="3" s="1"/>
  <c r="U215" i="3"/>
  <c r="T215" i="3"/>
  <c r="S215" i="3"/>
  <c r="R215" i="3"/>
  <c r="Q215" i="3"/>
  <c r="Y214" i="3"/>
  <c r="W214" i="3"/>
  <c r="V214" i="3"/>
  <c r="X214" i="3" s="1"/>
  <c r="U214" i="3"/>
  <c r="T214" i="3"/>
  <c r="S214" i="3"/>
  <c r="R214" i="3"/>
  <c r="Q214" i="3"/>
  <c r="W210" i="3"/>
  <c r="V210" i="3"/>
  <c r="U210" i="3"/>
  <c r="T210" i="3"/>
  <c r="S210" i="3"/>
  <c r="R210" i="3"/>
  <c r="Q210" i="3"/>
  <c r="W209" i="3"/>
  <c r="V209" i="3"/>
  <c r="U209" i="3"/>
  <c r="T209" i="3"/>
  <c r="S209" i="3"/>
  <c r="R209" i="3"/>
  <c r="W208" i="3"/>
  <c r="V208" i="3"/>
  <c r="U208" i="3"/>
  <c r="T208" i="3"/>
  <c r="S208" i="3"/>
  <c r="R208" i="3"/>
  <c r="Q208" i="3"/>
  <c r="W207" i="3"/>
  <c r="V207" i="3"/>
  <c r="U207" i="3"/>
  <c r="T207" i="3"/>
  <c r="S207" i="3"/>
  <c r="R207" i="3"/>
  <c r="Q207" i="3"/>
  <c r="W205" i="3"/>
  <c r="V205" i="3"/>
  <c r="U205" i="3"/>
  <c r="T205" i="3"/>
  <c r="S205" i="3"/>
  <c r="R205" i="3"/>
  <c r="Q205" i="3"/>
  <c r="W202" i="3"/>
  <c r="V202" i="3"/>
  <c r="U202" i="3"/>
  <c r="T202" i="3"/>
  <c r="S202" i="3"/>
  <c r="R202" i="3"/>
  <c r="Q202" i="3"/>
  <c r="W199" i="3"/>
  <c r="V199" i="3"/>
  <c r="U199" i="3"/>
  <c r="T199" i="3"/>
  <c r="S199" i="3"/>
  <c r="R199" i="3"/>
  <c r="Q199" i="3"/>
  <c r="W198" i="3"/>
  <c r="V198" i="3"/>
  <c r="U198" i="3"/>
  <c r="T198" i="3"/>
  <c r="S198" i="3"/>
  <c r="R198" i="3"/>
  <c r="Q198" i="3"/>
  <c r="W197" i="3"/>
  <c r="V197" i="3"/>
  <c r="U197" i="3"/>
  <c r="T197" i="3"/>
  <c r="S197" i="3"/>
  <c r="R197" i="3"/>
  <c r="Q197" i="3"/>
  <c r="W196" i="3"/>
  <c r="V196" i="3"/>
  <c r="U196" i="3"/>
  <c r="T196" i="3"/>
  <c r="S196" i="3"/>
  <c r="R196" i="3"/>
  <c r="Q196" i="3"/>
  <c r="X195" i="3"/>
  <c r="W194" i="3"/>
  <c r="V194" i="3"/>
  <c r="U194" i="3"/>
  <c r="T194" i="3"/>
  <c r="S194" i="3"/>
  <c r="R194" i="3"/>
  <c r="Q194" i="3"/>
  <c r="W193" i="3"/>
  <c r="V193" i="3"/>
  <c r="U193" i="3"/>
  <c r="T193" i="3"/>
  <c r="S193" i="3"/>
  <c r="R193" i="3"/>
  <c r="Q193" i="3"/>
  <c r="W189" i="3"/>
  <c r="V189" i="3"/>
  <c r="U189" i="3"/>
  <c r="T189" i="3"/>
  <c r="S189" i="3"/>
  <c r="R189" i="3"/>
  <c r="Q189" i="3"/>
  <c r="W188" i="3"/>
  <c r="V188" i="3"/>
  <c r="U188" i="3"/>
  <c r="T188" i="3"/>
  <c r="S188" i="3"/>
  <c r="R188" i="3"/>
  <c r="W187" i="3"/>
  <c r="V187" i="3"/>
  <c r="U187" i="3"/>
  <c r="T187" i="3"/>
  <c r="S187" i="3"/>
  <c r="R187" i="3"/>
  <c r="Q187" i="3"/>
  <c r="W186" i="3"/>
  <c r="V186" i="3"/>
  <c r="U186" i="3"/>
  <c r="T186" i="3"/>
  <c r="S186" i="3"/>
  <c r="R186" i="3"/>
  <c r="Q186" i="3"/>
  <c r="W184" i="3"/>
  <c r="V184" i="3"/>
  <c r="U184" i="3"/>
  <c r="T184" i="3"/>
  <c r="S184" i="3"/>
  <c r="R184" i="3"/>
  <c r="Q184" i="3"/>
  <c r="W181" i="3"/>
  <c r="V181" i="3"/>
  <c r="U181" i="3"/>
  <c r="T181" i="3"/>
  <c r="S181" i="3"/>
  <c r="R181" i="3"/>
  <c r="Q181" i="3"/>
  <c r="W178" i="3"/>
  <c r="V178" i="3"/>
  <c r="U178" i="3"/>
  <c r="T178" i="3"/>
  <c r="S178" i="3"/>
  <c r="R178" i="3"/>
  <c r="Q178" i="3"/>
  <c r="W177" i="3"/>
  <c r="V177" i="3"/>
  <c r="U177" i="3"/>
  <c r="T177" i="3"/>
  <c r="S177" i="3"/>
  <c r="R177" i="3"/>
  <c r="Q177" i="3"/>
  <c r="W176" i="3"/>
  <c r="V176" i="3"/>
  <c r="U176" i="3"/>
  <c r="T176" i="3"/>
  <c r="S176" i="3"/>
  <c r="R176" i="3"/>
  <c r="Q176" i="3"/>
  <c r="W175" i="3"/>
  <c r="V175" i="3"/>
  <c r="U175" i="3"/>
  <c r="T175" i="3"/>
  <c r="S175" i="3"/>
  <c r="R175" i="3"/>
  <c r="Q175" i="3"/>
  <c r="X174" i="3"/>
  <c r="W173" i="3"/>
  <c r="V173" i="3"/>
  <c r="U173" i="3"/>
  <c r="T173" i="3"/>
  <c r="S173" i="3"/>
  <c r="R173" i="3"/>
  <c r="Q173" i="3"/>
  <c r="W172" i="3"/>
  <c r="V172" i="3"/>
  <c r="U172" i="3"/>
  <c r="T172" i="3"/>
  <c r="S172" i="3"/>
  <c r="R172" i="3"/>
  <c r="Q172" i="3"/>
  <c r="W167" i="3"/>
  <c r="V167" i="3"/>
  <c r="U167" i="3"/>
  <c r="T167" i="3"/>
  <c r="S167" i="3"/>
  <c r="R167" i="3"/>
  <c r="Q167" i="3"/>
  <c r="W166" i="3"/>
  <c r="V166" i="3"/>
  <c r="U166" i="3"/>
  <c r="T166" i="3"/>
  <c r="S166" i="3"/>
  <c r="R166" i="3"/>
  <c r="W165" i="3"/>
  <c r="V165" i="3"/>
  <c r="U165" i="3"/>
  <c r="T165" i="3"/>
  <c r="S165" i="3"/>
  <c r="R165" i="3"/>
  <c r="Q165" i="3"/>
  <c r="W164" i="3"/>
  <c r="V164" i="3"/>
  <c r="U164" i="3"/>
  <c r="T164" i="3"/>
  <c r="S164" i="3"/>
  <c r="R164" i="3"/>
  <c r="Q164" i="3"/>
  <c r="W162" i="3"/>
  <c r="V162" i="3"/>
  <c r="U162" i="3"/>
  <c r="T162" i="3"/>
  <c r="S162" i="3"/>
  <c r="R162" i="3"/>
  <c r="Q162" i="3"/>
  <c r="W159" i="3"/>
  <c r="V159" i="3"/>
  <c r="U159" i="3"/>
  <c r="T159" i="3"/>
  <c r="S159" i="3"/>
  <c r="R159" i="3"/>
  <c r="Q159" i="3"/>
  <c r="W156" i="3"/>
  <c r="V156" i="3"/>
  <c r="U156" i="3"/>
  <c r="T156" i="3"/>
  <c r="S156" i="3"/>
  <c r="R156" i="3"/>
  <c r="Q156" i="3"/>
  <c r="W155" i="3"/>
  <c r="V155" i="3"/>
  <c r="U155" i="3"/>
  <c r="T155" i="3"/>
  <c r="S155" i="3"/>
  <c r="R155" i="3"/>
  <c r="Q155" i="3"/>
  <c r="W154" i="3"/>
  <c r="V154" i="3"/>
  <c r="U154" i="3"/>
  <c r="T154" i="3"/>
  <c r="S154" i="3"/>
  <c r="R154" i="3"/>
  <c r="Q154" i="3"/>
  <c r="W153" i="3"/>
  <c r="V153" i="3"/>
  <c r="U153" i="3"/>
  <c r="T153" i="3"/>
  <c r="S153" i="3"/>
  <c r="R153" i="3"/>
  <c r="Q153" i="3"/>
  <c r="X152" i="3"/>
  <c r="W151" i="3"/>
  <c r="V151" i="3"/>
  <c r="U151" i="3"/>
  <c r="T151" i="3"/>
  <c r="S151" i="3"/>
  <c r="R151" i="3"/>
  <c r="Q151" i="3"/>
  <c r="W150" i="3"/>
  <c r="V150" i="3"/>
  <c r="U150" i="3"/>
  <c r="T150" i="3"/>
  <c r="S150" i="3"/>
  <c r="R150" i="3"/>
  <c r="Q150" i="3"/>
  <c r="W146" i="3"/>
  <c r="V146" i="3"/>
  <c r="U146" i="3"/>
  <c r="T146" i="3"/>
  <c r="S146" i="3"/>
  <c r="R146" i="3"/>
  <c r="Q146" i="3"/>
  <c r="W145" i="3"/>
  <c r="V145" i="3"/>
  <c r="U145" i="3"/>
  <c r="T145" i="3"/>
  <c r="S145" i="3"/>
  <c r="R145" i="3"/>
  <c r="W144" i="3"/>
  <c r="V144" i="3"/>
  <c r="U144" i="3"/>
  <c r="T144" i="3"/>
  <c r="S144" i="3"/>
  <c r="R144" i="3"/>
  <c r="Q144" i="3"/>
  <c r="W143" i="3"/>
  <c r="V143" i="3"/>
  <c r="U143" i="3"/>
  <c r="T143" i="3"/>
  <c r="S143" i="3"/>
  <c r="R143" i="3"/>
  <c r="Q143" i="3"/>
  <c r="W141" i="3"/>
  <c r="V141" i="3"/>
  <c r="U141" i="3"/>
  <c r="T141" i="3"/>
  <c r="S141" i="3"/>
  <c r="R141" i="3"/>
  <c r="Q141" i="3"/>
  <c r="W138" i="3"/>
  <c r="V138" i="3"/>
  <c r="U138" i="3"/>
  <c r="T138" i="3"/>
  <c r="S138" i="3"/>
  <c r="R138" i="3"/>
  <c r="Q138" i="3"/>
  <c r="W135" i="3"/>
  <c r="V135" i="3"/>
  <c r="U135" i="3"/>
  <c r="T135" i="3"/>
  <c r="S135" i="3"/>
  <c r="R135" i="3"/>
  <c r="Q135" i="3"/>
  <c r="W134" i="3"/>
  <c r="V134" i="3"/>
  <c r="U134" i="3"/>
  <c r="T134" i="3"/>
  <c r="S134" i="3"/>
  <c r="R134" i="3"/>
  <c r="Q134" i="3"/>
  <c r="W133" i="3"/>
  <c r="V133" i="3"/>
  <c r="U133" i="3"/>
  <c r="T133" i="3"/>
  <c r="S133" i="3"/>
  <c r="R133" i="3"/>
  <c r="Q133" i="3"/>
  <c r="W132" i="3"/>
  <c r="V132" i="3"/>
  <c r="U132" i="3"/>
  <c r="T132" i="3"/>
  <c r="S132" i="3"/>
  <c r="R132" i="3"/>
  <c r="Q132" i="3"/>
  <c r="X131" i="3"/>
  <c r="W130" i="3"/>
  <c r="V130" i="3"/>
  <c r="U130" i="3"/>
  <c r="T130" i="3"/>
  <c r="S130" i="3"/>
  <c r="R130" i="3"/>
  <c r="Q130" i="3"/>
  <c r="W129" i="3"/>
  <c r="V129" i="3"/>
  <c r="U129" i="3"/>
  <c r="T129" i="3"/>
  <c r="S129" i="3"/>
  <c r="R129" i="3"/>
  <c r="Q129" i="3"/>
  <c r="W125" i="3"/>
  <c r="V125" i="3"/>
  <c r="U125" i="3"/>
  <c r="T125" i="3"/>
  <c r="S125" i="3"/>
  <c r="R125" i="3"/>
  <c r="Q125" i="3"/>
  <c r="W124" i="3"/>
  <c r="V124" i="3"/>
  <c r="U124" i="3"/>
  <c r="T124" i="3"/>
  <c r="S124" i="3"/>
  <c r="R124" i="3"/>
  <c r="W123" i="3"/>
  <c r="V123" i="3"/>
  <c r="U123" i="3"/>
  <c r="T123" i="3"/>
  <c r="S123" i="3"/>
  <c r="R123" i="3"/>
  <c r="Q123" i="3"/>
  <c r="W122" i="3"/>
  <c r="V122" i="3"/>
  <c r="U122" i="3"/>
  <c r="T122" i="3"/>
  <c r="S122" i="3"/>
  <c r="R122" i="3"/>
  <c r="Q122" i="3"/>
  <c r="W120" i="3"/>
  <c r="V120" i="3"/>
  <c r="U120" i="3"/>
  <c r="T120" i="3"/>
  <c r="S120" i="3"/>
  <c r="R120" i="3"/>
  <c r="Q120" i="3"/>
  <c r="W117" i="3"/>
  <c r="V117" i="3"/>
  <c r="U117" i="3"/>
  <c r="T117" i="3"/>
  <c r="S117" i="3"/>
  <c r="R117" i="3"/>
  <c r="Q117" i="3"/>
  <c r="W114" i="3"/>
  <c r="V114" i="3"/>
  <c r="U114" i="3"/>
  <c r="T114" i="3"/>
  <c r="S114" i="3"/>
  <c r="R114" i="3"/>
  <c r="Q114" i="3"/>
  <c r="W113" i="3"/>
  <c r="V113" i="3"/>
  <c r="U113" i="3"/>
  <c r="T113" i="3"/>
  <c r="S113" i="3"/>
  <c r="R113" i="3"/>
  <c r="Q113" i="3"/>
  <c r="W112" i="3"/>
  <c r="V112" i="3"/>
  <c r="U112" i="3"/>
  <c r="T112" i="3"/>
  <c r="S112" i="3"/>
  <c r="R112" i="3"/>
  <c r="Q112" i="3"/>
  <c r="W111" i="3"/>
  <c r="V111" i="3"/>
  <c r="U111" i="3"/>
  <c r="T111" i="3"/>
  <c r="S111" i="3"/>
  <c r="R111" i="3"/>
  <c r="Q111" i="3"/>
  <c r="X110" i="3"/>
  <c r="W109" i="3"/>
  <c r="V109" i="3"/>
  <c r="U109" i="3"/>
  <c r="T109" i="3"/>
  <c r="S109" i="3"/>
  <c r="R109" i="3"/>
  <c r="Q109" i="3"/>
  <c r="W108" i="3"/>
  <c r="V108" i="3"/>
  <c r="U108" i="3"/>
  <c r="T108" i="3"/>
  <c r="S108" i="3"/>
  <c r="R108" i="3"/>
  <c r="Q108" i="3"/>
  <c r="W104" i="3"/>
  <c r="V104" i="3"/>
  <c r="U104" i="3"/>
  <c r="T104" i="3"/>
  <c r="S104" i="3"/>
  <c r="R104" i="3"/>
  <c r="Q104" i="3"/>
  <c r="W103" i="3"/>
  <c r="V103" i="3"/>
  <c r="U103" i="3"/>
  <c r="T103" i="3"/>
  <c r="S103" i="3"/>
  <c r="R103" i="3"/>
  <c r="W102" i="3"/>
  <c r="V102" i="3"/>
  <c r="U102" i="3"/>
  <c r="T102" i="3"/>
  <c r="S102" i="3"/>
  <c r="R102" i="3"/>
  <c r="Q102" i="3"/>
  <c r="W101" i="3"/>
  <c r="V101" i="3"/>
  <c r="U101" i="3"/>
  <c r="T101" i="3"/>
  <c r="S101" i="3"/>
  <c r="R101" i="3"/>
  <c r="Q101" i="3"/>
  <c r="W99" i="3"/>
  <c r="V99" i="3"/>
  <c r="U99" i="3"/>
  <c r="T99" i="3"/>
  <c r="S99" i="3"/>
  <c r="R99" i="3"/>
  <c r="Q99" i="3"/>
  <c r="W96" i="3"/>
  <c r="V96" i="3"/>
  <c r="U96" i="3"/>
  <c r="T96" i="3"/>
  <c r="S96" i="3"/>
  <c r="R96" i="3"/>
  <c r="Q96" i="3"/>
  <c r="W93" i="3"/>
  <c r="V93" i="3"/>
  <c r="U93" i="3"/>
  <c r="T93" i="3"/>
  <c r="S93" i="3"/>
  <c r="R93" i="3"/>
  <c r="Q93" i="3"/>
  <c r="W92" i="3"/>
  <c r="V92" i="3"/>
  <c r="U92" i="3"/>
  <c r="T92" i="3"/>
  <c r="S92" i="3"/>
  <c r="R92" i="3"/>
  <c r="Q92" i="3"/>
  <c r="W91" i="3"/>
  <c r="V91" i="3"/>
  <c r="U91" i="3"/>
  <c r="T91" i="3"/>
  <c r="S91" i="3"/>
  <c r="R91" i="3"/>
  <c r="Q91" i="3"/>
  <c r="W90" i="3"/>
  <c r="V90" i="3"/>
  <c r="U90" i="3"/>
  <c r="T90" i="3"/>
  <c r="S90" i="3"/>
  <c r="R90" i="3"/>
  <c r="Q90" i="3"/>
  <c r="X89" i="3"/>
  <c r="W88" i="3"/>
  <c r="V88" i="3"/>
  <c r="U88" i="3"/>
  <c r="T88" i="3"/>
  <c r="S88" i="3"/>
  <c r="R88" i="3"/>
  <c r="Q88" i="3"/>
  <c r="W87" i="3"/>
  <c r="V87" i="3"/>
  <c r="U87" i="3"/>
  <c r="T87" i="3"/>
  <c r="S87" i="3"/>
  <c r="R87" i="3"/>
  <c r="Q87" i="3"/>
  <c r="W83" i="3"/>
  <c r="V83" i="3"/>
  <c r="U83" i="3"/>
  <c r="T83" i="3"/>
  <c r="S83" i="3"/>
  <c r="R83" i="3"/>
  <c r="Q83" i="3"/>
  <c r="W82" i="3"/>
  <c r="V82" i="3"/>
  <c r="U82" i="3"/>
  <c r="T82" i="3"/>
  <c r="S82" i="3"/>
  <c r="R82" i="3"/>
  <c r="Q82" i="3"/>
  <c r="W81" i="3"/>
  <c r="V81" i="3"/>
  <c r="U81" i="3"/>
  <c r="T81" i="3"/>
  <c r="S81" i="3"/>
  <c r="R81" i="3"/>
  <c r="Q81" i="3"/>
  <c r="W80" i="3"/>
  <c r="V80" i="3"/>
  <c r="U80" i="3"/>
  <c r="T80" i="3"/>
  <c r="S80" i="3"/>
  <c r="R80" i="3"/>
  <c r="Q80" i="3"/>
  <c r="W78" i="3"/>
  <c r="V78" i="3"/>
  <c r="U78" i="3"/>
  <c r="T78" i="3"/>
  <c r="S78" i="3"/>
  <c r="R78" i="3"/>
  <c r="Q78" i="3"/>
  <c r="W75" i="3"/>
  <c r="V75" i="3"/>
  <c r="U75" i="3"/>
  <c r="T75" i="3"/>
  <c r="S75" i="3"/>
  <c r="R75" i="3"/>
  <c r="Q75" i="3"/>
  <c r="W72" i="3"/>
  <c r="V72" i="3"/>
  <c r="U72" i="3"/>
  <c r="T72" i="3"/>
  <c r="S72" i="3"/>
  <c r="R72" i="3"/>
  <c r="Q72" i="3"/>
  <c r="W71" i="3"/>
  <c r="V71" i="3"/>
  <c r="U71" i="3"/>
  <c r="T71" i="3"/>
  <c r="S71" i="3"/>
  <c r="R71" i="3"/>
  <c r="Q71" i="3"/>
  <c r="W70" i="3"/>
  <c r="V70" i="3"/>
  <c r="U70" i="3"/>
  <c r="T70" i="3"/>
  <c r="S70" i="3"/>
  <c r="R70" i="3"/>
  <c r="Q70" i="3"/>
  <c r="W69" i="3"/>
  <c r="V69" i="3"/>
  <c r="U69" i="3"/>
  <c r="T69" i="3"/>
  <c r="S69" i="3"/>
  <c r="R69" i="3"/>
  <c r="Q69" i="3"/>
  <c r="W67" i="3"/>
  <c r="V67" i="3"/>
  <c r="U67" i="3"/>
  <c r="T67" i="3"/>
  <c r="S67" i="3"/>
  <c r="R67" i="3"/>
  <c r="Q67" i="3"/>
  <c r="W66" i="3"/>
  <c r="V66" i="3"/>
  <c r="U66" i="3"/>
  <c r="T66" i="3"/>
  <c r="S66" i="3"/>
  <c r="R66" i="3"/>
  <c r="Q66" i="3"/>
  <c r="W62" i="3"/>
  <c r="V62" i="3"/>
  <c r="U62" i="3"/>
  <c r="T62" i="3"/>
  <c r="S62" i="3"/>
  <c r="R62" i="3"/>
  <c r="Q62" i="3"/>
  <c r="W61" i="3"/>
  <c r="V61" i="3"/>
  <c r="U61" i="3"/>
  <c r="T61" i="3"/>
  <c r="S61" i="3"/>
  <c r="R61" i="3"/>
  <c r="Q61" i="3"/>
  <c r="W60" i="3"/>
  <c r="V60" i="3"/>
  <c r="U60" i="3"/>
  <c r="T60" i="3"/>
  <c r="S60" i="3"/>
  <c r="R60" i="3"/>
  <c r="Q60" i="3"/>
  <c r="W59" i="3"/>
  <c r="V59" i="3"/>
  <c r="U59" i="3"/>
  <c r="T59" i="3"/>
  <c r="S59" i="3"/>
  <c r="R59" i="3"/>
  <c r="Q59" i="3"/>
  <c r="W57" i="3"/>
  <c r="V57" i="3"/>
  <c r="U57" i="3"/>
  <c r="T57" i="3"/>
  <c r="S57" i="3"/>
  <c r="R57" i="3"/>
  <c r="Q57" i="3"/>
  <c r="W54" i="3"/>
  <c r="V54" i="3"/>
  <c r="U54" i="3"/>
  <c r="T54" i="3"/>
  <c r="S54" i="3"/>
  <c r="R54" i="3"/>
  <c r="Q54" i="3"/>
  <c r="W51" i="3"/>
  <c r="V51" i="3"/>
  <c r="U51" i="3"/>
  <c r="T51" i="3"/>
  <c r="S51" i="3"/>
  <c r="R51" i="3"/>
  <c r="Q51" i="3"/>
  <c r="W50" i="3"/>
  <c r="V50" i="3"/>
  <c r="U50" i="3"/>
  <c r="T50" i="3"/>
  <c r="S50" i="3"/>
  <c r="R50" i="3"/>
  <c r="Q50" i="3"/>
  <c r="W49" i="3"/>
  <c r="V49" i="3"/>
  <c r="U49" i="3"/>
  <c r="T49" i="3"/>
  <c r="S49" i="3"/>
  <c r="R49" i="3"/>
  <c r="Q49" i="3"/>
  <c r="W48" i="3"/>
  <c r="V48" i="3"/>
  <c r="U48" i="3"/>
  <c r="T48" i="3"/>
  <c r="S48" i="3"/>
  <c r="R48" i="3"/>
  <c r="Q48" i="3"/>
  <c r="X47" i="3"/>
  <c r="W46" i="3"/>
  <c r="V46" i="3"/>
  <c r="U46" i="3"/>
  <c r="T46" i="3"/>
  <c r="S46" i="3"/>
  <c r="R46" i="3"/>
  <c r="Q46" i="3"/>
  <c r="W45" i="3"/>
  <c r="V45" i="3"/>
  <c r="U45" i="3"/>
  <c r="T45" i="3"/>
  <c r="S45" i="3"/>
  <c r="R45" i="3"/>
  <c r="Q45" i="3"/>
  <c r="W26" i="3"/>
  <c r="W33" i="3" s="1"/>
  <c r="V26" i="3"/>
  <c r="V41" i="3" s="1"/>
  <c r="U26" i="3"/>
  <c r="U41" i="3" s="1"/>
  <c r="T26" i="3"/>
  <c r="T41" i="3" s="1"/>
  <c r="S26" i="3"/>
  <c r="S41" i="3" s="1"/>
  <c r="R26" i="3"/>
  <c r="R38" i="3" s="1"/>
  <c r="Q26" i="3"/>
  <c r="Q30" i="3" s="1"/>
  <c r="W20" i="3"/>
  <c r="V20" i="3"/>
  <c r="U20" i="3"/>
  <c r="T20" i="3"/>
  <c r="S20" i="3"/>
  <c r="R20" i="3"/>
  <c r="Q20" i="3"/>
  <c r="W19" i="3"/>
  <c r="V19" i="3"/>
  <c r="U19" i="3"/>
  <c r="T19" i="3"/>
  <c r="S19" i="3"/>
  <c r="R19" i="3"/>
  <c r="Q19" i="3"/>
  <c r="W18" i="3"/>
  <c r="V18" i="3"/>
  <c r="U18" i="3"/>
  <c r="T18" i="3"/>
  <c r="S18" i="3"/>
  <c r="R18" i="3"/>
  <c r="Q18" i="3"/>
  <c r="W17" i="3"/>
  <c r="V17" i="3"/>
  <c r="U17" i="3"/>
  <c r="T17" i="3"/>
  <c r="S17" i="3"/>
  <c r="R17" i="3"/>
  <c r="Q17" i="3"/>
  <c r="W15" i="3"/>
  <c r="V15" i="3"/>
  <c r="U15" i="3"/>
  <c r="T15" i="3"/>
  <c r="S15" i="3"/>
  <c r="R15" i="3"/>
  <c r="Q15" i="3"/>
  <c r="W12" i="3"/>
  <c r="V12" i="3"/>
  <c r="U12" i="3"/>
  <c r="T12" i="3"/>
  <c r="S12" i="3"/>
  <c r="R12" i="3"/>
  <c r="Q12" i="3"/>
  <c r="W9" i="3"/>
  <c r="V9" i="3"/>
  <c r="U9" i="3"/>
  <c r="T9" i="3"/>
  <c r="S9" i="3"/>
  <c r="R9" i="3"/>
  <c r="Q9" i="3"/>
  <c r="W8" i="3"/>
  <c r="V8" i="3"/>
  <c r="U8" i="3"/>
  <c r="T8" i="3"/>
  <c r="S8" i="3"/>
  <c r="R8" i="3"/>
  <c r="Q8" i="3"/>
  <c r="W7" i="3"/>
  <c r="V7" i="3"/>
  <c r="U7" i="3"/>
  <c r="T7" i="3"/>
  <c r="S7" i="3"/>
  <c r="R7" i="3"/>
  <c r="Q7" i="3"/>
  <c r="W6" i="3"/>
  <c r="V6" i="3"/>
  <c r="U6" i="3"/>
  <c r="T6" i="3"/>
  <c r="S6" i="3"/>
  <c r="R6" i="3"/>
  <c r="Q6" i="3"/>
  <c r="W4" i="3"/>
  <c r="V4" i="3"/>
  <c r="U4" i="3"/>
  <c r="T4" i="3"/>
  <c r="S4" i="3"/>
  <c r="R4" i="3"/>
  <c r="Q4" i="3"/>
  <c r="W3" i="3"/>
  <c r="V3" i="3"/>
  <c r="U3" i="3"/>
  <c r="T3" i="3"/>
  <c r="S3" i="3"/>
  <c r="R3" i="3"/>
  <c r="Q3" i="3"/>
  <c r="L73" i="4"/>
  <c r="C74" i="4"/>
  <c r="L74" i="4" s="1"/>
  <c r="D74" i="4"/>
  <c r="E74" i="4"/>
  <c r="F74" i="4"/>
  <c r="G74" i="4"/>
  <c r="H74" i="4"/>
  <c r="I74" i="4"/>
  <c r="J74" i="4"/>
  <c r="K74" i="4"/>
  <c r="C75" i="4"/>
  <c r="L75" i="4" s="1"/>
  <c r="D75" i="4"/>
  <c r="E75" i="4"/>
  <c r="F75" i="4"/>
  <c r="G75" i="4"/>
  <c r="H75" i="4"/>
  <c r="I75" i="4"/>
  <c r="J75" i="4"/>
  <c r="K75" i="4"/>
  <c r="C76" i="4"/>
  <c r="L76" i="4" s="1"/>
  <c r="D76" i="4"/>
  <c r="E76" i="4"/>
  <c r="F76" i="4"/>
  <c r="G76" i="4"/>
  <c r="H76" i="4"/>
  <c r="I76" i="4"/>
  <c r="J76" i="4"/>
  <c r="K76" i="4"/>
  <c r="L66" i="7"/>
  <c r="C67" i="7"/>
  <c r="D67" i="7"/>
  <c r="E67" i="7"/>
  <c r="F67" i="7"/>
  <c r="G67" i="7"/>
  <c r="H67" i="7"/>
  <c r="I67" i="7"/>
  <c r="J67" i="7"/>
  <c r="K67" i="7"/>
  <c r="L67" i="7"/>
  <c r="C68" i="7"/>
  <c r="D68" i="7"/>
  <c r="E68" i="7"/>
  <c r="F68" i="7"/>
  <c r="G68" i="7"/>
  <c r="H68" i="7"/>
  <c r="I68" i="7"/>
  <c r="J68" i="7"/>
  <c r="K68" i="7"/>
  <c r="L68" i="7"/>
  <c r="C69" i="7"/>
  <c r="D69" i="7"/>
  <c r="E69" i="7"/>
  <c r="F69" i="7"/>
  <c r="G69" i="7"/>
  <c r="H69" i="7"/>
  <c r="I69" i="7"/>
  <c r="J69" i="7"/>
  <c r="K69" i="7"/>
  <c r="L69" i="7"/>
  <c r="E13" i="8"/>
  <c r="E14" i="8" s="1"/>
  <c r="F13" i="8"/>
  <c r="F16" i="8" s="1"/>
  <c r="G13" i="8"/>
  <c r="G18" i="8" s="1"/>
  <c r="H13" i="8"/>
  <c r="H17" i="8" s="1"/>
  <c r="I13" i="8"/>
  <c r="I18" i="8" s="1"/>
  <c r="J13" i="8"/>
  <c r="J15" i="8" s="1"/>
  <c r="K13" i="8"/>
  <c r="K19" i="8" s="1"/>
  <c r="D13" i="8"/>
  <c r="D14" i="8" s="1"/>
  <c r="C13" i="8"/>
  <c r="C17" i="8" s="1"/>
  <c r="D4" i="8"/>
  <c r="E4" i="8"/>
  <c r="F4" i="8"/>
  <c r="G4" i="8"/>
  <c r="H4" i="8"/>
  <c r="I4" i="8"/>
  <c r="J4" i="8"/>
  <c r="K4" i="8"/>
  <c r="D5" i="8"/>
  <c r="E5" i="8"/>
  <c r="F5" i="8"/>
  <c r="G5" i="8"/>
  <c r="H5" i="8"/>
  <c r="I5" i="8"/>
  <c r="J5" i="8"/>
  <c r="K5" i="8"/>
  <c r="D6" i="8"/>
  <c r="E6" i="8"/>
  <c r="F6" i="8"/>
  <c r="G6" i="8"/>
  <c r="H6" i="8"/>
  <c r="I6" i="8"/>
  <c r="J6" i="8"/>
  <c r="K6" i="8"/>
  <c r="D7" i="8"/>
  <c r="E7" i="8"/>
  <c r="F7" i="8"/>
  <c r="G7" i="8"/>
  <c r="H7" i="8"/>
  <c r="I7" i="8"/>
  <c r="J7" i="8"/>
  <c r="K7" i="8"/>
  <c r="D8" i="8"/>
  <c r="E8" i="8"/>
  <c r="F8" i="8"/>
  <c r="G8" i="8"/>
  <c r="H8" i="8"/>
  <c r="I8" i="8"/>
  <c r="J8" i="8"/>
  <c r="K8" i="8"/>
  <c r="D9" i="8"/>
  <c r="E9" i="8"/>
  <c r="F9" i="8"/>
  <c r="G9" i="8"/>
  <c r="H9" i="8"/>
  <c r="I9" i="8"/>
  <c r="J9" i="8"/>
  <c r="K9" i="8"/>
  <c r="C9" i="8"/>
  <c r="C8" i="8"/>
  <c r="C7" i="8"/>
  <c r="L92" i="8"/>
  <c r="X188" i="3" l="1"/>
  <c r="X19" i="3"/>
  <c r="X184" i="3"/>
  <c r="X181" i="3"/>
  <c r="X178" i="3"/>
  <c r="X194" i="3"/>
  <c r="X177" i="3"/>
  <c r="X193" i="3"/>
  <c r="X176" i="3"/>
  <c r="X189" i="3"/>
  <c r="X175" i="3"/>
  <c r="X187" i="3"/>
  <c r="X186" i="3"/>
  <c r="X199" i="3"/>
  <c r="Q41" i="6"/>
  <c r="Q40" i="6"/>
  <c r="AK25" i="6"/>
  <c r="AK24" i="6"/>
  <c r="AK38" i="6"/>
  <c r="AK41" i="6"/>
  <c r="AK27" i="6"/>
  <c r="AK39" i="6"/>
  <c r="AK36" i="6"/>
  <c r="AK33" i="6"/>
  <c r="AK30" i="6"/>
  <c r="AK29" i="6"/>
  <c r="AK28" i="6"/>
  <c r="AK40" i="6"/>
  <c r="X6" i="6"/>
  <c r="X7" i="6"/>
  <c r="X20" i="6"/>
  <c r="X19" i="6"/>
  <c r="X4" i="6"/>
  <c r="X18" i="6"/>
  <c r="X45" i="6"/>
  <c r="X3" i="6"/>
  <c r="X15" i="6"/>
  <c r="X17" i="6"/>
  <c r="X87" i="6"/>
  <c r="X12" i="6"/>
  <c r="X9" i="6"/>
  <c r="Q24" i="6"/>
  <c r="X8" i="6"/>
  <c r="T24" i="6"/>
  <c r="X8" i="3"/>
  <c r="Q24" i="3"/>
  <c r="X7" i="3"/>
  <c r="X20" i="3"/>
  <c r="Q25" i="3"/>
  <c r="Q28" i="3"/>
  <c r="X4" i="3"/>
  <c r="X198" i="3"/>
  <c r="X6" i="3"/>
  <c r="Q29" i="3"/>
  <c r="X173" i="3"/>
  <c r="X197" i="3"/>
  <c r="X210" i="3"/>
  <c r="X18" i="3"/>
  <c r="Q36" i="3"/>
  <c r="X172" i="3"/>
  <c r="X196" i="3"/>
  <c r="X209" i="3"/>
  <c r="X3" i="3"/>
  <c r="X17" i="3"/>
  <c r="Q39" i="3"/>
  <c r="X154" i="3"/>
  <c r="X208" i="3"/>
  <c r="X15" i="3"/>
  <c r="Q41" i="3"/>
  <c r="X135" i="3"/>
  <c r="X207" i="3"/>
  <c r="X12" i="3"/>
  <c r="X205" i="3"/>
  <c r="X9" i="3"/>
  <c r="X202" i="3"/>
  <c r="X67" i="6"/>
  <c r="X66" i="6"/>
  <c r="X78" i="6"/>
  <c r="X75" i="6"/>
  <c r="X133" i="3"/>
  <c r="X69" i="6"/>
  <c r="X51" i="6"/>
  <c r="X50" i="6"/>
  <c r="X59" i="6"/>
  <c r="X62" i="6"/>
  <c r="T25" i="6"/>
  <c r="X49" i="6"/>
  <c r="X48" i="6"/>
  <c r="X61" i="6"/>
  <c r="X46" i="6"/>
  <c r="X60" i="6"/>
  <c r="X57" i="6"/>
  <c r="X54" i="6"/>
  <c r="W24" i="6"/>
  <c r="W25" i="6"/>
  <c r="V24" i="6"/>
  <c r="X103" i="6"/>
  <c r="V25" i="6"/>
  <c r="R25" i="6"/>
  <c r="X82" i="6"/>
  <c r="X81" i="6"/>
  <c r="X80" i="6"/>
  <c r="X71" i="6"/>
  <c r="X70" i="6"/>
  <c r="X83" i="6"/>
  <c r="R24" i="6"/>
  <c r="X72" i="6"/>
  <c r="X167" i="3"/>
  <c r="X151" i="3"/>
  <c r="X153" i="3"/>
  <c r="X166" i="3"/>
  <c r="X165" i="3"/>
  <c r="X164" i="3"/>
  <c r="X162" i="3"/>
  <c r="X159" i="3"/>
  <c r="X156" i="3"/>
  <c r="X155" i="3"/>
  <c r="X146" i="3"/>
  <c r="X120" i="3"/>
  <c r="X101" i="6"/>
  <c r="X96" i="6"/>
  <c r="X92" i="6"/>
  <c r="X91" i="6"/>
  <c r="X104" i="6"/>
  <c r="X90" i="6"/>
  <c r="X102" i="6"/>
  <c r="S25" i="6"/>
  <c r="X99" i="6"/>
  <c r="S24" i="6"/>
  <c r="X93" i="6"/>
  <c r="X88" i="6"/>
  <c r="X109" i="3"/>
  <c r="X123" i="3"/>
  <c r="X87" i="3"/>
  <c r="X59" i="3"/>
  <c r="X54" i="3"/>
  <c r="X45" i="3"/>
  <c r="X60" i="3"/>
  <c r="X57" i="3"/>
  <c r="X49" i="3"/>
  <c r="X46" i="3"/>
  <c r="X48" i="3"/>
  <c r="X51" i="3"/>
  <c r="X50" i="3"/>
  <c r="X62" i="3"/>
  <c r="X61" i="3"/>
  <c r="X91" i="3"/>
  <c r="U25" i="3"/>
  <c r="X104" i="3"/>
  <c r="X93" i="3"/>
  <c r="V27" i="3"/>
  <c r="T24" i="3"/>
  <c r="X78" i="3"/>
  <c r="X72" i="3"/>
  <c r="X71" i="3"/>
  <c r="X70" i="3"/>
  <c r="X69" i="3"/>
  <c r="X81" i="3"/>
  <c r="X75" i="3"/>
  <c r="X82" i="3"/>
  <c r="X80" i="3"/>
  <c r="V36" i="3"/>
  <c r="V40" i="3"/>
  <c r="W30" i="3"/>
  <c r="W25" i="3"/>
  <c r="W27" i="3"/>
  <c r="W38" i="3"/>
  <c r="W28" i="3"/>
  <c r="W40" i="3"/>
  <c r="W24" i="3"/>
  <c r="W29" i="3"/>
  <c r="U24" i="3"/>
  <c r="T25" i="3"/>
  <c r="V30" i="3"/>
  <c r="X66" i="3"/>
  <c r="X83" i="3"/>
  <c r="S25" i="3"/>
  <c r="S24" i="3"/>
  <c r="X67" i="3"/>
  <c r="U25" i="6"/>
  <c r="U28" i="6"/>
  <c r="U33" i="6"/>
  <c r="V27" i="6"/>
  <c r="V28" i="6"/>
  <c r="V29" i="6"/>
  <c r="V30" i="6"/>
  <c r="V33" i="6"/>
  <c r="V36" i="6"/>
  <c r="V38" i="6"/>
  <c r="V39" i="6"/>
  <c r="V40" i="6"/>
  <c r="W27" i="6"/>
  <c r="W28" i="6"/>
  <c r="W29" i="6"/>
  <c r="W30" i="6"/>
  <c r="W33" i="6"/>
  <c r="W36" i="6"/>
  <c r="W38" i="6"/>
  <c r="W39" i="6"/>
  <c r="W40" i="6"/>
  <c r="U30" i="6"/>
  <c r="U41" i="6"/>
  <c r="X26" i="6"/>
  <c r="U27" i="6"/>
  <c r="U36" i="6"/>
  <c r="Q27" i="6"/>
  <c r="Q28" i="6"/>
  <c r="Q29" i="6"/>
  <c r="Q30" i="6"/>
  <c r="Q33" i="6"/>
  <c r="Q36" i="6"/>
  <c r="Q38" i="6"/>
  <c r="Q39" i="6"/>
  <c r="U24" i="6"/>
  <c r="U29" i="6"/>
  <c r="U39" i="6"/>
  <c r="R27" i="6"/>
  <c r="R28" i="6"/>
  <c r="R29" i="6"/>
  <c r="R30" i="6"/>
  <c r="R33" i="6"/>
  <c r="R36" i="6"/>
  <c r="R38" i="6"/>
  <c r="R39" i="6"/>
  <c r="R40" i="6"/>
  <c r="U40" i="6"/>
  <c r="S27" i="6"/>
  <c r="S28" i="6"/>
  <c r="S29" i="6"/>
  <c r="S30" i="6"/>
  <c r="S33" i="6"/>
  <c r="S36" i="6"/>
  <c r="S38" i="6"/>
  <c r="S39" i="6"/>
  <c r="S40" i="6"/>
  <c r="T27" i="6"/>
  <c r="T28" i="6"/>
  <c r="T29" i="6"/>
  <c r="T30" i="6"/>
  <c r="T33" i="6"/>
  <c r="T36" i="6"/>
  <c r="T38" i="6"/>
  <c r="T39" i="6"/>
  <c r="T40" i="6"/>
  <c r="V39" i="3"/>
  <c r="Q27" i="3"/>
  <c r="R30" i="3"/>
  <c r="V38" i="3"/>
  <c r="Q40" i="3"/>
  <c r="W41" i="3"/>
  <c r="X101" i="3"/>
  <c r="X113" i="3"/>
  <c r="X129" i="3"/>
  <c r="X143" i="3"/>
  <c r="R40" i="3"/>
  <c r="X99" i="3"/>
  <c r="X112" i="3"/>
  <c r="X125" i="3"/>
  <c r="X141" i="3"/>
  <c r="R25" i="3"/>
  <c r="R36" i="3"/>
  <c r="X96" i="3"/>
  <c r="X111" i="3"/>
  <c r="X124" i="3"/>
  <c r="X138" i="3"/>
  <c r="R29" i="3"/>
  <c r="V29" i="3"/>
  <c r="Q33" i="3"/>
  <c r="W36" i="3"/>
  <c r="R39" i="3"/>
  <c r="X92" i="3"/>
  <c r="X108" i="3"/>
  <c r="X122" i="3"/>
  <c r="X134" i="3"/>
  <c r="X150" i="3"/>
  <c r="R24" i="3"/>
  <c r="R27" i="3"/>
  <c r="V24" i="3"/>
  <c r="R28" i="3"/>
  <c r="V33" i="3"/>
  <c r="Q38" i="3"/>
  <c r="W39" i="3"/>
  <c r="R41" i="3"/>
  <c r="X41" i="3" s="1"/>
  <c r="Z231" i="3" s="1"/>
  <c r="X90" i="3"/>
  <c r="X103" i="3"/>
  <c r="X117" i="3"/>
  <c r="X132" i="3"/>
  <c r="X145" i="3"/>
  <c r="V25" i="3"/>
  <c r="R33" i="3"/>
  <c r="X26" i="3"/>
  <c r="Z216" i="3" s="1"/>
  <c r="V28" i="3"/>
  <c r="X88" i="3"/>
  <c r="X102" i="3"/>
  <c r="X114" i="3"/>
  <c r="X130" i="3"/>
  <c r="X144" i="3"/>
  <c r="S27" i="3"/>
  <c r="S28" i="3"/>
  <c r="S29" i="3"/>
  <c r="S30" i="3"/>
  <c r="S33" i="3"/>
  <c r="S36" i="3"/>
  <c r="S38" i="3"/>
  <c r="S39" i="3"/>
  <c r="S40" i="3"/>
  <c r="T27" i="3"/>
  <c r="T28" i="3"/>
  <c r="T29" i="3"/>
  <c r="T30" i="3"/>
  <c r="T33" i="3"/>
  <c r="T36" i="3"/>
  <c r="T38" i="3"/>
  <c r="T39" i="3"/>
  <c r="T40" i="3"/>
  <c r="U27" i="3"/>
  <c r="U28" i="3"/>
  <c r="U29" i="3"/>
  <c r="U30" i="3"/>
  <c r="U33" i="3"/>
  <c r="U36" i="3"/>
  <c r="U38" i="3"/>
  <c r="U39" i="3"/>
  <c r="U40" i="3"/>
  <c r="I17" i="8"/>
  <c r="G17" i="8"/>
  <c r="G16" i="8"/>
  <c r="G14" i="8"/>
  <c r="G15" i="8"/>
  <c r="G19" i="8"/>
  <c r="L13" i="8"/>
  <c r="E16" i="8"/>
  <c r="H19" i="8"/>
  <c r="E15" i="8"/>
  <c r="J18" i="8"/>
  <c r="F18" i="8"/>
  <c r="J19" i="8"/>
  <c r="J14" i="8"/>
  <c r="I19" i="8"/>
  <c r="E17" i="8"/>
  <c r="J16" i="8"/>
  <c r="F14" i="8"/>
  <c r="I16" i="8"/>
  <c r="F19" i="8"/>
  <c r="H15" i="8"/>
  <c r="H18" i="8"/>
  <c r="F15" i="8"/>
  <c r="F17" i="8"/>
  <c r="J17" i="8"/>
  <c r="K14" i="8"/>
  <c r="I14" i="8"/>
  <c r="I15" i="8"/>
  <c r="C18" i="8"/>
  <c r="C19" i="8"/>
  <c r="E18" i="8"/>
  <c r="K16" i="8"/>
  <c r="E19" i="8"/>
  <c r="K17" i="8"/>
  <c r="H14" i="8"/>
  <c r="K15" i="8"/>
  <c r="K18" i="8"/>
  <c r="H16" i="8"/>
  <c r="D18" i="8"/>
  <c r="D19" i="8"/>
  <c r="D17" i="8"/>
  <c r="D16" i="8"/>
  <c r="D15" i="8"/>
  <c r="X41" i="6" l="1"/>
  <c r="X25" i="6"/>
  <c r="X24" i="6"/>
  <c r="X36" i="6"/>
  <c r="X29" i="3"/>
  <c r="Z219" i="3" s="1"/>
  <c r="X30" i="3"/>
  <c r="Z220" i="3" s="1"/>
  <c r="X39" i="3"/>
  <c r="Z229" i="3" s="1"/>
  <c r="X36" i="3"/>
  <c r="Z227" i="3" s="1"/>
  <c r="X24" i="3"/>
  <c r="Z214" i="3" s="1"/>
  <c r="X25" i="3"/>
  <c r="Z215" i="3" s="1"/>
  <c r="X40" i="3"/>
  <c r="Z230" i="3" s="1"/>
  <c r="X33" i="6"/>
  <c r="X29" i="6"/>
  <c r="X28" i="6"/>
  <c r="X30" i="6"/>
  <c r="X39" i="6"/>
  <c r="X40" i="6"/>
  <c r="X27" i="6"/>
  <c r="X38" i="6"/>
  <c r="X27" i="3"/>
  <c r="Z217" i="3" s="1"/>
  <c r="X33" i="3"/>
  <c r="X38" i="3"/>
  <c r="Z228" i="3" s="1"/>
  <c r="X28" i="3"/>
  <c r="Z218" i="3" s="1"/>
  <c r="L18" i="8"/>
  <c r="L17" i="8"/>
  <c r="L19" i="8"/>
  <c r="Z222" i="3" l="1"/>
  <c r="Z221" i="3"/>
  <c r="Z226" i="3"/>
  <c r="Z223" i="3"/>
  <c r="Z225" i="3"/>
  <c r="Z224" i="3"/>
  <c r="C16" i="8"/>
  <c r="L16" i="8" s="1"/>
  <c r="C15" i="8"/>
  <c r="L15" i="8" s="1"/>
  <c r="C14" i="8"/>
  <c r="L14" i="8" s="1"/>
  <c r="L8" i="8" l="1"/>
  <c r="C6" i="8"/>
  <c r="C5" i="8"/>
  <c r="C4" i="8"/>
  <c r="L3" i="8"/>
  <c r="L9" i="8" l="1"/>
  <c r="L7" i="8"/>
  <c r="L5" i="8"/>
  <c r="L6" i="8"/>
  <c r="L4" i="8"/>
  <c r="J216" i="3" l="1"/>
  <c r="K227" i="3" l="1"/>
  <c r="K226" i="3"/>
  <c r="K225" i="3"/>
  <c r="K224" i="3"/>
  <c r="K223" i="3"/>
  <c r="K222" i="3"/>
  <c r="K221" i="3"/>
  <c r="K220" i="3"/>
  <c r="K215" i="3"/>
  <c r="K216" i="3"/>
  <c r="K217" i="3"/>
  <c r="K218" i="3"/>
  <c r="K219" i="3"/>
  <c r="K228" i="3"/>
  <c r="K229" i="3"/>
  <c r="K230" i="3"/>
  <c r="K231" i="3"/>
  <c r="K214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5" i="3"/>
  <c r="H215" i="3"/>
  <c r="J215" i="3" s="1"/>
  <c r="G215" i="3"/>
  <c r="F215" i="3"/>
  <c r="E215" i="3"/>
  <c r="D215" i="3"/>
  <c r="C215" i="3"/>
  <c r="I214" i="3"/>
  <c r="H214" i="3"/>
  <c r="G214" i="3"/>
  <c r="F214" i="3"/>
  <c r="E214" i="3"/>
  <c r="D214" i="3"/>
  <c r="C214" i="3"/>
  <c r="L5" i="1"/>
  <c r="C62" i="4"/>
  <c r="C61" i="4"/>
  <c r="C60" i="4"/>
  <c r="C55" i="4"/>
  <c r="C54" i="4"/>
  <c r="C53" i="4"/>
  <c r="C48" i="4"/>
  <c r="C47" i="4"/>
  <c r="C46" i="4"/>
  <c r="C41" i="4"/>
  <c r="C40" i="4"/>
  <c r="C39" i="4"/>
  <c r="C55" i="7"/>
  <c r="C54" i="7"/>
  <c r="C53" i="7"/>
  <c r="C48" i="7"/>
  <c r="C47" i="7"/>
  <c r="C46" i="7"/>
  <c r="C34" i="7"/>
  <c r="C33" i="7"/>
  <c r="L33" i="7" s="1"/>
  <c r="C32" i="7"/>
  <c r="C34" i="4"/>
  <c r="C33" i="4"/>
  <c r="C32" i="4"/>
  <c r="C27" i="7"/>
  <c r="C26" i="7"/>
  <c r="L26" i="7" s="1"/>
  <c r="C25" i="7"/>
  <c r="C27" i="4"/>
  <c r="C26" i="4"/>
  <c r="C25" i="4"/>
  <c r="D10" i="7"/>
  <c r="E10" i="7"/>
  <c r="E12" i="7" s="1"/>
  <c r="K34" i="7"/>
  <c r="K33" i="7"/>
  <c r="K32" i="7"/>
  <c r="I13" i="7"/>
  <c r="G13" i="7"/>
  <c r="D13" i="7"/>
  <c r="I12" i="7"/>
  <c r="H12" i="7"/>
  <c r="F12" i="7"/>
  <c r="I11" i="7"/>
  <c r="H11" i="7"/>
  <c r="K10" i="7"/>
  <c r="K13" i="7" s="1"/>
  <c r="J10" i="7"/>
  <c r="J13" i="7" s="1"/>
  <c r="I10" i="7"/>
  <c r="H10" i="7"/>
  <c r="H13" i="7" s="1"/>
  <c r="G10" i="7"/>
  <c r="G11" i="7" s="1"/>
  <c r="F10" i="7"/>
  <c r="F11" i="7" s="1"/>
  <c r="D12" i="7"/>
  <c r="C10" i="7"/>
  <c r="C13" i="7" s="1"/>
  <c r="K62" i="7"/>
  <c r="J62" i="7"/>
  <c r="I62" i="7"/>
  <c r="H62" i="7"/>
  <c r="G62" i="7"/>
  <c r="F62" i="7"/>
  <c r="E62" i="7"/>
  <c r="D62" i="7"/>
  <c r="C62" i="7"/>
  <c r="K61" i="7"/>
  <c r="J61" i="7"/>
  <c r="I61" i="7"/>
  <c r="H61" i="7"/>
  <c r="G61" i="7"/>
  <c r="F61" i="7"/>
  <c r="E61" i="7"/>
  <c r="D61" i="7"/>
  <c r="C61" i="7"/>
  <c r="K60" i="7"/>
  <c r="J60" i="7"/>
  <c r="I60" i="7"/>
  <c r="H60" i="7"/>
  <c r="G60" i="7"/>
  <c r="F60" i="7"/>
  <c r="E60" i="7"/>
  <c r="D60" i="7"/>
  <c r="L60" i="7" s="1"/>
  <c r="C60" i="7"/>
  <c r="L59" i="7"/>
  <c r="K55" i="7"/>
  <c r="J55" i="7"/>
  <c r="I55" i="7"/>
  <c r="H55" i="7"/>
  <c r="G55" i="7"/>
  <c r="F55" i="7"/>
  <c r="E55" i="7"/>
  <c r="D55" i="7"/>
  <c r="K54" i="7"/>
  <c r="J54" i="7"/>
  <c r="I54" i="7"/>
  <c r="H54" i="7"/>
  <c r="G54" i="7"/>
  <c r="F54" i="7"/>
  <c r="E54" i="7"/>
  <c r="D54" i="7"/>
  <c r="K53" i="7"/>
  <c r="J53" i="7"/>
  <c r="I53" i="7"/>
  <c r="H53" i="7"/>
  <c r="G53" i="7"/>
  <c r="F53" i="7"/>
  <c r="E53" i="7"/>
  <c r="D53" i="7"/>
  <c r="L52" i="7"/>
  <c r="K48" i="7"/>
  <c r="J48" i="7"/>
  <c r="I48" i="7"/>
  <c r="H48" i="7"/>
  <c r="G48" i="7"/>
  <c r="F48" i="7"/>
  <c r="E48" i="7"/>
  <c r="D48" i="7"/>
  <c r="K47" i="7"/>
  <c r="J47" i="7"/>
  <c r="I47" i="7"/>
  <c r="H47" i="7"/>
  <c r="G47" i="7"/>
  <c r="F47" i="7"/>
  <c r="E47" i="7"/>
  <c r="D47" i="7"/>
  <c r="K46" i="7"/>
  <c r="J46" i="7"/>
  <c r="I46" i="7"/>
  <c r="H46" i="7"/>
  <c r="G46" i="7"/>
  <c r="F46" i="7"/>
  <c r="E46" i="7"/>
  <c r="D46" i="7"/>
  <c r="L45" i="7"/>
  <c r="K41" i="7"/>
  <c r="J41" i="7"/>
  <c r="I41" i="7"/>
  <c r="H41" i="7"/>
  <c r="G41" i="7"/>
  <c r="F41" i="7"/>
  <c r="E41" i="7"/>
  <c r="D41" i="7"/>
  <c r="C41" i="7"/>
  <c r="K40" i="7"/>
  <c r="J40" i="7"/>
  <c r="I40" i="7"/>
  <c r="H40" i="7"/>
  <c r="G40" i="7"/>
  <c r="F40" i="7"/>
  <c r="E40" i="7"/>
  <c r="D40" i="7"/>
  <c r="C40" i="7"/>
  <c r="K39" i="7"/>
  <c r="J39" i="7"/>
  <c r="I39" i="7"/>
  <c r="H39" i="7"/>
  <c r="G39" i="7"/>
  <c r="F39" i="7"/>
  <c r="E39" i="7"/>
  <c r="D39" i="7"/>
  <c r="C39" i="7"/>
  <c r="L38" i="7"/>
  <c r="J34" i="7"/>
  <c r="I34" i="7"/>
  <c r="H34" i="7"/>
  <c r="G34" i="7"/>
  <c r="F34" i="7"/>
  <c r="E34" i="7"/>
  <c r="D34" i="7"/>
  <c r="L34" i="7"/>
  <c r="J33" i="7"/>
  <c r="I33" i="7"/>
  <c r="H33" i="7"/>
  <c r="G33" i="7"/>
  <c r="F33" i="7"/>
  <c r="E33" i="7"/>
  <c r="D33" i="7"/>
  <c r="J32" i="7"/>
  <c r="I32" i="7"/>
  <c r="H32" i="7"/>
  <c r="G32" i="7"/>
  <c r="F32" i="7"/>
  <c r="E32" i="7"/>
  <c r="D32" i="7"/>
  <c r="L32" i="7" s="1"/>
  <c r="L31" i="7"/>
  <c r="K27" i="7"/>
  <c r="J27" i="7"/>
  <c r="I27" i="7"/>
  <c r="H27" i="7"/>
  <c r="G27" i="7"/>
  <c r="F27" i="7"/>
  <c r="E27" i="7"/>
  <c r="D27" i="7"/>
  <c r="L27" i="7"/>
  <c r="K26" i="7"/>
  <c r="J26" i="7"/>
  <c r="I26" i="7"/>
  <c r="H26" i="7"/>
  <c r="G26" i="7"/>
  <c r="F26" i="7"/>
  <c r="E26" i="7"/>
  <c r="D26" i="7"/>
  <c r="L25" i="7"/>
  <c r="K25" i="7"/>
  <c r="J25" i="7"/>
  <c r="I25" i="7"/>
  <c r="H25" i="7"/>
  <c r="G25" i="7"/>
  <c r="F25" i="7"/>
  <c r="E25" i="7"/>
  <c r="D25" i="7"/>
  <c r="L24" i="7"/>
  <c r="K20" i="7"/>
  <c r="J20" i="7"/>
  <c r="I20" i="7"/>
  <c r="H20" i="7"/>
  <c r="G20" i="7"/>
  <c r="F20" i="7"/>
  <c r="E20" i="7"/>
  <c r="D20" i="7"/>
  <c r="C20" i="7"/>
  <c r="L20" i="7" s="1"/>
  <c r="K19" i="7"/>
  <c r="J19" i="7"/>
  <c r="I19" i="7"/>
  <c r="H19" i="7"/>
  <c r="G19" i="7"/>
  <c r="F19" i="7"/>
  <c r="E19" i="7"/>
  <c r="D19" i="7"/>
  <c r="L19" i="7" s="1"/>
  <c r="C19" i="7"/>
  <c r="K18" i="7"/>
  <c r="J18" i="7"/>
  <c r="I18" i="7"/>
  <c r="H18" i="7"/>
  <c r="G18" i="7"/>
  <c r="F18" i="7"/>
  <c r="E18" i="7"/>
  <c r="D18" i="7"/>
  <c r="C18" i="7"/>
  <c r="L18" i="7" s="1"/>
  <c r="L17" i="7"/>
  <c r="K6" i="7"/>
  <c r="J6" i="7"/>
  <c r="I6" i="7"/>
  <c r="H6" i="7"/>
  <c r="G6" i="7"/>
  <c r="F6" i="7"/>
  <c r="E6" i="7"/>
  <c r="D6" i="7"/>
  <c r="L6" i="7" s="1"/>
  <c r="C6" i="7"/>
  <c r="K5" i="7"/>
  <c r="J5" i="7"/>
  <c r="I5" i="7"/>
  <c r="H5" i="7"/>
  <c r="G5" i="7"/>
  <c r="F5" i="7"/>
  <c r="E5" i="7"/>
  <c r="D5" i="7"/>
  <c r="C5" i="7"/>
  <c r="L5" i="7" s="1"/>
  <c r="K4" i="7"/>
  <c r="J4" i="7"/>
  <c r="I4" i="7"/>
  <c r="H4" i="7"/>
  <c r="G4" i="7"/>
  <c r="F4" i="7"/>
  <c r="E4" i="7"/>
  <c r="D4" i="7"/>
  <c r="C4" i="7"/>
  <c r="L4" i="7" s="1"/>
  <c r="L3" i="7"/>
  <c r="J6" i="4"/>
  <c r="J89" i="4" s="1"/>
  <c r="J5" i="4"/>
  <c r="J88" i="4" s="1"/>
  <c r="J4" i="4"/>
  <c r="J87" i="4" s="1"/>
  <c r="J13" i="4"/>
  <c r="J12" i="4"/>
  <c r="J11" i="4"/>
  <c r="J20" i="4"/>
  <c r="J19" i="4"/>
  <c r="J18" i="4"/>
  <c r="J69" i="4"/>
  <c r="J68" i="4"/>
  <c r="J67" i="4"/>
  <c r="J62" i="4"/>
  <c r="J61" i="4"/>
  <c r="J60" i="4"/>
  <c r="J55" i="4"/>
  <c r="J54" i="4"/>
  <c r="J53" i="4"/>
  <c r="J48" i="4"/>
  <c r="J47" i="4"/>
  <c r="J46" i="4"/>
  <c r="J41" i="4"/>
  <c r="J40" i="4"/>
  <c r="J39" i="4"/>
  <c r="J27" i="4"/>
  <c r="J26" i="4"/>
  <c r="J25" i="4"/>
  <c r="J34" i="4"/>
  <c r="J33" i="4"/>
  <c r="J32" i="4"/>
  <c r="J10" i="4"/>
  <c r="E133" i="3"/>
  <c r="C61" i="3"/>
  <c r="I62" i="6"/>
  <c r="J68" i="6"/>
  <c r="C67" i="6"/>
  <c r="D67" i="6"/>
  <c r="E67" i="6"/>
  <c r="F67" i="6"/>
  <c r="G67" i="6"/>
  <c r="H67" i="6"/>
  <c r="C3" i="6"/>
  <c r="D3" i="6"/>
  <c r="E3" i="6"/>
  <c r="F3" i="6"/>
  <c r="G3" i="6"/>
  <c r="H3" i="6"/>
  <c r="I3" i="6"/>
  <c r="C4" i="6"/>
  <c r="D4" i="6"/>
  <c r="E4" i="6"/>
  <c r="F4" i="6"/>
  <c r="G4" i="6"/>
  <c r="H4" i="6"/>
  <c r="I4" i="6"/>
  <c r="J5" i="6"/>
  <c r="C6" i="6"/>
  <c r="D6" i="6"/>
  <c r="E6" i="6"/>
  <c r="F6" i="6"/>
  <c r="G6" i="6"/>
  <c r="H6" i="6"/>
  <c r="I6" i="6"/>
  <c r="C7" i="6"/>
  <c r="D7" i="6"/>
  <c r="E7" i="6"/>
  <c r="F7" i="6"/>
  <c r="G7" i="6"/>
  <c r="H7" i="6"/>
  <c r="I7" i="6"/>
  <c r="C8" i="6"/>
  <c r="D8" i="6"/>
  <c r="E8" i="6"/>
  <c r="F8" i="6"/>
  <c r="G8" i="6"/>
  <c r="H8" i="6"/>
  <c r="I8" i="6"/>
  <c r="H104" i="6"/>
  <c r="G104" i="6"/>
  <c r="F104" i="6"/>
  <c r="E104" i="6"/>
  <c r="D104" i="6"/>
  <c r="C104" i="6"/>
  <c r="H103" i="6"/>
  <c r="G103" i="6"/>
  <c r="F103" i="6"/>
  <c r="E103" i="6"/>
  <c r="D103" i="6"/>
  <c r="H102" i="6"/>
  <c r="G102" i="6"/>
  <c r="F102" i="6"/>
  <c r="E102" i="6"/>
  <c r="D102" i="6"/>
  <c r="C102" i="6"/>
  <c r="H96" i="6"/>
  <c r="G96" i="6"/>
  <c r="F96" i="6"/>
  <c r="E96" i="6"/>
  <c r="D96" i="6"/>
  <c r="C96" i="6"/>
  <c r="H93" i="6"/>
  <c r="G93" i="6"/>
  <c r="F93" i="6"/>
  <c r="E93" i="6"/>
  <c r="D93" i="6"/>
  <c r="C93" i="6"/>
  <c r="H92" i="6"/>
  <c r="G92" i="6"/>
  <c r="F92" i="6"/>
  <c r="E92" i="6"/>
  <c r="D92" i="6"/>
  <c r="C92" i="6"/>
  <c r="H91" i="6"/>
  <c r="G91" i="6"/>
  <c r="F91" i="6"/>
  <c r="E91" i="6"/>
  <c r="D91" i="6"/>
  <c r="C91" i="6"/>
  <c r="H90" i="6"/>
  <c r="G90" i="6"/>
  <c r="F90" i="6"/>
  <c r="E90" i="6"/>
  <c r="D90" i="6"/>
  <c r="C90" i="6"/>
  <c r="J89" i="6"/>
  <c r="H88" i="6"/>
  <c r="G88" i="6"/>
  <c r="F88" i="6"/>
  <c r="E88" i="6"/>
  <c r="D88" i="6"/>
  <c r="C88" i="6"/>
  <c r="H87" i="6"/>
  <c r="G87" i="6"/>
  <c r="F87" i="6"/>
  <c r="E87" i="6"/>
  <c r="D87" i="6"/>
  <c r="C87" i="6"/>
  <c r="H83" i="6"/>
  <c r="G83" i="6"/>
  <c r="F83" i="6"/>
  <c r="E83" i="6"/>
  <c r="D83" i="6"/>
  <c r="C83" i="6"/>
  <c r="H82" i="6"/>
  <c r="G82" i="6"/>
  <c r="F82" i="6"/>
  <c r="E82" i="6"/>
  <c r="D82" i="6"/>
  <c r="H81" i="6"/>
  <c r="G81" i="6"/>
  <c r="F81" i="6"/>
  <c r="E81" i="6"/>
  <c r="D81" i="6"/>
  <c r="C81" i="6"/>
  <c r="H75" i="6"/>
  <c r="G75" i="6"/>
  <c r="F75" i="6"/>
  <c r="E75" i="6"/>
  <c r="D75" i="6"/>
  <c r="C75" i="6"/>
  <c r="H72" i="6"/>
  <c r="G72" i="6"/>
  <c r="F72" i="6"/>
  <c r="E72" i="6"/>
  <c r="D72" i="6"/>
  <c r="C72" i="6"/>
  <c r="H71" i="6"/>
  <c r="G71" i="6"/>
  <c r="F71" i="6"/>
  <c r="E71" i="6"/>
  <c r="D71" i="6"/>
  <c r="C71" i="6"/>
  <c r="H70" i="6"/>
  <c r="G70" i="6"/>
  <c r="F70" i="6"/>
  <c r="E70" i="6"/>
  <c r="D70" i="6"/>
  <c r="C70" i="6"/>
  <c r="H69" i="6"/>
  <c r="G69" i="6"/>
  <c r="F69" i="6"/>
  <c r="E69" i="6"/>
  <c r="D69" i="6"/>
  <c r="C69" i="6"/>
  <c r="H66" i="6"/>
  <c r="G66" i="6"/>
  <c r="F66" i="6"/>
  <c r="E66" i="6"/>
  <c r="D66" i="6"/>
  <c r="C66" i="6"/>
  <c r="H62" i="6"/>
  <c r="G62" i="6"/>
  <c r="F62" i="6"/>
  <c r="E62" i="6"/>
  <c r="D62" i="6"/>
  <c r="C62" i="6"/>
  <c r="H61" i="6"/>
  <c r="G61" i="6"/>
  <c r="F61" i="6"/>
  <c r="E61" i="6"/>
  <c r="D61" i="6"/>
  <c r="H60" i="6"/>
  <c r="G60" i="6"/>
  <c r="F60" i="6"/>
  <c r="E60" i="6"/>
  <c r="D60" i="6"/>
  <c r="C60" i="6"/>
  <c r="H54" i="6"/>
  <c r="G54" i="6"/>
  <c r="F54" i="6"/>
  <c r="E54" i="6"/>
  <c r="D54" i="6"/>
  <c r="C54" i="6"/>
  <c r="H51" i="6"/>
  <c r="G51" i="6"/>
  <c r="F51" i="6"/>
  <c r="E51" i="6"/>
  <c r="D51" i="6"/>
  <c r="C51" i="6"/>
  <c r="H50" i="6"/>
  <c r="G50" i="6"/>
  <c r="F50" i="6"/>
  <c r="E50" i="6"/>
  <c r="D50" i="6"/>
  <c r="C50" i="6"/>
  <c r="H49" i="6"/>
  <c r="G49" i="6"/>
  <c r="F49" i="6"/>
  <c r="E49" i="6"/>
  <c r="D49" i="6"/>
  <c r="C49" i="6"/>
  <c r="H48" i="6"/>
  <c r="G48" i="6"/>
  <c r="F48" i="6"/>
  <c r="E48" i="6"/>
  <c r="D48" i="6"/>
  <c r="C48" i="6"/>
  <c r="J47" i="6"/>
  <c r="H46" i="6"/>
  <c r="G46" i="6"/>
  <c r="F46" i="6"/>
  <c r="E46" i="6"/>
  <c r="D46" i="6"/>
  <c r="C46" i="6"/>
  <c r="H45" i="6"/>
  <c r="G45" i="6"/>
  <c r="F45" i="6"/>
  <c r="E45" i="6"/>
  <c r="D45" i="6"/>
  <c r="C45" i="6"/>
  <c r="F10" i="4"/>
  <c r="F13" i="4" s="1"/>
  <c r="C10" i="4"/>
  <c r="C13" i="4" s="1"/>
  <c r="G10" i="4"/>
  <c r="G13" i="4" s="1"/>
  <c r="H10" i="4"/>
  <c r="H13" i="4" s="1"/>
  <c r="I10" i="4"/>
  <c r="I12" i="4" s="1"/>
  <c r="D10" i="4"/>
  <c r="E10" i="4"/>
  <c r="E12" i="4" s="1"/>
  <c r="L24" i="4"/>
  <c r="D25" i="4"/>
  <c r="E25" i="4"/>
  <c r="F25" i="4"/>
  <c r="G25" i="4"/>
  <c r="H25" i="4"/>
  <c r="I25" i="4"/>
  <c r="K25" i="4"/>
  <c r="D26" i="4"/>
  <c r="E26" i="4"/>
  <c r="F26" i="4"/>
  <c r="G26" i="4"/>
  <c r="H26" i="4"/>
  <c r="I26" i="4"/>
  <c r="K26" i="4"/>
  <c r="D27" i="4"/>
  <c r="E27" i="4"/>
  <c r="F27" i="4"/>
  <c r="G27" i="4"/>
  <c r="H27" i="4"/>
  <c r="I27" i="4"/>
  <c r="K27" i="4"/>
  <c r="K31" i="4"/>
  <c r="K34" i="4" s="1"/>
  <c r="L31" i="4"/>
  <c r="D32" i="4"/>
  <c r="E32" i="4"/>
  <c r="F32" i="4"/>
  <c r="G32" i="4"/>
  <c r="H32" i="4"/>
  <c r="I32" i="4"/>
  <c r="D33" i="4"/>
  <c r="E33" i="4"/>
  <c r="F33" i="4"/>
  <c r="G33" i="4"/>
  <c r="H33" i="4"/>
  <c r="I33" i="4"/>
  <c r="D34" i="4"/>
  <c r="E34" i="4"/>
  <c r="F34" i="4"/>
  <c r="G34" i="4"/>
  <c r="H34" i="4"/>
  <c r="I34" i="4"/>
  <c r="L38" i="4"/>
  <c r="D39" i="4"/>
  <c r="E39" i="4"/>
  <c r="F39" i="4"/>
  <c r="G39" i="4"/>
  <c r="H39" i="4"/>
  <c r="I39" i="4"/>
  <c r="K39" i="4"/>
  <c r="D40" i="4"/>
  <c r="E40" i="4"/>
  <c r="F40" i="4"/>
  <c r="G40" i="4"/>
  <c r="H40" i="4"/>
  <c r="I40" i="4"/>
  <c r="K40" i="4"/>
  <c r="D41" i="4"/>
  <c r="E41" i="4"/>
  <c r="F41" i="4"/>
  <c r="G41" i="4"/>
  <c r="H41" i="4"/>
  <c r="I41" i="4"/>
  <c r="K41" i="4"/>
  <c r="L45" i="4"/>
  <c r="D46" i="4"/>
  <c r="E46" i="4"/>
  <c r="F46" i="4"/>
  <c r="G46" i="4"/>
  <c r="H46" i="4"/>
  <c r="I46" i="4"/>
  <c r="K46" i="4"/>
  <c r="D47" i="4"/>
  <c r="E47" i="4"/>
  <c r="F47" i="4"/>
  <c r="G47" i="4"/>
  <c r="H47" i="4"/>
  <c r="I47" i="4"/>
  <c r="K47" i="4"/>
  <c r="D48" i="4"/>
  <c r="E48" i="4"/>
  <c r="F48" i="4"/>
  <c r="G48" i="4"/>
  <c r="H48" i="4"/>
  <c r="I48" i="4"/>
  <c r="K48" i="4"/>
  <c r="L52" i="4"/>
  <c r="D53" i="4"/>
  <c r="E53" i="4"/>
  <c r="F53" i="4"/>
  <c r="G53" i="4"/>
  <c r="H53" i="4"/>
  <c r="I53" i="4"/>
  <c r="K53" i="4"/>
  <c r="D54" i="4"/>
  <c r="E54" i="4"/>
  <c r="F54" i="4"/>
  <c r="G54" i="4"/>
  <c r="H54" i="4"/>
  <c r="I54" i="4"/>
  <c r="K54" i="4"/>
  <c r="D55" i="4"/>
  <c r="E55" i="4"/>
  <c r="F55" i="4"/>
  <c r="G55" i="4"/>
  <c r="H55" i="4"/>
  <c r="I55" i="4"/>
  <c r="K55" i="4"/>
  <c r="L59" i="4"/>
  <c r="D60" i="4"/>
  <c r="E60" i="4"/>
  <c r="F60" i="4"/>
  <c r="G60" i="4"/>
  <c r="H60" i="4"/>
  <c r="I60" i="4"/>
  <c r="K60" i="4"/>
  <c r="D61" i="4"/>
  <c r="E61" i="4"/>
  <c r="F61" i="4"/>
  <c r="G61" i="4"/>
  <c r="H61" i="4"/>
  <c r="I61" i="4"/>
  <c r="K61" i="4"/>
  <c r="D62" i="4"/>
  <c r="E62" i="4"/>
  <c r="F62" i="4"/>
  <c r="G62" i="4"/>
  <c r="H62" i="4"/>
  <c r="I62" i="4"/>
  <c r="K62" i="4"/>
  <c r="L66" i="4"/>
  <c r="C67" i="4"/>
  <c r="D67" i="4"/>
  <c r="E67" i="4"/>
  <c r="F67" i="4"/>
  <c r="G67" i="4"/>
  <c r="H67" i="4"/>
  <c r="I67" i="4"/>
  <c r="K67" i="4"/>
  <c r="C68" i="4"/>
  <c r="D68" i="4"/>
  <c r="E68" i="4"/>
  <c r="F68" i="4"/>
  <c r="G68" i="4"/>
  <c r="H68" i="4"/>
  <c r="I68" i="4"/>
  <c r="K68" i="4"/>
  <c r="C69" i="4"/>
  <c r="D69" i="4"/>
  <c r="E69" i="4"/>
  <c r="F69" i="4"/>
  <c r="G69" i="4"/>
  <c r="H69" i="4"/>
  <c r="I69" i="4"/>
  <c r="K69" i="4"/>
  <c r="E150" i="3"/>
  <c r="L3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2" i="1"/>
  <c r="L32" i="1"/>
  <c r="L31" i="1"/>
  <c r="L30" i="1"/>
  <c r="L29" i="1"/>
  <c r="L28" i="1"/>
  <c r="L27" i="1"/>
  <c r="L26" i="1"/>
  <c r="L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L17" i="4"/>
  <c r="L3" i="4"/>
  <c r="L86" i="4" s="1"/>
  <c r="K20" i="4"/>
  <c r="I20" i="4"/>
  <c r="H20" i="4"/>
  <c r="G20" i="4"/>
  <c r="F20" i="4"/>
  <c r="K19" i="4"/>
  <c r="I19" i="4"/>
  <c r="H19" i="4"/>
  <c r="G19" i="4"/>
  <c r="F19" i="4"/>
  <c r="K18" i="4"/>
  <c r="I18" i="4"/>
  <c r="H18" i="4"/>
  <c r="G18" i="4"/>
  <c r="F18" i="4"/>
  <c r="K6" i="4"/>
  <c r="K89" i="4" s="1"/>
  <c r="K5" i="4"/>
  <c r="K88" i="4" s="1"/>
  <c r="K4" i="4"/>
  <c r="K87" i="4" s="1"/>
  <c r="I6" i="4"/>
  <c r="I89" i="4" s="1"/>
  <c r="I5" i="4"/>
  <c r="I88" i="4" s="1"/>
  <c r="I4" i="4"/>
  <c r="I87" i="4" s="1"/>
  <c r="H6" i="4"/>
  <c r="H89" i="4" s="1"/>
  <c r="H5" i="4"/>
  <c r="H88" i="4" s="1"/>
  <c r="H4" i="4"/>
  <c r="H87" i="4" s="1"/>
  <c r="G6" i="4"/>
  <c r="G89" i="4" s="1"/>
  <c r="G5" i="4"/>
  <c r="G88" i="4" s="1"/>
  <c r="G4" i="4"/>
  <c r="G87" i="4" s="1"/>
  <c r="F4" i="4"/>
  <c r="F87" i="4" s="1"/>
  <c r="D26" i="3"/>
  <c r="D38" i="3" s="1"/>
  <c r="E26" i="3"/>
  <c r="E30" i="3" s="1"/>
  <c r="F26" i="3"/>
  <c r="F39" i="3" s="1"/>
  <c r="G26" i="3"/>
  <c r="G36" i="3" s="1"/>
  <c r="H26" i="3"/>
  <c r="H41" i="3" s="1"/>
  <c r="C26" i="3"/>
  <c r="C6" i="4"/>
  <c r="C5" i="4"/>
  <c r="C4" i="4"/>
  <c r="C20" i="4"/>
  <c r="C19" i="4"/>
  <c r="C18" i="4"/>
  <c r="C36" i="6" l="1"/>
  <c r="C38" i="6"/>
  <c r="C40" i="6"/>
  <c r="D41" i="6"/>
  <c r="D38" i="6"/>
  <c r="D36" i="6"/>
  <c r="E38" i="6"/>
  <c r="E36" i="6"/>
  <c r="F38" i="6"/>
  <c r="F36" i="6"/>
  <c r="F40" i="6"/>
  <c r="G29" i="6"/>
  <c r="G38" i="6"/>
  <c r="G36" i="6"/>
  <c r="H41" i="6"/>
  <c r="H36" i="6"/>
  <c r="H38" i="6"/>
  <c r="I38" i="6"/>
  <c r="I36" i="6"/>
  <c r="J7" i="6"/>
  <c r="J3" i="6"/>
  <c r="J4" i="6"/>
  <c r="J8" i="6"/>
  <c r="C33" i="3"/>
  <c r="C40" i="3"/>
  <c r="J219" i="3"/>
  <c r="J217" i="3"/>
  <c r="J218" i="3"/>
  <c r="J214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C11" i="7"/>
  <c r="C12" i="7"/>
  <c r="L12" i="7" s="1"/>
  <c r="K12" i="7"/>
  <c r="K11" i="7"/>
  <c r="G12" i="7"/>
  <c r="E13" i="7"/>
  <c r="L13" i="7" s="1"/>
  <c r="L10" i="7"/>
  <c r="J11" i="7"/>
  <c r="F13" i="7"/>
  <c r="D11" i="7"/>
  <c r="J12" i="7"/>
  <c r="E11" i="7"/>
  <c r="L53" i="7"/>
  <c r="L39" i="7"/>
  <c r="L40" i="7"/>
  <c r="L54" i="7"/>
  <c r="L55" i="7"/>
  <c r="L46" i="7"/>
  <c r="L47" i="7"/>
  <c r="L61" i="7"/>
  <c r="L48" i="7"/>
  <c r="L62" i="7"/>
  <c r="L41" i="7"/>
  <c r="L26" i="4"/>
  <c r="K32" i="4"/>
  <c r="K33" i="4"/>
  <c r="L67" i="4"/>
  <c r="L68" i="4"/>
  <c r="L55" i="4"/>
  <c r="L46" i="4"/>
  <c r="K10" i="4"/>
  <c r="L69" i="4"/>
  <c r="L27" i="4"/>
  <c r="G40" i="3"/>
  <c r="G29" i="3"/>
  <c r="G25" i="3"/>
  <c r="H28" i="6"/>
  <c r="H33" i="6"/>
  <c r="H39" i="6"/>
  <c r="D27" i="6"/>
  <c r="D28" i="6"/>
  <c r="D39" i="6"/>
  <c r="D29" i="6"/>
  <c r="D30" i="6"/>
  <c r="D40" i="6"/>
  <c r="D33" i="6"/>
  <c r="C30" i="6"/>
  <c r="C39" i="6"/>
  <c r="C27" i="6"/>
  <c r="C33" i="6"/>
  <c r="C28" i="6"/>
  <c r="C41" i="6"/>
  <c r="H29" i="6"/>
  <c r="H40" i="6"/>
  <c r="H27" i="6"/>
  <c r="H30" i="6"/>
  <c r="C29" i="6"/>
  <c r="L60" i="4"/>
  <c r="L62" i="4"/>
  <c r="L61" i="4"/>
  <c r="L54" i="4"/>
  <c r="L53" i="4"/>
  <c r="L48" i="4"/>
  <c r="L47" i="4"/>
  <c r="L25" i="4"/>
  <c r="E30" i="6"/>
  <c r="E28" i="6"/>
  <c r="E33" i="6"/>
  <c r="E41" i="6"/>
  <c r="G40" i="6"/>
  <c r="F28" i="6"/>
  <c r="G28" i="6"/>
  <c r="F33" i="6"/>
  <c r="F39" i="6"/>
  <c r="F27" i="6"/>
  <c r="G33" i="6"/>
  <c r="G39" i="6"/>
  <c r="G27" i="6"/>
  <c r="F30" i="6"/>
  <c r="G30" i="6"/>
  <c r="F41" i="6"/>
  <c r="F29" i="6"/>
  <c r="G41" i="6"/>
  <c r="E29" i="6"/>
  <c r="E27" i="6"/>
  <c r="E40" i="6"/>
  <c r="E39" i="6"/>
  <c r="I67" i="6"/>
  <c r="J88" i="6"/>
  <c r="J87" i="6"/>
  <c r="J49" i="6"/>
  <c r="J57" i="6"/>
  <c r="J62" i="6"/>
  <c r="J70" i="6"/>
  <c r="J78" i="6"/>
  <c r="J83" i="6"/>
  <c r="I45" i="6"/>
  <c r="J90" i="6"/>
  <c r="J96" i="6"/>
  <c r="J103" i="6"/>
  <c r="J6" i="6"/>
  <c r="J48" i="6"/>
  <c r="J54" i="6"/>
  <c r="J61" i="6"/>
  <c r="J69" i="6"/>
  <c r="J75" i="6"/>
  <c r="J82" i="6"/>
  <c r="J93" i="6"/>
  <c r="J102" i="6"/>
  <c r="J46" i="6"/>
  <c r="J45" i="6"/>
  <c r="I46" i="6"/>
  <c r="J51" i="6"/>
  <c r="J60" i="6"/>
  <c r="J67" i="6"/>
  <c r="J72" i="6"/>
  <c r="J81" i="6"/>
  <c r="J92" i="6"/>
  <c r="J101" i="6"/>
  <c r="J50" i="6"/>
  <c r="J59" i="6"/>
  <c r="J66" i="6"/>
  <c r="J71" i="6"/>
  <c r="J80" i="6"/>
  <c r="J91" i="6"/>
  <c r="J99" i="6"/>
  <c r="J104" i="6"/>
  <c r="I93" i="6"/>
  <c r="I102" i="6"/>
  <c r="I104" i="6"/>
  <c r="I69" i="6"/>
  <c r="I70" i="6"/>
  <c r="I71" i="6"/>
  <c r="I72" i="6"/>
  <c r="I75" i="6"/>
  <c r="I81" i="6"/>
  <c r="I82" i="6"/>
  <c r="I83" i="6"/>
  <c r="I91" i="6"/>
  <c r="I90" i="6"/>
  <c r="I92" i="6"/>
  <c r="I96" i="6"/>
  <c r="I103" i="6"/>
  <c r="I87" i="6"/>
  <c r="I88" i="6"/>
  <c r="I48" i="6"/>
  <c r="I49" i="6"/>
  <c r="I50" i="6"/>
  <c r="I51" i="6"/>
  <c r="I54" i="6"/>
  <c r="I60" i="6"/>
  <c r="I61" i="6"/>
  <c r="I66" i="6"/>
  <c r="I26" i="3"/>
  <c r="I27" i="3" s="1"/>
  <c r="H29" i="3"/>
  <c r="H40" i="3"/>
  <c r="H27" i="3"/>
  <c r="G33" i="3"/>
  <c r="G38" i="3"/>
  <c r="G27" i="3"/>
  <c r="G28" i="3"/>
  <c r="L34" i="4"/>
  <c r="L32" i="4"/>
  <c r="L39" i="4"/>
  <c r="L40" i="4"/>
  <c r="L33" i="4"/>
  <c r="L10" i="4"/>
  <c r="D13" i="4"/>
  <c r="L41" i="4"/>
  <c r="K13" i="4"/>
  <c r="H11" i="4"/>
  <c r="H12" i="4"/>
  <c r="I13" i="4"/>
  <c r="I11" i="4"/>
  <c r="F12" i="4"/>
  <c r="G12" i="4"/>
  <c r="F11" i="4"/>
  <c r="G11" i="4"/>
  <c r="C29" i="3"/>
  <c r="C30" i="3"/>
  <c r="C41" i="3"/>
  <c r="C25" i="3"/>
  <c r="C28" i="3"/>
  <c r="H33" i="3"/>
  <c r="G39" i="3"/>
  <c r="F40" i="3"/>
  <c r="F28" i="3"/>
  <c r="F38" i="3"/>
  <c r="F25" i="3"/>
  <c r="F29" i="3"/>
  <c r="D27" i="3"/>
  <c r="D41" i="3"/>
  <c r="D29" i="3"/>
  <c r="D36" i="3"/>
  <c r="D24" i="3"/>
  <c r="D25" i="3"/>
  <c r="D33" i="3"/>
  <c r="E11" i="4"/>
  <c r="E13" i="4"/>
  <c r="H25" i="3"/>
  <c r="G24" i="3"/>
  <c r="G30" i="3"/>
  <c r="F36" i="3"/>
  <c r="G41" i="3"/>
  <c r="H38" i="3"/>
  <c r="H28" i="3"/>
  <c r="H39" i="3"/>
  <c r="H24" i="3"/>
  <c r="F27" i="3"/>
  <c r="H30" i="3"/>
  <c r="E24" i="3"/>
  <c r="E40" i="3"/>
  <c r="E28" i="3"/>
  <c r="E29" i="3"/>
  <c r="E36" i="3"/>
  <c r="E39" i="3"/>
  <c r="E33" i="3"/>
  <c r="E27" i="3"/>
  <c r="E38" i="3"/>
  <c r="E41" i="3"/>
  <c r="E25" i="3"/>
  <c r="D40" i="3"/>
  <c r="F24" i="3"/>
  <c r="D30" i="3"/>
  <c r="F33" i="3"/>
  <c r="H36" i="3"/>
  <c r="D39" i="3"/>
  <c r="F41" i="3"/>
  <c r="J26" i="3"/>
  <c r="L216" i="3" s="1"/>
  <c r="D28" i="3"/>
  <c r="F30" i="3"/>
  <c r="C27" i="3"/>
  <c r="C39" i="3"/>
  <c r="C24" i="3"/>
  <c r="C38" i="3"/>
  <c r="C36" i="3"/>
  <c r="C12" i="4"/>
  <c r="D11" i="4"/>
  <c r="D12" i="4"/>
  <c r="C11" i="4"/>
  <c r="F6" i="4"/>
  <c r="F89" i="4" s="1"/>
  <c r="E6" i="4"/>
  <c r="E89" i="4" s="1"/>
  <c r="D6" i="4"/>
  <c r="F5" i="4"/>
  <c r="F88" i="4" s="1"/>
  <c r="E5" i="4"/>
  <c r="E88" i="4" s="1"/>
  <c r="D5" i="4"/>
  <c r="D88" i="4" s="1"/>
  <c r="E4" i="4"/>
  <c r="E87" i="4" s="1"/>
  <c r="D4" i="4"/>
  <c r="D87" i="4" s="1"/>
  <c r="E20" i="4"/>
  <c r="D20" i="4"/>
  <c r="E19" i="4"/>
  <c r="L19" i="4" s="1"/>
  <c r="D19" i="4"/>
  <c r="E18" i="4"/>
  <c r="D18" i="4"/>
  <c r="L18" i="4" s="1"/>
  <c r="C82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5" i="3"/>
  <c r="H205" i="3"/>
  <c r="G205" i="3"/>
  <c r="F205" i="3"/>
  <c r="E205" i="3"/>
  <c r="D205" i="3"/>
  <c r="C205" i="3"/>
  <c r="I202" i="3"/>
  <c r="H202" i="3"/>
  <c r="G202" i="3"/>
  <c r="F202" i="3"/>
  <c r="E202" i="3"/>
  <c r="D202" i="3"/>
  <c r="C202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J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4" i="3"/>
  <c r="H184" i="3"/>
  <c r="G184" i="3"/>
  <c r="F184" i="3"/>
  <c r="E184" i="3"/>
  <c r="D184" i="3"/>
  <c r="C184" i="3"/>
  <c r="I181" i="3"/>
  <c r="H181" i="3"/>
  <c r="G181" i="3"/>
  <c r="F181" i="3"/>
  <c r="E181" i="3"/>
  <c r="D181" i="3"/>
  <c r="C181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J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D111" i="3"/>
  <c r="E111" i="3"/>
  <c r="F111" i="3"/>
  <c r="C67" i="3"/>
  <c r="J152" i="3"/>
  <c r="J131" i="3"/>
  <c r="J110" i="3"/>
  <c r="J89" i="3"/>
  <c r="J68" i="3"/>
  <c r="J47" i="3"/>
  <c r="J5" i="3"/>
  <c r="J243" i="3" s="1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2" i="3"/>
  <c r="H162" i="3"/>
  <c r="G162" i="3"/>
  <c r="F162" i="3"/>
  <c r="E162" i="3"/>
  <c r="D162" i="3"/>
  <c r="C162" i="3"/>
  <c r="I159" i="3"/>
  <c r="H159" i="3"/>
  <c r="G159" i="3"/>
  <c r="F159" i="3"/>
  <c r="E159" i="3"/>
  <c r="D159" i="3"/>
  <c r="C159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1" i="3"/>
  <c r="H151" i="3"/>
  <c r="G151" i="3"/>
  <c r="F151" i="3"/>
  <c r="E151" i="3"/>
  <c r="D151" i="3"/>
  <c r="C151" i="3"/>
  <c r="I150" i="3"/>
  <c r="H150" i="3"/>
  <c r="G150" i="3"/>
  <c r="F150" i="3"/>
  <c r="D150" i="3"/>
  <c r="C150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1" i="3"/>
  <c r="H141" i="3"/>
  <c r="G141" i="3"/>
  <c r="F141" i="3"/>
  <c r="E141" i="3"/>
  <c r="D141" i="3"/>
  <c r="C141" i="3"/>
  <c r="I138" i="3"/>
  <c r="H138" i="3"/>
  <c r="G138" i="3"/>
  <c r="F138" i="3"/>
  <c r="E138" i="3"/>
  <c r="D138" i="3"/>
  <c r="C138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D133" i="3"/>
  <c r="C133" i="3"/>
  <c r="I132" i="3"/>
  <c r="H132" i="3"/>
  <c r="G132" i="3"/>
  <c r="F132" i="3"/>
  <c r="E132" i="3"/>
  <c r="D132" i="3"/>
  <c r="C132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0" i="3"/>
  <c r="H120" i="3"/>
  <c r="G120" i="3"/>
  <c r="F120" i="3"/>
  <c r="E120" i="3"/>
  <c r="D120" i="3"/>
  <c r="C120" i="3"/>
  <c r="I117" i="3"/>
  <c r="H117" i="3"/>
  <c r="G117" i="3"/>
  <c r="F117" i="3"/>
  <c r="E117" i="3"/>
  <c r="D117" i="3"/>
  <c r="C117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C111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99" i="3"/>
  <c r="H99" i="3"/>
  <c r="G99" i="3"/>
  <c r="F99" i="3"/>
  <c r="E99" i="3"/>
  <c r="D99" i="3"/>
  <c r="C99" i="3"/>
  <c r="I96" i="3"/>
  <c r="H96" i="3"/>
  <c r="G96" i="3"/>
  <c r="F96" i="3"/>
  <c r="E96" i="3"/>
  <c r="D96" i="3"/>
  <c r="C96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8" i="3"/>
  <c r="H78" i="3"/>
  <c r="G78" i="3"/>
  <c r="F78" i="3"/>
  <c r="E78" i="3"/>
  <c r="D78" i="3"/>
  <c r="C78" i="3"/>
  <c r="I75" i="3"/>
  <c r="H75" i="3"/>
  <c r="G75" i="3"/>
  <c r="F75" i="3"/>
  <c r="E75" i="3"/>
  <c r="D75" i="3"/>
  <c r="C75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7" i="3"/>
  <c r="H67" i="3"/>
  <c r="G67" i="3"/>
  <c r="F67" i="3"/>
  <c r="E67" i="3"/>
  <c r="D67" i="3"/>
  <c r="I66" i="3"/>
  <c r="H66" i="3"/>
  <c r="G66" i="3"/>
  <c r="F66" i="3"/>
  <c r="E66" i="3"/>
  <c r="D66" i="3"/>
  <c r="C66" i="3"/>
  <c r="I19" i="3"/>
  <c r="H19" i="3"/>
  <c r="G19" i="3"/>
  <c r="F19" i="3"/>
  <c r="E19" i="3"/>
  <c r="D19" i="3"/>
  <c r="C19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7" i="3"/>
  <c r="H57" i="3"/>
  <c r="G57" i="3"/>
  <c r="F57" i="3"/>
  <c r="E57" i="3"/>
  <c r="D57" i="3"/>
  <c r="C57" i="3"/>
  <c r="I54" i="3"/>
  <c r="H54" i="3"/>
  <c r="G54" i="3"/>
  <c r="F54" i="3"/>
  <c r="E54" i="3"/>
  <c r="D54" i="3"/>
  <c r="C54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20" i="3"/>
  <c r="I18" i="3"/>
  <c r="I17" i="3"/>
  <c r="I15" i="3"/>
  <c r="I12" i="3"/>
  <c r="I9" i="3"/>
  <c r="I8" i="3"/>
  <c r="I246" i="3" s="1"/>
  <c r="I7" i="3"/>
  <c r="I245" i="3" s="1"/>
  <c r="I6" i="3"/>
  <c r="I244" i="3" s="1"/>
  <c r="I4" i="3"/>
  <c r="I242" i="3" s="1"/>
  <c r="I3" i="3"/>
  <c r="I241" i="3" s="1"/>
  <c r="H20" i="3"/>
  <c r="H18" i="3"/>
  <c r="H17" i="3"/>
  <c r="H15" i="3"/>
  <c r="H12" i="3"/>
  <c r="H9" i="3"/>
  <c r="H8" i="3"/>
  <c r="H246" i="3" s="1"/>
  <c r="H7" i="3"/>
  <c r="H245" i="3" s="1"/>
  <c r="H6" i="3"/>
  <c r="H244" i="3" s="1"/>
  <c r="H4" i="3"/>
  <c r="H242" i="3" s="1"/>
  <c r="H3" i="3"/>
  <c r="H241" i="3" s="1"/>
  <c r="G20" i="3"/>
  <c r="G18" i="3"/>
  <c r="G17" i="3"/>
  <c r="G15" i="3"/>
  <c r="G12" i="3"/>
  <c r="G9" i="3"/>
  <c r="G8" i="3"/>
  <c r="G246" i="3" s="1"/>
  <c r="G7" i="3"/>
  <c r="G245" i="3" s="1"/>
  <c r="G6" i="3"/>
  <c r="G244" i="3" s="1"/>
  <c r="G4" i="3"/>
  <c r="G242" i="3" s="1"/>
  <c r="G3" i="3"/>
  <c r="G241" i="3" s="1"/>
  <c r="F20" i="3"/>
  <c r="F18" i="3"/>
  <c r="F17" i="3"/>
  <c r="F15" i="3"/>
  <c r="F12" i="3"/>
  <c r="F9" i="3"/>
  <c r="F8" i="3"/>
  <c r="F246" i="3" s="1"/>
  <c r="F7" i="3"/>
  <c r="F245" i="3" s="1"/>
  <c r="F6" i="3"/>
  <c r="F244" i="3" s="1"/>
  <c r="F4" i="3"/>
  <c r="F242" i="3" s="1"/>
  <c r="F3" i="3"/>
  <c r="F241" i="3" s="1"/>
  <c r="E20" i="3"/>
  <c r="E18" i="3"/>
  <c r="E17" i="3"/>
  <c r="E15" i="3"/>
  <c r="E12" i="3"/>
  <c r="E9" i="3"/>
  <c r="E8" i="3"/>
  <c r="E246" i="3" s="1"/>
  <c r="E7" i="3"/>
  <c r="E245" i="3" s="1"/>
  <c r="E6" i="3"/>
  <c r="E244" i="3" s="1"/>
  <c r="E4" i="3"/>
  <c r="E242" i="3" s="1"/>
  <c r="E3" i="3"/>
  <c r="E241" i="3" s="1"/>
  <c r="D20" i="3"/>
  <c r="D18" i="3"/>
  <c r="D17" i="3"/>
  <c r="D15" i="3"/>
  <c r="D12" i="3"/>
  <c r="D9" i="3"/>
  <c r="D8" i="3"/>
  <c r="D246" i="3" s="1"/>
  <c r="D7" i="3"/>
  <c r="D245" i="3" s="1"/>
  <c r="D6" i="3"/>
  <c r="D244" i="3" s="1"/>
  <c r="D4" i="3"/>
  <c r="D242" i="3" s="1"/>
  <c r="D3" i="3"/>
  <c r="D241" i="3" s="1"/>
  <c r="C20" i="3"/>
  <c r="C18" i="3"/>
  <c r="C17" i="3"/>
  <c r="C15" i="3"/>
  <c r="C12" i="3"/>
  <c r="C9" i="3"/>
  <c r="L6" i="4" l="1"/>
  <c r="L89" i="4" s="1"/>
  <c r="J6" i="3"/>
  <c r="J244" i="3" s="1"/>
  <c r="J20" i="3"/>
  <c r="J184" i="3"/>
  <c r="J3" i="3"/>
  <c r="J241" i="3" s="1"/>
  <c r="J181" i="3"/>
  <c r="J197" i="3"/>
  <c r="J7" i="3"/>
  <c r="J245" i="3" s="1"/>
  <c r="J9" i="3"/>
  <c r="J178" i="3"/>
  <c r="J8" i="3"/>
  <c r="J246" i="3" s="1"/>
  <c r="J12" i="3"/>
  <c r="J19" i="3"/>
  <c r="L11" i="7"/>
  <c r="L5" i="4"/>
  <c r="L88" i="4" s="1"/>
  <c r="L20" i="4"/>
  <c r="L4" i="4"/>
  <c r="L87" i="4" s="1"/>
  <c r="I39" i="3"/>
  <c r="I38" i="3"/>
  <c r="J39" i="6"/>
  <c r="J40" i="6"/>
  <c r="J36" i="6"/>
  <c r="J41" i="6"/>
  <c r="J38" i="6"/>
  <c r="J33" i="6"/>
  <c r="J27" i="6"/>
  <c r="J28" i="6"/>
  <c r="J30" i="6"/>
  <c r="J29" i="6"/>
  <c r="I41" i="6"/>
  <c r="I28" i="6"/>
  <c r="I29" i="6"/>
  <c r="I30" i="6"/>
  <c r="I33" i="6"/>
  <c r="I39" i="6"/>
  <c r="I40" i="6"/>
  <c r="I27" i="6"/>
  <c r="I24" i="3"/>
  <c r="I41" i="3"/>
  <c r="I40" i="3"/>
  <c r="I25" i="3"/>
  <c r="I36" i="3"/>
  <c r="I33" i="3"/>
  <c r="I30" i="3"/>
  <c r="I28" i="3"/>
  <c r="I29" i="3"/>
  <c r="L13" i="4"/>
  <c r="J196" i="3"/>
  <c r="J173" i="3"/>
  <c r="J172" i="3"/>
  <c r="J198" i="3"/>
  <c r="J210" i="3"/>
  <c r="J209" i="3"/>
  <c r="J71" i="3"/>
  <c r="J83" i="3"/>
  <c r="J70" i="3"/>
  <c r="J122" i="3"/>
  <c r="J18" i="3"/>
  <c r="J15" i="3"/>
  <c r="J17" i="3"/>
  <c r="J4" i="3"/>
  <c r="J242" i="3" s="1"/>
  <c r="L11" i="4"/>
  <c r="L12" i="4"/>
  <c r="J27" i="3"/>
  <c r="L217" i="3" s="1"/>
  <c r="J72" i="3"/>
  <c r="J82" i="3"/>
  <c r="K12" i="4"/>
  <c r="K11" i="4"/>
  <c r="J29" i="3"/>
  <c r="L219" i="3" s="1"/>
  <c r="J36" i="3"/>
  <c r="J25" i="3"/>
  <c r="L215" i="3" s="1"/>
  <c r="J40" i="3"/>
  <c r="L230" i="3" s="1"/>
  <c r="J41" i="3"/>
  <c r="L231" i="3" s="1"/>
  <c r="J38" i="3"/>
  <c r="L228" i="3" s="1"/>
  <c r="J30" i="3"/>
  <c r="J33" i="3"/>
  <c r="J28" i="3"/>
  <c r="L218" i="3" s="1"/>
  <c r="J49" i="3"/>
  <c r="J24" i="3"/>
  <c r="L214" i="3" s="1"/>
  <c r="J39" i="3"/>
  <c r="L229" i="3" s="1"/>
  <c r="J45" i="3"/>
  <c r="J59" i="3"/>
  <c r="J69" i="3"/>
  <c r="J177" i="3"/>
  <c r="J194" i="3"/>
  <c r="J208" i="3"/>
  <c r="J61" i="3"/>
  <c r="J57" i="3"/>
  <c r="J81" i="3"/>
  <c r="J176" i="3"/>
  <c r="J189" i="3"/>
  <c r="J193" i="3"/>
  <c r="J207" i="3"/>
  <c r="J67" i="3"/>
  <c r="J54" i="3"/>
  <c r="J80" i="3"/>
  <c r="J175" i="3"/>
  <c r="J188" i="3"/>
  <c r="J205" i="3"/>
  <c r="J66" i="3"/>
  <c r="J78" i="3"/>
  <c r="J187" i="3"/>
  <c r="J202" i="3"/>
  <c r="J50" i="3"/>
  <c r="J75" i="3"/>
  <c r="J186" i="3"/>
  <c r="J199" i="3"/>
  <c r="J46" i="3"/>
  <c r="J60" i="3"/>
  <c r="J51" i="3"/>
  <c r="J62" i="3"/>
  <c r="J48" i="3"/>
  <c r="J150" i="3"/>
  <c r="J164" i="3"/>
  <c r="J162" i="3"/>
  <c r="J154" i="3"/>
  <c r="J153" i="3"/>
  <c r="J156" i="3"/>
  <c r="J166" i="3"/>
  <c r="J159" i="3"/>
  <c r="J155" i="3"/>
  <c r="J167" i="3"/>
  <c r="J151" i="3"/>
  <c r="J165" i="3"/>
  <c r="J145" i="3"/>
  <c r="J143" i="3"/>
  <c r="J132" i="3"/>
  <c r="J133" i="3"/>
  <c r="J134" i="3"/>
  <c r="J146" i="3"/>
  <c r="J129" i="3"/>
  <c r="J135" i="3"/>
  <c r="J130" i="3"/>
  <c r="J144" i="3"/>
  <c r="J141" i="3"/>
  <c r="J138" i="3"/>
  <c r="J113" i="3"/>
  <c r="J125" i="3"/>
  <c r="J124" i="3"/>
  <c r="J109" i="3"/>
  <c r="J112" i="3"/>
  <c r="J111" i="3"/>
  <c r="J117" i="3"/>
  <c r="J108" i="3"/>
  <c r="J114" i="3"/>
  <c r="J123" i="3"/>
  <c r="J120" i="3"/>
  <c r="J87" i="3"/>
  <c r="J88" i="3"/>
  <c r="J101" i="3"/>
  <c r="J104" i="3"/>
  <c r="J91" i="3"/>
  <c r="J99" i="3"/>
  <c r="J92" i="3"/>
  <c r="J103" i="3"/>
  <c r="J93" i="3"/>
  <c r="J90" i="3"/>
  <c r="J102" i="3"/>
  <c r="J96" i="3"/>
  <c r="L227" i="3" l="1"/>
  <c r="L226" i="3"/>
  <c r="L223" i="3"/>
  <c r="L225" i="3"/>
  <c r="L224" i="3"/>
  <c r="L220" i="3"/>
  <c r="L222" i="3"/>
  <c r="L221" i="3"/>
  <c r="M32" i="1"/>
  <c r="F32" i="1"/>
  <c r="G32" i="1" s="1"/>
  <c r="M31" i="1"/>
  <c r="F31" i="1"/>
  <c r="G31" i="1" s="1"/>
  <c r="M30" i="1"/>
  <c r="F30" i="1"/>
  <c r="G30" i="1" s="1"/>
  <c r="M29" i="1"/>
  <c r="F29" i="1"/>
  <c r="G29" i="1" s="1"/>
  <c r="M28" i="1"/>
  <c r="F28" i="1"/>
  <c r="G28" i="1" s="1"/>
  <c r="M27" i="1"/>
  <c r="F27" i="1"/>
  <c r="G27" i="1" s="1"/>
  <c r="M26" i="1"/>
  <c r="F26" i="1"/>
  <c r="G26" i="1" s="1"/>
  <c r="M25" i="1"/>
  <c r="F25" i="1"/>
  <c r="G25" i="1" s="1"/>
  <c r="D112" i="10"/>
  <c r="F112" i="10"/>
  <c r="F111" i="10"/>
  <c r="F122" i="10"/>
  <c r="D122" i="10"/>
  <c r="D117" i="10"/>
  <c r="F117" i="10" s="1"/>
  <c r="D109" i="10"/>
  <c r="F109" i="10"/>
  <c r="D123" i="10"/>
  <c r="F123" i="10"/>
  <c r="D108" i="10"/>
  <c r="F108" i="10" s="1"/>
  <c r="F110" i="10"/>
  <c r="D124" i="10"/>
  <c r="F124" i="10"/>
  <c r="D114" i="10"/>
  <c r="F114" i="10"/>
  <c r="D125" i="10"/>
  <c r="F125" i="10" s="1"/>
  <c r="D113" i="10"/>
  <c r="F113" i="10" s="1"/>
  <c r="F120" i="10"/>
  <c r="D111" i="10"/>
  <c r="D120" i="10"/>
</calcChain>
</file>

<file path=xl/sharedStrings.xml><?xml version="1.0" encoding="utf-8"?>
<sst xmlns="http://schemas.openxmlformats.org/spreadsheetml/2006/main" count="6397" uniqueCount="164">
  <si>
    <t>STAR CLASS</t>
  </si>
  <si>
    <t>T</t>
  </si>
  <si>
    <t>L</t>
  </si>
  <si>
    <t>M</t>
  </si>
  <si>
    <t>K</t>
  </si>
  <si>
    <t>G</t>
  </si>
  <si>
    <t>F</t>
  </si>
  <si>
    <t>A</t>
  </si>
  <si>
    <t>B</t>
  </si>
  <si>
    <t>O</t>
  </si>
  <si>
    <t>M-G</t>
  </si>
  <si>
    <t>M-HG</t>
  </si>
  <si>
    <t>K-G</t>
  </si>
  <si>
    <t>K-HG</t>
  </si>
  <si>
    <t>G-G</t>
  </si>
  <si>
    <t>F-G</t>
  </si>
  <si>
    <t>A-G</t>
  </si>
  <si>
    <t>B-G</t>
  </si>
  <si>
    <t>O-G</t>
  </si>
  <si>
    <t>O-HG</t>
  </si>
  <si>
    <t>Mass</t>
  </si>
  <si>
    <t>Radii</t>
  </si>
  <si>
    <t>Luminosity</t>
  </si>
  <si>
    <t>Colour Charge</t>
  </si>
  <si>
    <t>Magnetic Intensity</t>
  </si>
  <si>
    <t>W</t>
  </si>
  <si>
    <t>Cost Mult</t>
  </si>
  <si>
    <t>Cost Mults</t>
  </si>
  <si>
    <t>Energy Output Mult</t>
  </si>
  <si>
    <t>Mineral Efficiency</t>
  </si>
  <si>
    <t>Energy Efficiency</t>
  </si>
  <si>
    <t>Mineral Output Mult</t>
  </si>
  <si>
    <t>Megastructure</t>
  </si>
  <si>
    <t>Stage</t>
  </si>
  <si>
    <t>REPAIR</t>
  </si>
  <si>
    <t>COST MULTS</t>
  </si>
  <si>
    <t>BUILD TIME</t>
  </si>
  <si>
    <t>Meta-Materials</t>
  </si>
  <si>
    <t>Femtomatter</t>
  </si>
  <si>
    <t>Condensics</t>
  </si>
  <si>
    <t>Quasi-Matter</t>
  </si>
  <si>
    <t>Oscillyons</t>
  </si>
  <si>
    <t>Total</t>
  </si>
  <si>
    <t>DYSON SPHERE</t>
  </si>
  <si>
    <t>UPKEEP MULTS</t>
  </si>
  <si>
    <t>Negative Mass</t>
  </si>
  <si>
    <t>OUTPUT MULTS</t>
  </si>
  <si>
    <t>Energy</t>
  </si>
  <si>
    <t>DEFAULT</t>
  </si>
  <si>
    <t>TITANIC</t>
  </si>
  <si>
    <t>BEHEMOTH</t>
  </si>
  <si>
    <t>GARGANTUAN</t>
  </si>
  <si>
    <t>RINGWORLD</t>
  </si>
  <si>
    <t>Energy Equivalent</t>
  </si>
  <si>
    <t>ECU</t>
  </si>
  <si>
    <t>GAIA</t>
  </si>
  <si>
    <t>HIVE</t>
  </si>
  <si>
    <t>PCC</t>
  </si>
  <si>
    <t>RES-G</t>
  </si>
  <si>
    <t>RESTORE</t>
  </si>
  <si>
    <t>Density</t>
  </si>
  <si>
    <r>
      <t xml:space="preserve">1.5 </t>
    </r>
    <r>
      <rPr>
        <u/>
        <sz val="11"/>
        <color theme="1"/>
        <rFont val="Calibri"/>
        <family val="2"/>
        <scheme val="minor"/>
      </rPr>
      <t>(1.35)</t>
    </r>
  </si>
  <si>
    <r>
      <t xml:space="preserve">0.0125 </t>
    </r>
    <r>
      <rPr>
        <u/>
        <sz val="11"/>
        <color theme="1"/>
        <rFont val="Calibri"/>
        <family val="2"/>
        <scheme val="minor"/>
      </rPr>
      <t>(0.005544)</t>
    </r>
  </si>
  <si>
    <r>
      <t xml:space="preserve">120 </t>
    </r>
    <r>
      <rPr>
        <u/>
        <sz val="11"/>
        <color theme="1"/>
        <rFont val="Calibri"/>
        <family val="2"/>
        <scheme val="minor"/>
      </rPr>
      <t>(243.5)</t>
    </r>
  </si>
  <si>
    <t>Luminous Density</t>
  </si>
  <si>
    <t>Articles</t>
  </si>
  <si>
    <t>Food</t>
  </si>
  <si>
    <t>"No CGs Stages"</t>
  </si>
  <si>
    <t>Advanced Costs</t>
  </si>
  <si>
    <t>Mult</t>
  </si>
  <si>
    <t>|</t>
  </si>
  <si>
    <t>V</t>
  </si>
  <si>
    <t>"Has CGs Stages"</t>
  </si>
  <si>
    <t>1.125x</t>
  </si>
  <si>
    <t>1.2x</t>
  </si>
  <si>
    <t>Basic/Advanced</t>
  </si>
  <si>
    <t>Cost Ratios</t>
  </si>
  <si>
    <t>Meta-M:Femto</t>
  </si>
  <si>
    <t>UPGRADE</t>
  </si>
  <si>
    <t>Efficiency</t>
  </si>
  <si>
    <t>Total Cost</t>
  </si>
  <si>
    <t>/Monthly Output</t>
  </si>
  <si>
    <t>(Cost Mult/Output Mult)</t>
  </si>
  <si>
    <t>ANTIMATTER</t>
  </si>
  <si>
    <t>SINGULARITY</t>
  </si>
  <si>
    <t>COLLAPSIC</t>
  </si>
  <si>
    <t>NEGATIVE MASS</t>
  </si>
  <si>
    <t>PLANCK</t>
  </si>
  <si>
    <t>SYNCHRONIC</t>
  </si>
  <si>
    <t>TEMPORAL</t>
  </si>
  <si>
    <t>Exotic Gases</t>
  </si>
  <si>
    <t>Rare Crystals</t>
  </si>
  <si>
    <t>-</t>
  </si>
  <si>
    <t>ATTACK MOON</t>
  </si>
  <si>
    <t>Minerals</t>
  </si>
  <si>
    <t>STAR LIFTER</t>
  </si>
  <si>
    <t>HYPERSTRUCTURAL ASSEMBLY YARD</t>
  </si>
  <si>
    <t>MATTER DECOMPRESSOR</t>
  </si>
  <si>
    <t>NEUTRON</t>
  </si>
  <si>
    <t>STRANGE</t>
  </si>
  <si>
    <t>ELECTROWEAK</t>
  </si>
  <si>
    <t>Exotic Particles</t>
  </si>
  <si>
    <t>PARTICLE ACCELERATOR</t>
  </si>
  <si>
    <t>NICOLL-DYSON BEAM</t>
  </si>
  <si>
    <t>CHARGE MULTS</t>
  </si>
  <si>
    <t>Charge Time</t>
  </si>
  <si>
    <t>(Cost Mult/Charge Mult)</t>
  </si>
  <si>
    <t>(Percent)</t>
  </si>
  <si>
    <t>PHYSICS</t>
  </si>
  <si>
    <t>Dark Matter</t>
  </si>
  <si>
    <t>MATRIOSKA BRAIN</t>
  </si>
  <si>
    <t>VIRTUAL REALITY</t>
  </si>
  <si>
    <t>Grand Total</t>
  </si>
  <si>
    <t>Sub-Total</t>
  </si>
  <si>
    <t>Phys/Soc/Eng</t>
  </si>
  <si>
    <t>Sub-Total Cost</t>
  </si>
  <si>
    <t>OUTPUT</t>
  </si>
  <si>
    <t>Actual</t>
  </si>
  <si>
    <t>WHITE DWARF</t>
  </si>
  <si>
    <t>O-S</t>
  </si>
  <si>
    <t>O-H</t>
  </si>
  <si>
    <t>B-S</t>
  </si>
  <si>
    <t>A-S</t>
  </si>
  <si>
    <t>F-S</t>
  </si>
  <si>
    <t>G-S</t>
  </si>
  <si>
    <t>K-S</t>
  </si>
  <si>
    <t>D</t>
  </si>
  <si>
    <t>C</t>
  </si>
  <si>
    <t>S</t>
  </si>
  <si>
    <t>Mineral Mult</t>
  </si>
  <si>
    <t>Colour Ch.</t>
  </si>
  <si>
    <t>Magnetic Ch.</t>
  </si>
  <si>
    <t>Min (Mass)</t>
  </si>
  <si>
    <t>Max (Mass)</t>
  </si>
  <si>
    <t>Avg (Mass)</t>
  </si>
  <si>
    <t>Min (Radius)</t>
  </si>
  <si>
    <t>Max (Radius)</t>
  </si>
  <si>
    <t>Avg (Radius)</t>
  </si>
  <si>
    <t>Min (Lum)</t>
  </si>
  <si>
    <t>Max (Lum)</t>
  </si>
  <si>
    <t>Avg (Lum)</t>
  </si>
  <si>
    <t>M-S</t>
  </si>
  <si>
    <t>M-H</t>
  </si>
  <si>
    <t>LBV</t>
  </si>
  <si>
    <t>EC Mult</t>
  </si>
  <si>
    <t>STAR CLASSES</t>
  </si>
  <si>
    <t>Arrangement By RADIUS</t>
  </si>
  <si>
    <t>Arrangement By CLASS</t>
  </si>
  <si>
    <t>Quasi-Star</t>
  </si>
  <si>
    <t>Q-Star</t>
  </si>
  <si>
    <t>SCIENCE NEXUS</t>
  </si>
  <si>
    <t>MEGA ART INSTALLATION</t>
  </si>
  <si>
    <t>SENTRY ARRAY</t>
  </si>
  <si>
    <t>Unity</t>
  </si>
  <si>
    <t>STRATEGIC COORDINATION CENTER</t>
  </si>
  <si>
    <t>INTERSTELLAR ASSEMBLY</t>
  </si>
  <si>
    <t>MEGA SHIPYARD</t>
  </si>
  <si>
    <t>Polymerics</t>
  </si>
  <si>
    <t>Crystals</t>
  </si>
  <si>
    <t>Gases</t>
  </si>
  <si>
    <t>FEMTOMATTER REPLICATOR</t>
  </si>
  <si>
    <t>CONDENSICS MACRO-COMPOSITOR</t>
  </si>
  <si>
    <t>Total Cost / Build Time</t>
  </si>
  <si>
    <t>MACRO-ENGINEERING TEST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</si>
</sst>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FF6161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FFA161"/>
        <bgColor indexed="64"/>
      </patternFill>
    </fill>
    <fill>
      <patternFill patternType="solid">
        <fgColor rgb="FFFFBC8F"/>
        <bgColor indexed="64"/>
      </patternFill>
    </fill>
    <fill>
      <patternFill patternType="solid">
        <fgColor rgb="FFFFD8BD"/>
        <bgColor indexed="64"/>
      </patternFill>
    </fill>
    <fill>
      <patternFill patternType="solid">
        <fgColor rgb="FFFFEE89"/>
        <bgColor indexed="64"/>
      </patternFill>
    </fill>
    <fill>
      <patternFill patternType="solid">
        <fgColor rgb="FFFFF6C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9E6FF"/>
        <bgColor indexed="64"/>
      </patternFill>
    </fill>
    <fill>
      <patternFill patternType="solid">
        <fgColor rgb="FFC1F2FF"/>
        <bgColor indexed="64"/>
      </patternFill>
    </fill>
    <fill>
      <patternFill patternType="solid">
        <fgColor rgb="FF8C89FF"/>
        <bgColor indexed="64"/>
      </patternFill>
    </fill>
    <fill>
      <patternFill patternType="solid">
        <fgColor rgb="FFA589FF"/>
        <bgColor indexed="64"/>
      </patternFill>
    </fill>
    <fill>
      <patternFill patternType="solid">
        <fgColor rgb="FFC2AFFF"/>
        <bgColor indexed="64"/>
      </patternFill>
    </fill>
    <fill>
      <patternFill patternType="solid">
        <fgColor rgb="FFDCD1FF"/>
        <bgColor indexed="64"/>
      </patternFill>
    </fill>
    <fill>
      <patternFill patternType="solid">
        <fgColor rgb="FFC2C1FF"/>
        <bgColor indexed="64"/>
      </patternFill>
    </fill>
    <fill>
      <patternFill patternType="solid">
        <fgColor rgb="FFD9B28B"/>
        <bgColor indexed="64"/>
      </patternFill>
    </fill>
    <fill>
      <patternFill patternType="solid">
        <fgColor rgb="FFE5CBB1"/>
        <bgColor indexed="64"/>
      </patternFill>
    </fill>
    <fill>
      <patternFill patternType="solid">
        <fgColor rgb="FFE1AB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EC5B0"/>
        <bgColor indexed="64"/>
      </patternFill>
    </fill>
    <fill>
      <patternFill patternType="solid">
        <fgColor rgb="FF67ED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3AAFF"/>
        <bgColor indexed="64"/>
      </patternFill>
    </fill>
    <fill>
      <patternFill patternType="solid">
        <fgColor rgb="FFFFF19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2D884"/>
        <bgColor indexed="64"/>
      </patternFill>
    </fill>
    <fill>
      <patternFill patternType="solid">
        <fgColor rgb="FFFF9B5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rgb="FFC9FC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BDAF2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DF286"/>
        <bgColor indexed="64"/>
      </patternFill>
    </fill>
    <fill>
      <patternFill patternType="solid">
        <fgColor rgb="FFEA9BFF"/>
        <bgColor indexed="64"/>
      </patternFill>
    </fill>
    <fill>
      <patternFill patternType="solid">
        <fgColor rgb="FFC1CBFF"/>
        <bgColor indexed="64"/>
      </patternFill>
    </fill>
    <fill>
      <patternFill patternType="solid">
        <fgColor rgb="FFD1DFFF"/>
        <bgColor indexed="64"/>
      </patternFill>
    </fill>
    <fill>
      <patternFill patternType="solid">
        <fgColor rgb="FFFFFBE5"/>
        <bgColor indexed="64"/>
      </patternFill>
    </fill>
    <fill>
      <patternFill patternType="solid">
        <fgColor rgb="FFFFF5B9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FFFC0B3"/>
        <bgColor indexed="64"/>
      </patternFill>
    </fill>
    <fill>
      <patternFill patternType="solid">
        <fgColor rgb="FFFFABCD"/>
        <bgColor indexed="64"/>
      </patternFill>
    </fill>
    <fill>
      <patternFill patternType="solid">
        <fgColor rgb="FFF4CDFF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FFA23B"/>
        <bgColor indexed="64"/>
      </patternFill>
    </fill>
    <fill>
      <patternFill patternType="solid">
        <fgColor rgb="FF9DEBA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7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1" borderId="6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22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1" fillId="19" borderId="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3" fontId="0" fillId="0" borderId="0" xfId="0" applyNumberFormat="1"/>
    <xf numFmtId="0" fontId="2" fillId="0" borderId="26" xfId="0" applyFont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1" borderId="36" xfId="0" applyFill="1" applyBorder="1" applyAlignment="1">
      <alignment horizontal="center"/>
    </xf>
    <xf numFmtId="0" fontId="0" fillId="11" borderId="38" xfId="0" applyFill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0" fillId="19" borderId="43" xfId="0" applyFill="1" applyBorder="1" applyAlignment="1">
      <alignment horizontal="center"/>
    </xf>
    <xf numFmtId="0" fontId="0" fillId="20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5" borderId="44" xfId="0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0" fontId="0" fillId="7" borderId="47" xfId="0" applyFill="1" applyBorder="1" applyAlignment="1">
      <alignment horizontal="center"/>
    </xf>
    <xf numFmtId="0" fontId="0" fillId="8" borderId="45" xfId="0" applyFill="1" applyBorder="1" applyAlignment="1">
      <alignment horizontal="center"/>
    </xf>
    <xf numFmtId="0" fontId="0" fillId="9" borderId="47" xfId="0" applyFill="1" applyBorder="1" applyAlignment="1">
      <alignment horizontal="center"/>
    </xf>
    <xf numFmtId="0" fontId="0" fillId="11" borderId="44" xfId="0" applyFill="1" applyBorder="1" applyAlignment="1">
      <alignment horizontal="center"/>
    </xf>
    <xf numFmtId="0" fontId="0" fillId="10" borderId="47" xfId="0" applyFill="1" applyBorder="1" applyAlignment="1">
      <alignment horizontal="center"/>
    </xf>
    <xf numFmtId="0" fontId="0" fillId="12" borderId="45" xfId="0" applyFill="1" applyBorder="1" applyAlignment="1">
      <alignment horizontal="center"/>
    </xf>
    <xf numFmtId="0" fontId="0" fillId="13" borderId="47" xfId="0" applyFill="1" applyBorder="1" applyAlignment="1">
      <alignment horizontal="center"/>
    </xf>
    <xf numFmtId="0" fontId="0" fillId="14" borderId="44" xfId="0" applyFill="1" applyBorder="1" applyAlignment="1">
      <alignment horizontal="center"/>
    </xf>
    <xf numFmtId="0" fontId="0" fillId="18" borderId="47" xfId="0" applyFill="1" applyBorder="1" applyAlignment="1">
      <alignment horizontal="center"/>
    </xf>
    <xf numFmtId="0" fontId="0" fillId="15" borderId="45" xfId="0" applyFill="1" applyBorder="1" applyAlignment="1">
      <alignment horizontal="center"/>
    </xf>
    <xf numFmtId="0" fontId="0" fillId="16" borderId="46" xfId="0" applyFill="1" applyBorder="1" applyAlignment="1">
      <alignment horizontal="center"/>
    </xf>
    <xf numFmtId="0" fontId="0" fillId="21" borderId="48" xfId="0" applyFill="1" applyBorder="1" applyAlignment="1">
      <alignment horizontal="center"/>
    </xf>
    <xf numFmtId="0" fontId="1" fillId="17" borderId="20" xfId="0" applyFont="1" applyFill="1" applyBorder="1" applyAlignment="1">
      <alignment horizontal="center"/>
    </xf>
    <xf numFmtId="0" fontId="0" fillId="17" borderId="60" xfId="0" applyFill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4" fontId="0" fillId="2" borderId="32" xfId="0" applyNumberFormat="1" applyFill="1" applyBorder="1" applyAlignment="1">
      <alignment horizontal="center"/>
    </xf>
    <xf numFmtId="164" fontId="0" fillId="0" borderId="0" xfId="0" applyNumberFormat="1"/>
    <xf numFmtId="165" fontId="2" fillId="0" borderId="39" xfId="0" applyNumberFormat="1" applyFont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165" fontId="0" fillId="0" borderId="0" xfId="0" applyNumberFormat="1"/>
    <xf numFmtId="164" fontId="0" fillId="2" borderId="1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14" borderId="7" xfId="0" applyNumberFormat="1" applyFill="1" applyBorder="1" applyAlignment="1">
      <alignment horizontal="center"/>
    </xf>
    <xf numFmtId="164" fontId="0" fillId="14" borderId="28" xfId="0" applyNumberFormat="1" applyFill="1" applyBorder="1" applyAlignment="1">
      <alignment horizontal="center"/>
    </xf>
    <xf numFmtId="165" fontId="0" fillId="14" borderId="7" xfId="0" applyNumberFormat="1" applyFill="1" applyBorder="1" applyAlignment="1">
      <alignment horizontal="center"/>
    </xf>
    <xf numFmtId="0" fontId="0" fillId="14" borderId="43" xfId="0" applyFill="1" applyBorder="1" applyAlignment="1">
      <alignment horizontal="center"/>
    </xf>
    <xf numFmtId="164" fontId="0" fillId="12" borderId="7" xfId="0" applyNumberFormat="1" applyFill="1" applyBorder="1" applyAlignment="1">
      <alignment horizontal="center"/>
    </xf>
    <xf numFmtId="164" fontId="0" fillId="12" borderId="28" xfId="0" applyNumberFormat="1" applyFill="1" applyBorder="1" applyAlignment="1">
      <alignment horizontal="center"/>
    </xf>
    <xf numFmtId="165" fontId="0" fillId="12" borderId="7" xfId="0" applyNumberFormat="1" applyFill="1" applyBorder="1" applyAlignment="1">
      <alignment horizontal="center"/>
    </xf>
    <xf numFmtId="0" fontId="0" fillId="12" borderId="43" xfId="0" applyFill="1" applyBorder="1" applyAlignment="1">
      <alignment horizontal="center"/>
    </xf>
    <xf numFmtId="164" fontId="0" fillId="11" borderId="7" xfId="0" applyNumberFormat="1" applyFill="1" applyBorder="1" applyAlignment="1">
      <alignment horizontal="center"/>
    </xf>
    <xf numFmtId="164" fontId="0" fillId="22" borderId="28" xfId="0" applyNumberFormat="1" applyFill="1" applyBorder="1" applyAlignment="1">
      <alignment horizontal="center"/>
    </xf>
    <xf numFmtId="165" fontId="0" fillId="11" borderId="7" xfId="0" applyNumberFormat="1" applyFill="1" applyBorder="1" applyAlignment="1">
      <alignment horizontal="center"/>
    </xf>
    <xf numFmtId="0" fontId="0" fillId="11" borderId="43" xfId="0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28" xfId="0" applyNumberFormat="1" applyFill="1" applyBorder="1" applyAlignment="1">
      <alignment horizontal="center"/>
    </xf>
    <xf numFmtId="165" fontId="0" fillId="8" borderId="7" xfId="0" applyNumberFormat="1" applyFill="1" applyBorder="1" applyAlignment="1">
      <alignment horizontal="center"/>
    </xf>
    <xf numFmtId="0" fontId="0" fillId="8" borderId="43" xfId="0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28" xfId="0" applyNumberFormat="1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3" borderId="28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164" fontId="0" fillId="15" borderId="38" xfId="0" applyNumberFormat="1" applyFill="1" applyBorder="1" applyAlignment="1">
      <alignment horizontal="center"/>
    </xf>
    <xf numFmtId="164" fontId="2" fillId="0" borderId="39" xfId="0" applyNumberFormat="1" applyFont="1" applyBorder="1" applyAlignment="1">
      <alignment horizontal="center"/>
    </xf>
    <xf numFmtId="164" fontId="0" fillId="15" borderId="40" xfId="0" applyNumberFormat="1" applyFill="1" applyBorder="1" applyAlignment="1">
      <alignment horizontal="center"/>
    </xf>
    <xf numFmtId="165" fontId="0" fillId="15" borderId="40" xfId="0" applyNumberFormat="1" applyFill="1" applyBorder="1" applyAlignment="1">
      <alignment horizontal="center"/>
    </xf>
    <xf numFmtId="0" fontId="0" fillId="15" borderId="48" xfId="0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3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4" borderId="65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2" borderId="67" xfId="0" applyFill="1" applyBorder="1" applyAlignment="1">
      <alignment horizontal="center" vertical="center"/>
    </xf>
    <xf numFmtId="0" fontId="0" fillId="5" borderId="67" xfId="0" applyFill="1" applyBorder="1" applyAlignment="1">
      <alignment horizontal="center" vertical="center"/>
    </xf>
    <xf numFmtId="0" fontId="0" fillId="8" borderId="67" xfId="0" applyFill="1" applyBorder="1" applyAlignment="1">
      <alignment horizontal="center" vertical="center"/>
    </xf>
    <xf numFmtId="0" fontId="0" fillId="22" borderId="67" xfId="0" applyFill="1" applyBorder="1" applyAlignment="1">
      <alignment horizontal="center" vertical="center"/>
    </xf>
    <xf numFmtId="0" fontId="0" fillId="12" borderId="67" xfId="0" applyFill="1" applyBorder="1" applyAlignment="1">
      <alignment horizontal="center" vertical="center"/>
    </xf>
    <xf numFmtId="0" fontId="0" fillId="14" borderId="67" xfId="0" applyFill="1" applyBorder="1" applyAlignment="1">
      <alignment horizontal="center" vertical="center"/>
    </xf>
    <xf numFmtId="0" fontId="0" fillId="23" borderId="67" xfId="0" applyFill="1" applyBorder="1" applyAlignment="1">
      <alignment horizontal="center" vertical="center"/>
    </xf>
    <xf numFmtId="0" fontId="0" fillId="21" borderId="67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  <xf numFmtId="0" fontId="0" fillId="4" borderId="70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22" borderId="43" xfId="0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4" borderId="43" xfId="0" applyFill="1" applyBorder="1" applyAlignment="1">
      <alignment horizontal="center" vertical="center"/>
    </xf>
    <xf numFmtId="0" fontId="0" fillId="23" borderId="43" xfId="0" applyFill="1" applyBorder="1" applyAlignment="1">
      <alignment horizontal="center" vertical="center"/>
    </xf>
    <xf numFmtId="0" fontId="0" fillId="21" borderId="43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4" borderId="71" xfId="0" applyFill="1" applyBorder="1" applyAlignment="1">
      <alignment horizontal="center" vertical="center"/>
    </xf>
    <xf numFmtId="0" fontId="2" fillId="24" borderId="61" xfId="0" applyFont="1" applyFill="1" applyBorder="1" applyAlignment="1">
      <alignment vertical="center"/>
    </xf>
    <xf numFmtId="0" fontId="2" fillId="25" borderId="61" xfId="0" applyFont="1" applyFill="1" applyBorder="1" applyAlignment="1">
      <alignment vertical="center"/>
    </xf>
    <xf numFmtId="0" fontId="2" fillId="26" borderId="61" xfId="0" applyFont="1" applyFill="1" applyBorder="1" applyAlignment="1">
      <alignment vertical="center"/>
    </xf>
    <xf numFmtId="0" fontId="2" fillId="27" borderId="61" xfId="0" applyFont="1" applyFill="1" applyBorder="1" applyAlignment="1">
      <alignment vertical="center"/>
    </xf>
    <xf numFmtId="0" fontId="2" fillId="28" borderId="61" xfId="0" applyFont="1" applyFill="1" applyBorder="1" applyAlignment="1">
      <alignment vertical="center"/>
    </xf>
    <xf numFmtId="0" fontId="2" fillId="0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28" borderId="24" xfId="0" applyFont="1" applyFill="1" applyBorder="1" applyAlignment="1">
      <alignment vertical="center"/>
    </xf>
    <xf numFmtId="0" fontId="2" fillId="24" borderId="24" xfId="0" applyFont="1" applyFill="1" applyBorder="1" applyAlignment="1">
      <alignment vertical="center"/>
    </xf>
    <xf numFmtId="0" fontId="2" fillId="27" borderId="24" xfId="0" applyFont="1" applyFill="1" applyBorder="1" applyAlignment="1">
      <alignment vertical="center"/>
    </xf>
    <xf numFmtId="0" fontId="2" fillId="26" borderId="24" xfId="0" applyFont="1" applyFill="1" applyBorder="1" applyAlignment="1">
      <alignment vertical="center"/>
    </xf>
    <xf numFmtId="0" fontId="2" fillId="25" borderId="24" xfId="0" applyFont="1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1" fillId="17" borderId="16" xfId="0" applyFont="1" applyFill="1" applyBorder="1" applyAlignment="1">
      <alignment horizontal="center" vertical="center"/>
    </xf>
    <xf numFmtId="0" fontId="0" fillId="15" borderId="72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0" fillId="9" borderId="72" xfId="0" applyFill="1" applyBorder="1" applyAlignment="1">
      <alignment horizontal="center" vertical="center"/>
    </xf>
    <xf numFmtId="0" fontId="0" fillId="17" borderId="72" xfId="0" applyFill="1" applyBorder="1" applyAlignment="1">
      <alignment horizontal="center" vertical="center"/>
    </xf>
    <xf numFmtId="0" fontId="0" fillId="16" borderId="72" xfId="0" applyFill="1" applyBorder="1" applyAlignment="1">
      <alignment horizontal="center" vertical="center"/>
    </xf>
    <xf numFmtId="0" fontId="0" fillId="18" borderId="72" xfId="0" applyFill="1" applyBorder="1" applyAlignment="1">
      <alignment horizontal="center" vertical="center"/>
    </xf>
    <xf numFmtId="0" fontId="0" fillId="13" borderId="72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67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67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" fillId="29" borderId="2" xfId="0" applyFont="1" applyFill="1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0" fillId="29" borderId="67" xfId="0" applyFill="1" applyBorder="1" applyAlignment="1">
      <alignment horizontal="center" vertical="center"/>
    </xf>
    <xf numFmtId="0" fontId="0" fillId="29" borderId="43" xfId="0" applyFill="1" applyBorder="1" applyAlignment="1">
      <alignment horizontal="center" vertical="center"/>
    </xf>
    <xf numFmtId="0" fontId="1" fillId="30" borderId="2" xfId="0" applyFont="1" applyFill="1" applyBorder="1" applyAlignment="1">
      <alignment horizontal="center" vertical="center"/>
    </xf>
    <xf numFmtId="0" fontId="0" fillId="30" borderId="4" xfId="0" applyFill="1" applyBorder="1" applyAlignment="1">
      <alignment horizontal="center" vertical="center"/>
    </xf>
    <xf numFmtId="0" fontId="0" fillId="30" borderId="67" xfId="0" applyFill="1" applyBorder="1" applyAlignment="1">
      <alignment horizontal="center" vertical="center"/>
    </xf>
    <xf numFmtId="0" fontId="0" fillId="30" borderId="43" xfId="0" applyFill="1" applyBorder="1" applyAlignment="1">
      <alignment horizontal="center" vertical="center"/>
    </xf>
    <xf numFmtId="0" fontId="2" fillId="31" borderId="61" xfId="0" applyFont="1" applyFill="1" applyBorder="1" applyAlignment="1">
      <alignment vertical="center"/>
    </xf>
    <xf numFmtId="0" fontId="2" fillId="31" borderId="24" xfId="0" applyFont="1" applyFill="1" applyBorder="1" applyAlignment="1">
      <alignment vertical="center"/>
    </xf>
    <xf numFmtId="0" fontId="2" fillId="9" borderId="61" xfId="0" applyFont="1" applyFill="1" applyBorder="1" applyAlignment="1">
      <alignment vertical="center"/>
    </xf>
    <xf numFmtId="0" fontId="2" fillId="9" borderId="24" xfId="0" applyFont="1" applyFill="1" applyBorder="1" applyAlignment="1">
      <alignment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0" fontId="0" fillId="29" borderId="51" xfId="0" applyFill="1" applyBorder="1" applyAlignment="1">
      <alignment horizontal="center" vertical="center"/>
    </xf>
    <xf numFmtId="0" fontId="0" fillId="30" borderId="51" xfId="0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11" borderId="78" xfId="0" applyFill="1" applyBorder="1" applyAlignment="1">
      <alignment horizontal="center" vertical="center"/>
    </xf>
    <xf numFmtId="0" fontId="0" fillId="29" borderId="78" xfId="0" applyFill="1" applyBorder="1" applyAlignment="1">
      <alignment horizontal="center" vertical="center"/>
    </xf>
    <xf numFmtId="0" fontId="0" fillId="30" borderId="7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4" fontId="2" fillId="0" borderId="50" xfId="0" applyNumberFormat="1" applyFont="1" applyBorder="1" applyAlignment="1">
      <alignment horizontal="right"/>
    </xf>
    <xf numFmtId="4" fontId="0" fillId="0" borderId="51" xfId="0" applyNumberFormat="1" applyFill="1" applyBorder="1" applyAlignment="1">
      <alignment horizontal="right"/>
    </xf>
    <xf numFmtId="4" fontId="0" fillId="0" borderId="52" xfId="0" applyNumberFormat="1" applyFill="1" applyBorder="1" applyAlignment="1">
      <alignment horizontal="right"/>
    </xf>
    <xf numFmtId="4" fontId="0" fillId="0" borderId="53" xfId="0" applyNumberFormat="1" applyFill="1" applyBorder="1" applyAlignment="1">
      <alignment horizontal="right"/>
    </xf>
    <xf numFmtId="4" fontId="0" fillId="0" borderId="54" xfId="0" applyNumberFormat="1" applyFill="1" applyBorder="1" applyAlignment="1">
      <alignment horizontal="right"/>
    </xf>
    <xf numFmtId="4" fontId="0" fillId="0" borderId="55" xfId="0" applyNumberFormat="1" applyFill="1" applyBorder="1" applyAlignment="1">
      <alignment horizontal="right"/>
    </xf>
    <xf numFmtId="4" fontId="0" fillId="0" borderId="56" xfId="0" applyNumberFormat="1" applyFill="1" applyBorder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4" fontId="0" fillId="0" borderId="27" xfId="0" applyNumberFormat="1" applyFill="1" applyBorder="1" applyAlignment="1">
      <alignment horizontal="right"/>
    </xf>
    <xf numFmtId="4" fontId="0" fillId="0" borderId="31" xfId="0" applyNumberFormat="1" applyFill="1" applyBorder="1" applyAlignment="1">
      <alignment horizontal="right"/>
    </xf>
    <xf numFmtId="4" fontId="0" fillId="0" borderId="37" xfId="0" applyNumberFormat="1" applyFill="1" applyBorder="1" applyAlignment="1">
      <alignment horizontal="right"/>
    </xf>
    <xf numFmtId="4" fontId="0" fillId="11" borderId="54" xfId="0" applyNumberFormat="1" applyFill="1" applyBorder="1" applyAlignment="1">
      <alignment horizontal="right"/>
    </xf>
    <xf numFmtId="4" fontId="0" fillId="11" borderId="55" xfId="0" applyNumberFormat="1" applyFill="1" applyBorder="1" applyAlignment="1">
      <alignment horizontal="right"/>
    </xf>
    <xf numFmtId="4" fontId="0" fillId="11" borderId="57" xfId="0" applyNumberFormat="1" applyFill="1" applyBorder="1" applyAlignment="1">
      <alignment horizontal="right"/>
    </xf>
    <xf numFmtId="0" fontId="0" fillId="11" borderId="80" xfId="0" applyFill="1" applyBorder="1" applyAlignment="1">
      <alignment horizontal="center"/>
    </xf>
    <xf numFmtId="0" fontId="0" fillId="11" borderId="79" xfId="0" applyFill="1" applyBorder="1" applyAlignment="1">
      <alignment horizontal="center"/>
    </xf>
    <xf numFmtId="0" fontId="2" fillId="0" borderId="81" xfId="0" applyFont="1" applyBorder="1" applyAlignment="1">
      <alignment horizontal="center"/>
    </xf>
    <xf numFmtId="0" fontId="0" fillId="0" borderId="62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0" fillId="0" borderId="83" xfId="0" applyFill="1" applyBorder="1" applyAlignment="1">
      <alignment horizontal="center"/>
    </xf>
    <xf numFmtId="0" fontId="0" fillId="0" borderId="84" xfId="0" applyFill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0" fillId="19" borderId="4" xfId="0" applyNumberFormat="1" applyFill="1" applyBorder="1" applyAlignment="1">
      <alignment horizontal="center"/>
    </xf>
    <xf numFmtId="164" fontId="0" fillId="20" borderId="23" xfId="0" applyNumberFormat="1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164" fontId="0" fillId="3" borderId="76" xfId="0" applyNumberFormat="1" applyFill="1" applyBorder="1" applyAlignment="1">
      <alignment horizontal="center"/>
    </xf>
    <xf numFmtId="164" fontId="0" fillId="4" borderId="85" xfId="0" applyNumberFormat="1" applyFill="1" applyBorder="1" applyAlignment="1">
      <alignment horizontal="center"/>
    </xf>
    <xf numFmtId="164" fontId="0" fillId="5" borderId="23" xfId="0" applyNumberFormat="1" applyFill="1" applyBorder="1" applyAlignment="1">
      <alignment horizontal="center"/>
    </xf>
    <xf numFmtId="164" fontId="0" fillId="6" borderId="76" xfId="0" applyNumberFormat="1" applyFill="1" applyBorder="1" applyAlignment="1">
      <alignment horizontal="center"/>
    </xf>
    <xf numFmtId="164" fontId="0" fillId="7" borderId="85" xfId="0" applyNumberFormat="1" applyFill="1" applyBorder="1" applyAlignment="1">
      <alignment horizontal="center"/>
    </xf>
    <xf numFmtId="164" fontId="0" fillId="8" borderId="19" xfId="0" applyNumberFormat="1" applyFill="1" applyBorder="1" applyAlignment="1">
      <alignment horizontal="center"/>
    </xf>
    <xf numFmtId="164" fontId="0" fillId="9" borderId="85" xfId="0" applyNumberFormat="1" applyFill="1" applyBorder="1" applyAlignment="1">
      <alignment horizontal="center"/>
    </xf>
    <xf numFmtId="164" fontId="0" fillId="11" borderId="23" xfId="0" applyNumberFormat="1" applyFill="1" applyBorder="1" applyAlignment="1">
      <alignment horizontal="center"/>
    </xf>
    <xf numFmtId="164" fontId="0" fillId="10" borderId="85" xfId="0" applyNumberFormat="1" applyFill="1" applyBorder="1" applyAlignment="1">
      <alignment horizontal="center"/>
    </xf>
    <xf numFmtId="164" fontId="0" fillId="12" borderId="19" xfId="0" applyNumberFormat="1" applyFill="1" applyBorder="1" applyAlignment="1">
      <alignment horizontal="center"/>
    </xf>
    <xf numFmtId="164" fontId="0" fillId="13" borderId="85" xfId="0" applyNumberFormat="1" applyFill="1" applyBorder="1" applyAlignment="1">
      <alignment horizontal="center"/>
    </xf>
    <xf numFmtId="164" fontId="0" fillId="14" borderId="23" xfId="0" applyNumberFormat="1" applyFill="1" applyBorder="1" applyAlignment="1">
      <alignment horizontal="center"/>
    </xf>
    <xf numFmtId="164" fontId="0" fillId="18" borderId="85" xfId="0" applyNumberFormat="1" applyFill="1" applyBorder="1" applyAlignment="1">
      <alignment horizontal="center"/>
    </xf>
    <xf numFmtId="164" fontId="0" fillId="15" borderId="19" xfId="0" applyNumberFormat="1" applyFill="1" applyBorder="1" applyAlignment="1">
      <alignment horizontal="center"/>
    </xf>
    <xf numFmtId="164" fontId="0" fillId="16" borderId="76" xfId="0" applyNumberFormat="1" applyFill="1" applyBorder="1" applyAlignment="1">
      <alignment horizontal="center"/>
    </xf>
    <xf numFmtId="164" fontId="0" fillId="17" borderId="85" xfId="0" applyNumberForma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right"/>
    </xf>
    <xf numFmtId="164" fontId="0" fillId="22" borderId="23" xfId="0" applyNumberFormat="1" applyFill="1" applyBorder="1" applyAlignment="1">
      <alignment horizontal="center"/>
    </xf>
    <xf numFmtId="164" fontId="0" fillId="23" borderId="85" xfId="0" applyNumberFormat="1" applyFill="1" applyBorder="1" applyAlignment="1">
      <alignment horizontal="center"/>
    </xf>
    <xf numFmtId="164" fontId="0" fillId="17" borderId="86" xfId="0" applyNumberFormat="1" applyFill="1" applyBorder="1" applyAlignment="1">
      <alignment horizontal="center"/>
    </xf>
    <xf numFmtId="164" fontId="0" fillId="21" borderId="4" xfId="0" applyNumberFormat="1" applyFill="1" applyBorder="1" applyAlignment="1">
      <alignment horizontal="center"/>
    </xf>
    <xf numFmtId="4" fontId="2" fillId="0" borderId="87" xfId="0" applyNumberFormat="1" applyFont="1" applyFill="1" applyBorder="1" applyAlignment="1">
      <alignment horizontal="right"/>
    </xf>
    <xf numFmtId="4" fontId="0" fillId="0" borderId="14" xfId="0" applyNumberFormat="1" applyFill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4" fontId="0" fillId="0" borderId="17" xfId="0" applyNumberFormat="1" applyFill="1" applyBorder="1" applyAlignment="1">
      <alignment horizontal="right"/>
    </xf>
    <xf numFmtId="4" fontId="0" fillId="0" borderId="88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4" fontId="0" fillId="0" borderId="8" xfId="0" applyNumberFormat="1" applyFill="1" applyBorder="1" applyAlignment="1">
      <alignment horizontal="right"/>
    </xf>
    <xf numFmtId="4" fontId="0" fillId="0" borderId="89" xfId="0" applyNumberFormat="1" applyFill="1" applyBorder="1" applyAlignment="1">
      <alignment horizontal="right"/>
    </xf>
    <xf numFmtId="165" fontId="2" fillId="0" borderId="4" xfId="0" applyNumberFormat="1" applyFont="1" applyBorder="1" applyAlignment="1">
      <alignment horizontal="center"/>
    </xf>
    <xf numFmtId="165" fontId="0" fillId="19" borderId="4" xfId="0" applyNumberFormat="1" applyFill="1" applyBorder="1" applyAlignment="1">
      <alignment horizontal="center"/>
    </xf>
    <xf numFmtId="165" fontId="0" fillId="20" borderId="23" xfId="0" applyNumberFormat="1" applyFill="1" applyBorder="1" applyAlignment="1">
      <alignment horizontal="center"/>
    </xf>
    <xf numFmtId="165" fontId="0" fillId="2" borderId="19" xfId="0" applyNumberFormat="1" applyFill="1" applyBorder="1" applyAlignment="1">
      <alignment horizontal="center"/>
    </xf>
    <xf numFmtId="165" fontId="0" fillId="3" borderId="76" xfId="0" applyNumberFormat="1" applyFill="1" applyBorder="1" applyAlignment="1">
      <alignment horizontal="center"/>
    </xf>
    <xf numFmtId="165" fontId="0" fillId="4" borderId="85" xfId="0" applyNumberFormat="1" applyFill="1" applyBorder="1" applyAlignment="1">
      <alignment horizontal="center"/>
    </xf>
    <xf numFmtId="165" fontId="0" fillId="5" borderId="23" xfId="0" applyNumberFormat="1" applyFill="1" applyBorder="1" applyAlignment="1">
      <alignment horizontal="center"/>
    </xf>
    <xf numFmtId="165" fontId="0" fillId="6" borderId="76" xfId="0" applyNumberFormat="1" applyFill="1" applyBorder="1" applyAlignment="1">
      <alignment horizontal="center"/>
    </xf>
    <xf numFmtId="165" fontId="0" fillId="7" borderId="85" xfId="0" applyNumberFormat="1" applyFill="1" applyBorder="1" applyAlignment="1">
      <alignment horizontal="center"/>
    </xf>
    <xf numFmtId="165" fontId="0" fillId="8" borderId="19" xfId="0" applyNumberFormat="1" applyFill="1" applyBorder="1" applyAlignment="1">
      <alignment horizontal="center"/>
    </xf>
    <xf numFmtId="165" fontId="0" fillId="9" borderId="85" xfId="0" applyNumberFormat="1" applyFill="1" applyBorder="1" applyAlignment="1">
      <alignment horizontal="center"/>
    </xf>
    <xf numFmtId="165" fontId="0" fillId="11" borderId="23" xfId="0" applyNumberFormat="1" applyFill="1" applyBorder="1" applyAlignment="1">
      <alignment horizontal="center"/>
    </xf>
    <xf numFmtId="165" fontId="0" fillId="10" borderId="85" xfId="0" applyNumberFormat="1" applyFill="1" applyBorder="1" applyAlignment="1">
      <alignment horizontal="center"/>
    </xf>
    <xf numFmtId="165" fontId="0" fillId="12" borderId="19" xfId="0" applyNumberFormat="1" applyFill="1" applyBorder="1" applyAlignment="1">
      <alignment horizontal="center"/>
    </xf>
    <xf numFmtId="165" fontId="0" fillId="13" borderId="85" xfId="0" applyNumberFormat="1" applyFill="1" applyBorder="1" applyAlignment="1">
      <alignment horizontal="center"/>
    </xf>
    <xf numFmtId="165" fontId="0" fillId="14" borderId="23" xfId="0" applyNumberFormat="1" applyFill="1" applyBorder="1" applyAlignment="1">
      <alignment horizontal="center"/>
    </xf>
    <xf numFmtId="165" fontId="0" fillId="18" borderId="85" xfId="0" applyNumberFormat="1" applyFill="1" applyBorder="1" applyAlignment="1">
      <alignment horizontal="center"/>
    </xf>
    <xf numFmtId="165" fontId="0" fillId="15" borderId="19" xfId="0" applyNumberFormat="1" applyFill="1" applyBorder="1" applyAlignment="1">
      <alignment horizontal="center"/>
    </xf>
    <xf numFmtId="165" fontId="0" fillId="16" borderId="76" xfId="0" applyNumberFormat="1" applyFill="1" applyBorder="1" applyAlignment="1">
      <alignment horizontal="center"/>
    </xf>
    <xf numFmtId="165" fontId="0" fillId="17" borderId="86" xfId="0" applyNumberFormat="1" applyFill="1" applyBorder="1" applyAlignment="1">
      <alignment horizontal="center"/>
    </xf>
    <xf numFmtId="165" fontId="0" fillId="21" borderId="4" xfId="0" applyNumberForma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32" borderId="61" xfId="0" applyFont="1" applyFill="1" applyBorder="1" applyAlignment="1">
      <alignment vertical="center"/>
    </xf>
    <xf numFmtId="0" fontId="2" fillId="32" borderId="24" xfId="0" applyFont="1" applyFill="1" applyBorder="1" applyAlignment="1">
      <alignment vertical="center"/>
    </xf>
    <xf numFmtId="0" fontId="2" fillId="33" borderId="61" xfId="0" applyFont="1" applyFill="1" applyBorder="1" applyAlignment="1">
      <alignment vertical="center"/>
    </xf>
    <xf numFmtId="0" fontId="2" fillId="33" borderId="24" xfId="0" applyFont="1" applyFill="1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2" fillId="24" borderId="90" xfId="0" applyFont="1" applyFill="1" applyBorder="1" applyAlignment="1">
      <alignment vertical="center"/>
    </xf>
    <xf numFmtId="0" fontId="0" fillId="0" borderId="62" xfId="0" applyBorder="1" applyAlignment="1">
      <alignment horizontal="center" vertical="center"/>
    </xf>
    <xf numFmtId="0" fontId="0" fillId="10" borderId="62" xfId="0" applyFill="1" applyBorder="1" applyAlignment="1">
      <alignment horizontal="center" vertical="center"/>
    </xf>
    <xf numFmtId="0" fontId="0" fillId="11" borderId="62" xfId="0" applyFill="1" applyBorder="1" applyAlignment="1">
      <alignment horizontal="center" vertical="center"/>
    </xf>
    <xf numFmtId="0" fontId="0" fillId="29" borderId="62" xfId="0" applyFill="1" applyBorder="1" applyAlignment="1">
      <alignment horizontal="center" vertical="center"/>
    </xf>
    <xf numFmtId="0" fontId="0" fillId="30" borderId="62" xfId="0" applyFill="1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5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3" borderId="75" xfId="0" applyFill="1" applyBorder="1" applyAlignment="1">
      <alignment horizontal="center" vertical="center"/>
    </xf>
    <xf numFmtId="0" fontId="0" fillId="13" borderId="73" xfId="0" applyFill="1" applyBorder="1" applyAlignment="1">
      <alignment horizontal="center" vertical="center"/>
    </xf>
    <xf numFmtId="0" fontId="0" fillId="13" borderId="74" xfId="0" applyFill="1" applyBorder="1" applyAlignment="1">
      <alignment horizontal="center" vertical="center"/>
    </xf>
    <xf numFmtId="0" fontId="0" fillId="13" borderId="75" xfId="0" applyFill="1" applyBorder="1" applyAlignment="1">
      <alignment horizontal="center" vertical="center"/>
    </xf>
    <xf numFmtId="0" fontId="0" fillId="15" borderId="73" xfId="0" applyFill="1" applyBorder="1" applyAlignment="1">
      <alignment horizontal="center" vertical="center"/>
    </xf>
    <xf numFmtId="0" fontId="0" fillId="15" borderId="74" xfId="0" applyFill="1" applyBorder="1" applyAlignment="1">
      <alignment horizontal="center" vertical="center"/>
    </xf>
    <xf numFmtId="0" fontId="0" fillId="15" borderId="75" xfId="0" applyFill="1" applyBorder="1" applyAlignment="1">
      <alignment horizontal="center" vertical="center"/>
    </xf>
    <xf numFmtId="0" fontId="0" fillId="9" borderId="73" xfId="0" applyFill="1" applyBorder="1" applyAlignment="1">
      <alignment horizontal="center" vertical="center"/>
    </xf>
    <xf numFmtId="0" fontId="0" fillId="9" borderId="74" xfId="0" applyFill="1" applyBorder="1" applyAlignment="1">
      <alignment horizontal="center" vertical="center"/>
    </xf>
    <xf numFmtId="0" fontId="0" fillId="9" borderId="75" xfId="0" applyFill="1" applyBorder="1" applyAlignment="1">
      <alignment horizontal="center" vertical="center"/>
    </xf>
    <xf numFmtId="0" fontId="0" fillId="18" borderId="73" xfId="0" applyFill="1" applyBorder="1" applyAlignment="1">
      <alignment horizontal="center" vertical="center"/>
    </xf>
    <xf numFmtId="0" fontId="0" fillId="18" borderId="74" xfId="0" applyFill="1" applyBorder="1" applyAlignment="1">
      <alignment horizontal="center" vertical="center"/>
    </xf>
    <xf numFmtId="0" fontId="0" fillId="18" borderId="75" xfId="0" applyFill="1" applyBorder="1" applyAlignment="1">
      <alignment horizontal="center" vertical="center"/>
    </xf>
    <xf numFmtId="0" fontId="0" fillId="16" borderId="73" xfId="0" applyFill="1" applyBorder="1" applyAlignment="1">
      <alignment horizontal="center" vertical="center"/>
    </xf>
    <xf numFmtId="0" fontId="0" fillId="16" borderId="74" xfId="0" applyFill="1" applyBorder="1" applyAlignment="1">
      <alignment horizontal="center" vertical="center"/>
    </xf>
    <xf numFmtId="0" fontId="0" fillId="16" borderId="75" xfId="0" applyFill="1" applyBorder="1" applyAlignment="1">
      <alignment horizontal="center" vertical="center"/>
    </xf>
    <xf numFmtId="0" fontId="0" fillId="17" borderId="73" xfId="0" applyFill="1" applyBorder="1" applyAlignment="1">
      <alignment horizontal="center" vertical="center"/>
    </xf>
    <xf numFmtId="0" fontId="0" fillId="17" borderId="74" xfId="0" applyFill="1" applyBorder="1" applyAlignment="1">
      <alignment horizontal="center" vertical="center"/>
    </xf>
    <xf numFmtId="0" fontId="0" fillId="17" borderId="75" xfId="0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34" borderId="4" xfId="0" applyFill="1" applyBorder="1" applyAlignment="1">
      <alignment horizontal="center" vertical="center"/>
    </xf>
    <xf numFmtId="0" fontId="0" fillId="34" borderId="67" xfId="0" applyFill="1" applyBorder="1" applyAlignment="1">
      <alignment horizontal="center" vertical="center"/>
    </xf>
    <xf numFmtId="0" fontId="0" fillId="35" borderId="4" xfId="0" applyFill="1" applyBorder="1" applyAlignment="1">
      <alignment horizontal="center" vertical="center"/>
    </xf>
    <xf numFmtId="0" fontId="0" fillId="35" borderId="67" xfId="0" applyFill="1" applyBorder="1" applyAlignment="1">
      <alignment horizontal="center" vertical="center"/>
    </xf>
    <xf numFmtId="0" fontId="0" fillId="36" borderId="4" xfId="0" applyFill="1" applyBorder="1" applyAlignment="1">
      <alignment horizontal="center" vertical="center"/>
    </xf>
    <xf numFmtId="0" fontId="0" fillId="36" borderId="6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7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37" borderId="4" xfId="0" applyFill="1" applyBorder="1" applyAlignment="1">
      <alignment horizontal="center" vertical="center"/>
    </xf>
    <xf numFmtId="0" fontId="0" fillId="37" borderId="67" xfId="0" applyFill="1" applyBorder="1" applyAlignment="1">
      <alignment horizontal="center" vertical="center"/>
    </xf>
    <xf numFmtId="0" fontId="0" fillId="38" borderId="4" xfId="0" applyFill="1" applyBorder="1" applyAlignment="1">
      <alignment horizontal="center" vertical="center"/>
    </xf>
    <xf numFmtId="0" fontId="0" fillId="38" borderId="67" xfId="0" applyFill="1" applyBorder="1" applyAlignment="1">
      <alignment horizontal="center" vertical="center"/>
    </xf>
    <xf numFmtId="0" fontId="1" fillId="4" borderId="94" xfId="0" applyFont="1" applyFill="1" applyBorder="1" applyAlignment="1">
      <alignment horizontal="center" vertical="center"/>
    </xf>
    <xf numFmtId="0" fontId="1" fillId="22" borderId="95" xfId="0" applyFont="1" applyFill="1" applyBorder="1" applyAlignment="1">
      <alignment horizontal="center" vertical="center"/>
    </xf>
    <xf numFmtId="0" fontId="1" fillId="36" borderId="95" xfId="0" applyFont="1" applyFill="1" applyBorder="1" applyAlignment="1">
      <alignment horizontal="center" vertical="center"/>
    </xf>
    <xf numFmtId="0" fontId="1" fillId="37" borderId="95" xfId="0" applyFont="1" applyFill="1" applyBorder="1" applyAlignment="1">
      <alignment horizontal="center" vertical="center"/>
    </xf>
    <xf numFmtId="0" fontId="1" fillId="38" borderId="95" xfId="0" applyFont="1" applyFill="1" applyBorder="1" applyAlignment="1">
      <alignment horizontal="center" vertical="center"/>
    </xf>
    <xf numFmtId="0" fontId="1" fillId="34" borderId="95" xfId="0" applyFont="1" applyFill="1" applyBorder="1" applyAlignment="1">
      <alignment horizontal="center" vertical="center"/>
    </xf>
    <xf numFmtId="0" fontId="1" fillId="35" borderId="18" xfId="0" applyFont="1" applyFill="1" applyBorder="1" applyAlignment="1">
      <alignment horizontal="center" vertical="center"/>
    </xf>
    <xf numFmtId="0" fontId="2" fillId="39" borderId="61" xfId="0" applyFont="1" applyFill="1" applyBorder="1" applyAlignment="1">
      <alignment vertical="center"/>
    </xf>
    <xf numFmtId="0" fontId="2" fillId="39" borderId="24" xfId="0" applyFont="1" applyFill="1" applyBorder="1" applyAlignment="1">
      <alignment vertical="center"/>
    </xf>
    <xf numFmtId="0" fontId="2" fillId="40" borderId="61" xfId="0" applyFont="1" applyFill="1" applyBorder="1" applyAlignment="1">
      <alignment vertical="center"/>
    </xf>
    <xf numFmtId="0" fontId="2" fillId="40" borderId="24" xfId="0" applyFont="1" applyFill="1" applyBorder="1" applyAlignment="1">
      <alignment vertical="center"/>
    </xf>
    <xf numFmtId="0" fontId="2" fillId="37" borderId="61" xfId="0" applyFont="1" applyFill="1" applyBorder="1" applyAlignment="1">
      <alignment vertical="center"/>
    </xf>
    <xf numFmtId="0" fontId="2" fillId="37" borderId="24" xfId="0" applyFont="1" applyFill="1" applyBorder="1" applyAlignment="1">
      <alignment vertical="center"/>
    </xf>
    <xf numFmtId="0" fontId="2" fillId="41" borderId="61" xfId="0" applyFont="1" applyFill="1" applyBorder="1" applyAlignment="1">
      <alignment vertical="center"/>
    </xf>
    <xf numFmtId="0" fontId="2" fillId="41" borderId="24" xfId="0" applyFont="1" applyFill="1" applyBorder="1" applyAlignment="1">
      <alignment vertical="center"/>
    </xf>
    <xf numFmtId="0" fontId="1" fillId="21" borderId="13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" fillId="42" borderId="61" xfId="0" applyFont="1" applyFill="1" applyBorder="1" applyAlignment="1">
      <alignment vertical="center"/>
    </xf>
    <xf numFmtId="0" fontId="2" fillId="42" borderId="24" xfId="0" applyFont="1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" fillId="35" borderId="94" xfId="0" applyFont="1" applyFill="1" applyBorder="1" applyAlignment="1">
      <alignment horizontal="center" vertical="center"/>
    </xf>
    <xf numFmtId="0" fontId="0" fillId="35" borderId="43" xfId="0" applyFill="1" applyBorder="1" applyAlignment="1">
      <alignment horizontal="center" vertical="center"/>
    </xf>
    <xf numFmtId="0" fontId="1" fillId="43" borderId="95" xfId="0" applyFont="1" applyFill="1" applyBorder="1" applyAlignment="1">
      <alignment horizontal="center" vertical="center"/>
    </xf>
    <xf numFmtId="0" fontId="0" fillId="43" borderId="4" xfId="0" applyFill="1" applyBorder="1" applyAlignment="1">
      <alignment horizontal="center" vertical="center"/>
    </xf>
    <xf numFmtId="0" fontId="0" fillId="43" borderId="67" xfId="0" applyFill="1" applyBorder="1" applyAlignment="1">
      <alignment horizontal="center" vertical="center"/>
    </xf>
    <xf numFmtId="0" fontId="2" fillId="44" borderId="61" xfId="0" applyFont="1" applyFill="1" applyBorder="1" applyAlignment="1">
      <alignment vertical="center"/>
    </xf>
    <xf numFmtId="0" fontId="2" fillId="44" borderId="97" xfId="0" applyFont="1" applyFill="1" applyBorder="1" applyAlignment="1">
      <alignment vertical="center"/>
    </xf>
    <xf numFmtId="0" fontId="1" fillId="10" borderId="18" xfId="0" applyFont="1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43" borderId="13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2" fillId="41" borderId="97" xfId="0" applyFont="1" applyFill="1" applyBorder="1" applyAlignment="1">
      <alignment vertical="center"/>
    </xf>
    <xf numFmtId="0" fontId="2" fillId="24" borderId="97" xfId="0" applyFont="1" applyFill="1" applyBorder="1" applyAlignment="1">
      <alignment vertical="center"/>
    </xf>
    <xf numFmtId="0" fontId="2" fillId="42" borderId="97" xfId="0" applyFont="1" applyFill="1" applyBorder="1" applyAlignment="1">
      <alignment vertical="center"/>
    </xf>
    <xf numFmtId="0" fontId="2" fillId="31" borderId="97" xfId="0" applyFont="1" applyFill="1" applyBorder="1" applyAlignment="1">
      <alignment vertical="center"/>
    </xf>
    <xf numFmtId="0" fontId="2" fillId="27" borderId="97" xfId="0" applyFont="1" applyFill="1" applyBorder="1" applyAlignment="1">
      <alignment vertical="center"/>
    </xf>
    <xf numFmtId="0" fontId="2" fillId="26" borderId="97" xfId="0" applyFont="1" applyFill="1" applyBorder="1" applyAlignment="1">
      <alignment vertical="center"/>
    </xf>
    <xf numFmtId="0" fontId="0" fillId="35" borderId="51" xfId="0" applyFill="1" applyBorder="1" applyAlignment="1">
      <alignment horizontal="center" vertical="center"/>
    </xf>
    <xf numFmtId="0" fontId="2" fillId="24" borderId="98" xfId="0" applyFont="1" applyFill="1" applyBorder="1" applyAlignment="1">
      <alignment vertical="center"/>
    </xf>
    <xf numFmtId="0" fontId="2" fillId="32" borderId="97" xfId="0" applyFont="1" applyFill="1" applyBorder="1" applyAlignment="1">
      <alignment vertical="center"/>
    </xf>
    <xf numFmtId="0" fontId="2" fillId="9" borderId="97" xfId="0" applyFont="1" applyFill="1" applyBorder="1" applyAlignment="1">
      <alignment vertical="center"/>
    </xf>
    <xf numFmtId="0" fontId="0" fillId="0" borderId="51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8" borderId="13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21" borderId="13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0" fillId="23" borderId="51" xfId="0" applyFill="1" applyBorder="1" applyAlignment="1">
      <alignment horizontal="center" vertical="center"/>
    </xf>
    <xf numFmtId="0" fontId="0" fillId="21" borderId="51" xfId="0" applyFill="1" applyBorder="1" applyAlignment="1">
      <alignment horizontal="center" vertical="center"/>
    </xf>
    <xf numFmtId="0" fontId="0" fillId="7" borderId="51" xfId="0" applyFill="1" applyBorder="1" applyAlignment="1">
      <alignment horizontal="center" vertical="center"/>
    </xf>
    <xf numFmtId="0" fontId="0" fillId="4" borderId="77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Fill="1" applyBorder="1" applyAlignment="1">
      <alignment horizontal="center" vertical="center"/>
    </xf>
    <xf numFmtId="0" fontId="0" fillId="23" borderId="13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0" fillId="0" borderId="0" xfId="0" applyFill="1" applyBorder="1"/>
    <xf numFmtId="0" fontId="0" fillId="6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2" fillId="10" borderId="61" xfId="0" applyFont="1" applyFill="1" applyBorder="1" applyAlignment="1">
      <alignment vertical="center"/>
    </xf>
    <xf numFmtId="0" fontId="2" fillId="10" borderId="24" xfId="0" applyFont="1" applyFill="1" applyBorder="1" applyAlignment="1">
      <alignment vertical="center"/>
    </xf>
    <xf numFmtId="9" fontId="0" fillId="0" borderId="19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2" fillId="45" borderId="61" xfId="0" applyFont="1" applyFill="1" applyBorder="1" applyAlignment="1">
      <alignment vertical="center"/>
    </xf>
    <xf numFmtId="0" fontId="2" fillId="45" borderId="97" xfId="0" applyFont="1" applyFill="1" applyBorder="1" applyAlignment="1">
      <alignment vertical="center"/>
    </xf>
    <xf numFmtId="0" fontId="2" fillId="7" borderId="61" xfId="0" applyFont="1" applyFill="1" applyBorder="1" applyAlignment="1">
      <alignment vertical="center"/>
    </xf>
    <xf numFmtId="0" fontId="2" fillId="7" borderId="97" xfId="0" applyFont="1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2" fillId="45" borderId="24" xfId="0" applyFont="1" applyFill="1" applyBorder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92" xfId="0" applyFill="1" applyBorder="1" applyAlignment="1">
      <alignment horizontal="center" vertical="center"/>
    </xf>
    <xf numFmtId="0" fontId="0" fillId="13" borderId="45" xfId="0" applyFill="1" applyBorder="1" applyAlignment="1">
      <alignment horizontal="center" vertical="center"/>
    </xf>
    <xf numFmtId="0" fontId="0" fillId="13" borderId="92" xfId="0" applyFill="1" applyBorder="1" applyAlignment="1">
      <alignment horizontal="center" vertical="center"/>
    </xf>
    <xf numFmtId="0" fontId="6" fillId="18" borderId="72" xfId="0" applyFont="1" applyFill="1" applyBorder="1" applyAlignment="1">
      <alignment horizontal="center" vertical="center"/>
    </xf>
    <xf numFmtId="0" fontId="0" fillId="18" borderId="45" xfId="0" applyFill="1" applyBorder="1" applyAlignment="1">
      <alignment horizontal="center" vertical="center"/>
    </xf>
    <xf numFmtId="0" fontId="0" fillId="18" borderId="92" xfId="0" applyFill="1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0" fontId="0" fillId="16" borderId="92" xfId="0" applyFill="1" applyBorder="1" applyAlignment="1">
      <alignment horizontal="center" vertical="center"/>
    </xf>
    <xf numFmtId="0" fontId="0" fillId="17" borderId="45" xfId="0" applyFill="1" applyBorder="1" applyAlignment="1">
      <alignment horizontal="center" vertical="center"/>
    </xf>
    <xf numFmtId="0" fontId="0" fillId="17" borderId="92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8" borderId="6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" fillId="0" borderId="94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0" fillId="46" borderId="4" xfId="0" applyFill="1" applyBorder="1" applyAlignment="1">
      <alignment horizontal="center" vertical="center"/>
    </xf>
    <xf numFmtId="0" fontId="0" fillId="46" borderId="67" xfId="0" applyFill="1" applyBorder="1" applyAlignment="1">
      <alignment horizontal="center" vertical="center"/>
    </xf>
    <xf numFmtId="0" fontId="0" fillId="46" borderId="13" xfId="0" applyFill="1" applyBorder="1" applyAlignment="1">
      <alignment horizontal="center" vertical="center"/>
    </xf>
    <xf numFmtId="0" fontId="1" fillId="23" borderId="18" xfId="0" applyFont="1" applyFill="1" applyBorder="1" applyAlignment="1">
      <alignment horizontal="center" vertical="center"/>
    </xf>
    <xf numFmtId="0" fontId="1" fillId="46" borderId="94" xfId="0" applyFont="1" applyFill="1" applyBorder="1" applyAlignment="1">
      <alignment horizontal="center" vertical="center"/>
    </xf>
    <xf numFmtId="0" fontId="0" fillId="46" borderId="43" xfId="0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0" fontId="1" fillId="22" borderId="94" xfId="0" applyFont="1" applyFill="1" applyBorder="1" applyAlignment="1">
      <alignment horizontal="center" vertical="center"/>
    </xf>
    <xf numFmtId="0" fontId="0" fillId="22" borderId="51" xfId="0" applyFill="1" applyBorder="1" applyAlignment="1">
      <alignment horizontal="center" vertical="center"/>
    </xf>
    <xf numFmtId="164" fontId="0" fillId="49" borderId="85" xfId="0" applyNumberFormat="1" applyFill="1" applyBorder="1" applyAlignment="1">
      <alignment horizontal="center"/>
    </xf>
    <xf numFmtId="165" fontId="0" fillId="49" borderId="85" xfId="0" applyNumberFormat="1" applyFill="1" applyBorder="1" applyAlignment="1">
      <alignment horizontal="center"/>
    </xf>
    <xf numFmtId="0" fontId="0" fillId="49" borderId="47" xfId="0" applyFill="1" applyBorder="1" applyAlignment="1">
      <alignment horizontal="center"/>
    </xf>
    <xf numFmtId="164" fontId="0" fillId="47" borderId="85" xfId="0" applyNumberFormat="1" applyFill="1" applyBorder="1" applyAlignment="1">
      <alignment horizontal="center"/>
    </xf>
    <xf numFmtId="165" fontId="0" fillId="47" borderId="85" xfId="0" applyNumberFormat="1" applyFill="1" applyBorder="1" applyAlignment="1">
      <alignment horizontal="center"/>
    </xf>
    <xf numFmtId="0" fontId="0" fillId="47" borderId="47" xfId="0" applyFill="1" applyBorder="1" applyAlignment="1">
      <alignment horizontal="center"/>
    </xf>
    <xf numFmtId="164" fontId="0" fillId="46" borderId="4" xfId="0" applyNumberFormat="1" applyFill="1" applyBorder="1" applyAlignment="1">
      <alignment horizontal="center"/>
    </xf>
    <xf numFmtId="165" fontId="0" fillId="46" borderId="4" xfId="0" applyNumberFormat="1" applyFill="1" applyBorder="1" applyAlignment="1">
      <alignment horizontal="center"/>
    </xf>
    <xf numFmtId="164" fontId="0" fillId="50" borderId="4" xfId="0" applyNumberFormat="1" applyFill="1" applyBorder="1" applyAlignment="1">
      <alignment horizontal="center"/>
    </xf>
    <xf numFmtId="165" fontId="0" fillId="50" borderId="4" xfId="0" applyNumberFormat="1" applyFill="1" applyBorder="1" applyAlignment="1">
      <alignment horizontal="center"/>
    </xf>
    <xf numFmtId="164" fontId="0" fillId="51" borderId="4" xfId="0" applyNumberFormat="1" applyFill="1" applyBorder="1" applyAlignment="1">
      <alignment horizontal="center"/>
    </xf>
    <xf numFmtId="165" fontId="0" fillId="51" borderId="4" xfId="0" applyNumberFormat="1" applyFill="1" applyBorder="1" applyAlignment="1">
      <alignment horizontal="center"/>
    </xf>
    <xf numFmtId="4" fontId="2" fillId="0" borderId="50" xfId="0" applyNumberFormat="1" applyFont="1" applyBorder="1" applyAlignment="1">
      <alignment horizontal="center"/>
    </xf>
    <xf numFmtId="4" fontId="2" fillId="0" borderId="87" xfId="0" applyNumberFormat="1" applyFont="1" applyBorder="1" applyAlignment="1">
      <alignment horizontal="center"/>
    </xf>
    <xf numFmtId="4" fontId="2" fillId="0" borderId="25" xfId="0" applyNumberFormat="1" applyFont="1" applyBorder="1" applyAlignment="1">
      <alignment horizontal="center"/>
    </xf>
    <xf numFmtId="4" fontId="0" fillId="11" borderId="35" xfId="0" applyNumberFormat="1" applyFill="1" applyBorder="1" applyAlignment="1">
      <alignment horizontal="right"/>
    </xf>
    <xf numFmtId="4" fontId="0" fillId="11" borderId="33" xfId="0" applyNumberFormat="1" applyFill="1" applyBorder="1" applyAlignment="1">
      <alignment horizontal="right"/>
    </xf>
    <xf numFmtId="0" fontId="0" fillId="0" borderId="104" xfId="0" applyBorder="1"/>
    <xf numFmtId="4" fontId="0" fillId="0" borderId="11" xfId="0" applyNumberFormat="1" applyFill="1" applyBorder="1" applyAlignment="1">
      <alignment horizontal="right"/>
    </xf>
    <xf numFmtId="4" fontId="0" fillId="0" borderId="1" xfId="0" applyNumberFormat="1" applyFill="1" applyBorder="1" applyAlignment="1">
      <alignment horizontal="right"/>
    </xf>
    <xf numFmtId="4" fontId="0" fillId="0" borderId="10" xfId="0" applyNumberFormat="1" applyFill="1" applyBorder="1" applyAlignment="1">
      <alignment horizontal="right"/>
    </xf>
    <xf numFmtId="4" fontId="0" fillId="11" borderId="21" xfId="0" applyNumberFormat="1" applyFill="1" applyBorder="1" applyAlignment="1">
      <alignment horizontal="right"/>
    </xf>
    <xf numFmtId="4" fontId="0" fillId="11" borderId="1" xfId="0" applyNumberFormat="1" applyFill="1" applyBorder="1" applyAlignment="1">
      <alignment horizontal="right"/>
    </xf>
    <xf numFmtId="0" fontId="0" fillId="0" borderId="10" xfId="0" applyBorder="1"/>
    <xf numFmtId="164" fontId="0" fillId="5" borderId="66" xfId="0" applyNumberFormat="1" applyFill="1" applyBorder="1" applyAlignment="1">
      <alignment horizontal="center"/>
    </xf>
    <xf numFmtId="164" fontId="0" fillId="6" borderId="105" xfId="0" applyNumberFormat="1" applyFill="1" applyBorder="1" applyAlignment="1">
      <alignment horizontal="center"/>
    </xf>
    <xf numFmtId="164" fontId="0" fillId="7" borderId="101" xfId="0" applyNumberFormat="1" applyFill="1" applyBorder="1" applyAlignment="1">
      <alignment horizontal="center"/>
    </xf>
    <xf numFmtId="164" fontId="0" fillId="8" borderId="41" xfId="0" applyNumberFormat="1" applyFill="1" applyBorder="1" applyAlignment="1">
      <alignment horizontal="center"/>
    </xf>
    <xf numFmtId="164" fontId="0" fillId="11" borderId="66" xfId="0" applyNumberFormat="1" applyFill="1" applyBorder="1" applyAlignment="1">
      <alignment horizontal="center"/>
    </xf>
    <xf numFmtId="164" fontId="0" fillId="10" borderId="101" xfId="0" applyNumberFormat="1" applyFill="1" applyBorder="1" applyAlignment="1">
      <alignment horizontal="center"/>
    </xf>
    <xf numFmtId="164" fontId="0" fillId="12" borderId="41" xfId="0" applyNumberFormat="1" applyFill="1" applyBorder="1" applyAlignment="1">
      <alignment horizontal="center"/>
    </xf>
    <xf numFmtId="164" fontId="0" fillId="13" borderId="101" xfId="0" applyNumberFormat="1" applyFill="1" applyBorder="1" applyAlignment="1">
      <alignment horizontal="center"/>
    </xf>
    <xf numFmtId="164" fontId="0" fillId="14" borderId="66" xfId="0" applyNumberFormat="1" applyFill="1" applyBorder="1" applyAlignment="1">
      <alignment horizontal="center"/>
    </xf>
    <xf numFmtId="164" fontId="0" fillId="18" borderId="101" xfId="0" applyNumberFormat="1" applyFill="1" applyBorder="1" applyAlignment="1">
      <alignment horizontal="center"/>
    </xf>
    <xf numFmtId="164" fontId="0" fillId="15" borderId="41" xfId="0" applyNumberFormat="1" applyFill="1" applyBorder="1" applyAlignment="1">
      <alignment horizontal="center"/>
    </xf>
    <xf numFmtId="164" fontId="0" fillId="16" borderId="105" xfId="0" applyNumberFormat="1" applyFill="1" applyBorder="1" applyAlignment="1">
      <alignment horizontal="center"/>
    </xf>
    <xf numFmtId="164" fontId="0" fillId="17" borderId="101" xfId="0" applyNumberFormat="1" applyFill="1" applyBorder="1" applyAlignment="1">
      <alignment horizontal="center"/>
    </xf>
    <xf numFmtId="164" fontId="0" fillId="21" borderId="15" xfId="0" applyNumberFormat="1" applyFill="1" applyBorder="1" applyAlignment="1">
      <alignment horizontal="center"/>
    </xf>
    <xf numFmtId="4" fontId="2" fillId="0" borderId="106" xfId="0" applyNumberFormat="1" applyFont="1" applyBorder="1" applyAlignment="1">
      <alignment horizontal="center"/>
    </xf>
    <xf numFmtId="4" fontId="0" fillId="0" borderId="7" xfId="0" applyNumberFormat="1" applyFill="1" applyBorder="1" applyAlignment="1">
      <alignment horizontal="right"/>
    </xf>
    <xf numFmtId="4" fontId="0" fillId="0" borderId="107" xfId="0" applyNumberFormat="1" applyFill="1" applyBorder="1" applyAlignment="1">
      <alignment horizontal="right"/>
    </xf>
    <xf numFmtId="4" fontId="0" fillId="11" borderId="59" xfId="0" applyNumberFormat="1" applyFill="1" applyBorder="1" applyAlignment="1">
      <alignment horizontal="right"/>
    </xf>
    <xf numFmtId="4" fontId="0" fillId="11" borderId="58" xfId="0" applyNumberFormat="1" applyFill="1" applyBorder="1" applyAlignment="1">
      <alignment horizontal="right"/>
    </xf>
    <xf numFmtId="4" fontId="0" fillId="0" borderId="108" xfId="0" applyNumberFormat="1" applyFill="1" applyBorder="1" applyAlignment="1">
      <alignment horizontal="right"/>
    </xf>
    <xf numFmtId="4" fontId="0" fillId="0" borderId="111" xfId="0" applyNumberFormat="1" applyFill="1" applyBorder="1" applyAlignment="1">
      <alignment horizontal="right"/>
    </xf>
    <xf numFmtId="4" fontId="0" fillId="0" borderId="112" xfId="0" applyNumberFormat="1" applyFill="1" applyBorder="1" applyAlignment="1">
      <alignment horizontal="right"/>
    </xf>
    <xf numFmtId="4" fontId="2" fillId="0" borderId="113" xfId="0" applyNumberFormat="1" applyFont="1" applyBorder="1" applyAlignment="1">
      <alignment horizontal="center"/>
    </xf>
    <xf numFmtId="4" fontId="2" fillId="0" borderId="114" xfId="0" applyNumberFormat="1" applyFont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4" fontId="0" fillId="0" borderId="115" xfId="0" applyNumberFormat="1" applyFill="1" applyBorder="1" applyAlignment="1">
      <alignment horizontal="right"/>
    </xf>
    <xf numFmtId="164" fontId="0" fillId="2" borderId="72" xfId="0" applyNumberFormat="1" applyFill="1" applyBorder="1" applyAlignment="1">
      <alignment horizontal="center"/>
    </xf>
    <xf numFmtId="164" fontId="0" fillId="4" borderId="76" xfId="0" applyNumberFormat="1" applyFill="1" applyBorder="1" applyAlignment="1">
      <alignment horizontal="center"/>
    </xf>
    <xf numFmtId="4" fontId="0" fillId="0" borderId="117" xfId="0" applyNumberFormat="1" applyFill="1" applyBorder="1" applyAlignment="1">
      <alignment horizontal="right"/>
    </xf>
    <xf numFmtId="4" fontId="0" fillId="0" borderId="33" xfId="0" applyNumberFormat="1" applyFill="1" applyBorder="1" applyAlignment="1">
      <alignment horizontal="right"/>
    </xf>
    <xf numFmtId="4" fontId="0" fillId="0" borderId="29" xfId="0" applyNumberFormat="1" applyFill="1" applyBorder="1" applyAlignment="1">
      <alignment horizontal="right"/>
    </xf>
    <xf numFmtId="4" fontId="0" fillId="10" borderId="33" xfId="0" applyNumberFormat="1" applyFill="1" applyBorder="1" applyAlignment="1">
      <alignment horizontal="right"/>
    </xf>
    <xf numFmtId="4" fontId="0" fillId="10" borderId="1" xfId="0" applyNumberFormat="1" applyFill="1" applyBorder="1" applyAlignment="1">
      <alignment horizontal="right"/>
    </xf>
    <xf numFmtId="4" fontId="0" fillId="10" borderId="2" xfId="0" applyNumberFormat="1" applyFill="1" applyBorder="1" applyAlignment="1">
      <alignment horizontal="right"/>
    </xf>
    <xf numFmtId="4" fontId="0" fillId="10" borderId="109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1" borderId="109" xfId="0" applyNumberFormat="1" applyFill="1" applyBorder="1" applyAlignment="1">
      <alignment horizontal="right"/>
    </xf>
    <xf numFmtId="4" fontId="0" fillId="11" borderId="110" xfId="0" applyNumberFormat="1" applyFill="1" applyBorder="1" applyAlignment="1">
      <alignment horizontal="right"/>
    </xf>
    <xf numFmtId="4" fontId="0" fillId="11" borderId="27" xfId="0" applyNumberFormat="1" applyFill="1" applyBorder="1" applyAlignment="1">
      <alignment horizontal="right"/>
    </xf>
    <xf numFmtId="4" fontId="0" fillId="11" borderId="7" xfId="0" applyNumberFormat="1" applyFill="1" applyBorder="1" applyAlignment="1">
      <alignment horizontal="right"/>
    </xf>
    <xf numFmtId="4" fontId="0" fillId="11" borderId="107" xfId="0" applyNumberFormat="1" applyFill="1" applyBorder="1" applyAlignment="1">
      <alignment horizontal="right"/>
    </xf>
    <xf numFmtId="4" fontId="0" fillId="29" borderId="35" xfId="0" applyNumberFormat="1" applyFill="1" applyBorder="1" applyAlignment="1">
      <alignment horizontal="right"/>
    </xf>
    <xf numFmtId="4" fontId="0" fillId="29" borderId="21" xfId="0" applyNumberFormat="1" applyFill="1" applyBorder="1" applyAlignment="1">
      <alignment horizontal="right"/>
    </xf>
    <xf numFmtId="4" fontId="0" fillId="29" borderId="116" xfId="0" applyNumberFormat="1" applyFill="1" applyBorder="1" applyAlignment="1">
      <alignment horizontal="right"/>
    </xf>
    <xf numFmtId="4" fontId="0" fillId="29" borderId="110" xfId="0" applyNumberFormat="1" applyFill="1" applyBorder="1" applyAlignment="1">
      <alignment horizontal="right"/>
    </xf>
    <xf numFmtId="4" fontId="0" fillId="22" borderId="1" xfId="0" applyNumberFormat="1" applyFill="1" applyBorder="1" applyAlignment="1">
      <alignment horizontal="right"/>
    </xf>
    <xf numFmtId="0" fontId="0" fillId="0" borderId="100" xfId="0" applyFill="1" applyBorder="1" applyAlignment="1">
      <alignment horizontal="center"/>
    </xf>
    <xf numFmtId="0" fontId="0" fillId="0" borderId="73" xfId="0" applyFill="1" applyBorder="1" applyAlignment="1">
      <alignment horizontal="center"/>
    </xf>
    <xf numFmtId="0" fontId="0" fillId="0" borderId="96" xfId="0" applyFill="1" applyBorder="1" applyAlignment="1">
      <alignment horizontal="center"/>
    </xf>
    <xf numFmtId="0" fontId="0" fillId="0" borderId="102" xfId="0" applyFill="1" applyBorder="1" applyAlignment="1">
      <alignment horizontal="center"/>
    </xf>
    <xf numFmtId="165" fontId="0" fillId="4" borderId="86" xfId="0" applyNumberFormat="1" applyFill="1" applyBorder="1" applyAlignment="1">
      <alignment horizontal="center"/>
    </xf>
    <xf numFmtId="164" fontId="0" fillId="4" borderId="86" xfId="0" applyNumberFormat="1" applyFill="1" applyBorder="1" applyAlignment="1">
      <alignment horizontal="center"/>
    </xf>
    <xf numFmtId="164" fontId="0" fillId="49" borderId="102" xfId="0" applyNumberFormat="1" applyFill="1" applyBorder="1" applyAlignment="1">
      <alignment horizontal="center"/>
    </xf>
    <xf numFmtId="0" fontId="0" fillId="11" borderId="47" xfId="0" applyFill="1" applyBorder="1" applyAlignment="1">
      <alignment horizontal="center"/>
    </xf>
    <xf numFmtId="4" fontId="0" fillId="11" borderId="3" xfId="0" applyNumberFormat="1" applyFill="1" applyBorder="1" applyAlignment="1">
      <alignment horizontal="right"/>
    </xf>
    <xf numFmtId="0" fontId="0" fillId="4" borderId="60" xfId="0" applyFill="1" applyBorder="1" applyAlignment="1">
      <alignment horizontal="center"/>
    </xf>
    <xf numFmtId="164" fontId="0" fillId="9" borderId="103" xfId="0" applyNumberFormat="1" applyFill="1" applyBorder="1" applyAlignment="1">
      <alignment horizontal="center"/>
    </xf>
    <xf numFmtId="4" fontId="0" fillId="10" borderId="59" xfId="0" applyNumberFormat="1" applyFill="1" applyBorder="1" applyAlignment="1">
      <alignment horizontal="right"/>
    </xf>
    <xf numFmtId="4" fontId="0" fillId="10" borderId="58" xfId="0" applyNumberFormat="1" applyFill="1" applyBorder="1" applyAlignment="1">
      <alignment horizontal="right"/>
    </xf>
    <xf numFmtId="4" fontId="0" fillId="10" borderId="118" xfId="0" applyNumberFormat="1" applyFill="1" applyBorder="1" applyAlignment="1">
      <alignment horizontal="right"/>
    </xf>
    <xf numFmtId="164" fontId="0" fillId="9" borderId="86" xfId="0" applyNumberFormat="1" applyFill="1" applyBorder="1" applyAlignment="1">
      <alignment horizontal="center"/>
    </xf>
    <xf numFmtId="165" fontId="0" fillId="9" borderId="86" xfId="0" applyNumberFormat="1" applyFill="1" applyBorder="1" applyAlignment="1">
      <alignment horizontal="center"/>
    </xf>
    <xf numFmtId="0" fontId="0" fillId="9" borderId="60" xfId="0" applyFill="1" applyBorder="1" applyAlignment="1">
      <alignment horizontal="center"/>
    </xf>
    <xf numFmtId="0" fontId="0" fillId="0" borderId="99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5" borderId="68" xfId="0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0" fillId="15" borderId="92" xfId="0" applyFill="1" applyBorder="1" applyAlignment="1">
      <alignment horizontal="center" vertical="center"/>
    </xf>
    <xf numFmtId="4" fontId="0" fillId="0" borderId="123" xfId="0" applyNumberFormat="1" applyFill="1" applyBorder="1" applyAlignment="1">
      <alignment horizontal="right"/>
    </xf>
    <xf numFmtId="4" fontId="0" fillId="10" borderId="124" xfId="0" applyNumberFormat="1" applyFill="1" applyBorder="1" applyAlignment="1">
      <alignment horizontal="right"/>
    </xf>
    <xf numFmtId="4" fontId="0" fillId="29" borderId="125" xfId="0" applyNumberFormat="1" applyFill="1" applyBorder="1" applyAlignment="1">
      <alignment horizontal="right"/>
    </xf>
    <xf numFmtId="4" fontId="0" fillId="11" borderId="124" xfId="0" applyNumberFormat="1" applyFill="1" applyBorder="1" applyAlignment="1">
      <alignment horizontal="right"/>
    </xf>
    <xf numFmtId="4" fontId="0" fillId="0" borderId="104" xfId="0" applyNumberFormat="1" applyFill="1" applyBorder="1" applyAlignment="1">
      <alignment horizontal="right"/>
    </xf>
    <xf numFmtId="4" fontId="0" fillId="11" borderId="125" xfId="0" applyNumberFormat="1" applyFill="1" applyBorder="1" applyAlignment="1">
      <alignment horizontal="right"/>
    </xf>
    <xf numFmtId="4" fontId="0" fillId="0" borderId="126" xfId="0" applyNumberFormat="1" applyFill="1" applyBorder="1" applyAlignment="1">
      <alignment horizontal="right"/>
    </xf>
    <xf numFmtId="4" fontId="0" fillId="0" borderId="127" xfId="0" applyNumberFormat="1" applyFill="1" applyBorder="1" applyAlignment="1">
      <alignment horizontal="right"/>
    </xf>
    <xf numFmtId="0" fontId="0" fillId="0" borderId="0" xfId="0" applyBorder="1"/>
    <xf numFmtId="0" fontId="1" fillId="49" borderId="102" xfId="0" applyFont="1" applyFill="1" applyBorder="1" applyAlignment="1">
      <alignment horizontal="center"/>
    </xf>
    <xf numFmtId="0" fontId="1" fillId="17" borderId="102" xfId="0" applyFont="1" applyFill="1" applyBorder="1" applyAlignment="1">
      <alignment horizontal="center"/>
    </xf>
    <xf numFmtId="0" fontId="0" fillId="46" borderId="43" xfId="0" applyFill="1" applyBorder="1" applyAlignment="1">
      <alignment horizontal="center"/>
    </xf>
    <xf numFmtId="0" fontId="0" fillId="46" borderId="78" xfId="0" applyFill="1" applyBorder="1" applyAlignment="1">
      <alignment horizontal="center"/>
    </xf>
    <xf numFmtId="0" fontId="0" fillId="50" borderId="43" xfId="0" applyFill="1" applyBorder="1" applyAlignment="1">
      <alignment horizontal="center"/>
    </xf>
    <xf numFmtId="0" fontId="0" fillId="50" borderId="78" xfId="0" applyFill="1" applyBorder="1" applyAlignment="1">
      <alignment horizontal="center"/>
    </xf>
    <xf numFmtId="0" fontId="0" fillId="51" borderId="43" xfId="0" applyFill="1" applyBorder="1" applyAlignment="1">
      <alignment horizontal="center"/>
    </xf>
    <xf numFmtId="0" fontId="0" fillId="51" borderId="78" xfId="0" applyFill="1" applyBorder="1" applyAlignment="1">
      <alignment horizontal="center"/>
    </xf>
    <xf numFmtId="164" fontId="0" fillId="52" borderId="67" xfId="0" applyNumberFormat="1" applyFill="1" applyBorder="1" applyAlignment="1">
      <alignment horizontal="center"/>
    </xf>
    <xf numFmtId="165" fontId="0" fillId="52" borderId="4" xfId="0" applyNumberFormat="1" applyFill="1" applyBorder="1" applyAlignment="1">
      <alignment horizontal="center"/>
    </xf>
    <xf numFmtId="166" fontId="0" fillId="11" borderId="28" xfId="0" applyNumberFormat="1" applyFill="1" applyBorder="1" applyAlignment="1">
      <alignment horizontal="center"/>
    </xf>
    <xf numFmtId="166" fontId="0" fillId="11" borderId="30" xfId="0" applyNumberFormat="1" applyFill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0" fontId="1" fillId="21" borderId="13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" fontId="0" fillId="11" borderId="127" xfId="0" applyNumberFormat="1" applyFill="1" applyBorder="1" applyAlignment="1">
      <alignment horizontal="right"/>
    </xf>
    <xf numFmtId="164" fontId="0" fillId="52" borderId="4" xfId="0" applyNumberFormat="1" applyFill="1" applyBorder="1" applyAlignment="1">
      <alignment horizontal="center"/>
    </xf>
    <xf numFmtId="0" fontId="2" fillId="0" borderId="120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165" fontId="2" fillId="0" borderId="19" xfId="0" applyNumberFormat="1" applyFont="1" applyBorder="1" applyAlignment="1">
      <alignment horizontal="center"/>
    </xf>
    <xf numFmtId="0" fontId="2" fillId="0" borderId="130" xfId="0" applyFont="1" applyBorder="1" applyAlignment="1">
      <alignment horizontal="center"/>
    </xf>
    <xf numFmtId="0" fontId="0" fillId="0" borderId="69" xfId="0" applyFill="1" applyBorder="1" applyAlignment="1">
      <alignment horizontal="center"/>
    </xf>
    <xf numFmtId="164" fontId="0" fillId="51" borderId="23" xfId="0" applyNumberFormat="1" applyFill="1" applyBorder="1" applyAlignment="1">
      <alignment horizontal="center"/>
    </xf>
    <xf numFmtId="164" fontId="0" fillId="51" borderId="69" xfId="0" applyNumberFormat="1" applyFill="1" applyBorder="1" applyAlignment="1">
      <alignment horizontal="center"/>
    </xf>
    <xf numFmtId="165" fontId="0" fillId="51" borderId="23" xfId="0" applyNumberFormat="1" applyFill="1" applyBorder="1" applyAlignment="1">
      <alignment horizontal="center"/>
    </xf>
    <xf numFmtId="0" fontId="0" fillId="51" borderId="44" xfId="0" applyFill="1" applyBorder="1" applyAlignment="1">
      <alignment horizontal="center"/>
    </xf>
    <xf numFmtId="0" fontId="0" fillId="0" borderId="67" xfId="0" applyFill="1" applyBorder="1" applyAlignment="1">
      <alignment horizontal="center"/>
    </xf>
    <xf numFmtId="0" fontId="0" fillId="52" borderId="43" xfId="0" applyFill="1" applyBorder="1" applyAlignment="1">
      <alignment horizontal="center"/>
    </xf>
    <xf numFmtId="0" fontId="1" fillId="49" borderId="67" xfId="0" applyFont="1" applyFill="1" applyBorder="1" applyAlignment="1">
      <alignment horizontal="center"/>
    </xf>
    <xf numFmtId="4" fontId="0" fillId="29" borderId="127" xfId="0" applyNumberFormat="1" applyFill="1" applyBorder="1" applyAlignment="1">
      <alignment horizontal="right"/>
    </xf>
    <xf numFmtId="4" fontId="0" fillId="29" borderId="7" xfId="0" applyNumberFormat="1" applyFill="1" applyBorder="1" applyAlignment="1">
      <alignment horizontal="right"/>
    </xf>
    <xf numFmtId="4" fontId="0" fillId="29" borderId="9" xfId="0" applyNumberFormat="1" applyFill="1" applyBorder="1" applyAlignment="1">
      <alignment horizontal="right"/>
    </xf>
    <xf numFmtId="164" fontId="0" fillId="49" borderId="4" xfId="0" applyNumberFormat="1" applyFill="1" applyBorder="1" applyAlignment="1">
      <alignment horizontal="center"/>
    </xf>
    <xf numFmtId="4" fontId="0" fillId="29" borderId="27" xfId="0" applyNumberFormat="1" applyFill="1" applyBorder="1" applyAlignment="1">
      <alignment horizontal="right"/>
    </xf>
    <xf numFmtId="164" fontId="0" fillId="49" borderId="67" xfId="0" applyNumberFormat="1" applyFill="1" applyBorder="1" applyAlignment="1">
      <alignment horizontal="center"/>
    </xf>
    <xf numFmtId="165" fontId="0" fillId="49" borderId="4" xfId="0" applyNumberFormat="1" applyFill="1" applyBorder="1" applyAlignment="1">
      <alignment horizontal="center"/>
    </xf>
    <xf numFmtId="0" fontId="0" fillId="49" borderId="43" xfId="0" applyFill="1" applyBorder="1" applyAlignment="1">
      <alignment horizontal="center"/>
    </xf>
    <xf numFmtId="164" fontId="0" fillId="7" borderId="15" xfId="0" applyNumberFormat="1" applyFill="1" applyBorder="1" applyAlignment="1">
      <alignment horizontal="center"/>
    </xf>
    <xf numFmtId="164" fontId="0" fillId="7" borderId="4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0" fontId="0" fillId="7" borderId="43" xfId="0" applyFill="1" applyBorder="1" applyAlignment="1">
      <alignment horizontal="center"/>
    </xf>
    <xf numFmtId="4" fontId="0" fillId="11" borderId="9" xfId="0" applyNumberFormat="1" applyFill="1" applyBorder="1" applyAlignment="1">
      <alignment horizontal="right"/>
    </xf>
    <xf numFmtId="164" fontId="0" fillId="4" borderId="4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164" fontId="0" fillId="10" borderId="15" xfId="0" applyNumberFormat="1" applyFill="1" applyBorder="1" applyAlignment="1">
      <alignment horizontal="center"/>
    </xf>
    <xf numFmtId="164" fontId="0" fillId="23" borderId="4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0" fontId="0" fillId="10" borderId="43" xfId="0" applyFill="1" applyBorder="1" applyAlignment="1">
      <alignment horizontal="center"/>
    </xf>
    <xf numFmtId="4" fontId="0" fillId="10" borderId="127" xfId="0" applyNumberFormat="1" applyFill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4" fontId="0" fillId="10" borderId="9" xfId="0" applyNumberFormat="1" applyFill="1" applyBorder="1" applyAlignment="1">
      <alignment horizontal="right"/>
    </xf>
    <xf numFmtId="164" fontId="0" fillId="3" borderId="4" xfId="0" applyNumberFormat="1" applyFill="1" applyBorder="1" applyAlignment="1">
      <alignment horizontal="center"/>
    </xf>
    <xf numFmtId="4" fontId="0" fillId="10" borderId="27" xfId="0" applyNumberFormat="1" applyFill="1" applyBorder="1" applyAlignment="1">
      <alignment horizontal="right"/>
    </xf>
    <xf numFmtId="165" fontId="0" fillId="3" borderId="4" xfId="0" applyNumberFormat="1" applyFill="1" applyBorder="1" applyAlignment="1">
      <alignment horizontal="center"/>
    </xf>
    <xf numFmtId="164" fontId="0" fillId="47" borderId="4" xfId="0" applyNumberFormat="1" applyFill="1" applyBorder="1" applyAlignment="1">
      <alignment horizontal="center"/>
    </xf>
    <xf numFmtId="165" fontId="0" fillId="47" borderId="4" xfId="0" applyNumberFormat="1" applyFill="1" applyBorder="1" applyAlignment="1">
      <alignment horizontal="center"/>
    </xf>
    <xf numFmtId="0" fontId="0" fillId="47" borderId="43" xfId="0" applyFill="1" applyBorder="1" applyAlignment="1">
      <alignment horizontal="center"/>
    </xf>
    <xf numFmtId="164" fontId="0" fillId="18" borderId="15" xfId="0" applyNumberFormat="1" applyFill="1" applyBorder="1" applyAlignment="1">
      <alignment horizontal="center"/>
    </xf>
    <xf numFmtId="164" fontId="0" fillId="18" borderId="4" xfId="0" applyNumberFormat="1" applyFill="1" applyBorder="1" applyAlignment="1">
      <alignment horizontal="center"/>
    </xf>
    <xf numFmtId="165" fontId="0" fillId="18" borderId="4" xfId="0" applyNumberFormat="1" applyFill="1" applyBorder="1" applyAlignment="1">
      <alignment horizontal="center"/>
    </xf>
    <xf numFmtId="0" fontId="0" fillId="18" borderId="43" xfId="0" applyFill="1" applyBorder="1" applyAlignment="1">
      <alignment horizontal="center"/>
    </xf>
    <xf numFmtId="0" fontId="0" fillId="21" borderId="43" xfId="0" applyFill="1" applyBorder="1" applyAlignment="1">
      <alignment horizontal="center"/>
    </xf>
    <xf numFmtId="0" fontId="1" fillId="17" borderId="67" xfId="0" applyFont="1" applyFill="1" applyBorder="1" applyAlignment="1">
      <alignment horizontal="center"/>
    </xf>
    <xf numFmtId="4" fontId="0" fillId="29" borderId="107" xfId="0" applyNumberFormat="1" applyFill="1" applyBorder="1" applyAlignment="1">
      <alignment horizontal="right"/>
    </xf>
    <xf numFmtId="164" fontId="0" fillId="17" borderId="15" xfId="0" applyNumberFormat="1" applyFill="1" applyBorder="1" applyAlignment="1">
      <alignment horizontal="center"/>
    </xf>
    <xf numFmtId="164" fontId="0" fillId="17" borderId="4" xfId="0" applyNumberFormat="1" applyFill="1" applyBorder="1" applyAlignment="1">
      <alignment horizontal="center"/>
    </xf>
    <xf numFmtId="165" fontId="0" fillId="17" borderId="4" xfId="0" applyNumberFormat="1" applyFill="1" applyBorder="1" applyAlignment="1">
      <alignment horizontal="center"/>
    </xf>
    <xf numFmtId="0" fontId="0" fillId="17" borderId="43" xfId="0" applyFill="1" applyBorder="1" applyAlignment="1">
      <alignment horizontal="center"/>
    </xf>
    <xf numFmtId="4" fontId="0" fillId="10" borderId="107" xfId="0" applyNumberFormat="1" applyFill="1" applyBorder="1" applyAlignment="1">
      <alignment horizontal="right"/>
    </xf>
    <xf numFmtId="164" fontId="0" fillId="6" borderId="15" xfId="0" applyNumberForma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0" fontId="0" fillId="6" borderId="43" xfId="0" applyFill="1" applyBorder="1" applyAlignment="1">
      <alignment horizontal="center"/>
    </xf>
    <xf numFmtId="164" fontId="0" fillId="16" borderId="15" xfId="0" applyNumberFormat="1" applyFill="1" applyBorder="1" applyAlignment="1">
      <alignment horizontal="center"/>
    </xf>
    <xf numFmtId="164" fontId="0" fillId="16" borderId="67" xfId="0" applyNumberFormat="1" applyFill="1" applyBorder="1" applyAlignment="1">
      <alignment horizontal="center"/>
    </xf>
    <xf numFmtId="4" fontId="0" fillId="22" borderId="27" xfId="0" applyNumberFormat="1" applyFill="1" applyBorder="1" applyAlignment="1">
      <alignment horizontal="right"/>
    </xf>
    <xf numFmtId="4" fontId="0" fillId="22" borderId="127" xfId="0" applyNumberFormat="1" applyFill="1" applyBorder="1" applyAlignment="1">
      <alignment horizontal="right"/>
    </xf>
    <xf numFmtId="165" fontId="0" fillId="16" borderId="4" xfId="0" applyNumberFormat="1" applyFill="1" applyBorder="1" applyAlignment="1">
      <alignment horizontal="center"/>
    </xf>
    <xf numFmtId="0" fontId="0" fillId="16" borderId="43" xfId="0" applyFill="1" applyBorder="1" applyAlignment="1">
      <alignment horizontal="center"/>
    </xf>
    <xf numFmtId="164" fontId="0" fillId="13" borderId="15" xfId="0" applyNumberFormat="1" applyFill="1" applyBorder="1" applyAlignment="1">
      <alignment horizontal="center"/>
    </xf>
    <xf numFmtId="164" fontId="0" fillId="13" borderId="4" xfId="0" applyNumberFormat="1" applyFill="1" applyBorder="1" applyAlignment="1">
      <alignment horizontal="center"/>
    </xf>
    <xf numFmtId="165" fontId="0" fillId="13" borderId="4" xfId="0" applyNumberFormat="1" applyFill="1" applyBorder="1" applyAlignment="1">
      <alignment horizontal="center"/>
    </xf>
    <xf numFmtId="0" fontId="0" fillId="13" borderId="43" xfId="0" applyFill="1" applyBorder="1" applyAlignment="1">
      <alignment horizontal="center"/>
    </xf>
    <xf numFmtId="164" fontId="0" fillId="15" borderId="15" xfId="0" applyNumberFormat="1" applyFill="1" applyBorder="1" applyAlignment="1">
      <alignment horizontal="center"/>
    </xf>
    <xf numFmtId="164" fontId="0" fillId="15" borderId="4" xfId="0" applyNumberFormat="1" applyFill="1" applyBorder="1" applyAlignment="1">
      <alignment horizontal="center"/>
    </xf>
    <xf numFmtId="165" fontId="0" fillId="15" borderId="4" xfId="0" applyNumberFormat="1" applyFill="1" applyBorder="1" applyAlignment="1">
      <alignment horizontal="center"/>
    </xf>
    <xf numFmtId="0" fontId="0" fillId="15" borderId="43" xfId="0" applyFill="1" applyBorder="1" applyAlignment="1">
      <alignment horizontal="center"/>
    </xf>
    <xf numFmtId="164" fontId="0" fillId="9" borderId="15" xfId="0" applyNumberFormat="1" applyFill="1" applyBorder="1" applyAlignment="1">
      <alignment horizontal="center"/>
    </xf>
    <xf numFmtId="164" fontId="0" fillId="9" borderId="4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2" fontId="0" fillId="14" borderId="15" xfId="0" applyNumberFormat="1" applyFill="1" applyBorder="1" applyAlignment="1">
      <alignment horizontal="center"/>
    </xf>
    <xf numFmtId="164" fontId="0" fillId="14" borderId="4" xfId="0" applyNumberFormat="1" applyFill="1" applyBorder="1" applyAlignment="1">
      <alignment horizontal="center"/>
    </xf>
    <xf numFmtId="165" fontId="0" fillId="14" borderId="4" xfId="0" applyNumberFormat="1" applyFill="1" applyBorder="1" applyAlignment="1">
      <alignment horizontal="center"/>
    </xf>
    <xf numFmtId="164" fontId="0" fillId="12" borderId="15" xfId="0" applyNumberFormat="1" applyFill="1" applyBorder="1" applyAlignment="1">
      <alignment horizontal="center"/>
    </xf>
    <xf numFmtId="164" fontId="0" fillId="12" borderId="4" xfId="0" applyNumberFormat="1" applyFill="1" applyBorder="1" applyAlignment="1">
      <alignment horizontal="center"/>
    </xf>
    <xf numFmtId="165" fontId="0" fillId="12" borderId="4" xfId="0" applyNumberFormat="1" applyFill="1" applyBorder="1" applyAlignment="1">
      <alignment horizontal="center"/>
    </xf>
    <xf numFmtId="2" fontId="0" fillId="11" borderId="15" xfId="0" applyNumberFormat="1" applyFill="1" applyBorder="1" applyAlignment="1">
      <alignment horizontal="center"/>
    </xf>
    <xf numFmtId="164" fontId="0" fillId="11" borderId="28" xfId="0" applyNumberFormat="1" applyFill="1" applyBorder="1" applyAlignment="1">
      <alignment horizontal="center"/>
    </xf>
    <xf numFmtId="164" fontId="0" fillId="22" borderId="4" xfId="0" applyNumberFormat="1" applyFill="1" applyBorder="1" applyAlignment="1">
      <alignment horizontal="center"/>
    </xf>
    <xf numFmtId="164" fontId="0" fillId="8" borderId="15" xfId="0" applyNumberFormat="1" applyFill="1" applyBorder="1" applyAlignment="1">
      <alignment horizontal="center"/>
    </xf>
    <xf numFmtId="164" fontId="0" fillId="8" borderId="4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4" fontId="0" fillId="0" borderId="9" xfId="0" applyNumberFormat="1" applyFill="1" applyBorder="1" applyAlignment="1">
      <alignment horizontal="right"/>
    </xf>
    <xf numFmtId="2" fontId="0" fillId="2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4" fontId="0" fillId="22" borderId="4" xfId="0" applyNumberFormat="1" applyFill="1" applyBorder="1" applyAlignment="1">
      <alignment horizontal="center"/>
    </xf>
    <xf numFmtId="0" fontId="1" fillId="48" borderId="2" xfId="0" applyFont="1" applyFill="1" applyBorder="1" applyAlignment="1">
      <alignment horizontal="center" vertical="center"/>
    </xf>
    <xf numFmtId="0" fontId="0" fillId="48" borderId="4" xfId="0" applyFill="1" applyBorder="1" applyAlignment="1">
      <alignment horizontal="center" vertical="center"/>
    </xf>
    <xf numFmtId="0" fontId="0" fillId="48" borderId="67" xfId="0" applyFill="1" applyBorder="1" applyAlignment="1">
      <alignment horizontal="center" vertical="center"/>
    </xf>
    <xf numFmtId="0" fontId="0" fillId="48" borderId="43" xfId="0" applyFill="1" applyBorder="1" applyAlignment="1">
      <alignment horizontal="center" vertical="center"/>
    </xf>
    <xf numFmtId="0" fontId="0" fillId="48" borderId="7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0" fontId="0" fillId="16" borderId="68" xfId="0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1" borderId="68" xfId="0" applyFill="1" applyBorder="1" applyAlignment="1">
      <alignment horizontal="center" vertical="center"/>
    </xf>
    <xf numFmtId="0" fontId="0" fillId="21" borderId="45" xfId="0" applyFill="1" applyBorder="1" applyAlignment="1">
      <alignment horizontal="center" vertical="center"/>
    </xf>
    <xf numFmtId="0" fontId="0" fillId="21" borderId="92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0" fillId="23" borderId="70" xfId="0" applyFill="1" applyBorder="1" applyAlignment="1">
      <alignment horizontal="center" vertical="center"/>
    </xf>
    <xf numFmtId="0" fontId="0" fillId="23" borderId="71" xfId="0" applyFill="1" applyBorder="1" applyAlignment="1">
      <alignment horizontal="center" vertical="center"/>
    </xf>
    <xf numFmtId="0" fontId="0" fillId="23" borderId="63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" fillId="46" borderId="1" xfId="0" applyFont="1" applyFill="1" applyBorder="1" applyAlignment="1">
      <alignment horizontal="center" vertical="center"/>
    </xf>
    <xf numFmtId="0" fontId="0" fillId="46" borderId="15" xfId="0" applyFill="1" applyBorder="1" applyAlignment="1">
      <alignment horizontal="center" vertical="center"/>
    </xf>
    <xf numFmtId="0" fontId="0" fillId="46" borderId="14" xfId="0" applyFill="1" applyBorder="1" applyAlignment="1">
      <alignment horizontal="center" vertical="center"/>
    </xf>
    <xf numFmtId="0" fontId="0" fillId="23" borderId="65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6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68" xfId="0" applyFill="1" applyBorder="1" applyAlignment="1">
      <alignment horizontal="center" vertical="center"/>
    </xf>
    <xf numFmtId="0" fontId="1" fillId="47" borderId="2" xfId="0" applyFont="1" applyFill="1" applyBorder="1" applyAlignment="1">
      <alignment horizontal="center" vertical="center"/>
    </xf>
    <xf numFmtId="0" fontId="0" fillId="47" borderId="19" xfId="0" applyFill="1" applyBorder="1" applyAlignment="1">
      <alignment horizontal="center" vertical="center"/>
    </xf>
    <xf numFmtId="0" fontId="0" fillId="47" borderId="68" xfId="0" applyFill="1" applyBorder="1" applyAlignment="1">
      <alignment horizontal="center" vertical="center"/>
    </xf>
    <xf numFmtId="0" fontId="0" fillId="47" borderId="45" xfId="0" applyFill="1" applyBorder="1" applyAlignment="1">
      <alignment horizontal="center" vertical="center"/>
    </xf>
    <xf numFmtId="0" fontId="0" fillId="47" borderId="92" xfId="0" applyFill="1" applyBorder="1" applyAlignment="1">
      <alignment horizontal="center" vertical="center"/>
    </xf>
    <xf numFmtId="0" fontId="0" fillId="17" borderId="67" xfId="0" applyFill="1" applyBorder="1" applyAlignment="1">
      <alignment horizontal="center" vertical="center"/>
    </xf>
    <xf numFmtId="0" fontId="0" fillId="17" borderId="43" xfId="0" applyFill="1" applyBorder="1" applyAlignment="1">
      <alignment horizontal="center" vertical="center"/>
    </xf>
    <xf numFmtId="0" fontId="0" fillId="17" borderId="78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51" borderId="1" xfId="0" applyFont="1" applyFill="1" applyBorder="1" applyAlignment="1">
      <alignment horizontal="center" vertical="center"/>
    </xf>
    <xf numFmtId="0" fontId="0" fillId="51" borderId="65" xfId="0" applyFill="1" applyBorder="1" applyAlignment="1">
      <alignment horizontal="center" vertical="center"/>
    </xf>
    <xf numFmtId="0" fontId="0" fillId="51" borderId="70" xfId="0" applyFill="1" applyBorder="1" applyAlignment="1">
      <alignment horizontal="center" vertical="center"/>
    </xf>
    <xf numFmtId="0" fontId="0" fillId="51" borderId="71" xfId="0" applyFill="1" applyBorder="1" applyAlignment="1">
      <alignment horizontal="center" vertical="center"/>
    </xf>
    <xf numFmtId="0" fontId="0" fillId="51" borderId="63" xfId="0" applyFill="1" applyBorder="1" applyAlignment="1">
      <alignment horizontal="center" vertical="center"/>
    </xf>
    <xf numFmtId="0" fontId="0" fillId="51" borderId="22" xfId="0" applyFill="1" applyBorder="1" applyAlignment="1">
      <alignment horizontal="center" vertical="center"/>
    </xf>
    <xf numFmtId="0" fontId="1" fillId="50" borderId="1" xfId="0" applyFont="1" applyFill="1" applyBorder="1" applyAlignment="1">
      <alignment horizontal="center" vertical="center"/>
    </xf>
    <xf numFmtId="0" fontId="0" fillId="50" borderId="15" xfId="0" applyFill="1" applyBorder="1" applyAlignment="1">
      <alignment horizontal="center" vertical="center"/>
    </xf>
    <xf numFmtId="0" fontId="0" fillId="50" borderId="67" xfId="0" applyFill="1" applyBorder="1" applyAlignment="1">
      <alignment horizontal="center" vertical="center"/>
    </xf>
    <xf numFmtId="0" fontId="0" fillId="50" borderId="43" xfId="0" applyFill="1" applyBorder="1" applyAlignment="1">
      <alignment horizontal="center" vertical="center"/>
    </xf>
    <xf numFmtId="0" fontId="0" fillId="50" borderId="14" xfId="0" applyFill="1" applyBorder="1" applyAlignment="1">
      <alignment horizontal="center" vertical="center"/>
    </xf>
    <xf numFmtId="0" fontId="0" fillId="50" borderId="4" xfId="0" applyFill="1" applyBorder="1" applyAlignment="1">
      <alignment horizontal="center" vertical="center"/>
    </xf>
    <xf numFmtId="0" fontId="1" fillId="49" borderId="1" xfId="0" applyFont="1" applyFill="1" applyBorder="1" applyAlignment="1">
      <alignment horizontal="center" vertical="center"/>
    </xf>
    <xf numFmtId="0" fontId="0" fillId="49" borderId="65" xfId="0" applyFill="1" applyBorder="1" applyAlignment="1">
      <alignment horizontal="center" vertical="center"/>
    </xf>
    <xf numFmtId="0" fontId="0" fillId="49" borderId="70" xfId="0" applyFill="1" applyBorder="1" applyAlignment="1">
      <alignment horizontal="center" vertical="center"/>
    </xf>
    <xf numFmtId="0" fontId="0" fillId="49" borderId="71" xfId="0" applyFill="1" applyBorder="1" applyAlignment="1">
      <alignment horizontal="center" vertical="center"/>
    </xf>
    <xf numFmtId="0" fontId="0" fillId="49" borderId="63" xfId="0" applyFill="1" applyBorder="1" applyAlignment="1">
      <alignment horizontal="center" vertical="center"/>
    </xf>
    <xf numFmtId="0" fontId="0" fillId="49" borderId="22" xfId="0" applyFill="1" applyBorder="1" applyAlignment="1">
      <alignment horizontal="center" vertical="center"/>
    </xf>
    <xf numFmtId="0" fontId="1" fillId="52" borderId="1" xfId="0" applyFont="1" applyFill="1" applyBorder="1" applyAlignment="1">
      <alignment horizontal="center" vertical="center"/>
    </xf>
    <xf numFmtId="0" fontId="0" fillId="52" borderId="65" xfId="0" applyFill="1" applyBorder="1" applyAlignment="1">
      <alignment horizontal="center" vertical="center"/>
    </xf>
    <xf numFmtId="0" fontId="0" fillId="52" borderId="70" xfId="0" applyFill="1" applyBorder="1" applyAlignment="1">
      <alignment horizontal="center" vertical="center"/>
    </xf>
    <xf numFmtId="0" fontId="0" fillId="52" borderId="71" xfId="0" applyFill="1" applyBorder="1" applyAlignment="1">
      <alignment horizontal="center" vertical="center"/>
    </xf>
    <xf numFmtId="0" fontId="0" fillId="52" borderId="63" xfId="0" applyFill="1" applyBorder="1" applyAlignment="1">
      <alignment horizontal="center" vertical="center"/>
    </xf>
    <xf numFmtId="0" fontId="0" fillId="52" borderId="22" xfId="0" applyFill="1" applyBorder="1" applyAlignment="1">
      <alignment horizontal="center" vertical="center"/>
    </xf>
    <xf numFmtId="0" fontId="1" fillId="2" borderId="109" xfId="0" applyFont="1" applyFill="1" applyBorder="1" applyAlignment="1">
      <alignment horizontal="center" vertical="center"/>
    </xf>
    <xf numFmtId="0" fontId="0" fillId="4" borderId="70" xfId="0" applyFill="1" applyBorder="1" applyAlignment="1">
      <alignment horizontal="center" vertical="center"/>
    </xf>
    <xf numFmtId="0" fontId="0" fillId="4" borderId="7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2" fillId="25" borderId="97" xfId="0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3" borderId="61" xfId="0" applyFont="1" applyFill="1" applyBorder="1" applyAlignment="1">
      <alignment vertical="center"/>
    </xf>
    <xf numFmtId="0" fontId="2" fillId="13" borderId="97" xfId="0" applyFont="1" applyFill="1" applyBorder="1" applyAlignment="1">
      <alignment vertical="center"/>
    </xf>
    <xf numFmtId="0" fontId="0" fillId="0" borderId="7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7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3" borderId="61" xfId="0" applyFont="1" applyFill="1" applyBorder="1" applyAlignment="1">
      <alignment vertical="center"/>
    </xf>
    <xf numFmtId="0" fontId="2" fillId="53" borderId="98" xfId="0" applyFont="1" applyFill="1" applyBorder="1" applyAlignment="1">
      <alignment vertical="center"/>
    </xf>
    <xf numFmtId="0" fontId="2" fillId="54" borderId="61" xfId="0" applyFont="1" applyFill="1" applyBorder="1" applyAlignment="1">
      <alignment vertical="center"/>
    </xf>
    <xf numFmtId="0" fontId="2" fillId="54" borderId="98" xfId="0" applyFont="1" applyFill="1" applyBorder="1" applyAlignment="1">
      <alignment vertical="center"/>
    </xf>
    <xf numFmtId="0" fontId="2" fillId="55" borderId="61" xfId="0" applyFont="1" applyFill="1" applyBorder="1" applyAlignment="1">
      <alignment vertical="center"/>
    </xf>
    <xf numFmtId="0" fontId="2" fillId="55" borderId="98" xfId="0" applyFont="1" applyFill="1" applyBorder="1" applyAlignment="1">
      <alignment vertical="center"/>
    </xf>
    <xf numFmtId="0" fontId="2" fillId="56" borderId="97" xfId="0" applyFont="1" applyFill="1" applyBorder="1" applyAlignment="1">
      <alignment vertical="center"/>
    </xf>
    <xf numFmtId="0" fontId="2" fillId="44" borderId="24" xfId="0" applyFont="1" applyFill="1" applyBorder="1" applyAlignment="1">
      <alignment vertical="center"/>
    </xf>
    <xf numFmtId="0" fontId="2" fillId="57" borderId="61" xfId="0" applyFont="1" applyFill="1" applyBorder="1" applyAlignment="1">
      <alignment vertical="center"/>
    </xf>
    <xf numFmtId="0" fontId="2" fillId="57" borderId="97" xfId="0" applyFont="1" applyFill="1" applyBorder="1" applyAlignment="1">
      <alignment vertical="center"/>
    </xf>
    <xf numFmtId="0" fontId="0" fillId="0" borderId="7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1" fillId="21" borderId="13" xfId="0" applyFont="1" applyFill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16" borderId="92" xfId="0" applyFill="1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0" fillId="15" borderId="71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5" borderId="22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15" borderId="92" xfId="0" applyFill="1" applyBorder="1" applyAlignment="1">
      <alignment horizontal="center" vertical="center"/>
    </xf>
    <xf numFmtId="0" fontId="0" fillId="15" borderId="91" xfId="0" applyFill="1" applyBorder="1" applyAlignment="1">
      <alignment horizontal="center" vertical="center"/>
    </xf>
    <xf numFmtId="0" fontId="0" fillId="15" borderId="68" xfId="0" applyFill="1" applyBorder="1" applyAlignment="1">
      <alignment horizontal="center" vertical="center"/>
    </xf>
    <xf numFmtId="0" fontId="0" fillId="15" borderId="7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71" xfId="0" applyFill="1" applyBorder="1" applyAlignment="1">
      <alignment horizontal="center" vertical="center"/>
    </xf>
    <xf numFmtId="0" fontId="0" fillId="3" borderId="68" xfId="0" applyFill="1" applyBorder="1" applyAlignment="1">
      <alignment horizontal="center" vertical="center"/>
    </xf>
    <xf numFmtId="0" fontId="0" fillId="3" borderId="69" xfId="0" applyFill="1" applyBorder="1" applyAlignment="1">
      <alignment horizontal="center" vertical="center"/>
    </xf>
    <xf numFmtId="0" fontId="0" fillId="3" borderId="70" xfId="0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92" xfId="0" applyFill="1" applyBorder="1" applyAlignment="1">
      <alignment horizontal="center" vertical="center"/>
    </xf>
    <xf numFmtId="0" fontId="0" fillId="3" borderId="93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71" xfId="0" applyFill="1" applyBorder="1" applyAlignment="1">
      <alignment horizontal="center" vertical="center"/>
    </xf>
    <xf numFmtId="0" fontId="0" fillId="4" borderId="70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68" xfId="0" applyFill="1" applyBorder="1" applyAlignment="1">
      <alignment horizontal="center" vertical="center"/>
    </xf>
    <xf numFmtId="0" fontId="0" fillId="9" borderId="70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0" fillId="15" borderId="69" xfId="0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5" borderId="93" xfId="0" applyFill="1" applyBorder="1" applyAlignment="1">
      <alignment horizontal="center" vertical="center"/>
    </xf>
    <xf numFmtId="0" fontId="0" fillId="9" borderId="92" xfId="0" applyFill="1" applyBorder="1" applyAlignment="1">
      <alignment horizontal="center" vertical="center"/>
    </xf>
    <xf numFmtId="0" fontId="0" fillId="9" borderId="91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71" xfId="0" applyFill="1" applyBorder="1" applyAlignment="1">
      <alignment horizontal="center" vertical="center"/>
    </xf>
    <xf numFmtId="0" fontId="0" fillId="15" borderId="44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3" fillId="0" borderId="17" xfId="0" applyFont="1" applyBorder="1" applyAlignment="1">
      <alignment vertical="center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119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22" borderId="15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58" borderId="67" xfId="0" applyFill="1" applyBorder="1" applyAlignment="1">
      <alignment horizontal="center" vertical="center"/>
    </xf>
    <xf numFmtId="0" fontId="0" fillId="58" borderId="15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43" borderId="15" xfId="0" applyFill="1" applyBorder="1" applyAlignment="1">
      <alignment horizontal="center"/>
    </xf>
    <xf numFmtId="0" fontId="0" fillId="23" borderId="15" xfId="0" applyFill="1" applyBorder="1" applyAlignment="1">
      <alignment horizontal="center"/>
    </xf>
    <xf numFmtId="0" fontId="0" fillId="26" borderId="67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/>
    </xf>
    <xf numFmtId="0" fontId="0" fillId="59" borderId="67" xfId="0" applyFill="1" applyBorder="1" applyAlignment="1">
      <alignment horizontal="center" vertical="center"/>
    </xf>
    <xf numFmtId="0" fontId="0" fillId="59" borderId="1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23" borderId="42" xfId="0" applyFill="1" applyBorder="1" applyAlignment="1">
      <alignment horizontal="center"/>
    </xf>
    <xf numFmtId="0" fontId="0" fillId="22" borderId="43" xfId="0" applyFill="1" applyBorder="1" applyAlignment="1">
      <alignment horizontal="center"/>
    </xf>
    <xf numFmtId="0" fontId="0" fillId="26" borderId="43" xfId="0" applyFill="1" applyBorder="1" applyAlignment="1">
      <alignment horizontal="center"/>
    </xf>
    <xf numFmtId="0" fontId="0" fillId="59" borderId="48" xfId="0" applyFill="1" applyBorder="1" applyAlignment="1">
      <alignment horizontal="center"/>
    </xf>
    <xf numFmtId="0" fontId="2" fillId="0" borderId="61" xfId="0" applyFont="1" applyFill="1" applyBorder="1" applyAlignment="1">
      <alignment vertical="center"/>
    </xf>
    <xf numFmtId="0" fontId="2" fillId="0" borderId="64" xfId="0" applyFont="1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1" fillId="14" borderId="17" xfId="0" applyFont="1" applyFill="1" applyBorder="1" applyAlignment="1">
      <alignment horizontal="center" vertical="center"/>
    </xf>
    <xf numFmtId="0" fontId="1" fillId="18" borderId="18" xfId="0" applyFont="1" applyFill="1" applyBorder="1" applyAlignment="1">
      <alignment horizontal="center"/>
    </xf>
    <xf numFmtId="0" fontId="1" fillId="18" borderId="12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6" borderId="1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1" fillId="19" borderId="13" xfId="0" applyFont="1" applyFill="1" applyBorder="1" applyAlignment="1">
      <alignment horizontal="center" vertical="center"/>
    </xf>
    <xf numFmtId="0" fontId="1" fillId="19" borderId="14" xfId="0" applyFont="1" applyFill="1" applyBorder="1" applyAlignment="1">
      <alignment horizontal="center" vertical="center"/>
    </xf>
    <xf numFmtId="0" fontId="1" fillId="20" borderId="16" xfId="0" applyFont="1" applyFill="1" applyBorder="1" applyAlignment="1">
      <alignment horizontal="center" vertical="center"/>
    </xf>
    <xf numFmtId="0" fontId="1" fillId="20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11" borderId="13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5" borderId="13" xfId="0" applyFont="1" applyFill="1" applyBorder="1" applyAlignment="1">
      <alignment horizontal="center" vertical="center"/>
    </xf>
    <xf numFmtId="0" fontId="1" fillId="15" borderId="14" xfId="0" applyFont="1" applyFill="1" applyBorder="1" applyAlignment="1">
      <alignment horizontal="center" vertical="center"/>
    </xf>
    <xf numFmtId="0" fontId="1" fillId="15" borderId="62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1" fillId="12" borderId="6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1" fillId="15" borderId="17" xfId="0" applyFont="1" applyFill="1" applyBorder="1" applyAlignment="1">
      <alignment horizontal="center" vertical="center"/>
    </xf>
    <xf numFmtId="0" fontId="1" fillId="16" borderId="18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21" borderId="13" xfId="0" applyFont="1" applyFill="1" applyBorder="1" applyAlignment="1">
      <alignment horizontal="center" vertical="center"/>
    </xf>
    <xf numFmtId="0" fontId="1" fillId="21" borderId="1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/>
    </xf>
    <xf numFmtId="0" fontId="1" fillId="3" borderId="62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 vertical="center"/>
    </xf>
    <xf numFmtId="0" fontId="1" fillId="5" borderId="62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62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1" fillId="11" borderId="62" xfId="0" applyFont="1" applyFill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62" xfId="0" applyFont="1" applyFill="1" applyBorder="1" applyAlignment="1">
      <alignment horizontal="center" vertical="center"/>
    </xf>
    <xf numFmtId="0" fontId="1" fillId="52" borderId="13" xfId="0" applyFont="1" applyFill="1" applyBorder="1" applyAlignment="1">
      <alignment horizontal="center" vertical="center"/>
    </xf>
    <xf numFmtId="0" fontId="1" fillId="52" borderId="14" xfId="0" applyFont="1" applyFill="1" applyBorder="1" applyAlignment="1">
      <alignment horizontal="center" vertical="center"/>
    </xf>
    <xf numFmtId="0" fontId="1" fillId="52" borderId="62" xfId="0" applyFont="1" applyFill="1" applyBorder="1" applyAlignment="1">
      <alignment horizontal="center" vertical="center"/>
    </xf>
    <xf numFmtId="0" fontId="1" fillId="50" borderId="13" xfId="0" applyFont="1" applyFill="1" applyBorder="1" applyAlignment="1">
      <alignment horizontal="center" vertical="center"/>
    </xf>
    <xf numFmtId="0" fontId="1" fillId="50" borderId="14" xfId="0" applyFont="1" applyFill="1" applyBorder="1" applyAlignment="1">
      <alignment horizontal="center" vertical="center"/>
    </xf>
    <xf numFmtId="0" fontId="1" fillId="50" borderId="62" xfId="0" applyFont="1" applyFill="1" applyBorder="1" applyAlignment="1">
      <alignment horizontal="center" vertical="center"/>
    </xf>
    <xf numFmtId="0" fontId="2" fillId="0" borderId="11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3" fillId="0" borderId="106" xfId="0" applyFont="1" applyBorder="1" applyAlignment="1">
      <alignment horizontal="center"/>
    </xf>
    <xf numFmtId="0" fontId="3" fillId="0" borderId="114" xfId="0" applyFont="1" applyBorder="1" applyAlignment="1">
      <alignment horizontal="center"/>
    </xf>
    <xf numFmtId="0" fontId="3" fillId="0" borderId="120" xfId="0" applyFont="1" applyBorder="1" applyAlignment="1">
      <alignment horizontal="center"/>
    </xf>
    <xf numFmtId="0" fontId="1" fillId="3" borderId="121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21" xfId="0" applyFont="1" applyFill="1" applyBorder="1" applyAlignment="1">
      <alignment horizontal="center"/>
    </xf>
    <xf numFmtId="0" fontId="1" fillId="2" borderId="122" xfId="0" applyFont="1" applyFill="1" applyBorder="1" applyAlignment="1">
      <alignment horizontal="center" vertical="center"/>
    </xf>
    <xf numFmtId="0" fontId="1" fillId="5" borderId="12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1" fillId="6" borderId="99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1" fillId="7" borderId="99" xfId="0" applyFont="1" applyFill="1" applyBorder="1" applyAlignment="1">
      <alignment horizontal="center"/>
    </xf>
    <xf numFmtId="0" fontId="1" fillId="8" borderId="122" xfId="0" applyFont="1" applyFill="1" applyBorder="1" applyAlignment="1">
      <alignment horizontal="center" vertical="center"/>
    </xf>
    <xf numFmtId="0" fontId="1" fillId="48" borderId="18" xfId="0" applyFont="1" applyFill="1" applyBorder="1" applyAlignment="1">
      <alignment horizontal="center"/>
    </xf>
    <xf numFmtId="0" fontId="1" fillId="48" borderId="12" xfId="0" applyFont="1" applyFill="1" applyBorder="1" applyAlignment="1">
      <alignment horizontal="center"/>
    </xf>
    <xf numFmtId="0" fontId="1" fillId="48" borderId="99" xfId="0" applyFont="1" applyFill="1" applyBorder="1" applyAlignment="1">
      <alignment horizontal="center"/>
    </xf>
    <xf numFmtId="0" fontId="1" fillId="47" borderId="18" xfId="0" applyFont="1" applyFill="1" applyBorder="1" applyAlignment="1">
      <alignment horizontal="center"/>
    </xf>
    <xf numFmtId="0" fontId="1" fillId="47" borderId="99" xfId="0" applyFont="1" applyFill="1" applyBorder="1" applyAlignment="1">
      <alignment horizontal="center"/>
    </xf>
    <xf numFmtId="0" fontId="1" fillId="22" borderId="13" xfId="0" applyFont="1" applyFill="1" applyBorder="1" applyAlignment="1">
      <alignment horizontal="center" vertical="center"/>
    </xf>
    <xf numFmtId="0" fontId="1" fillId="22" borderId="14" xfId="0" applyFont="1" applyFill="1" applyBorder="1" applyAlignment="1">
      <alignment horizontal="center" vertical="center"/>
    </xf>
    <xf numFmtId="0" fontId="1" fillId="22" borderId="17" xfId="0" applyFont="1" applyFill="1" applyBorder="1" applyAlignment="1">
      <alignment horizontal="center" vertical="center"/>
    </xf>
    <xf numFmtId="0" fontId="1" fillId="22" borderId="122" xfId="0" applyFont="1" applyFill="1" applyBorder="1" applyAlignment="1">
      <alignment horizontal="center" vertical="center"/>
    </xf>
    <xf numFmtId="0" fontId="1" fillId="10" borderId="99" xfId="0" applyFont="1" applyFill="1" applyBorder="1" applyAlignment="1">
      <alignment horizontal="center"/>
    </xf>
    <xf numFmtId="0" fontId="1" fillId="12" borderId="122" xfId="0" applyFont="1" applyFill="1" applyBorder="1" applyAlignment="1">
      <alignment horizontal="center" vertical="center"/>
    </xf>
    <xf numFmtId="0" fontId="1" fillId="13" borderId="99" xfId="0" applyFont="1" applyFill="1" applyBorder="1" applyAlignment="1">
      <alignment horizontal="center"/>
    </xf>
    <xf numFmtId="0" fontId="1" fillId="14" borderId="122" xfId="0" applyFont="1" applyFill="1" applyBorder="1" applyAlignment="1">
      <alignment horizontal="center" vertical="center"/>
    </xf>
    <xf numFmtId="0" fontId="1" fillId="18" borderId="99" xfId="0" applyFont="1" applyFill="1" applyBorder="1" applyAlignment="1">
      <alignment horizontal="center"/>
    </xf>
    <xf numFmtId="0" fontId="1" fillId="15" borderId="122" xfId="0" applyFont="1" applyFill="1" applyBorder="1" applyAlignment="1">
      <alignment horizontal="center" vertical="center"/>
    </xf>
    <xf numFmtId="0" fontId="1" fillId="46" borderId="13" xfId="0" applyFont="1" applyFill="1" applyBorder="1" applyAlignment="1">
      <alignment horizontal="center" vertical="center"/>
    </xf>
    <xf numFmtId="0" fontId="1" fillId="46" borderId="14" xfId="0" applyFont="1" applyFill="1" applyBorder="1" applyAlignment="1">
      <alignment horizontal="center" vertical="center"/>
    </xf>
    <xf numFmtId="0" fontId="1" fillId="46" borderId="62" xfId="0" applyFont="1" applyFill="1" applyBorder="1" applyAlignment="1">
      <alignment horizontal="center" vertical="center"/>
    </xf>
    <xf numFmtId="0" fontId="1" fillId="51" borderId="13" xfId="0" applyFont="1" applyFill="1" applyBorder="1" applyAlignment="1">
      <alignment horizontal="center" vertical="center"/>
    </xf>
    <xf numFmtId="0" fontId="1" fillId="51" borderId="14" xfId="0" applyFont="1" applyFill="1" applyBorder="1" applyAlignment="1">
      <alignment horizontal="center" vertical="center"/>
    </xf>
    <xf numFmtId="0" fontId="1" fillId="51" borderId="62" xfId="0" applyFont="1" applyFill="1" applyBorder="1" applyAlignment="1">
      <alignment horizontal="center" vertical="center"/>
    </xf>
    <xf numFmtId="0" fontId="1" fillId="21" borderId="84" xfId="0" applyFont="1" applyFill="1" applyBorder="1" applyAlignment="1">
      <alignment horizontal="center" vertical="center"/>
    </xf>
    <xf numFmtId="0" fontId="1" fillId="16" borderId="99" xfId="0" applyFont="1" applyFill="1" applyBorder="1" applyAlignment="1">
      <alignment horizontal="center"/>
    </xf>
    <xf numFmtId="0" fontId="2" fillId="0" borderId="132" xfId="0" applyFont="1" applyBorder="1" applyAlignment="1">
      <alignment horizontal="center" vertical="center"/>
    </xf>
    <xf numFmtId="0" fontId="2" fillId="0" borderId="114" xfId="0" applyFont="1" applyBorder="1" applyAlignment="1">
      <alignment horizontal="center" vertical="center"/>
    </xf>
    <xf numFmtId="0" fontId="2" fillId="0" borderId="120" xfId="0" applyFont="1" applyBorder="1" applyAlignment="1">
      <alignment horizontal="center" vertical="center"/>
    </xf>
    <xf numFmtId="0" fontId="1" fillId="22" borderId="62" xfId="0" applyFont="1" applyFill="1" applyBorder="1" applyAlignment="1">
      <alignment horizontal="center" vertical="center"/>
    </xf>
    <xf numFmtId="0" fontId="1" fillId="48" borderId="13" xfId="0" applyFont="1" applyFill="1" applyBorder="1" applyAlignment="1">
      <alignment horizontal="center"/>
    </xf>
    <xf numFmtId="0" fontId="1" fillId="48" borderId="14" xfId="0" applyFont="1" applyFill="1" applyBorder="1" applyAlignment="1">
      <alignment horizontal="center"/>
    </xf>
    <xf numFmtId="0" fontId="1" fillId="48" borderId="62" xfId="0" applyFont="1" applyFill="1" applyBorder="1" applyAlignment="1">
      <alignment horizontal="center"/>
    </xf>
    <xf numFmtId="0" fontId="1" fillId="13" borderId="13" xfId="0" applyFont="1" applyFill="1" applyBorder="1" applyAlignment="1">
      <alignment horizontal="center"/>
    </xf>
    <xf numFmtId="0" fontId="1" fillId="13" borderId="62" xfId="0" applyFont="1" applyFill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6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62" xfId="0" applyFont="1" applyFill="1" applyBorder="1" applyAlignment="1">
      <alignment horizontal="center"/>
    </xf>
    <xf numFmtId="0" fontId="1" fillId="21" borderId="62" xfId="0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/>
    </xf>
    <xf numFmtId="0" fontId="1" fillId="18" borderId="6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62" xfId="0" applyFont="1" applyFill="1" applyBorder="1" applyAlignment="1">
      <alignment horizontal="center"/>
    </xf>
    <xf numFmtId="0" fontId="1" fillId="51" borderId="61" xfId="0" applyFont="1" applyFill="1" applyBorder="1" applyAlignment="1">
      <alignment horizontal="center" vertical="center"/>
    </xf>
    <xf numFmtId="0" fontId="1" fillId="51" borderId="17" xfId="0" applyFont="1" applyFill="1" applyBorder="1" applyAlignment="1">
      <alignment horizontal="center" vertical="center"/>
    </xf>
    <xf numFmtId="0" fontId="1" fillId="51" borderId="0" xfId="0" applyFont="1" applyFill="1" applyBorder="1" applyAlignment="1">
      <alignment horizontal="center" vertical="center"/>
    </xf>
    <xf numFmtId="0" fontId="1" fillId="51" borderId="96" xfId="0" applyFont="1" applyFill="1" applyBorder="1" applyAlignment="1">
      <alignment horizontal="center" vertical="center"/>
    </xf>
    <xf numFmtId="0" fontId="1" fillId="47" borderId="13" xfId="0" applyFont="1" applyFill="1" applyBorder="1" applyAlignment="1">
      <alignment horizontal="center"/>
    </xf>
    <xf numFmtId="0" fontId="1" fillId="47" borderId="6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23" borderId="13" xfId="0" applyFont="1" applyFill="1" applyBorder="1" applyAlignment="1">
      <alignment horizontal="center"/>
    </xf>
    <xf numFmtId="0" fontId="1" fillId="23" borderId="6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62" xfId="0" applyFont="1" applyFill="1" applyBorder="1" applyAlignment="1">
      <alignment horizontal="center"/>
    </xf>
    <xf numFmtId="0" fontId="0" fillId="0" borderId="6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16" borderId="92" xfId="0" applyFill="1" applyBorder="1" applyAlignment="1">
      <alignment horizontal="center" vertical="center"/>
    </xf>
    <xf numFmtId="0" fontId="0" fillId="16" borderId="91" xfId="0" applyFill="1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0" fontId="0" fillId="16" borderId="71" xfId="0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0" fillId="15" borderId="71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5" borderId="22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15" borderId="92" xfId="0" applyFill="1" applyBorder="1" applyAlignment="1">
      <alignment horizontal="center" vertical="center"/>
    </xf>
    <xf numFmtId="0" fontId="0" fillId="15" borderId="91" xfId="0" applyFill="1" applyBorder="1" applyAlignment="1">
      <alignment horizontal="center" vertical="center"/>
    </xf>
    <xf numFmtId="0" fontId="0" fillId="21" borderId="45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71" xfId="0" applyFill="1" applyBorder="1" applyAlignment="1">
      <alignment horizontal="center" vertical="center"/>
    </xf>
    <xf numFmtId="0" fontId="0" fillId="21" borderId="68" xfId="0" applyFill="1" applyBorder="1" applyAlignment="1">
      <alignment horizontal="center" vertical="center"/>
    </xf>
    <xf numFmtId="0" fontId="0" fillId="21" borderId="69" xfId="0" applyFill="1" applyBorder="1" applyAlignment="1">
      <alignment horizontal="center" vertical="center"/>
    </xf>
    <xf numFmtId="0" fontId="0" fillId="21" borderId="70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 vertical="center"/>
    </xf>
    <xf numFmtId="0" fontId="0" fillId="21" borderId="22" xfId="0" applyFill="1" applyBorder="1" applyAlignment="1">
      <alignment horizontal="center" vertical="center"/>
    </xf>
    <xf numFmtId="0" fontId="0" fillId="15" borderId="68" xfId="0" applyFill="1" applyBorder="1" applyAlignment="1">
      <alignment horizontal="center" vertical="center"/>
    </xf>
    <xf numFmtId="0" fontId="0" fillId="15" borderId="70" xfId="0" applyFill="1" applyBorder="1" applyAlignment="1">
      <alignment horizontal="center" vertical="center"/>
    </xf>
    <xf numFmtId="0" fontId="0" fillId="16" borderId="68" xfId="0" applyFill="1" applyBorder="1" applyAlignment="1">
      <alignment horizontal="center" vertical="center"/>
    </xf>
    <xf numFmtId="0" fontId="0" fillId="16" borderId="7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71" xfId="0" applyFill="1" applyBorder="1" applyAlignment="1">
      <alignment horizontal="center" vertical="center"/>
    </xf>
    <xf numFmtId="0" fontId="0" fillId="3" borderId="68" xfId="0" applyFill="1" applyBorder="1" applyAlignment="1">
      <alignment horizontal="center" vertical="center"/>
    </xf>
    <xf numFmtId="0" fontId="0" fillId="3" borderId="69" xfId="0" applyFill="1" applyBorder="1" applyAlignment="1">
      <alignment horizontal="center" vertical="center"/>
    </xf>
    <xf numFmtId="0" fontId="0" fillId="3" borderId="70" xfId="0" applyFill="1" applyBorder="1" applyAlignment="1">
      <alignment horizontal="center" vertical="center"/>
    </xf>
    <xf numFmtId="0" fontId="0" fillId="3" borderId="128" xfId="0" applyFill="1" applyBorder="1" applyAlignment="1">
      <alignment horizontal="center" vertical="center"/>
    </xf>
    <xf numFmtId="0" fontId="0" fillId="3" borderId="129" xfId="0" applyFill="1" applyBorder="1" applyAlignment="1">
      <alignment horizontal="center" vertical="center"/>
    </xf>
    <xf numFmtId="0" fontId="0" fillId="3" borderId="131" xfId="0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92" xfId="0" applyFill="1" applyBorder="1" applyAlignment="1">
      <alignment horizontal="center" vertical="center"/>
    </xf>
    <xf numFmtId="0" fontId="0" fillId="3" borderId="93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21" borderId="92" xfId="0" applyFill="1" applyBorder="1" applyAlignment="1">
      <alignment horizontal="center" vertical="center"/>
    </xf>
    <xf numFmtId="0" fontId="0" fillId="21" borderId="93" xfId="0" applyFill="1" applyBorder="1" applyAlignment="1">
      <alignment horizontal="center" vertical="center"/>
    </xf>
    <xf numFmtId="0" fontId="0" fillId="21" borderId="91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4" borderId="92" xfId="0" applyFill="1" applyBorder="1" applyAlignment="1">
      <alignment horizontal="center" vertical="center"/>
    </xf>
    <xf numFmtId="0" fontId="0" fillId="4" borderId="93" xfId="0" applyFill="1" applyBorder="1" applyAlignment="1">
      <alignment horizontal="center" vertical="center"/>
    </xf>
    <xf numFmtId="0" fontId="0" fillId="4" borderId="9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71" xfId="0" applyFill="1" applyBorder="1" applyAlignment="1">
      <alignment horizontal="center" vertical="center"/>
    </xf>
    <xf numFmtId="0" fontId="0" fillId="4" borderId="128" xfId="0" applyFill="1" applyBorder="1" applyAlignment="1">
      <alignment horizontal="center" vertical="center"/>
    </xf>
    <xf numFmtId="0" fontId="0" fillId="4" borderId="129" xfId="0" applyFill="1" applyBorder="1" applyAlignment="1">
      <alignment horizontal="center" vertical="center"/>
    </xf>
    <xf numFmtId="0" fontId="0" fillId="4" borderId="131" xfId="0" applyFill="1" applyBorder="1" applyAlignment="1">
      <alignment horizontal="center" vertical="center"/>
    </xf>
    <xf numFmtId="0" fontId="0" fillId="4" borderId="68" xfId="0" applyFill="1" applyBorder="1" applyAlignment="1">
      <alignment horizontal="center" vertical="center"/>
    </xf>
    <xf numFmtId="0" fontId="0" fillId="4" borderId="69" xfId="0" applyFill="1" applyBorder="1" applyAlignment="1">
      <alignment horizontal="center" vertical="center"/>
    </xf>
    <xf numFmtId="0" fontId="0" fillId="4" borderId="70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0" fontId="2" fillId="0" borderId="6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68" xfId="0" applyFill="1" applyBorder="1" applyAlignment="1">
      <alignment horizontal="center" vertical="center"/>
    </xf>
    <xf numFmtId="0" fontId="0" fillId="9" borderId="70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9" borderId="77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0" fillId="9" borderId="92" xfId="0" applyFill="1" applyBorder="1" applyAlignment="1">
      <alignment horizontal="center" vertical="center"/>
    </xf>
    <xf numFmtId="0" fontId="0" fillId="9" borderId="91" xfId="0" applyFill="1" applyBorder="1" applyAlignment="1">
      <alignment horizontal="center" vertical="center"/>
    </xf>
    <xf numFmtId="0" fontId="0" fillId="15" borderId="69" xfId="0" applyFill="1" applyBorder="1" applyAlignment="1">
      <alignment horizontal="center" vertical="center"/>
    </xf>
    <xf numFmtId="0" fontId="0" fillId="15" borderId="53" xfId="0" applyFill="1" applyBorder="1" applyAlignment="1">
      <alignment horizontal="center" vertical="center"/>
    </xf>
    <xf numFmtId="0" fontId="0" fillId="15" borderId="52" xfId="0" applyFill="1" applyBorder="1" applyAlignment="1">
      <alignment horizontal="center" vertical="center"/>
    </xf>
    <xf numFmtId="0" fontId="0" fillId="15" borderId="77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77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3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119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0" fillId="15" borderId="93" xfId="0" applyFill="1" applyBorder="1" applyAlignment="1">
      <alignment horizontal="center" vertical="center"/>
    </xf>
    <xf numFmtId="0" fontId="0" fillId="15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71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65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808080"/>
      <color rgb="FFBFBFBF"/>
      <color rgb="FFD9D9D9"/>
      <color rgb="FFF2F2F2"/>
      <color rgb="FF9DF286"/>
      <color rgb="FFC9FCFF"/>
      <color rgb="FFFFFFFF"/>
      <color rgb="FF8C89FF"/>
      <color rgb="FF89E6FF"/>
      <color rgb="FFFFEE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zoomScale="85" zoomScaleNormal="85" workbookViewId="0">
      <selection activeCell="C6" sqref="C6"/>
    </sheetView>
  </sheetViews>
  <sheetFormatPr defaultRowHeight="14.4" x14ac:dyDescent="0.3"/>
  <cols>
    <col min="1" max="1" width="1.88671875" style="1" customWidth="1"/>
    <col min="2" max="2" width="1.21875" style="3" customWidth="1"/>
    <col min="3" max="3" width="12.5546875" style="3" bestFit="1" customWidth="1"/>
    <col min="4" max="4" width="8.88671875" style="243"/>
    <col min="5" max="5" width="19.33203125" style="70" bestFit="1" customWidth="1"/>
    <col min="6" max="6" width="16.5546875" style="2" bestFit="1" customWidth="1"/>
    <col min="7" max="7" width="17.44140625" style="2" bestFit="1" customWidth="1"/>
    <col min="8" max="8" width="10.6640625" style="243" bestFit="1" customWidth="1"/>
    <col min="9" max="9" width="10.6640625" style="65" bestFit="1" customWidth="1"/>
    <col min="10" max="10" width="18.5546875" style="243" bestFit="1" customWidth="1"/>
    <col min="11" max="11" width="18.5546875" style="68" bestFit="1" customWidth="1"/>
    <col min="12" max="13" width="17.5546875" bestFit="1" customWidth="1"/>
    <col min="14" max="14" width="17.5546875" style="8" bestFit="1" customWidth="1"/>
    <col min="15" max="15" width="13.6640625" bestFit="1" customWidth="1"/>
    <col min="17" max="17" width="10.6640625" bestFit="1" customWidth="1"/>
    <col min="18" max="18" width="18.5546875" style="33" bestFit="1" customWidth="1"/>
  </cols>
  <sheetData>
    <row r="1" spans="1:18" ht="15.6" thickTop="1" thickBot="1" x14ac:dyDescent="0.35">
      <c r="A1" s="1021" t="s">
        <v>0</v>
      </c>
      <c r="B1" s="1022"/>
      <c r="C1" s="1023"/>
      <c r="D1" s="236" t="s">
        <v>20</v>
      </c>
      <c r="E1" s="258" t="s">
        <v>31</v>
      </c>
      <c r="F1" s="253" t="s">
        <v>60</v>
      </c>
      <c r="G1" s="34" t="s">
        <v>29</v>
      </c>
      <c r="H1" s="278" t="s">
        <v>21</v>
      </c>
      <c r="I1" s="258" t="s">
        <v>26</v>
      </c>
      <c r="J1" s="283" t="s">
        <v>22</v>
      </c>
      <c r="K1" s="291" t="s">
        <v>28</v>
      </c>
      <c r="L1" s="253" t="s">
        <v>64</v>
      </c>
      <c r="M1" s="34" t="s">
        <v>30</v>
      </c>
      <c r="N1" s="41" t="s">
        <v>24</v>
      </c>
      <c r="O1" s="41" t="s">
        <v>23</v>
      </c>
      <c r="Q1" s="29" t="s">
        <v>27</v>
      </c>
      <c r="R1" s="30"/>
    </row>
    <row r="2" spans="1:18" ht="15" thickBot="1" x14ac:dyDescent="0.35">
      <c r="A2" s="1030" t="s">
        <v>1</v>
      </c>
      <c r="B2" s="1031"/>
      <c r="C2" s="1031"/>
      <c r="D2" s="237">
        <v>1</v>
      </c>
      <c r="E2" s="259">
        <v>0.1</v>
      </c>
      <c r="F2" s="254">
        <f>D2/H2</f>
        <v>1</v>
      </c>
      <c r="G2" s="35">
        <f>E2/I2</f>
        <v>1</v>
      </c>
      <c r="H2" s="237">
        <v>1</v>
      </c>
      <c r="I2" s="259">
        <v>0.1</v>
      </c>
      <c r="J2" s="284">
        <v>0</v>
      </c>
      <c r="K2" s="292">
        <v>0</v>
      </c>
      <c r="L2" s="254">
        <f>J2/H2</f>
        <v>0</v>
      </c>
      <c r="M2" s="35">
        <f>K2/I2</f>
        <v>0</v>
      </c>
      <c r="N2" s="42">
        <v>1</v>
      </c>
      <c r="O2" s="42">
        <v>0</v>
      </c>
      <c r="Q2" s="28" t="s">
        <v>1</v>
      </c>
      <c r="R2" s="229">
        <v>0.1</v>
      </c>
    </row>
    <row r="3" spans="1:18" ht="15" thickBot="1" x14ac:dyDescent="0.35">
      <c r="A3" s="1032" t="s">
        <v>2</v>
      </c>
      <c r="B3" s="1033"/>
      <c r="C3" s="1033"/>
      <c r="D3" s="238">
        <v>2</v>
      </c>
      <c r="E3" s="260">
        <v>0.1</v>
      </c>
      <c r="F3" s="254">
        <f t="shared" ref="F3:F21" si="0">D3/H3</f>
        <v>2</v>
      </c>
      <c r="G3" s="35">
        <f t="shared" ref="G3:G21" si="1">E3/I3</f>
        <v>1</v>
      </c>
      <c r="H3" s="238">
        <v>1</v>
      </c>
      <c r="I3" s="260">
        <v>0.1</v>
      </c>
      <c r="J3" s="285">
        <v>1E-4</v>
      </c>
      <c r="K3" s="293">
        <v>0</v>
      </c>
      <c r="L3" s="254">
        <f t="shared" ref="L3:L21" si="2">J3/H3</f>
        <v>1E-4</v>
      </c>
      <c r="M3" s="35">
        <f t="shared" ref="M3:M21" si="3">K3/I3</f>
        <v>0</v>
      </c>
      <c r="N3" s="43">
        <v>1</v>
      </c>
      <c r="O3" s="43">
        <v>0</v>
      </c>
      <c r="Q3" s="27" t="s">
        <v>2</v>
      </c>
      <c r="R3" s="230"/>
    </row>
    <row r="4" spans="1:18" ht="15" thickBot="1" x14ac:dyDescent="0.35">
      <c r="A4" s="1036" t="s">
        <v>3</v>
      </c>
      <c r="B4" s="1037"/>
      <c r="C4" s="1037"/>
      <c r="D4" s="239">
        <v>0.45</v>
      </c>
      <c r="E4" s="261">
        <v>0.3</v>
      </c>
      <c r="F4" s="255">
        <f t="shared" si="0"/>
        <v>0.6428571428571429</v>
      </c>
      <c r="G4" s="252">
        <f t="shared" si="1"/>
        <v>1.4999999999999998</v>
      </c>
      <c r="H4" s="239">
        <v>0.7</v>
      </c>
      <c r="I4" s="261">
        <v>0.2</v>
      </c>
      <c r="J4" s="286">
        <v>0.08</v>
      </c>
      <c r="K4" s="294">
        <v>0.2</v>
      </c>
      <c r="L4" s="255">
        <f t="shared" si="2"/>
        <v>0.1142857142857143</v>
      </c>
      <c r="M4" s="252">
        <f t="shared" si="3"/>
        <v>1</v>
      </c>
      <c r="N4" s="44">
        <v>1</v>
      </c>
      <c r="O4" s="44">
        <v>0</v>
      </c>
      <c r="Q4" s="25" t="s">
        <v>3</v>
      </c>
      <c r="R4" s="13">
        <v>0.2</v>
      </c>
    </row>
    <row r="5" spans="1:18" ht="15" thickBot="1" x14ac:dyDescent="0.35">
      <c r="A5" s="4"/>
      <c r="B5" s="1034" t="s">
        <v>10</v>
      </c>
      <c r="C5" s="1035"/>
      <c r="D5" s="240" t="s">
        <v>61</v>
      </c>
      <c r="E5" s="262">
        <v>2.5</v>
      </c>
      <c r="F5" s="256" t="s">
        <v>62</v>
      </c>
      <c r="G5" s="38">
        <f t="shared" si="1"/>
        <v>0.35714285714285715</v>
      </c>
      <c r="H5" s="240" t="s">
        <v>63</v>
      </c>
      <c r="I5" s="262">
        <v>7</v>
      </c>
      <c r="J5" s="287">
        <v>316</v>
      </c>
      <c r="K5" s="295">
        <v>5.5</v>
      </c>
      <c r="L5" s="256">
        <f>J5/120</f>
        <v>2.6333333333333333</v>
      </c>
      <c r="M5" s="38">
        <f t="shared" si="3"/>
        <v>0.7857142857142857</v>
      </c>
      <c r="N5" s="45">
        <v>1</v>
      </c>
      <c r="O5" s="45">
        <v>0</v>
      </c>
      <c r="Q5" s="26" t="s">
        <v>4</v>
      </c>
      <c r="R5" s="230">
        <v>0.5</v>
      </c>
    </row>
    <row r="6" spans="1:18" ht="15" thickBot="1" x14ac:dyDescent="0.35">
      <c r="A6" s="4"/>
      <c r="B6" s="5"/>
      <c r="C6" s="6" t="s">
        <v>11</v>
      </c>
      <c r="D6" s="241">
        <v>30</v>
      </c>
      <c r="E6" s="263">
        <v>12</v>
      </c>
      <c r="F6" s="257">
        <f t="shared" si="0"/>
        <v>1.8288779833572105E-2</v>
      </c>
      <c r="G6" s="251">
        <f t="shared" si="1"/>
        <v>0.3</v>
      </c>
      <c r="H6" s="241">
        <v>1640.35</v>
      </c>
      <c r="I6" s="263">
        <v>40</v>
      </c>
      <c r="J6" s="288">
        <v>158000</v>
      </c>
      <c r="K6" s="296">
        <v>35</v>
      </c>
      <c r="L6" s="257">
        <f t="shared" si="2"/>
        <v>96.320907123479756</v>
      </c>
      <c r="M6" s="251">
        <f t="shared" si="3"/>
        <v>0.875</v>
      </c>
      <c r="N6" s="46">
        <v>1</v>
      </c>
      <c r="O6" s="46">
        <v>0</v>
      </c>
      <c r="Q6" s="24" t="s">
        <v>5</v>
      </c>
      <c r="R6" s="13">
        <v>1</v>
      </c>
    </row>
    <row r="7" spans="1:18" ht="15" thickBot="1" x14ac:dyDescent="0.35">
      <c r="A7" s="1026" t="s">
        <v>4</v>
      </c>
      <c r="B7" s="1027"/>
      <c r="C7" s="1027"/>
      <c r="D7" s="238">
        <v>0.8</v>
      </c>
      <c r="E7" s="264">
        <v>0.7</v>
      </c>
      <c r="F7" s="255">
        <f t="shared" si="0"/>
        <v>0.83333333333333337</v>
      </c>
      <c r="G7" s="252">
        <f t="shared" si="1"/>
        <v>1.4</v>
      </c>
      <c r="H7" s="238">
        <v>0.96</v>
      </c>
      <c r="I7" s="264">
        <v>0.5</v>
      </c>
      <c r="J7" s="285">
        <v>0.6</v>
      </c>
      <c r="K7" s="297">
        <v>0.5</v>
      </c>
      <c r="L7" s="255">
        <f t="shared" si="2"/>
        <v>0.625</v>
      </c>
      <c r="M7" s="252">
        <f t="shared" si="3"/>
        <v>1</v>
      </c>
      <c r="N7" s="47">
        <v>1</v>
      </c>
      <c r="O7" s="47">
        <v>0</v>
      </c>
      <c r="Q7" s="23" t="s">
        <v>6</v>
      </c>
      <c r="R7" s="13">
        <v>1.5</v>
      </c>
    </row>
    <row r="8" spans="1:18" ht="15" thickBot="1" x14ac:dyDescent="0.35">
      <c r="A8" s="4"/>
      <c r="B8" s="1024" t="s">
        <v>12</v>
      </c>
      <c r="C8" s="1025"/>
      <c r="D8" s="240">
        <v>1.35</v>
      </c>
      <c r="E8" s="265">
        <v>2</v>
      </c>
      <c r="F8" s="256">
        <f t="shared" si="0"/>
        <v>4.9090909090909095E-2</v>
      </c>
      <c r="G8" s="38">
        <f t="shared" si="1"/>
        <v>0.4</v>
      </c>
      <c r="H8" s="240">
        <v>27.5</v>
      </c>
      <c r="I8" s="265">
        <v>5</v>
      </c>
      <c r="J8" s="287">
        <v>158.5</v>
      </c>
      <c r="K8" s="298">
        <v>4</v>
      </c>
      <c r="L8" s="256">
        <f t="shared" si="2"/>
        <v>5.7636363636363637</v>
      </c>
      <c r="M8" s="38">
        <f t="shared" si="3"/>
        <v>0.8</v>
      </c>
      <c r="N8" s="48">
        <v>1</v>
      </c>
      <c r="O8" s="48">
        <v>0</v>
      </c>
      <c r="Q8" s="22" t="s">
        <v>7</v>
      </c>
      <c r="R8" s="13">
        <v>2</v>
      </c>
    </row>
    <row r="9" spans="1:18" ht="15" thickBot="1" x14ac:dyDescent="0.35">
      <c r="A9" s="4"/>
      <c r="B9" s="5"/>
      <c r="C9" s="7" t="s">
        <v>13</v>
      </c>
      <c r="D9" s="241">
        <v>18.25</v>
      </c>
      <c r="E9" s="266">
        <v>10</v>
      </c>
      <c r="F9" s="257">
        <f t="shared" si="0"/>
        <v>2.4970924266265307E-2</v>
      </c>
      <c r="G9" s="251">
        <f t="shared" si="1"/>
        <v>0.2857142857142857</v>
      </c>
      <c r="H9" s="241">
        <v>730.85</v>
      </c>
      <c r="I9" s="266">
        <v>35</v>
      </c>
      <c r="J9" s="288">
        <v>100000</v>
      </c>
      <c r="K9" s="299">
        <v>30</v>
      </c>
      <c r="L9" s="257">
        <f t="shared" si="2"/>
        <v>136.82698228090578</v>
      </c>
      <c r="M9" s="251">
        <f t="shared" si="3"/>
        <v>0.8571428571428571</v>
      </c>
      <c r="N9" s="49">
        <v>1</v>
      </c>
      <c r="O9" s="49">
        <v>0</v>
      </c>
      <c r="Q9" s="21" t="s">
        <v>8</v>
      </c>
      <c r="R9" s="13">
        <v>3</v>
      </c>
    </row>
    <row r="10" spans="1:18" ht="15" thickBot="1" x14ac:dyDescent="0.35">
      <c r="A10" s="1038" t="s">
        <v>5</v>
      </c>
      <c r="B10" s="1039"/>
      <c r="C10" s="1039"/>
      <c r="D10" s="239">
        <v>1.04</v>
      </c>
      <c r="E10" s="267">
        <v>1</v>
      </c>
      <c r="F10" s="255">
        <f t="shared" si="0"/>
        <v>0.90434782608695663</v>
      </c>
      <c r="G10" s="252">
        <f t="shared" si="1"/>
        <v>1</v>
      </c>
      <c r="H10" s="239">
        <v>1.1499999999999999</v>
      </c>
      <c r="I10" s="267">
        <v>1</v>
      </c>
      <c r="J10" s="286">
        <v>1.5</v>
      </c>
      <c r="K10" s="300">
        <v>1</v>
      </c>
      <c r="L10" s="255">
        <f t="shared" si="2"/>
        <v>1.3043478260869565</v>
      </c>
      <c r="M10" s="252">
        <f t="shared" si="3"/>
        <v>1</v>
      </c>
      <c r="N10" s="50">
        <v>1</v>
      </c>
      <c r="O10" s="50">
        <v>0</v>
      </c>
      <c r="Q10" s="15" t="s">
        <v>12</v>
      </c>
      <c r="R10" s="229">
        <v>5</v>
      </c>
    </row>
    <row r="11" spans="1:18" ht="15" thickBot="1" x14ac:dyDescent="0.35">
      <c r="A11" s="4"/>
      <c r="B11" s="1040" t="s">
        <v>14</v>
      </c>
      <c r="C11" s="1041"/>
      <c r="D11" s="241">
        <v>2.2149999999999999</v>
      </c>
      <c r="E11" s="268">
        <v>4</v>
      </c>
      <c r="F11" s="257">
        <f t="shared" si="0"/>
        <v>0.195326278659612</v>
      </c>
      <c r="G11" s="251">
        <f t="shared" si="1"/>
        <v>0.4</v>
      </c>
      <c r="H11" s="241">
        <v>11.34</v>
      </c>
      <c r="I11" s="268">
        <v>10</v>
      </c>
      <c r="J11" s="288">
        <v>100</v>
      </c>
      <c r="K11" s="301">
        <v>9</v>
      </c>
      <c r="L11" s="257">
        <f t="shared" si="2"/>
        <v>8.8183421516754859</v>
      </c>
      <c r="M11" s="251">
        <f t="shared" si="3"/>
        <v>0.9</v>
      </c>
      <c r="N11" s="51">
        <v>1</v>
      </c>
      <c r="O11" s="51">
        <v>0</v>
      </c>
      <c r="Q11" s="19" t="s">
        <v>16</v>
      </c>
      <c r="R11" s="231"/>
    </row>
    <row r="12" spans="1:18" ht="15" thickBot="1" x14ac:dyDescent="0.35">
      <c r="A12" s="1042" t="s">
        <v>6</v>
      </c>
      <c r="B12" s="1043"/>
      <c r="C12" s="1043"/>
      <c r="D12" s="238">
        <v>1.4</v>
      </c>
      <c r="E12" s="269">
        <v>1.5</v>
      </c>
      <c r="F12" s="255">
        <f t="shared" si="0"/>
        <v>1</v>
      </c>
      <c r="G12" s="252">
        <f t="shared" si="1"/>
        <v>1</v>
      </c>
      <c r="H12" s="238">
        <v>1.4</v>
      </c>
      <c r="I12" s="279">
        <v>1.5</v>
      </c>
      <c r="J12" s="285">
        <v>5</v>
      </c>
      <c r="K12" s="302">
        <v>1.5</v>
      </c>
      <c r="L12" s="255">
        <f t="shared" si="2"/>
        <v>3.5714285714285716</v>
      </c>
      <c r="M12" s="252">
        <f t="shared" si="3"/>
        <v>1</v>
      </c>
      <c r="N12" s="52">
        <v>1</v>
      </c>
      <c r="O12" s="52">
        <v>0</v>
      </c>
      <c r="Q12" s="20" t="s">
        <v>9</v>
      </c>
      <c r="R12" s="230"/>
    </row>
    <row r="13" spans="1:18" ht="15" thickBot="1" x14ac:dyDescent="0.35">
      <c r="A13" s="4"/>
      <c r="B13" s="1044" t="s">
        <v>15</v>
      </c>
      <c r="C13" s="1045"/>
      <c r="D13" s="241">
        <v>1.59</v>
      </c>
      <c r="E13" s="270">
        <v>6</v>
      </c>
      <c r="F13" s="257">
        <f t="shared" si="0"/>
        <v>0.36805555555555552</v>
      </c>
      <c r="G13" s="251">
        <f t="shared" si="1"/>
        <v>0.4</v>
      </c>
      <c r="H13" s="241">
        <v>4.32</v>
      </c>
      <c r="I13" s="280">
        <v>15</v>
      </c>
      <c r="J13" s="288">
        <v>63</v>
      </c>
      <c r="K13" s="303">
        <v>13.5</v>
      </c>
      <c r="L13" s="257">
        <f t="shared" si="2"/>
        <v>14.583333333333332</v>
      </c>
      <c r="M13" s="251">
        <f t="shared" si="3"/>
        <v>0.9</v>
      </c>
      <c r="N13" s="53">
        <v>1</v>
      </c>
      <c r="O13" s="53">
        <v>0</v>
      </c>
      <c r="Q13" s="18" t="s">
        <v>10</v>
      </c>
      <c r="R13" s="229">
        <v>7</v>
      </c>
    </row>
    <row r="14" spans="1:18" ht="15" thickBot="1" x14ac:dyDescent="0.35">
      <c r="A14" s="1046" t="s">
        <v>7</v>
      </c>
      <c r="B14" s="1047"/>
      <c r="C14" s="1047"/>
      <c r="D14" s="239">
        <v>2.1</v>
      </c>
      <c r="E14" s="271">
        <v>2.5</v>
      </c>
      <c r="F14" s="255">
        <f t="shared" si="0"/>
        <v>1.1666666666666667</v>
      </c>
      <c r="G14" s="252">
        <f t="shared" si="1"/>
        <v>1.25</v>
      </c>
      <c r="H14" s="239">
        <v>1.8</v>
      </c>
      <c r="I14" s="271">
        <v>2</v>
      </c>
      <c r="J14" s="286">
        <v>25</v>
      </c>
      <c r="K14" s="304">
        <v>2.5</v>
      </c>
      <c r="L14" s="255">
        <f t="shared" si="2"/>
        <v>13.888888888888889</v>
      </c>
      <c r="M14" s="252">
        <f t="shared" si="3"/>
        <v>1.25</v>
      </c>
      <c r="N14" s="54">
        <v>2</v>
      </c>
      <c r="O14" s="54">
        <v>0</v>
      </c>
      <c r="Q14" s="17" t="s">
        <v>17</v>
      </c>
      <c r="R14" s="231"/>
    </row>
    <row r="15" spans="1:18" ht="15" thickBot="1" x14ac:dyDescent="0.35">
      <c r="A15" s="4"/>
      <c r="B15" s="1028" t="s">
        <v>16</v>
      </c>
      <c r="C15" s="1029"/>
      <c r="D15" s="249">
        <v>15</v>
      </c>
      <c r="E15" s="272">
        <v>6.5</v>
      </c>
      <c r="F15" s="257">
        <f t="shared" si="0"/>
        <v>3</v>
      </c>
      <c r="G15" s="251">
        <f t="shared" si="1"/>
        <v>1.3</v>
      </c>
      <c r="H15" s="241">
        <v>5</v>
      </c>
      <c r="I15" s="272">
        <v>5</v>
      </c>
      <c r="J15" s="288">
        <v>400</v>
      </c>
      <c r="K15" s="305">
        <v>7</v>
      </c>
      <c r="L15" s="257">
        <f t="shared" si="2"/>
        <v>80</v>
      </c>
      <c r="M15" s="251">
        <f t="shared" si="3"/>
        <v>1.4</v>
      </c>
      <c r="N15" s="55">
        <v>2</v>
      </c>
      <c r="O15" s="55">
        <v>0</v>
      </c>
      <c r="Q15" s="16" t="s">
        <v>18</v>
      </c>
      <c r="R15" s="230"/>
    </row>
    <row r="16" spans="1:18" ht="15" thickBot="1" x14ac:dyDescent="0.35">
      <c r="A16" s="1017" t="s">
        <v>8</v>
      </c>
      <c r="B16" s="1018"/>
      <c r="C16" s="1018"/>
      <c r="D16" s="238">
        <v>16</v>
      </c>
      <c r="E16" s="273">
        <v>4</v>
      </c>
      <c r="F16" s="255">
        <f t="shared" si="0"/>
        <v>2.4242424242424243</v>
      </c>
      <c r="G16" s="252">
        <f t="shared" si="1"/>
        <v>1.3333333333333333</v>
      </c>
      <c r="H16" s="238">
        <v>6.6</v>
      </c>
      <c r="I16" s="273">
        <v>3</v>
      </c>
      <c r="J16" s="285">
        <v>1585</v>
      </c>
      <c r="K16" s="306">
        <v>4</v>
      </c>
      <c r="L16" s="255">
        <f t="shared" si="2"/>
        <v>240.15151515151516</v>
      </c>
      <c r="M16" s="252">
        <f t="shared" si="3"/>
        <v>1.3333333333333333</v>
      </c>
      <c r="N16" s="56">
        <v>2</v>
      </c>
      <c r="O16" s="56">
        <v>0</v>
      </c>
      <c r="Q16" s="31" t="s">
        <v>14</v>
      </c>
      <c r="R16" s="229">
        <v>10</v>
      </c>
    </row>
    <row r="17" spans="1:18" ht="15" thickBot="1" x14ac:dyDescent="0.35">
      <c r="A17" s="4"/>
      <c r="B17" s="1019" t="s">
        <v>17</v>
      </c>
      <c r="C17" s="1020"/>
      <c r="D17" s="249">
        <v>17</v>
      </c>
      <c r="E17" s="274">
        <v>9.5</v>
      </c>
      <c r="F17" s="257">
        <f t="shared" si="0"/>
        <v>2.2666666666666666</v>
      </c>
      <c r="G17" s="251">
        <f t="shared" si="1"/>
        <v>1.3571428571428572</v>
      </c>
      <c r="H17" s="241">
        <v>7.5</v>
      </c>
      <c r="I17" s="274">
        <v>7</v>
      </c>
      <c r="J17" s="288">
        <v>6310</v>
      </c>
      <c r="K17" s="307">
        <v>11</v>
      </c>
      <c r="L17" s="257">
        <f t="shared" si="2"/>
        <v>841.33333333333337</v>
      </c>
      <c r="M17" s="251">
        <f t="shared" si="3"/>
        <v>1.5714285714285714</v>
      </c>
      <c r="N17" s="57">
        <v>2</v>
      </c>
      <c r="O17" s="57">
        <v>0</v>
      </c>
      <c r="Q17" s="32" t="s">
        <v>19</v>
      </c>
      <c r="R17" s="230"/>
    </row>
    <row r="18" spans="1:18" ht="15" thickBot="1" x14ac:dyDescent="0.35">
      <c r="A18" s="1048" t="s">
        <v>9</v>
      </c>
      <c r="B18" s="1055"/>
      <c r="C18" s="1055"/>
      <c r="D18" s="239">
        <v>90</v>
      </c>
      <c r="E18" s="275">
        <v>7</v>
      </c>
      <c r="F18" s="255">
        <f t="shared" si="0"/>
        <v>9</v>
      </c>
      <c r="G18" s="252">
        <f t="shared" si="1"/>
        <v>1.4</v>
      </c>
      <c r="H18" s="239">
        <v>10</v>
      </c>
      <c r="I18" s="275">
        <v>5</v>
      </c>
      <c r="J18" s="286">
        <v>30000</v>
      </c>
      <c r="K18" s="308">
        <v>8</v>
      </c>
      <c r="L18" s="255">
        <f t="shared" si="2"/>
        <v>3000</v>
      </c>
      <c r="M18" s="252">
        <f t="shared" si="3"/>
        <v>1.6</v>
      </c>
      <c r="N18" s="58">
        <v>3</v>
      </c>
      <c r="O18" s="58">
        <v>0</v>
      </c>
      <c r="Q18" s="10" t="s">
        <v>15</v>
      </c>
      <c r="R18" s="9">
        <v>15</v>
      </c>
    </row>
    <row r="19" spans="1:18" ht="15" thickBot="1" x14ac:dyDescent="0.35">
      <c r="A19" s="4"/>
      <c r="B19" s="1056" t="s">
        <v>18</v>
      </c>
      <c r="C19" s="1057"/>
      <c r="D19" s="248">
        <v>40</v>
      </c>
      <c r="E19" s="276">
        <v>10</v>
      </c>
      <c r="F19" s="256">
        <f t="shared" si="0"/>
        <v>3.3333333333333335</v>
      </c>
      <c r="G19" s="38">
        <f t="shared" si="1"/>
        <v>1.4285714285714286</v>
      </c>
      <c r="H19" s="240">
        <v>12</v>
      </c>
      <c r="I19" s="276">
        <v>7</v>
      </c>
      <c r="J19" s="287">
        <v>12000</v>
      </c>
      <c r="K19" s="309">
        <v>11.5</v>
      </c>
      <c r="L19" s="256">
        <f t="shared" si="2"/>
        <v>1000</v>
      </c>
      <c r="M19" s="38">
        <f t="shared" si="3"/>
        <v>1.6428571428571428</v>
      </c>
      <c r="N19" s="59">
        <v>3</v>
      </c>
      <c r="O19" s="59">
        <v>0</v>
      </c>
      <c r="Q19" s="14" t="s">
        <v>25</v>
      </c>
      <c r="R19" s="9">
        <v>20</v>
      </c>
    </row>
    <row r="20" spans="1:18" ht="15" thickBot="1" x14ac:dyDescent="0.35">
      <c r="A20" s="4"/>
      <c r="B20" s="5"/>
      <c r="C20" s="61" t="s">
        <v>19</v>
      </c>
      <c r="D20" s="250">
        <v>70</v>
      </c>
      <c r="E20" s="277">
        <v>15</v>
      </c>
      <c r="F20" s="257">
        <f t="shared" si="0"/>
        <v>3.1818181818181817</v>
      </c>
      <c r="G20" s="251">
        <f t="shared" si="1"/>
        <v>1.5</v>
      </c>
      <c r="H20" s="240">
        <v>22</v>
      </c>
      <c r="I20" s="281">
        <v>10</v>
      </c>
      <c r="J20" s="289">
        <v>158000</v>
      </c>
      <c r="K20" s="310">
        <v>16.5</v>
      </c>
      <c r="L20" s="257">
        <f t="shared" si="2"/>
        <v>7181.818181818182</v>
      </c>
      <c r="M20" s="251">
        <f t="shared" si="3"/>
        <v>1.65</v>
      </c>
      <c r="N20" s="62">
        <v>3</v>
      </c>
      <c r="O20" s="62">
        <v>0</v>
      </c>
      <c r="Q20" s="12" t="s">
        <v>13</v>
      </c>
      <c r="R20" s="9">
        <v>35</v>
      </c>
    </row>
    <row r="21" spans="1:18" ht="15" thickBot="1" x14ac:dyDescent="0.35">
      <c r="A21" s="1058" t="s">
        <v>25</v>
      </c>
      <c r="B21" s="1059"/>
      <c r="C21" s="1059"/>
      <c r="D21" s="242">
        <v>215</v>
      </c>
      <c r="E21" s="282">
        <v>40</v>
      </c>
      <c r="F21" s="254">
        <f t="shared" si="0"/>
        <v>5.375</v>
      </c>
      <c r="G21" s="35">
        <f t="shared" si="1"/>
        <v>2</v>
      </c>
      <c r="H21" s="240">
        <v>40</v>
      </c>
      <c r="I21" s="282">
        <v>20</v>
      </c>
      <c r="J21" s="290">
        <v>6160000</v>
      </c>
      <c r="K21" s="311">
        <v>40</v>
      </c>
      <c r="L21" s="254">
        <f t="shared" si="2"/>
        <v>154000</v>
      </c>
      <c r="M21" s="35">
        <f t="shared" si="3"/>
        <v>2</v>
      </c>
      <c r="N21" s="60">
        <v>5</v>
      </c>
      <c r="O21" s="60">
        <v>0</v>
      </c>
      <c r="Q21" s="11" t="s">
        <v>11</v>
      </c>
      <c r="R21" s="9">
        <v>40</v>
      </c>
    </row>
    <row r="23" spans="1:18" ht="15" thickBot="1" x14ac:dyDescent="0.35"/>
    <row r="24" spans="1:18" ht="15.6" thickTop="1" thickBot="1" x14ac:dyDescent="0.35">
      <c r="A24" s="1021" t="s">
        <v>0</v>
      </c>
      <c r="B24" s="1022"/>
      <c r="C24" s="1023"/>
      <c r="D24" s="236" t="s">
        <v>20</v>
      </c>
      <c r="E24" s="96" t="s">
        <v>31</v>
      </c>
      <c r="F24" s="34" t="s">
        <v>29</v>
      </c>
      <c r="G24" s="34" t="s">
        <v>29</v>
      </c>
      <c r="H24" s="244" t="s">
        <v>21</v>
      </c>
      <c r="I24" s="63" t="s">
        <v>26</v>
      </c>
      <c r="J24" s="244" t="s">
        <v>22</v>
      </c>
      <c r="K24" s="66" t="s">
        <v>28</v>
      </c>
      <c r="L24" s="34" t="s">
        <v>30</v>
      </c>
      <c r="M24" s="34" t="s">
        <v>30</v>
      </c>
      <c r="N24" s="41" t="s">
        <v>24</v>
      </c>
      <c r="O24" s="41" t="s">
        <v>23</v>
      </c>
      <c r="Q24" s="29" t="s">
        <v>27</v>
      </c>
      <c r="R24" s="30"/>
    </row>
    <row r="25" spans="1:18" ht="15" thickBot="1" x14ac:dyDescent="0.35">
      <c r="A25" s="1036" t="s">
        <v>3</v>
      </c>
      <c r="B25" s="1053"/>
      <c r="C25" s="1054"/>
      <c r="D25" s="239">
        <v>3</v>
      </c>
      <c r="E25" s="69">
        <v>0.3</v>
      </c>
      <c r="F25" s="37">
        <f t="shared" ref="F25:G32" si="4">E25/I25</f>
        <v>1.4999999999999998</v>
      </c>
      <c r="G25" s="37">
        <f t="shared" si="4"/>
        <v>14.999999999999996</v>
      </c>
      <c r="H25" s="246">
        <v>4</v>
      </c>
      <c r="I25" s="64">
        <v>0.2</v>
      </c>
      <c r="J25" s="246">
        <v>0.1</v>
      </c>
      <c r="K25" s="67">
        <v>0.1</v>
      </c>
      <c r="L25" s="37">
        <f t="shared" ref="L25:M32" si="5">J25/H25</f>
        <v>2.5000000000000001E-2</v>
      </c>
      <c r="M25" s="37">
        <f t="shared" si="5"/>
        <v>0.5</v>
      </c>
      <c r="N25" s="44">
        <v>1</v>
      </c>
      <c r="O25" s="44">
        <v>0</v>
      </c>
      <c r="Q25" s="25" t="s">
        <v>3</v>
      </c>
      <c r="R25" s="13">
        <v>0.2</v>
      </c>
    </row>
    <row r="26" spans="1:18" ht="15" thickBot="1" x14ac:dyDescent="0.35">
      <c r="A26" s="4"/>
      <c r="B26" s="1060" t="s">
        <v>10</v>
      </c>
      <c r="C26" s="1061"/>
      <c r="D26" s="237">
        <v>10</v>
      </c>
      <c r="E26" s="91">
        <v>2.5</v>
      </c>
      <c r="F26" s="35">
        <f t="shared" si="4"/>
        <v>0.35714285714285715</v>
      </c>
      <c r="G26" s="35">
        <f t="shared" si="4"/>
        <v>1.4228799089356858E-3</v>
      </c>
      <c r="H26" s="245">
        <v>100</v>
      </c>
      <c r="I26" s="92">
        <v>7</v>
      </c>
      <c r="J26" s="245">
        <v>251</v>
      </c>
      <c r="K26" s="93">
        <v>5.5</v>
      </c>
      <c r="L26" s="35">
        <f t="shared" si="5"/>
        <v>2.5099999999999998</v>
      </c>
      <c r="M26" s="35">
        <f t="shared" si="5"/>
        <v>0.7857142857142857</v>
      </c>
      <c r="N26" s="94">
        <v>1</v>
      </c>
      <c r="O26" s="94">
        <v>0</v>
      </c>
      <c r="Q26" s="26" t="s">
        <v>4</v>
      </c>
      <c r="R26" s="230">
        <v>0.5</v>
      </c>
    </row>
    <row r="27" spans="1:18" ht="15" thickBot="1" x14ac:dyDescent="0.35">
      <c r="A27" s="1026" t="s">
        <v>4</v>
      </c>
      <c r="B27" s="1062"/>
      <c r="C27" s="1063"/>
      <c r="D27" s="237">
        <v>7</v>
      </c>
      <c r="E27" s="87">
        <v>0.7</v>
      </c>
      <c r="F27" s="35">
        <f t="shared" si="4"/>
        <v>1.4</v>
      </c>
      <c r="G27" s="35">
        <f t="shared" si="4"/>
        <v>3.4999999999999996</v>
      </c>
      <c r="H27" s="245">
        <v>8</v>
      </c>
      <c r="I27" s="88">
        <v>0.5</v>
      </c>
      <c r="J27" s="245">
        <v>0.4</v>
      </c>
      <c r="K27" s="89">
        <v>0.3</v>
      </c>
      <c r="L27" s="35">
        <f t="shared" si="5"/>
        <v>0.05</v>
      </c>
      <c r="M27" s="35">
        <f t="shared" si="5"/>
        <v>0.6</v>
      </c>
      <c r="N27" s="90">
        <v>1</v>
      </c>
      <c r="O27" s="90">
        <v>0</v>
      </c>
      <c r="Q27" s="24" t="s">
        <v>5</v>
      </c>
      <c r="R27" s="13">
        <v>1</v>
      </c>
    </row>
    <row r="28" spans="1:18" ht="15" thickBot="1" x14ac:dyDescent="0.35">
      <c r="A28" s="1038" t="s">
        <v>5</v>
      </c>
      <c r="B28" s="1064"/>
      <c r="C28" s="1065"/>
      <c r="D28" s="237">
        <v>10</v>
      </c>
      <c r="E28" s="83">
        <v>1</v>
      </c>
      <c r="F28" s="35">
        <f t="shared" si="4"/>
        <v>1</v>
      </c>
      <c r="G28" s="35">
        <f t="shared" si="4"/>
        <v>1</v>
      </c>
      <c r="H28" s="245">
        <v>10</v>
      </c>
      <c r="I28" s="84">
        <v>1</v>
      </c>
      <c r="J28" s="245">
        <v>1</v>
      </c>
      <c r="K28" s="85">
        <v>1</v>
      </c>
      <c r="L28" s="35">
        <f t="shared" si="5"/>
        <v>0.1</v>
      </c>
      <c r="M28" s="35">
        <f t="shared" si="5"/>
        <v>1</v>
      </c>
      <c r="N28" s="86">
        <v>1</v>
      </c>
      <c r="O28" s="86">
        <v>0</v>
      </c>
      <c r="Q28" s="23" t="s">
        <v>6</v>
      </c>
      <c r="R28" s="13">
        <v>1.5</v>
      </c>
    </row>
    <row r="29" spans="1:18" ht="15" thickBot="1" x14ac:dyDescent="0.35">
      <c r="A29" s="1042" t="s">
        <v>6</v>
      </c>
      <c r="B29" s="1066"/>
      <c r="C29" s="1067"/>
      <c r="D29" s="237">
        <v>15</v>
      </c>
      <c r="E29" s="79">
        <v>1.5</v>
      </c>
      <c r="F29" s="35">
        <f t="shared" si="4"/>
        <v>1</v>
      </c>
      <c r="G29" s="35">
        <f t="shared" si="4"/>
        <v>0.4</v>
      </c>
      <c r="H29" s="245">
        <v>15</v>
      </c>
      <c r="I29" s="80">
        <v>1.5</v>
      </c>
      <c r="J29" s="245">
        <v>2.5</v>
      </c>
      <c r="K29" s="81">
        <v>1.5</v>
      </c>
      <c r="L29" s="35">
        <f t="shared" si="5"/>
        <v>0.16666666666666666</v>
      </c>
      <c r="M29" s="35">
        <f t="shared" si="5"/>
        <v>1</v>
      </c>
      <c r="N29" s="82">
        <v>1</v>
      </c>
      <c r="O29" s="82">
        <v>0</v>
      </c>
      <c r="Q29" s="22" t="s">
        <v>7</v>
      </c>
      <c r="R29" s="13">
        <v>2</v>
      </c>
    </row>
    <row r="30" spans="1:18" ht="15" thickBot="1" x14ac:dyDescent="0.35">
      <c r="A30" s="1046" t="s">
        <v>7</v>
      </c>
      <c r="B30" s="1051"/>
      <c r="C30" s="1052"/>
      <c r="D30" s="237">
        <v>30</v>
      </c>
      <c r="E30" s="75">
        <v>2.5</v>
      </c>
      <c r="F30" s="35">
        <f t="shared" si="4"/>
        <v>1.25</v>
      </c>
      <c r="G30" s="35">
        <f t="shared" si="4"/>
        <v>0.19230769230769232</v>
      </c>
      <c r="H30" s="245">
        <v>20</v>
      </c>
      <c r="I30" s="76">
        <v>2</v>
      </c>
      <c r="J30" s="245">
        <v>6.5</v>
      </c>
      <c r="K30" s="77">
        <v>2.5</v>
      </c>
      <c r="L30" s="35">
        <f t="shared" si="5"/>
        <v>0.32500000000000001</v>
      </c>
      <c r="M30" s="35">
        <f t="shared" si="5"/>
        <v>1.25</v>
      </c>
      <c r="N30" s="78">
        <v>2</v>
      </c>
      <c r="O30" s="78">
        <v>0</v>
      </c>
      <c r="Q30" s="21" t="s">
        <v>8</v>
      </c>
      <c r="R30" s="13">
        <v>3</v>
      </c>
    </row>
    <row r="31" spans="1:18" ht="15" thickBot="1" x14ac:dyDescent="0.35">
      <c r="A31" s="1017" t="s">
        <v>8</v>
      </c>
      <c r="B31" s="1068"/>
      <c r="C31" s="1069"/>
      <c r="D31" s="237">
        <v>90</v>
      </c>
      <c r="E31" s="71">
        <v>4</v>
      </c>
      <c r="F31" s="35">
        <f t="shared" si="4"/>
        <v>1.3333333333333333</v>
      </c>
      <c r="G31" s="35">
        <f t="shared" si="4"/>
        <v>8.3333333333333329E-2</v>
      </c>
      <c r="H31" s="245">
        <v>50</v>
      </c>
      <c r="I31" s="72">
        <v>3</v>
      </c>
      <c r="J31" s="245">
        <v>16</v>
      </c>
      <c r="K31" s="73">
        <v>4</v>
      </c>
      <c r="L31" s="35">
        <f t="shared" si="5"/>
        <v>0.32</v>
      </c>
      <c r="M31" s="35">
        <f t="shared" si="5"/>
        <v>1.3333333333333333</v>
      </c>
      <c r="N31" s="74">
        <v>2</v>
      </c>
      <c r="O31" s="74">
        <v>0</v>
      </c>
      <c r="Q31" s="20" t="s">
        <v>9</v>
      </c>
      <c r="R31" s="230">
        <v>5</v>
      </c>
    </row>
    <row r="32" spans="1:18" ht="15" thickBot="1" x14ac:dyDescent="0.35">
      <c r="A32" s="1048" t="s">
        <v>9</v>
      </c>
      <c r="B32" s="1049"/>
      <c r="C32" s="1050"/>
      <c r="D32" s="242">
        <v>200</v>
      </c>
      <c r="E32" s="97">
        <v>7</v>
      </c>
      <c r="F32" s="40">
        <f t="shared" si="4"/>
        <v>1.4</v>
      </c>
      <c r="G32" s="40">
        <f t="shared" si="4"/>
        <v>8.8607594936708858E-4</v>
      </c>
      <c r="H32" s="247">
        <v>100</v>
      </c>
      <c r="I32" s="95">
        <v>5</v>
      </c>
      <c r="J32" s="247">
        <v>1580</v>
      </c>
      <c r="K32" s="98">
        <v>8</v>
      </c>
      <c r="L32" s="40">
        <f t="shared" si="5"/>
        <v>15.8</v>
      </c>
      <c r="M32" s="40">
        <f t="shared" si="5"/>
        <v>1.6</v>
      </c>
      <c r="N32" s="99">
        <v>3</v>
      </c>
      <c r="O32" s="99">
        <v>0</v>
      </c>
      <c r="Q32" s="18" t="s">
        <v>10</v>
      </c>
      <c r="R32" s="13">
        <v>7</v>
      </c>
    </row>
  </sheetData>
  <mergeCells count="27">
    <mergeCell ref="A32:C32"/>
    <mergeCell ref="A30:C30"/>
    <mergeCell ref="A25:C25"/>
    <mergeCell ref="A24:C24"/>
    <mergeCell ref="A18:C18"/>
    <mergeCell ref="B19:C19"/>
    <mergeCell ref="A21:C21"/>
    <mergeCell ref="B26:C26"/>
    <mergeCell ref="A27:C27"/>
    <mergeCell ref="A28:C28"/>
    <mergeCell ref="A29:C29"/>
    <mergeCell ref="A31:C31"/>
    <mergeCell ref="A16:C16"/>
    <mergeCell ref="B17:C17"/>
    <mergeCell ref="A1:C1"/>
    <mergeCell ref="B8:C8"/>
    <mergeCell ref="A7:C7"/>
    <mergeCell ref="B15:C15"/>
    <mergeCell ref="A2:C2"/>
    <mergeCell ref="A3:C3"/>
    <mergeCell ref="B5:C5"/>
    <mergeCell ref="A4:C4"/>
    <mergeCell ref="A10:C10"/>
    <mergeCell ref="B11:C11"/>
    <mergeCell ref="A12:C12"/>
    <mergeCell ref="B13:C13"/>
    <mergeCell ref="A14:C14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B032-77B3-422E-893F-979120EAACFA}">
  <dimension ref="A1:N209"/>
  <sheetViews>
    <sheetView zoomScale="85" zoomScaleNormal="85" workbookViewId="0">
      <selection activeCell="K2" sqref="K2"/>
    </sheetView>
  </sheetViews>
  <sheetFormatPr defaultRowHeight="14.4" x14ac:dyDescent="0.3"/>
  <cols>
    <col min="1" max="1" width="17.44140625" style="8" bestFit="1" customWidth="1"/>
    <col min="2" max="2" width="14.77734375" style="8" bestFit="1" customWidth="1"/>
    <col min="3" max="9" width="8.88671875" style="8"/>
    <col min="10" max="10" width="9.6640625" customWidth="1"/>
    <col min="14" max="14" width="8.88671875" style="8"/>
  </cols>
  <sheetData>
    <row r="1" spans="1:14" ht="15" thickBot="1" x14ac:dyDescent="0.35">
      <c r="A1" s="1220" t="s">
        <v>36</v>
      </c>
      <c r="B1" s="100" t="s">
        <v>32</v>
      </c>
      <c r="C1" s="1218" t="s">
        <v>52</v>
      </c>
      <c r="D1" s="1222"/>
      <c r="E1" s="1222"/>
      <c r="F1" s="1222"/>
      <c r="G1" s="1222"/>
      <c r="H1" s="1222"/>
      <c r="I1" s="1222"/>
      <c r="J1" s="1219"/>
      <c r="K1" s="343" t="s">
        <v>59</v>
      </c>
      <c r="L1" s="13" t="s">
        <v>42</v>
      </c>
      <c r="N1"/>
    </row>
    <row r="2" spans="1:14" ht="15" thickBot="1" x14ac:dyDescent="0.35">
      <c r="A2" s="1221"/>
      <c r="B2" s="100" t="s">
        <v>33</v>
      </c>
      <c r="C2" s="217">
        <v>0</v>
      </c>
      <c r="D2" s="218">
        <v>1</v>
      </c>
      <c r="E2" s="218">
        <v>2</v>
      </c>
      <c r="F2" s="218" t="s">
        <v>55</v>
      </c>
      <c r="G2" s="218" t="s">
        <v>54</v>
      </c>
      <c r="H2" s="218" t="s">
        <v>56</v>
      </c>
      <c r="I2" s="219" t="s">
        <v>57</v>
      </c>
      <c r="J2" s="151" t="s">
        <v>78</v>
      </c>
      <c r="K2" s="140" t="s">
        <v>59</v>
      </c>
      <c r="L2" s="340"/>
      <c r="N2"/>
    </row>
    <row r="3" spans="1:14" ht="15" thickBot="1" x14ac:dyDescent="0.35">
      <c r="A3" s="197" t="s">
        <v>48</v>
      </c>
      <c r="B3" s="198">
        <v>1</v>
      </c>
      <c r="C3" s="199">
        <v>1800</v>
      </c>
      <c r="D3" s="199">
        <v>3600</v>
      </c>
      <c r="E3" s="200">
        <v>3600</v>
      </c>
      <c r="F3" s="200">
        <v>3600</v>
      </c>
      <c r="G3" s="200">
        <v>3600</v>
      </c>
      <c r="H3" s="200">
        <v>3600</v>
      </c>
      <c r="I3" s="220">
        <v>3600</v>
      </c>
      <c r="J3" s="200">
        <v>3600</v>
      </c>
      <c r="K3" s="199">
        <v>3600</v>
      </c>
      <c r="L3" s="337">
        <f>C3+D3+E3*4+G3*4</f>
        <v>34200</v>
      </c>
      <c r="N3"/>
    </row>
    <row r="4" spans="1:14" ht="15" thickBot="1" x14ac:dyDescent="0.35">
      <c r="A4" s="201" t="s">
        <v>49</v>
      </c>
      <c r="B4" s="202">
        <v>2</v>
      </c>
      <c r="C4" s="203">
        <f>C3</f>
        <v>1800</v>
      </c>
      <c r="D4" s="203">
        <f>D3*B4</f>
        <v>7200</v>
      </c>
      <c r="E4" s="204">
        <f>E3*B4</f>
        <v>7200</v>
      </c>
      <c r="F4" s="204">
        <f>F3*B4</f>
        <v>7200</v>
      </c>
      <c r="G4" s="204">
        <f>G3*B4</f>
        <v>7200</v>
      </c>
      <c r="H4" s="204">
        <f>H3*B4</f>
        <v>7200</v>
      </c>
      <c r="I4" s="221">
        <f>I3*B4</f>
        <v>7200</v>
      </c>
      <c r="J4" s="204">
        <f>J3*B4</f>
        <v>7200</v>
      </c>
      <c r="K4" s="203">
        <f>K3*B4</f>
        <v>7200</v>
      </c>
      <c r="L4" s="337">
        <f>C4+D4+E4*4+G4*4</f>
        <v>66600</v>
      </c>
      <c r="N4"/>
    </row>
    <row r="5" spans="1:14" ht="15" thickBot="1" x14ac:dyDescent="0.35">
      <c r="A5" s="205" t="s">
        <v>50</v>
      </c>
      <c r="B5" s="206">
        <v>3</v>
      </c>
      <c r="C5" s="207">
        <f>C3</f>
        <v>1800</v>
      </c>
      <c r="D5" s="207">
        <f>D3*B5</f>
        <v>10800</v>
      </c>
      <c r="E5" s="208">
        <f>E3*B5</f>
        <v>10800</v>
      </c>
      <c r="F5" s="208">
        <f>F3*B5</f>
        <v>10800</v>
      </c>
      <c r="G5" s="208">
        <f>G3*B5</f>
        <v>10800</v>
      </c>
      <c r="H5" s="208">
        <f>H3*B5</f>
        <v>10800</v>
      </c>
      <c r="I5" s="222">
        <f>I3*B5</f>
        <v>10800</v>
      </c>
      <c r="J5" s="208">
        <f>J3*B5</f>
        <v>10800</v>
      </c>
      <c r="K5" s="207">
        <f>K3*B5</f>
        <v>10800</v>
      </c>
      <c r="L5" s="337">
        <f>C5+D5+E5*4+G5*4</f>
        <v>99000</v>
      </c>
      <c r="N5"/>
    </row>
    <row r="6" spans="1:14" ht="15" thickBot="1" x14ac:dyDescent="0.35">
      <c r="A6" s="209" t="s">
        <v>51</v>
      </c>
      <c r="B6" s="210">
        <v>4</v>
      </c>
      <c r="C6" s="211">
        <f>C3</f>
        <v>1800</v>
      </c>
      <c r="D6" s="211">
        <f>D3*B6</f>
        <v>14400</v>
      </c>
      <c r="E6" s="212">
        <f>E3*B6</f>
        <v>14400</v>
      </c>
      <c r="F6" s="212">
        <f>F3*B6</f>
        <v>14400</v>
      </c>
      <c r="G6" s="212">
        <f>G3*B6</f>
        <v>14400</v>
      </c>
      <c r="H6" s="212">
        <f>H3*B6</f>
        <v>14400</v>
      </c>
      <c r="I6" s="223">
        <f>I3*B6</f>
        <v>14400</v>
      </c>
      <c r="J6" s="212">
        <f>J3*B6</f>
        <v>14400</v>
      </c>
      <c r="K6" s="211">
        <f>K3*B6</f>
        <v>14400</v>
      </c>
      <c r="L6" s="13">
        <f>C6+D6+E6*4+G6*4</f>
        <v>131400</v>
      </c>
      <c r="N6"/>
    </row>
    <row r="7" spans="1:14" ht="15" thickBot="1" x14ac:dyDescent="0.35">
      <c r="L7" s="8"/>
      <c r="N7"/>
    </row>
    <row r="8" spans="1:14" ht="15" thickBot="1" x14ac:dyDescent="0.35">
      <c r="A8" s="215" t="s">
        <v>35</v>
      </c>
      <c r="B8" s="100" t="s">
        <v>32</v>
      </c>
      <c r="C8" s="1218" t="s">
        <v>52</v>
      </c>
      <c r="D8" s="1222"/>
      <c r="E8" s="1222"/>
      <c r="F8" s="1222"/>
      <c r="G8" s="1222"/>
      <c r="H8" s="1222"/>
      <c r="I8" s="1222"/>
      <c r="J8" s="1219"/>
      <c r="K8" s="344" t="s">
        <v>59</v>
      </c>
      <c r="L8" s="9" t="s">
        <v>42</v>
      </c>
      <c r="N8"/>
    </row>
    <row r="9" spans="1:14" ht="15.6" thickTop="1" thickBot="1" x14ac:dyDescent="0.35">
      <c r="A9" s="216" t="s">
        <v>53</v>
      </c>
      <c r="B9" s="167" t="s">
        <v>33</v>
      </c>
      <c r="C9" s="140">
        <v>0</v>
      </c>
      <c r="D9" s="151">
        <v>1</v>
      </c>
      <c r="E9" s="151">
        <v>2</v>
      </c>
      <c r="F9" s="151" t="s">
        <v>55</v>
      </c>
      <c r="G9" s="151" t="s">
        <v>54</v>
      </c>
      <c r="H9" s="151" t="s">
        <v>56</v>
      </c>
      <c r="I9" s="225" t="s">
        <v>57</v>
      </c>
      <c r="J9" s="151" t="s">
        <v>78</v>
      </c>
      <c r="K9" s="140" t="s">
        <v>59</v>
      </c>
      <c r="L9" s="340"/>
      <c r="N9"/>
    </row>
    <row r="10" spans="1:14" ht="15.6" thickTop="1" thickBot="1" x14ac:dyDescent="0.35">
      <c r="A10" s="197" t="s">
        <v>48</v>
      </c>
      <c r="B10" s="198">
        <v>1</v>
      </c>
      <c r="C10" s="199">
        <f>C24+C31*2.33+C38*100</f>
        <v>12650</v>
      </c>
      <c r="D10" s="199">
        <f>D24+D31*2.33+D38*400</f>
        <v>143300</v>
      </c>
      <c r="E10" s="199">
        <f>E24+E31*2.33+E38*400</f>
        <v>104150</v>
      </c>
      <c r="F10" s="199">
        <f>F17+F24+F31*2.33+F38*100</f>
        <v>39950</v>
      </c>
      <c r="G10" s="199">
        <f t="shared" ref="G10:I10" si="0">G24+G31*2.33+G38*100</f>
        <v>39950</v>
      </c>
      <c r="H10" s="199">
        <f t="shared" si="0"/>
        <v>39950</v>
      </c>
      <c r="I10" s="198">
        <f t="shared" si="0"/>
        <v>39950</v>
      </c>
      <c r="J10" s="199">
        <f>J24+J31*2.33+J38*100</f>
        <v>36650</v>
      </c>
      <c r="K10" s="199">
        <f>K24+K31*2.33+K38*100</f>
        <v>371988</v>
      </c>
      <c r="L10" s="339">
        <f>C10+D10+E10*4+G10*4</f>
        <v>732350</v>
      </c>
      <c r="N10"/>
    </row>
    <row r="11" spans="1:14" ht="15" thickBot="1" x14ac:dyDescent="0.35">
      <c r="A11" s="201" t="s">
        <v>49</v>
      </c>
      <c r="B11" s="202">
        <v>2</v>
      </c>
      <c r="C11" s="203">
        <f>C10</f>
        <v>12650</v>
      </c>
      <c r="D11" s="203">
        <f>D10*B11</f>
        <v>286600</v>
      </c>
      <c r="E11" s="204">
        <f>E10*B11</f>
        <v>208300</v>
      </c>
      <c r="F11" s="204">
        <f>F10*B11</f>
        <v>79900</v>
      </c>
      <c r="G11" s="204">
        <f>G10*B11</f>
        <v>79900</v>
      </c>
      <c r="H11" s="204">
        <f>H10*B11</f>
        <v>79900</v>
      </c>
      <c r="I11" s="226">
        <f>I10*B11</f>
        <v>79900</v>
      </c>
      <c r="J11" s="204">
        <f>J10*B11</f>
        <v>73300</v>
      </c>
      <c r="K11" s="203">
        <f>K10*B11</f>
        <v>743976</v>
      </c>
      <c r="L11" s="339">
        <f>C11+D11+E11*4+G11*4</f>
        <v>1452050</v>
      </c>
      <c r="N11"/>
    </row>
    <row r="12" spans="1:14" ht="15" thickBot="1" x14ac:dyDescent="0.35">
      <c r="A12" s="205" t="s">
        <v>50</v>
      </c>
      <c r="B12" s="206">
        <v>3</v>
      </c>
      <c r="C12" s="207">
        <f>C10</f>
        <v>12650</v>
      </c>
      <c r="D12" s="207">
        <f>D10*B12</f>
        <v>429900</v>
      </c>
      <c r="E12" s="208">
        <f>E10*B12</f>
        <v>312450</v>
      </c>
      <c r="F12" s="208">
        <f>F10*B12</f>
        <v>119850</v>
      </c>
      <c r="G12" s="208">
        <f>G10*B12</f>
        <v>119850</v>
      </c>
      <c r="H12" s="208">
        <f>H10*B12</f>
        <v>119850</v>
      </c>
      <c r="I12" s="227">
        <f>I10*B12</f>
        <v>119850</v>
      </c>
      <c r="J12" s="208">
        <f>J10*B12</f>
        <v>109950</v>
      </c>
      <c r="K12" s="207">
        <f>K10*B12</f>
        <v>1115964</v>
      </c>
      <c r="L12" s="339">
        <f>C12+D12+E12*4+G12*4</f>
        <v>2171750</v>
      </c>
      <c r="N12"/>
    </row>
    <row r="13" spans="1:14" ht="15" thickBot="1" x14ac:dyDescent="0.35">
      <c r="A13" s="209" t="s">
        <v>51</v>
      </c>
      <c r="B13" s="210">
        <v>4</v>
      </c>
      <c r="C13" s="211">
        <f>C10</f>
        <v>12650</v>
      </c>
      <c r="D13" s="211">
        <f>D10*B13</f>
        <v>573200</v>
      </c>
      <c r="E13" s="212">
        <f>E10*B13</f>
        <v>416600</v>
      </c>
      <c r="F13" s="212">
        <f>F10*B13</f>
        <v>159800</v>
      </c>
      <c r="G13" s="212">
        <f>G10*B13</f>
        <v>159800</v>
      </c>
      <c r="H13" s="212">
        <f>H10*B13</f>
        <v>159800</v>
      </c>
      <c r="I13" s="228">
        <f>I10*B13</f>
        <v>159800</v>
      </c>
      <c r="J13" s="212">
        <f>J10*B13</f>
        <v>146600</v>
      </c>
      <c r="K13" s="211">
        <f>K10*B13</f>
        <v>1487952</v>
      </c>
      <c r="L13" s="9">
        <f>C13+D13+E13*4+G13*4</f>
        <v>2891450</v>
      </c>
      <c r="N13"/>
    </row>
    <row r="14" spans="1:14" ht="15" thickBot="1" x14ac:dyDescent="0.35">
      <c r="L14" s="8"/>
      <c r="N14"/>
    </row>
    <row r="15" spans="1:14" ht="15" thickBot="1" x14ac:dyDescent="0.35">
      <c r="A15" s="316" t="s">
        <v>35</v>
      </c>
      <c r="B15" s="100" t="s">
        <v>32</v>
      </c>
      <c r="C15" s="1218" t="s">
        <v>52</v>
      </c>
      <c r="D15" s="1222"/>
      <c r="E15" s="1222"/>
      <c r="F15" s="1222"/>
      <c r="G15" s="1222"/>
      <c r="H15" s="1222"/>
      <c r="I15" s="1222"/>
      <c r="J15" s="1219"/>
      <c r="K15" s="343" t="s">
        <v>59</v>
      </c>
      <c r="L15" s="13" t="s">
        <v>42</v>
      </c>
      <c r="N15"/>
    </row>
    <row r="16" spans="1:14" ht="15.6" thickTop="1" thickBot="1" x14ac:dyDescent="0.35">
      <c r="A16" s="317" t="s">
        <v>66</v>
      </c>
      <c r="B16" s="167" t="s">
        <v>33</v>
      </c>
      <c r="C16" s="140">
        <v>0</v>
      </c>
      <c r="D16" s="151">
        <v>1</v>
      </c>
      <c r="E16" s="151">
        <v>2</v>
      </c>
      <c r="F16" s="218" t="s">
        <v>55</v>
      </c>
      <c r="G16" s="218" t="s">
        <v>54</v>
      </c>
      <c r="H16" s="218" t="s">
        <v>56</v>
      </c>
      <c r="I16" s="219" t="s">
        <v>57</v>
      </c>
      <c r="J16" s="151" t="s">
        <v>78</v>
      </c>
      <c r="K16" s="140" t="s">
        <v>59</v>
      </c>
      <c r="L16" s="338"/>
      <c r="N16"/>
    </row>
    <row r="17" spans="1:14" ht="15.6" thickTop="1" thickBot="1" x14ac:dyDescent="0.35">
      <c r="A17" s="197" t="s">
        <v>48</v>
      </c>
      <c r="B17" s="198">
        <v>1</v>
      </c>
      <c r="C17" s="199">
        <v>0</v>
      </c>
      <c r="D17" s="199">
        <v>0</v>
      </c>
      <c r="E17" s="200">
        <v>0</v>
      </c>
      <c r="F17" s="200">
        <v>3000</v>
      </c>
      <c r="G17" s="200">
        <v>0</v>
      </c>
      <c r="H17" s="200">
        <v>0</v>
      </c>
      <c r="I17" s="220">
        <v>0</v>
      </c>
      <c r="J17" s="200">
        <v>0</v>
      </c>
      <c r="K17" s="199">
        <v>1500</v>
      </c>
      <c r="L17" s="337">
        <f>C17+D17+E17*4+G17*4</f>
        <v>0</v>
      </c>
      <c r="N17"/>
    </row>
    <row r="18" spans="1:14" ht="15" thickBot="1" x14ac:dyDescent="0.35">
      <c r="A18" s="201" t="s">
        <v>49</v>
      </c>
      <c r="B18" s="202">
        <v>2</v>
      </c>
      <c r="C18" s="203">
        <f>C17</f>
        <v>0</v>
      </c>
      <c r="D18" s="203">
        <f>D17*B18</f>
        <v>0</v>
      </c>
      <c r="E18" s="204">
        <f>E17*B18</f>
        <v>0</v>
      </c>
      <c r="F18" s="204">
        <f>F17*B18</f>
        <v>6000</v>
      </c>
      <c r="G18" s="204">
        <f>G17*B18</f>
        <v>0</v>
      </c>
      <c r="H18" s="204">
        <f>H17*B18</f>
        <v>0</v>
      </c>
      <c r="I18" s="221">
        <f>I17*B18</f>
        <v>0</v>
      </c>
      <c r="J18" s="204">
        <f>J17*B18</f>
        <v>0</v>
      </c>
      <c r="K18" s="203">
        <f>K17*B18</f>
        <v>3000</v>
      </c>
      <c r="L18" s="337">
        <f>C18+D18+E18*4+G18*4</f>
        <v>0</v>
      </c>
      <c r="N18"/>
    </row>
    <row r="19" spans="1:14" ht="15" thickBot="1" x14ac:dyDescent="0.35">
      <c r="A19" s="205" t="s">
        <v>50</v>
      </c>
      <c r="B19" s="206">
        <v>3</v>
      </c>
      <c r="C19" s="207">
        <f>C17</f>
        <v>0</v>
      </c>
      <c r="D19" s="207">
        <f>D17*B19</f>
        <v>0</v>
      </c>
      <c r="E19" s="208">
        <f>E17*B19</f>
        <v>0</v>
      </c>
      <c r="F19" s="208">
        <f>F17*B19</f>
        <v>9000</v>
      </c>
      <c r="G19" s="208">
        <f>G17*B19</f>
        <v>0</v>
      </c>
      <c r="H19" s="208">
        <f>H17*B19</f>
        <v>0</v>
      </c>
      <c r="I19" s="222">
        <f>I17*B19</f>
        <v>0</v>
      </c>
      <c r="J19" s="208">
        <f>J17*B19</f>
        <v>0</v>
      </c>
      <c r="K19" s="207">
        <f>K17*B19</f>
        <v>4500</v>
      </c>
      <c r="L19" s="337">
        <f>C19+D19+E19*4+G19*4</f>
        <v>0</v>
      </c>
      <c r="N19"/>
    </row>
    <row r="20" spans="1:14" ht="15" thickBot="1" x14ac:dyDescent="0.35">
      <c r="A20" s="209" t="s">
        <v>51</v>
      </c>
      <c r="B20" s="210">
        <v>4</v>
      </c>
      <c r="C20" s="211">
        <f>C17</f>
        <v>0</v>
      </c>
      <c r="D20" s="211">
        <f>D17*B20</f>
        <v>0</v>
      </c>
      <c r="E20" s="212">
        <f>E17*B20</f>
        <v>0</v>
      </c>
      <c r="F20" s="212">
        <f>F17*B20</f>
        <v>12000</v>
      </c>
      <c r="G20" s="212">
        <f>G17*B20</f>
        <v>0</v>
      </c>
      <c r="H20" s="212">
        <f>H17*B20</f>
        <v>0</v>
      </c>
      <c r="I20" s="223">
        <f>I17*B20</f>
        <v>0</v>
      </c>
      <c r="J20" s="212">
        <f>J17*B20</f>
        <v>0</v>
      </c>
      <c r="K20" s="211">
        <f>K17*B20</f>
        <v>6000</v>
      </c>
      <c r="L20" s="13">
        <f>C20+D20+E20*4+G20*4</f>
        <v>0</v>
      </c>
      <c r="N20"/>
    </row>
    <row r="21" spans="1:14" ht="15" thickBot="1" x14ac:dyDescent="0.35">
      <c r="L21" s="8"/>
      <c r="N21"/>
    </row>
    <row r="22" spans="1:14" ht="15" thickBot="1" x14ac:dyDescent="0.35">
      <c r="A22" s="314" t="s">
        <v>35</v>
      </c>
      <c r="B22" s="100" t="s">
        <v>32</v>
      </c>
      <c r="C22" s="1218" t="s">
        <v>52</v>
      </c>
      <c r="D22" s="1222"/>
      <c r="E22" s="1222"/>
      <c r="F22" s="1222"/>
      <c r="G22" s="1222"/>
      <c r="H22" s="1222"/>
      <c r="I22" s="1222"/>
      <c r="J22" s="1219"/>
      <c r="K22" s="343" t="s">
        <v>59</v>
      </c>
      <c r="L22" s="13" t="s">
        <v>42</v>
      </c>
      <c r="N22"/>
    </row>
    <row r="23" spans="1:14" ht="15.6" thickTop="1" thickBot="1" x14ac:dyDescent="0.35">
      <c r="A23" s="315" t="s">
        <v>65</v>
      </c>
      <c r="B23" s="167" t="s">
        <v>33</v>
      </c>
      <c r="C23" s="140">
        <v>0</v>
      </c>
      <c r="D23" s="151">
        <v>1</v>
      </c>
      <c r="E23" s="151">
        <v>2</v>
      </c>
      <c r="F23" s="218" t="s">
        <v>55</v>
      </c>
      <c r="G23" s="218" t="s">
        <v>54</v>
      </c>
      <c r="H23" s="218" t="s">
        <v>56</v>
      </c>
      <c r="I23" s="219" t="s">
        <v>57</v>
      </c>
      <c r="J23" s="151" t="s">
        <v>78</v>
      </c>
      <c r="K23" s="140" t="s">
        <v>59</v>
      </c>
      <c r="L23" s="338"/>
      <c r="N23"/>
    </row>
    <row r="24" spans="1:14" ht="15.6" thickTop="1" thickBot="1" x14ac:dyDescent="0.35">
      <c r="A24" s="197" t="s">
        <v>48</v>
      </c>
      <c r="B24" s="198">
        <v>1</v>
      </c>
      <c r="C24" s="199">
        <v>1000</v>
      </c>
      <c r="D24" s="199">
        <v>0</v>
      </c>
      <c r="E24" s="200">
        <v>2500</v>
      </c>
      <c r="F24" s="200">
        <v>2000</v>
      </c>
      <c r="G24" s="200">
        <v>5000</v>
      </c>
      <c r="H24" s="200">
        <v>5000</v>
      </c>
      <c r="I24" s="220">
        <v>5000</v>
      </c>
      <c r="J24" s="200">
        <v>2500</v>
      </c>
      <c r="K24" s="199">
        <v>3600</v>
      </c>
      <c r="L24" s="337">
        <f>C24+D24+E24*4+G24*4</f>
        <v>31000</v>
      </c>
      <c r="N24"/>
    </row>
    <row r="25" spans="1:14" ht="15" thickBot="1" x14ac:dyDescent="0.35">
      <c r="A25" s="201" t="s">
        <v>49</v>
      </c>
      <c r="B25" s="202">
        <v>2</v>
      </c>
      <c r="C25" s="203">
        <f>C24*B25</f>
        <v>2000</v>
      </c>
      <c r="D25" s="203">
        <f>D24*B25</f>
        <v>0</v>
      </c>
      <c r="E25" s="204">
        <f>E24*B25</f>
        <v>5000</v>
      </c>
      <c r="F25" s="204">
        <f>F24*B25</f>
        <v>4000</v>
      </c>
      <c r="G25" s="204">
        <f>G24*B25</f>
        <v>10000</v>
      </c>
      <c r="H25" s="204">
        <f>H24*B25</f>
        <v>10000</v>
      </c>
      <c r="I25" s="221">
        <f>I24*B25</f>
        <v>10000</v>
      </c>
      <c r="J25" s="204">
        <f>J24*B25</f>
        <v>5000</v>
      </c>
      <c r="K25" s="203">
        <f>K24*B25</f>
        <v>7200</v>
      </c>
      <c r="L25" s="337">
        <f>C25+D25+E25*4+G25*4</f>
        <v>62000</v>
      </c>
      <c r="N25"/>
    </row>
    <row r="26" spans="1:14" ht="15" thickBot="1" x14ac:dyDescent="0.35">
      <c r="A26" s="205" t="s">
        <v>50</v>
      </c>
      <c r="B26" s="206">
        <v>3</v>
      </c>
      <c r="C26" s="207">
        <f>C24*B26</f>
        <v>3000</v>
      </c>
      <c r="D26" s="207">
        <f>D24*B26</f>
        <v>0</v>
      </c>
      <c r="E26" s="208">
        <f>E24*B26</f>
        <v>7500</v>
      </c>
      <c r="F26" s="208">
        <f>F24*B26</f>
        <v>6000</v>
      </c>
      <c r="G26" s="208">
        <f>G24*B26</f>
        <v>15000</v>
      </c>
      <c r="H26" s="208">
        <f>H24*B26</f>
        <v>15000</v>
      </c>
      <c r="I26" s="222">
        <f>I24*B26</f>
        <v>15000</v>
      </c>
      <c r="J26" s="208">
        <f>J24*B26</f>
        <v>7500</v>
      </c>
      <c r="K26" s="207">
        <f>K24*B26</f>
        <v>10800</v>
      </c>
      <c r="L26" s="337">
        <f>C26+D26+E26*4+G26*4</f>
        <v>93000</v>
      </c>
      <c r="N26"/>
    </row>
    <row r="27" spans="1:14" ht="15" thickBot="1" x14ac:dyDescent="0.35">
      <c r="A27" s="209" t="s">
        <v>51</v>
      </c>
      <c r="B27" s="210">
        <v>4</v>
      </c>
      <c r="C27" s="211">
        <f>C24*B27</f>
        <v>4000</v>
      </c>
      <c r="D27" s="211">
        <f>D24*B27</f>
        <v>0</v>
      </c>
      <c r="E27" s="212">
        <f>E24*B27</f>
        <v>10000</v>
      </c>
      <c r="F27" s="212">
        <f>F24*B27</f>
        <v>8000</v>
      </c>
      <c r="G27" s="212">
        <f>G24*B27</f>
        <v>20000</v>
      </c>
      <c r="H27" s="212">
        <f>H24*B27</f>
        <v>20000</v>
      </c>
      <c r="I27" s="223">
        <f>I24*B27</f>
        <v>20000</v>
      </c>
      <c r="J27" s="212">
        <f>J24*B27</f>
        <v>10000</v>
      </c>
      <c r="K27" s="211">
        <f>K24*B27</f>
        <v>14400</v>
      </c>
      <c r="L27" s="13">
        <f>C27+D27+E27*4+G27*4</f>
        <v>124000</v>
      </c>
      <c r="N27"/>
    </row>
    <row r="28" spans="1:14" ht="15" thickBot="1" x14ac:dyDescent="0.35">
      <c r="L28" s="8"/>
      <c r="N28"/>
    </row>
    <row r="29" spans="1:14" ht="15" thickBot="1" x14ac:dyDescent="0.35">
      <c r="A29" s="162" t="s">
        <v>35</v>
      </c>
      <c r="B29" s="100" t="s">
        <v>32</v>
      </c>
      <c r="C29" s="1218" t="s">
        <v>52</v>
      </c>
      <c r="D29" s="1222"/>
      <c r="E29" s="1222"/>
      <c r="F29" s="1222"/>
      <c r="G29" s="1222"/>
      <c r="H29" s="1222"/>
      <c r="I29" s="1222"/>
      <c r="J29" s="1219"/>
      <c r="K29" s="342" t="s">
        <v>59</v>
      </c>
      <c r="L29" s="13" t="s">
        <v>42</v>
      </c>
      <c r="N29"/>
    </row>
    <row r="30" spans="1:14" ht="15.6" thickTop="1" thickBot="1" x14ac:dyDescent="0.35">
      <c r="A30" s="319" t="s">
        <v>37</v>
      </c>
      <c r="B30" s="100" t="s">
        <v>33</v>
      </c>
      <c r="C30" s="140">
        <v>0</v>
      </c>
      <c r="D30" s="151">
        <v>1</v>
      </c>
      <c r="E30" s="151">
        <v>2</v>
      </c>
      <c r="F30" s="218" t="s">
        <v>55</v>
      </c>
      <c r="G30" s="218" t="s">
        <v>54</v>
      </c>
      <c r="H30" s="218" t="s">
        <v>56</v>
      </c>
      <c r="I30" s="325" t="s">
        <v>57</v>
      </c>
      <c r="J30" s="151" t="s">
        <v>78</v>
      </c>
      <c r="K30" s="140" t="s">
        <v>59</v>
      </c>
      <c r="L30" s="338"/>
      <c r="N30"/>
    </row>
    <row r="31" spans="1:14" ht="15.6" thickTop="1" thickBot="1" x14ac:dyDescent="0.35">
      <c r="A31" s="197" t="s">
        <v>48</v>
      </c>
      <c r="B31" s="198">
        <v>1</v>
      </c>
      <c r="C31" s="199">
        <v>5000</v>
      </c>
      <c r="D31" s="199">
        <v>10000</v>
      </c>
      <c r="E31" s="199">
        <v>5000</v>
      </c>
      <c r="F31" s="199">
        <v>15000</v>
      </c>
      <c r="G31" s="199">
        <v>15000</v>
      </c>
      <c r="H31" s="199">
        <v>15000</v>
      </c>
      <c r="I31" s="198">
        <v>15000</v>
      </c>
      <c r="J31" s="199">
        <v>5000</v>
      </c>
      <c r="K31" s="199">
        <v>3600</v>
      </c>
      <c r="L31" s="337">
        <f>C31+D31+E31*4+G31*4</f>
        <v>95000</v>
      </c>
      <c r="N31"/>
    </row>
    <row r="32" spans="1:14" ht="15" thickBot="1" x14ac:dyDescent="0.35">
      <c r="A32" s="201" t="s">
        <v>49</v>
      </c>
      <c r="B32" s="202">
        <v>2</v>
      </c>
      <c r="C32" s="203">
        <f>C31*B32</f>
        <v>10000</v>
      </c>
      <c r="D32" s="203">
        <f>D31*B32</f>
        <v>20000</v>
      </c>
      <c r="E32" s="204">
        <f>E31*B32</f>
        <v>10000</v>
      </c>
      <c r="F32" s="204">
        <f>F31*B32</f>
        <v>30000</v>
      </c>
      <c r="G32" s="204">
        <f>G31*B32</f>
        <v>30000</v>
      </c>
      <c r="H32" s="204">
        <f>H31*B32</f>
        <v>30000</v>
      </c>
      <c r="I32" s="226">
        <f>I31*B32</f>
        <v>30000</v>
      </c>
      <c r="J32" s="204">
        <f>J31*B32</f>
        <v>10000</v>
      </c>
      <c r="K32" s="203">
        <f>K31*B32</f>
        <v>7200</v>
      </c>
      <c r="L32" s="337">
        <f>C32+D32+E32*4+G32*4</f>
        <v>190000</v>
      </c>
      <c r="N32"/>
    </row>
    <row r="33" spans="1:14" ht="15" thickBot="1" x14ac:dyDescent="0.35">
      <c r="A33" s="205" t="s">
        <v>50</v>
      </c>
      <c r="B33" s="206">
        <v>3</v>
      </c>
      <c r="C33" s="207">
        <f>C31*B33</f>
        <v>15000</v>
      </c>
      <c r="D33" s="207">
        <f>D31*B33</f>
        <v>30000</v>
      </c>
      <c r="E33" s="208">
        <f>E31*B33</f>
        <v>15000</v>
      </c>
      <c r="F33" s="208">
        <f>F31*B33</f>
        <v>45000</v>
      </c>
      <c r="G33" s="208">
        <f>G31*B33</f>
        <v>45000</v>
      </c>
      <c r="H33" s="208">
        <f>H31*B33</f>
        <v>45000</v>
      </c>
      <c r="I33" s="227">
        <f>I31*B33</f>
        <v>45000</v>
      </c>
      <c r="J33" s="208">
        <f>J31*B33</f>
        <v>15000</v>
      </c>
      <c r="K33" s="207">
        <f>K31*B33</f>
        <v>10800</v>
      </c>
      <c r="L33" s="337">
        <f>C33+D33+E33*4+G33*4</f>
        <v>285000</v>
      </c>
      <c r="N33"/>
    </row>
    <row r="34" spans="1:14" ht="15" thickBot="1" x14ac:dyDescent="0.35">
      <c r="A34" s="209" t="s">
        <v>51</v>
      </c>
      <c r="B34" s="210">
        <v>4</v>
      </c>
      <c r="C34" s="211">
        <f>C31*B34</f>
        <v>20000</v>
      </c>
      <c r="D34" s="211">
        <f>D31*B34</f>
        <v>40000</v>
      </c>
      <c r="E34" s="212">
        <f>E31*B34</f>
        <v>20000</v>
      </c>
      <c r="F34" s="212">
        <f>F31*B34</f>
        <v>60000</v>
      </c>
      <c r="G34" s="212">
        <f>G31*B34</f>
        <v>60000</v>
      </c>
      <c r="H34" s="212">
        <f>H31*B34</f>
        <v>60000</v>
      </c>
      <c r="I34" s="228">
        <f>I31*B34</f>
        <v>60000</v>
      </c>
      <c r="J34" s="212">
        <f>J31*B34</f>
        <v>20000</v>
      </c>
      <c r="K34" s="211">
        <f>K31*B34</f>
        <v>14400</v>
      </c>
      <c r="L34" s="13">
        <f>C34+D34+E34*4+G34*4</f>
        <v>380000</v>
      </c>
      <c r="N34"/>
    </row>
    <row r="35" spans="1:14" ht="15" thickBot="1" x14ac:dyDescent="0.35">
      <c r="L35" s="8"/>
      <c r="N35"/>
    </row>
    <row r="36" spans="1:14" ht="15" thickBot="1" x14ac:dyDescent="0.35">
      <c r="A36" s="164" t="s">
        <v>35</v>
      </c>
      <c r="B36" s="100" t="s">
        <v>32</v>
      </c>
      <c r="C36" s="1218" t="s">
        <v>52</v>
      </c>
      <c r="D36" s="1222"/>
      <c r="E36" s="1222"/>
      <c r="F36" s="1222"/>
      <c r="G36" s="1222"/>
      <c r="H36" s="1222"/>
      <c r="I36" s="1222"/>
      <c r="J36" s="1219"/>
      <c r="K36" s="341" t="s">
        <v>59</v>
      </c>
      <c r="L36" s="13" t="s">
        <v>42</v>
      </c>
      <c r="N36"/>
    </row>
    <row r="37" spans="1:14" ht="15.6" thickTop="1" thickBot="1" x14ac:dyDescent="0.35">
      <c r="A37" s="172" t="s">
        <v>39</v>
      </c>
      <c r="B37" s="167" t="s">
        <v>33</v>
      </c>
      <c r="C37" s="140">
        <v>0</v>
      </c>
      <c r="D37" s="151">
        <v>1</v>
      </c>
      <c r="E37" s="151">
        <v>2</v>
      </c>
      <c r="F37" s="218" t="s">
        <v>55</v>
      </c>
      <c r="G37" s="218" t="s">
        <v>54</v>
      </c>
      <c r="H37" s="218" t="s">
        <v>56</v>
      </c>
      <c r="I37" s="219" t="s">
        <v>57</v>
      </c>
      <c r="J37" s="151" t="s">
        <v>78</v>
      </c>
      <c r="K37" s="140" t="s">
        <v>59</v>
      </c>
      <c r="L37" s="338"/>
      <c r="N37"/>
    </row>
    <row r="38" spans="1:14" ht="15.6" thickTop="1" thickBot="1" x14ac:dyDescent="0.35">
      <c r="A38" s="197" t="s">
        <v>48</v>
      </c>
      <c r="B38" s="198">
        <v>1</v>
      </c>
      <c r="C38" s="199">
        <v>0</v>
      </c>
      <c r="D38" s="199">
        <v>300</v>
      </c>
      <c r="E38" s="199">
        <v>225</v>
      </c>
      <c r="F38" s="200">
        <v>0</v>
      </c>
      <c r="G38" s="200">
        <v>0</v>
      </c>
      <c r="H38" s="200">
        <v>0</v>
      </c>
      <c r="I38" s="220">
        <v>0</v>
      </c>
      <c r="J38" s="199">
        <v>225</v>
      </c>
      <c r="K38" s="199">
        <v>3600</v>
      </c>
      <c r="L38" s="337">
        <f>C38+D38+E38*4+G38*4</f>
        <v>1200</v>
      </c>
      <c r="N38"/>
    </row>
    <row r="39" spans="1:14" ht="15" thickBot="1" x14ac:dyDescent="0.35">
      <c r="A39" s="201" t="s">
        <v>49</v>
      </c>
      <c r="B39" s="202">
        <v>2</v>
      </c>
      <c r="C39" s="203">
        <f>C38</f>
        <v>0</v>
      </c>
      <c r="D39" s="203">
        <f>D38*B39</f>
        <v>600</v>
      </c>
      <c r="E39" s="204">
        <f>E38*B39</f>
        <v>450</v>
      </c>
      <c r="F39" s="204">
        <f>F38*B39</f>
        <v>0</v>
      </c>
      <c r="G39" s="204">
        <f>G38*B39</f>
        <v>0</v>
      </c>
      <c r="H39" s="204">
        <f>H38*B39</f>
        <v>0</v>
      </c>
      <c r="I39" s="221">
        <f>I38*B39</f>
        <v>0</v>
      </c>
      <c r="J39" s="204">
        <f>J38*B39</f>
        <v>450</v>
      </c>
      <c r="K39" s="203">
        <f>K38*B39</f>
        <v>7200</v>
      </c>
      <c r="L39" s="337">
        <f>C39+D39+E39*4+G39*4</f>
        <v>2400</v>
      </c>
      <c r="N39"/>
    </row>
    <row r="40" spans="1:14" ht="15" thickBot="1" x14ac:dyDescent="0.35">
      <c r="A40" s="205" t="s">
        <v>50</v>
      </c>
      <c r="B40" s="206">
        <v>3</v>
      </c>
      <c r="C40" s="207">
        <f>C38</f>
        <v>0</v>
      </c>
      <c r="D40" s="207">
        <f>D38*B40</f>
        <v>900</v>
      </c>
      <c r="E40" s="208">
        <f>E38*B40</f>
        <v>675</v>
      </c>
      <c r="F40" s="208">
        <f>F38*B40</f>
        <v>0</v>
      </c>
      <c r="G40" s="208">
        <f>G38*B40</f>
        <v>0</v>
      </c>
      <c r="H40" s="208">
        <f>H38*B40</f>
        <v>0</v>
      </c>
      <c r="I40" s="222">
        <f>I38*B40</f>
        <v>0</v>
      </c>
      <c r="J40" s="208">
        <f>J38*B40</f>
        <v>675</v>
      </c>
      <c r="K40" s="207">
        <f>K38*B40</f>
        <v>10800</v>
      </c>
      <c r="L40" s="337">
        <f>C40+D40+E40*4+G40*4</f>
        <v>3600</v>
      </c>
      <c r="N40"/>
    </row>
    <row r="41" spans="1:14" ht="15" thickBot="1" x14ac:dyDescent="0.35">
      <c r="A41" s="209" t="s">
        <v>51</v>
      </c>
      <c r="B41" s="210">
        <v>4</v>
      </c>
      <c r="C41" s="211">
        <f>C38</f>
        <v>0</v>
      </c>
      <c r="D41" s="211">
        <f>D38*B41</f>
        <v>1200</v>
      </c>
      <c r="E41" s="212">
        <f>E38*B41</f>
        <v>900</v>
      </c>
      <c r="F41" s="212">
        <f>F38*B41</f>
        <v>0</v>
      </c>
      <c r="G41" s="212">
        <f>G38*B41</f>
        <v>0</v>
      </c>
      <c r="H41" s="212">
        <f>H38*B41</f>
        <v>0</v>
      </c>
      <c r="I41" s="223">
        <f>I38*B41</f>
        <v>0</v>
      </c>
      <c r="J41" s="212">
        <f>J38*B41</f>
        <v>900</v>
      </c>
      <c r="K41" s="211">
        <f>K38*B41</f>
        <v>14400</v>
      </c>
      <c r="L41" s="13">
        <f>C41+D41+E41*4+G41*4</f>
        <v>4800</v>
      </c>
      <c r="N41"/>
    </row>
    <row r="42" spans="1:14" ht="15" thickBot="1" x14ac:dyDescent="0.35">
      <c r="L42" s="8"/>
      <c r="N42"/>
    </row>
    <row r="43" spans="1:14" ht="15" thickBot="1" x14ac:dyDescent="0.35">
      <c r="A43" s="165" t="s">
        <v>35</v>
      </c>
      <c r="B43" s="100" t="s">
        <v>32</v>
      </c>
      <c r="C43" s="1218" t="s">
        <v>52</v>
      </c>
      <c r="D43" s="1222"/>
      <c r="E43" s="1222"/>
      <c r="F43" s="1222"/>
      <c r="G43" s="1222"/>
      <c r="H43" s="1222"/>
      <c r="I43" s="1222"/>
      <c r="J43" s="1219"/>
      <c r="K43" s="341" t="s">
        <v>59</v>
      </c>
      <c r="L43" s="13" t="s">
        <v>42</v>
      </c>
      <c r="N43"/>
    </row>
    <row r="44" spans="1:14" ht="15.6" thickTop="1" thickBot="1" x14ac:dyDescent="0.35">
      <c r="A44" s="171" t="s">
        <v>40</v>
      </c>
      <c r="B44" s="167" t="s">
        <v>33</v>
      </c>
      <c r="C44" s="140">
        <v>0</v>
      </c>
      <c r="D44" s="151">
        <v>1</v>
      </c>
      <c r="E44" s="151">
        <v>2</v>
      </c>
      <c r="F44" s="218" t="s">
        <v>55</v>
      </c>
      <c r="G44" s="218" t="s">
        <v>54</v>
      </c>
      <c r="H44" s="218" t="s">
        <v>56</v>
      </c>
      <c r="I44" s="219" t="s">
        <v>57</v>
      </c>
      <c r="J44" s="151" t="s">
        <v>78</v>
      </c>
      <c r="K44" s="140" t="s">
        <v>59</v>
      </c>
      <c r="L44" s="338"/>
      <c r="N44"/>
    </row>
    <row r="45" spans="1:14" ht="15.6" thickTop="1" thickBot="1" x14ac:dyDescent="0.35">
      <c r="A45" s="197" t="s">
        <v>48</v>
      </c>
      <c r="B45" s="198">
        <v>1</v>
      </c>
      <c r="C45" s="199">
        <v>10</v>
      </c>
      <c r="D45" s="199">
        <v>120</v>
      </c>
      <c r="E45" s="199">
        <v>90</v>
      </c>
      <c r="F45" s="200">
        <v>0</v>
      </c>
      <c r="G45" s="200">
        <v>30</v>
      </c>
      <c r="H45" s="200">
        <v>0</v>
      </c>
      <c r="I45" s="220">
        <v>0</v>
      </c>
      <c r="J45" s="199">
        <v>90</v>
      </c>
      <c r="K45" s="199">
        <v>3600</v>
      </c>
      <c r="L45" s="337">
        <f>C45+D45+E45*4+G45*4</f>
        <v>610</v>
      </c>
      <c r="N45"/>
    </row>
    <row r="46" spans="1:14" ht="15" thickBot="1" x14ac:dyDescent="0.35">
      <c r="A46" s="201" t="s">
        <v>49</v>
      </c>
      <c r="B46" s="202">
        <v>2</v>
      </c>
      <c r="C46" s="203">
        <f>C45*B46</f>
        <v>20</v>
      </c>
      <c r="D46" s="203">
        <f>D45*B46</f>
        <v>240</v>
      </c>
      <c r="E46" s="204">
        <f>E45*B46</f>
        <v>180</v>
      </c>
      <c r="F46" s="204">
        <f>F45*B46</f>
        <v>0</v>
      </c>
      <c r="G46" s="204">
        <f>G45*B46</f>
        <v>60</v>
      </c>
      <c r="H46" s="204">
        <f>H45*B46</f>
        <v>0</v>
      </c>
      <c r="I46" s="221">
        <f>I45*B46</f>
        <v>0</v>
      </c>
      <c r="J46" s="204">
        <f>J45*B46</f>
        <v>180</v>
      </c>
      <c r="K46" s="203">
        <f>K45*B46</f>
        <v>7200</v>
      </c>
      <c r="L46" s="337">
        <f>C46+D46+E46*4+G46*4</f>
        <v>1220</v>
      </c>
      <c r="N46"/>
    </row>
    <row r="47" spans="1:14" ht="15" thickBot="1" x14ac:dyDescent="0.35">
      <c r="A47" s="205" t="s">
        <v>50</v>
      </c>
      <c r="B47" s="206">
        <v>3</v>
      </c>
      <c r="C47" s="207">
        <f>C45*B47</f>
        <v>30</v>
      </c>
      <c r="D47" s="207">
        <f>D45*B47</f>
        <v>360</v>
      </c>
      <c r="E47" s="208">
        <f>E45*B47</f>
        <v>270</v>
      </c>
      <c r="F47" s="208">
        <f>F45*B47</f>
        <v>0</v>
      </c>
      <c r="G47" s="208">
        <f>G45*B47</f>
        <v>90</v>
      </c>
      <c r="H47" s="208">
        <f>H45*B47</f>
        <v>0</v>
      </c>
      <c r="I47" s="222">
        <f>I45*B47</f>
        <v>0</v>
      </c>
      <c r="J47" s="208">
        <f>J45*B47</f>
        <v>270</v>
      </c>
      <c r="K47" s="207">
        <f>K45*B47</f>
        <v>10800</v>
      </c>
      <c r="L47" s="337">
        <f>C47+D47+E47*4+G47*4</f>
        <v>1830</v>
      </c>
      <c r="N47"/>
    </row>
    <row r="48" spans="1:14" ht="15" thickBot="1" x14ac:dyDescent="0.35">
      <c r="A48" s="209" t="s">
        <v>51</v>
      </c>
      <c r="B48" s="210">
        <v>4</v>
      </c>
      <c r="C48" s="211">
        <f>C45*B48</f>
        <v>40</v>
      </c>
      <c r="D48" s="211">
        <f>D45*B48</f>
        <v>480</v>
      </c>
      <c r="E48" s="212">
        <f>E45*B48</f>
        <v>360</v>
      </c>
      <c r="F48" s="212">
        <f>F45*B48</f>
        <v>0</v>
      </c>
      <c r="G48" s="212">
        <f>G45*B48</f>
        <v>120</v>
      </c>
      <c r="H48" s="212">
        <f>H45*B48</f>
        <v>0</v>
      </c>
      <c r="I48" s="223">
        <f>I45*B48</f>
        <v>0</v>
      </c>
      <c r="J48" s="212">
        <f>J45*B48</f>
        <v>360</v>
      </c>
      <c r="K48" s="211">
        <f>K45*B48</f>
        <v>14400</v>
      </c>
      <c r="L48" s="13">
        <f>C48+D48+E48*4+G48*4</f>
        <v>2440</v>
      </c>
      <c r="N48"/>
    </row>
    <row r="49" spans="1:14" ht="15" thickBot="1" x14ac:dyDescent="0.35">
      <c r="L49" s="8"/>
      <c r="N49"/>
    </row>
    <row r="50" spans="1:14" ht="15" thickBot="1" x14ac:dyDescent="0.35">
      <c r="A50" s="213" t="s">
        <v>35</v>
      </c>
      <c r="B50" s="100" t="s">
        <v>32</v>
      </c>
      <c r="C50" s="1218" t="s">
        <v>52</v>
      </c>
      <c r="D50" s="1222"/>
      <c r="E50" s="1222"/>
      <c r="F50" s="1222"/>
      <c r="G50" s="1222"/>
      <c r="H50" s="1222"/>
      <c r="I50" s="1222"/>
      <c r="J50" s="1219"/>
      <c r="K50" s="341" t="s">
        <v>59</v>
      </c>
      <c r="L50" s="13" t="s">
        <v>42</v>
      </c>
      <c r="N50"/>
    </row>
    <row r="51" spans="1:14" ht="15.6" thickTop="1" thickBot="1" x14ac:dyDescent="0.35">
      <c r="A51" s="214" t="s">
        <v>41</v>
      </c>
      <c r="B51" s="167" t="s">
        <v>33</v>
      </c>
      <c r="C51" s="140">
        <v>0</v>
      </c>
      <c r="D51" s="151">
        <v>1</v>
      </c>
      <c r="E51" s="151">
        <v>2</v>
      </c>
      <c r="F51" s="218" t="s">
        <v>55</v>
      </c>
      <c r="G51" s="218" t="s">
        <v>54</v>
      </c>
      <c r="H51" s="218" t="s">
        <v>56</v>
      </c>
      <c r="I51" s="219" t="s">
        <v>57</v>
      </c>
      <c r="J51" s="151" t="s">
        <v>78</v>
      </c>
      <c r="K51" s="140" t="s">
        <v>59</v>
      </c>
      <c r="L51" s="338"/>
      <c r="N51"/>
    </row>
    <row r="52" spans="1:14" ht="15.6" thickTop="1" thickBot="1" x14ac:dyDescent="0.35">
      <c r="A52" s="197" t="s">
        <v>48</v>
      </c>
      <c r="B52" s="198">
        <v>1</v>
      </c>
      <c r="C52" s="199">
        <v>3</v>
      </c>
      <c r="D52" s="199">
        <v>36</v>
      </c>
      <c r="E52" s="200">
        <v>28</v>
      </c>
      <c r="F52" s="200">
        <v>0</v>
      </c>
      <c r="G52" s="200">
        <v>9</v>
      </c>
      <c r="H52" s="200">
        <v>0</v>
      </c>
      <c r="I52" s="220">
        <v>0</v>
      </c>
      <c r="J52" s="200">
        <v>28</v>
      </c>
      <c r="K52" s="199">
        <v>3600</v>
      </c>
      <c r="L52" s="337">
        <f>C52+D52+E52*4+G52*4</f>
        <v>187</v>
      </c>
      <c r="N52"/>
    </row>
    <row r="53" spans="1:14" ht="15" thickBot="1" x14ac:dyDescent="0.35">
      <c r="A53" s="201" t="s">
        <v>49</v>
      </c>
      <c r="B53" s="202">
        <v>2</v>
      </c>
      <c r="C53" s="203">
        <f>C52*B53</f>
        <v>6</v>
      </c>
      <c r="D53" s="203">
        <f>D52*B53</f>
        <v>72</v>
      </c>
      <c r="E53" s="204">
        <f>E52*B53</f>
        <v>56</v>
      </c>
      <c r="F53" s="204">
        <f>F52*B53</f>
        <v>0</v>
      </c>
      <c r="G53" s="204">
        <f>G52*B53</f>
        <v>18</v>
      </c>
      <c r="H53" s="204">
        <f>H52*B53</f>
        <v>0</v>
      </c>
      <c r="I53" s="221">
        <f>I52*B53</f>
        <v>0</v>
      </c>
      <c r="J53" s="204">
        <f>J52*B53</f>
        <v>56</v>
      </c>
      <c r="K53" s="203">
        <f>K52*B53</f>
        <v>7200</v>
      </c>
      <c r="L53" s="337">
        <f>C53+D53+E53*4+G53*4</f>
        <v>374</v>
      </c>
      <c r="N53"/>
    </row>
    <row r="54" spans="1:14" ht="15" thickBot="1" x14ac:dyDescent="0.35">
      <c r="A54" s="205" t="s">
        <v>50</v>
      </c>
      <c r="B54" s="206">
        <v>3</v>
      </c>
      <c r="C54" s="207">
        <f>C52*B54</f>
        <v>9</v>
      </c>
      <c r="D54" s="207">
        <f>D52*B54</f>
        <v>108</v>
      </c>
      <c r="E54" s="208">
        <f>E52*B54</f>
        <v>84</v>
      </c>
      <c r="F54" s="208">
        <f>F52*B54</f>
        <v>0</v>
      </c>
      <c r="G54" s="208">
        <f>G52*B54</f>
        <v>27</v>
      </c>
      <c r="H54" s="208">
        <f>H52*B54</f>
        <v>0</v>
      </c>
      <c r="I54" s="222">
        <f>I52*B54</f>
        <v>0</v>
      </c>
      <c r="J54" s="208">
        <f>J52*B54</f>
        <v>84</v>
      </c>
      <c r="K54" s="207">
        <f>K52*B54</f>
        <v>10800</v>
      </c>
      <c r="L54" s="337">
        <f>C54+D54+E54*4+G54*4</f>
        <v>561</v>
      </c>
      <c r="N54"/>
    </row>
    <row r="55" spans="1:14" ht="15" thickBot="1" x14ac:dyDescent="0.35">
      <c r="A55" s="209" t="s">
        <v>51</v>
      </c>
      <c r="B55" s="210">
        <v>4</v>
      </c>
      <c r="C55" s="211">
        <f>C52*B55</f>
        <v>12</v>
      </c>
      <c r="D55" s="211">
        <f>D52*B55</f>
        <v>144</v>
      </c>
      <c r="E55" s="212">
        <f>E52*B55</f>
        <v>112</v>
      </c>
      <c r="F55" s="212">
        <f>F52*B55</f>
        <v>0</v>
      </c>
      <c r="G55" s="212">
        <f>G52*B55</f>
        <v>36</v>
      </c>
      <c r="H55" s="212">
        <f>H52*B55</f>
        <v>0</v>
      </c>
      <c r="I55" s="223">
        <f>I52*B55</f>
        <v>0</v>
      </c>
      <c r="J55" s="212">
        <f>J52*B55</f>
        <v>112</v>
      </c>
      <c r="K55" s="211">
        <f>K52*B55</f>
        <v>14400</v>
      </c>
      <c r="L55" s="13">
        <f>C55+D55+E55*4+G55*4</f>
        <v>748</v>
      </c>
      <c r="N55"/>
    </row>
    <row r="56" spans="1:14" ht="15" thickBot="1" x14ac:dyDescent="0.35">
      <c r="L56" s="8"/>
      <c r="N56"/>
    </row>
    <row r="57" spans="1:14" ht="15" thickBot="1" x14ac:dyDescent="0.35">
      <c r="A57" s="415" t="s">
        <v>44</v>
      </c>
      <c r="B57" s="100" t="s">
        <v>32</v>
      </c>
      <c r="C57" s="1218" t="s">
        <v>52</v>
      </c>
      <c r="D57" s="1222"/>
      <c r="E57" s="1222"/>
      <c r="F57" s="1222"/>
      <c r="G57" s="1222"/>
      <c r="H57" s="1222"/>
      <c r="I57" s="1222"/>
      <c r="J57" s="1219"/>
      <c r="K57" s="341" t="s">
        <v>59</v>
      </c>
      <c r="L57" s="13" t="s">
        <v>42</v>
      </c>
      <c r="N57"/>
    </row>
    <row r="58" spans="1:14" ht="15.6" thickTop="1" thickBot="1" x14ac:dyDescent="0.35">
      <c r="A58" s="416" t="s">
        <v>47</v>
      </c>
      <c r="B58" s="167" t="s">
        <v>33</v>
      </c>
      <c r="C58" s="140">
        <v>0</v>
      </c>
      <c r="D58" s="151">
        <v>1</v>
      </c>
      <c r="E58" s="151">
        <v>2</v>
      </c>
      <c r="F58" s="218" t="s">
        <v>55</v>
      </c>
      <c r="G58" s="218" t="s">
        <v>54</v>
      </c>
      <c r="H58" s="218" t="s">
        <v>56</v>
      </c>
      <c r="I58" s="219" t="s">
        <v>57</v>
      </c>
      <c r="J58" s="151" t="s">
        <v>78</v>
      </c>
      <c r="K58" s="140" t="s">
        <v>59</v>
      </c>
      <c r="L58" s="338"/>
      <c r="N58"/>
    </row>
    <row r="59" spans="1:14" ht="15.6" thickTop="1" thickBot="1" x14ac:dyDescent="0.35">
      <c r="A59" s="197" t="s">
        <v>48</v>
      </c>
      <c r="B59" s="198">
        <v>1</v>
      </c>
      <c r="C59" s="199">
        <v>1800</v>
      </c>
      <c r="D59" s="199">
        <v>3600</v>
      </c>
      <c r="E59" s="200">
        <v>3600</v>
      </c>
      <c r="F59" s="200">
        <v>0</v>
      </c>
      <c r="G59" s="200">
        <v>0</v>
      </c>
      <c r="H59" s="200">
        <v>0</v>
      </c>
      <c r="I59" s="220">
        <v>0</v>
      </c>
      <c r="J59" s="200">
        <v>3600</v>
      </c>
      <c r="K59" s="199">
        <v>3600</v>
      </c>
      <c r="L59" s="337">
        <f>C59+D59+E59*4+G59*4</f>
        <v>19800</v>
      </c>
      <c r="N59"/>
    </row>
    <row r="60" spans="1:14" ht="15" thickBot="1" x14ac:dyDescent="0.35">
      <c r="A60" s="201" t="s">
        <v>49</v>
      </c>
      <c r="B60" s="202">
        <v>2</v>
      </c>
      <c r="C60" s="203">
        <f>C59</f>
        <v>1800</v>
      </c>
      <c r="D60" s="203">
        <f>D59*B60</f>
        <v>7200</v>
      </c>
      <c r="E60" s="204">
        <f>E59*B60</f>
        <v>7200</v>
      </c>
      <c r="F60" s="204">
        <f>F59*B60</f>
        <v>0</v>
      </c>
      <c r="G60" s="204">
        <f>G59*B60</f>
        <v>0</v>
      </c>
      <c r="H60" s="204">
        <f>H59*B60</f>
        <v>0</v>
      </c>
      <c r="I60" s="221">
        <f>I59*B60</f>
        <v>0</v>
      </c>
      <c r="J60" s="204">
        <f>J59*B60</f>
        <v>7200</v>
      </c>
      <c r="K60" s="203">
        <f>K59*B60</f>
        <v>7200</v>
      </c>
      <c r="L60" s="337">
        <f>C60+D60+E60*4+G60*4</f>
        <v>37800</v>
      </c>
      <c r="N60"/>
    </row>
    <row r="61" spans="1:14" ht="15" thickBot="1" x14ac:dyDescent="0.35">
      <c r="A61" s="205" t="s">
        <v>50</v>
      </c>
      <c r="B61" s="206">
        <v>3</v>
      </c>
      <c r="C61" s="207">
        <f>C59</f>
        <v>1800</v>
      </c>
      <c r="D61" s="207">
        <f>D59*B61</f>
        <v>10800</v>
      </c>
      <c r="E61" s="208">
        <f>E59*B61</f>
        <v>10800</v>
      </c>
      <c r="F61" s="208">
        <f>F59*B61</f>
        <v>0</v>
      </c>
      <c r="G61" s="208">
        <f>G59*B61</f>
        <v>0</v>
      </c>
      <c r="H61" s="208">
        <f>H59*B61</f>
        <v>0</v>
      </c>
      <c r="I61" s="222">
        <f>I59*B61</f>
        <v>0</v>
      </c>
      <c r="J61" s="208">
        <f>J59*B61</f>
        <v>10800</v>
      </c>
      <c r="K61" s="207">
        <f>K59*B61</f>
        <v>10800</v>
      </c>
      <c r="L61" s="337">
        <f>C61+D61+E61*4+G61*4</f>
        <v>55800</v>
      </c>
      <c r="N61"/>
    </row>
    <row r="62" spans="1:14" ht="15" thickBot="1" x14ac:dyDescent="0.35">
      <c r="A62" s="209" t="s">
        <v>51</v>
      </c>
      <c r="B62" s="210">
        <v>4</v>
      </c>
      <c r="C62" s="211">
        <f>C59</f>
        <v>1800</v>
      </c>
      <c r="D62" s="211">
        <f>D59*B62</f>
        <v>14400</v>
      </c>
      <c r="E62" s="212">
        <f>E59*B62</f>
        <v>14400</v>
      </c>
      <c r="F62" s="212">
        <f>F59*B62</f>
        <v>0</v>
      </c>
      <c r="G62" s="212">
        <f>G59*B62</f>
        <v>0</v>
      </c>
      <c r="H62" s="212">
        <f>H59*B62</f>
        <v>0</v>
      </c>
      <c r="I62" s="223">
        <f>I59*B62</f>
        <v>0</v>
      </c>
      <c r="J62" s="212">
        <f>J59*B62</f>
        <v>14400</v>
      </c>
      <c r="K62" s="211">
        <f>K59*B62</f>
        <v>14400</v>
      </c>
      <c r="L62" s="13">
        <f>C62+D62+E62*4+G62*4</f>
        <v>73800</v>
      </c>
      <c r="N62"/>
    </row>
    <row r="63" spans="1:14" ht="15" thickBot="1" x14ac:dyDescent="0.35">
      <c r="A63" s="192"/>
      <c r="B63" s="194"/>
      <c r="C63" s="194"/>
      <c r="D63" s="194"/>
      <c r="E63" s="194"/>
      <c r="F63" s="194"/>
      <c r="G63" s="194"/>
      <c r="H63" s="194"/>
      <c r="I63" s="194"/>
      <c r="N63"/>
    </row>
    <row r="64" spans="1:14" ht="15" thickBot="1" x14ac:dyDescent="0.35">
      <c r="A64" s="162" t="s">
        <v>44</v>
      </c>
      <c r="B64" s="100" t="s">
        <v>32</v>
      </c>
      <c r="C64" s="1218" t="s">
        <v>52</v>
      </c>
      <c r="D64" s="1222"/>
      <c r="E64" s="1222"/>
      <c r="F64" s="1222"/>
      <c r="G64" s="1222"/>
      <c r="H64" s="1222"/>
      <c r="I64" s="1222"/>
      <c r="J64" s="1219"/>
      <c r="K64" s="341" t="s">
        <v>59</v>
      </c>
      <c r="L64" s="13" t="s">
        <v>42</v>
      </c>
      <c r="N64"/>
    </row>
    <row r="65" spans="1:14" ht="15.6" thickTop="1" thickBot="1" x14ac:dyDescent="0.35">
      <c r="A65" s="170" t="s">
        <v>37</v>
      </c>
      <c r="B65" s="167" t="s">
        <v>33</v>
      </c>
      <c r="C65" s="140">
        <v>0</v>
      </c>
      <c r="D65" s="151">
        <v>1</v>
      </c>
      <c r="E65" s="151">
        <v>2</v>
      </c>
      <c r="F65" s="218" t="s">
        <v>55</v>
      </c>
      <c r="G65" s="218" t="s">
        <v>54</v>
      </c>
      <c r="H65" s="218" t="s">
        <v>56</v>
      </c>
      <c r="I65" s="219" t="s">
        <v>57</v>
      </c>
      <c r="J65" s="151" t="s">
        <v>78</v>
      </c>
      <c r="K65" s="140" t="s">
        <v>59</v>
      </c>
      <c r="L65" s="377"/>
      <c r="N65"/>
    </row>
    <row r="66" spans="1:14" ht="15.6" thickTop="1" thickBot="1" x14ac:dyDescent="0.35">
      <c r="A66" s="197" t="s">
        <v>48</v>
      </c>
      <c r="B66" s="198">
        <v>1</v>
      </c>
      <c r="C66" s="199">
        <v>1800</v>
      </c>
      <c r="D66" s="199">
        <v>3600</v>
      </c>
      <c r="E66" s="200">
        <v>3600</v>
      </c>
      <c r="F66" s="200">
        <v>0</v>
      </c>
      <c r="G66" s="200">
        <v>0</v>
      </c>
      <c r="H66" s="200">
        <v>0</v>
      </c>
      <c r="I66" s="220">
        <v>0</v>
      </c>
      <c r="J66" s="200">
        <v>3600</v>
      </c>
      <c r="K66" s="199">
        <v>3600</v>
      </c>
      <c r="L66" s="376">
        <f>C66+D66+E66*4+G66*4</f>
        <v>19800</v>
      </c>
      <c r="N66"/>
    </row>
    <row r="67" spans="1:14" ht="15" thickBot="1" x14ac:dyDescent="0.35">
      <c r="A67" s="201" t="s">
        <v>49</v>
      </c>
      <c r="B67" s="202">
        <v>2</v>
      </c>
      <c r="C67" s="203">
        <f>C66</f>
        <v>1800</v>
      </c>
      <c r="D67" s="203">
        <f>D66*B67</f>
        <v>7200</v>
      </c>
      <c r="E67" s="204">
        <f>E66*B67</f>
        <v>7200</v>
      </c>
      <c r="F67" s="204">
        <f>F66*B67</f>
        <v>0</v>
      </c>
      <c r="G67" s="204">
        <f>G66*B67</f>
        <v>0</v>
      </c>
      <c r="H67" s="204">
        <f>H66*B67</f>
        <v>0</v>
      </c>
      <c r="I67" s="221">
        <f>I66*B67</f>
        <v>0</v>
      </c>
      <c r="J67" s="204">
        <f>J66*B67</f>
        <v>7200</v>
      </c>
      <c r="K67" s="203">
        <f>K66*B67</f>
        <v>7200</v>
      </c>
      <c r="L67" s="376">
        <f>C67+D67+E67*4+G67*4</f>
        <v>37800</v>
      </c>
      <c r="N67"/>
    </row>
    <row r="68" spans="1:14" ht="15" thickBot="1" x14ac:dyDescent="0.35">
      <c r="A68" s="205" t="s">
        <v>50</v>
      </c>
      <c r="B68" s="206">
        <v>3</v>
      </c>
      <c r="C68" s="207">
        <f>C66</f>
        <v>1800</v>
      </c>
      <c r="D68" s="207">
        <f>D66*B68</f>
        <v>10800</v>
      </c>
      <c r="E68" s="208">
        <f>E66*B68</f>
        <v>10800</v>
      </c>
      <c r="F68" s="208">
        <f>F66*B68</f>
        <v>0</v>
      </c>
      <c r="G68" s="208">
        <f>G66*B68</f>
        <v>0</v>
      </c>
      <c r="H68" s="208">
        <f>H66*B68</f>
        <v>0</v>
      </c>
      <c r="I68" s="222">
        <f>I66*B68</f>
        <v>0</v>
      </c>
      <c r="J68" s="208">
        <f>J66*B68</f>
        <v>10800</v>
      </c>
      <c r="K68" s="207">
        <f>K66*B68</f>
        <v>10800</v>
      </c>
      <c r="L68" s="376">
        <f>C68+D68+E68*4+G68*4</f>
        <v>55800</v>
      </c>
      <c r="N68"/>
    </row>
    <row r="69" spans="1:14" ht="15" thickBot="1" x14ac:dyDescent="0.35">
      <c r="A69" s="209" t="s">
        <v>51</v>
      </c>
      <c r="B69" s="210">
        <v>4</v>
      </c>
      <c r="C69" s="211">
        <f>C66</f>
        <v>1800</v>
      </c>
      <c r="D69" s="211">
        <f>D66*B69</f>
        <v>14400</v>
      </c>
      <c r="E69" s="212">
        <f>E66*B69</f>
        <v>14400</v>
      </c>
      <c r="F69" s="212">
        <f>F66*B69</f>
        <v>0</v>
      </c>
      <c r="G69" s="212">
        <f>G66*B69</f>
        <v>0</v>
      </c>
      <c r="H69" s="212">
        <f>H66*B69</f>
        <v>0</v>
      </c>
      <c r="I69" s="223">
        <f>I66*B69</f>
        <v>0</v>
      </c>
      <c r="J69" s="212">
        <f>J66*B69</f>
        <v>14400</v>
      </c>
      <c r="K69" s="211">
        <f>K66*B69</f>
        <v>14400</v>
      </c>
      <c r="L69" s="13">
        <f>C69+D69+E69*4+G69*4</f>
        <v>73800</v>
      </c>
      <c r="N69"/>
    </row>
    <row r="70" spans="1:14" x14ac:dyDescent="0.3">
      <c r="A70" s="192"/>
      <c r="B70" s="194"/>
      <c r="C70" s="194"/>
      <c r="D70" s="194"/>
      <c r="E70" s="194"/>
      <c r="F70" s="194"/>
      <c r="G70" s="194"/>
      <c r="H70" s="194"/>
      <c r="I70" s="194"/>
      <c r="N70"/>
    </row>
    <row r="71" spans="1:14" x14ac:dyDescent="0.3">
      <c r="A71" s="8" t="s">
        <v>67</v>
      </c>
      <c r="B71" s="8" t="s">
        <v>72</v>
      </c>
      <c r="C71" s="194"/>
      <c r="D71" s="194"/>
      <c r="E71" s="194"/>
      <c r="F71" s="194"/>
      <c r="G71" s="194"/>
      <c r="H71" s="194"/>
      <c r="I71" s="194"/>
      <c r="N71" s="194"/>
    </row>
    <row r="72" spans="1:14" x14ac:dyDescent="0.3">
      <c r="A72" s="8" t="s">
        <v>68</v>
      </c>
      <c r="B72" s="8" t="s">
        <v>68</v>
      </c>
      <c r="C72" s="193"/>
      <c r="D72" s="193"/>
      <c r="E72" s="193"/>
      <c r="F72" s="193"/>
      <c r="G72" s="193"/>
      <c r="H72" s="193"/>
      <c r="I72" s="193"/>
      <c r="N72" s="193"/>
    </row>
    <row r="73" spans="1:14" x14ac:dyDescent="0.3">
      <c r="A73" s="8" t="s">
        <v>69</v>
      </c>
      <c r="B73" s="8" t="s">
        <v>69</v>
      </c>
      <c r="C73" s="193"/>
      <c r="D73" s="193"/>
      <c r="E73" s="193"/>
      <c r="F73" s="193"/>
      <c r="G73" s="193"/>
      <c r="H73" s="193"/>
      <c r="I73" s="193"/>
      <c r="N73" s="193"/>
    </row>
    <row r="74" spans="1:14" x14ac:dyDescent="0.3">
      <c r="A74" s="8" t="s">
        <v>70</v>
      </c>
      <c r="B74" s="8" t="s">
        <v>70</v>
      </c>
      <c r="C74" s="193"/>
      <c r="D74" s="193"/>
      <c r="E74" s="193"/>
      <c r="F74" s="193"/>
      <c r="G74" s="193"/>
      <c r="H74" s="193"/>
      <c r="I74" s="193"/>
      <c r="N74" s="193"/>
    </row>
    <row r="75" spans="1:14" x14ac:dyDescent="0.3">
      <c r="A75" s="8" t="s">
        <v>71</v>
      </c>
      <c r="B75" s="8" t="s">
        <v>71</v>
      </c>
      <c r="C75" s="193"/>
      <c r="D75" s="193"/>
      <c r="E75" s="193"/>
      <c r="F75" s="193"/>
      <c r="G75" s="193"/>
      <c r="H75" s="193"/>
      <c r="I75" s="193"/>
      <c r="N75" s="193"/>
    </row>
    <row r="76" spans="1:14" x14ac:dyDescent="0.3">
      <c r="A76" s="8" t="s">
        <v>74</v>
      </c>
      <c r="B76" s="8" t="s">
        <v>73</v>
      </c>
      <c r="C76" s="193"/>
      <c r="D76" s="193"/>
      <c r="E76" s="193"/>
      <c r="F76" s="193"/>
      <c r="G76" s="193"/>
      <c r="H76" s="193"/>
      <c r="I76" s="193"/>
      <c r="N76" s="193"/>
    </row>
    <row r="77" spans="1:14" x14ac:dyDescent="0.3">
      <c r="C77" s="193"/>
      <c r="D77" s="193"/>
      <c r="E77" s="193"/>
      <c r="F77" s="193"/>
      <c r="G77" s="193"/>
      <c r="H77" s="193"/>
      <c r="I77" s="193"/>
      <c r="N77" s="193"/>
    </row>
    <row r="78" spans="1:14" x14ac:dyDescent="0.3">
      <c r="A78" s="8" t="s">
        <v>67</v>
      </c>
      <c r="B78" s="8" t="s">
        <v>72</v>
      </c>
      <c r="C78" s="193"/>
      <c r="D78" s="193"/>
      <c r="E78" s="193"/>
      <c r="F78" s="193"/>
      <c r="G78" s="193"/>
      <c r="H78" s="193"/>
      <c r="I78" s="193"/>
      <c r="N78" s="193"/>
    </row>
    <row r="79" spans="1:14" x14ac:dyDescent="0.3">
      <c r="A79" s="8" t="s">
        <v>75</v>
      </c>
      <c r="B79" s="8" t="s">
        <v>75</v>
      </c>
      <c r="C79" s="193"/>
      <c r="D79" s="193"/>
      <c r="E79" s="193"/>
      <c r="F79" s="193"/>
      <c r="G79" s="193"/>
      <c r="H79" s="193"/>
      <c r="I79" s="193"/>
      <c r="N79" s="193"/>
    </row>
    <row r="80" spans="1:14" x14ac:dyDescent="0.3">
      <c r="A80" s="8" t="s">
        <v>76</v>
      </c>
      <c r="B80" s="8" t="s">
        <v>76</v>
      </c>
      <c r="C80" s="194"/>
      <c r="D80" s="194"/>
      <c r="E80" s="194"/>
      <c r="F80" s="194"/>
      <c r="G80" s="194"/>
      <c r="H80" s="194"/>
      <c r="I80" s="194"/>
      <c r="N80" s="194"/>
    </row>
    <row r="81" spans="1:14" x14ac:dyDescent="0.3">
      <c r="A81" s="8" t="s">
        <v>70</v>
      </c>
      <c r="B81" s="8" t="s">
        <v>70</v>
      </c>
      <c r="C81" s="194"/>
      <c r="D81" s="194"/>
      <c r="E81" s="194"/>
      <c r="F81" s="194"/>
      <c r="G81" s="194"/>
      <c r="H81" s="194"/>
      <c r="I81" s="194"/>
      <c r="N81" s="194"/>
    </row>
    <row r="82" spans="1:14" x14ac:dyDescent="0.3">
      <c r="A82" s="8" t="s">
        <v>71</v>
      </c>
      <c r="B82" s="8" t="s">
        <v>71</v>
      </c>
      <c r="C82" s="194"/>
      <c r="D82" s="194"/>
      <c r="E82" s="194"/>
      <c r="F82" s="194"/>
      <c r="G82" s="194"/>
      <c r="H82" s="194"/>
      <c r="I82" s="194"/>
      <c r="N82" s="194"/>
    </row>
    <row r="83" spans="1:14" x14ac:dyDescent="0.3">
      <c r="A83" s="8" t="s">
        <v>77</v>
      </c>
      <c r="B83" s="8" t="s">
        <v>77</v>
      </c>
      <c r="C83" s="194"/>
      <c r="D83" s="194"/>
      <c r="E83" s="194"/>
      <c r="F83" s="194"/>
      <c r="G83" s="194"/>
      <c r="H83" s="194"/>
      <c r="I83" s="194"/>
      <c r="N83" s="194"/>
    </row>
    <row r="84" spans="1:14" x14ac:dyDescent="0.3">
      <c r="A84" s="336">
        <v>4.5833333333333337E-2</v>
      </c>
      <c r="B84" s="336">
        <v>4.7916666666666663E-2</v>
      </c>
      <c r="C84" s="194"/>
      <c r="D84" s="194"/>
      <c r="E84" s="194"/>
      <c r="F84" s="194"/>
      <c r="G84" s="194"/>
      <c r="H84" s="194"/>
      <c r="I84" s="194"/>
      <c r="N84" s="194"/>
    </row>
    <row r="85" spans="1:14" x14ac:dyDescent="0.3">
      <c r="A85" s="194"/>
      <c r="B85" s="194"/>
      <c r="C85" s="194"/>
      <c r="D85" s="194"/>
      <c r="E85" s="194"/>
      <c r="F85" s="194"/>
      <c r="G85" s="194"/>
      <c r="H85" s="194"/>
      <c r="I85" s="194"/>
      <c r="N85" s="194"/>
    </row>
    <row r="86" spans="1:14" x14ac:dyDescent="0.3">
      <c r="A86" s="194"/>
      <c r="B86" s="194"/>
      <c r="C86" s="194"/>
      <c r="D86" s="194"/>
      <c r="E86" s="194"/>
      <c r="F86" s="194"/>
      <c r="G86" s="194"/>
      <c r="H86" s="194"/>
      <c r="I86" s="194"/>
      <c r="N86" s="194"/>
    </row>
    <row r="87" spans="1:14" x14ac:dyDescent="0.3">
      <c r="A87" s="192"/>
      <c r="B87" s="194"/>
      <c r="C87" s="194"/>
      <c r="D87" s="194"/>
      <c r="E87" s="194"/>
      <c r="F87" s="194"/>
      <c r="G87" s="194"/>
      <c r="H87" s="194"/>
      <c r="I87" s="194"/>
      <c r="N87" s="194"/>
    </row>
    <row r="88" spans="1:14" x14ac:dyDescent="0.3">
      <c r="A88" s="192"/>
      <c r="B88" s="194"/>
      <c r="C88" s="194"/>
      <c r="D88" s="194"/>
      <c r="E88" s="194"/>
      <c r="F88" s="194"/>
      <c r="G88" s="194"/>
      <c r="H88" s="194"/>
      <c r="I88" s="194"/>
      <c r="N88" s="194"/>
    </row>
    <row r="89" spans="1:14" x14ac:dyDescent="0.3">
      <c r="A89" s="192"/>
      <c r="B89" s="194"/>
      <c r="C89" s="194"/>
      <c r="D89" s="194"/>
      <c r="E89" s="194"/>
      <c r="F89" s="194"/>
      <c r="G89" s="194"/>
      <c r="H89" s="194"/>
      <c r="I89" s="194"/>
      <c r="N89" s="194"/>
    </row>
    <row r="90" spans="1:14" x14ac:dyDescent="0.3">
      <c r="A90" s="192"/>
      <c r="B90" s="194"/>
      <c r="C90" s="194"/>
      <c r="D90" s="194"/>
      <c r="E90" s="194"/>
      <c r="F90" s="194"/>
      <c r="G90" s="194"/>
      <c r="H90" s="194"/>
      <c r="I90" s="194"/>
      <c r="N90" s="194"/>
    </row>
    <row r="91" spans="1:14" x14ac:dyDescent="0.3">
      <c r="A91" s="192"/>
      <c r="B91" s="194"/>
      <c r="C91" s="194"/>
      <c r="D91" s="194"/>
      <c r="E91" s="194"/>
      <c r="F91" s="194"/>
      <c r="G91" s="194"/>
      <c r="H91" s="194"/>
      <c r="I91" s="194"/>
      <c r="N91" s="194"/>
    </row>
    <row r="92" spans="1:14" x14ac:dyDescent="0.3">
      <c r="A92" s="192"/>
      <c r="B92" s="194"/>
      <c r="C92" s="194"/>
      <c r="D92" s="194"/>
      <c r="E92" s="194"/>
      <c r="F92" s="194"/>
      <c r="G92" s="194"/>
      <c r="H92" s="194"/>
      <c r="I92" s="194"/>
      <c r="N92" s="194"/>
    </row>
    <row r="93" spans="1:14" x14ac:dyDescent="0.3">
      <c r="A93" s="192"/>
      <c r="B93" s="193"/>
      <c r="C93" s="193"/>
      <c r="D93" s="193"/>
      <c r="E93" s="193"/>
      <c r="F93" s="193"/>
      <c r="G93" s="193"/>
      <c r="H93" s="193"/>
      <c r="I93" s="193"/>
      <c r="N93" s="193"/>
    </row>
    <row r="94" spans="1:14" x14ac:dyDescent="0.3">
      <c r="A94" s="192"/>
      <c r="B94" s="193"/>
      <c r="C94" s="193"/>
      <c r="D94" s="193"/>
      <c r="E94" s="193"/>
      <c r="F94" s="193"/>
      <c r="G94" s="193"/>
      <c r="H94" s="193"/>
      <c r="I94" s="193"/>
      <c r="N94" s="193"/>
    </row>
    <row r="95" spans="1:14" x14ac:dyDescent="0.3">
      <c r="A95" s="192"/>
      <c r="B95" s="193"/>
      <c r="C95" s="193"/>
      <c r="D95" s="193"/>
      <c r="E95" s="193"/>
      <c r="F95" s="193"/>
      <c r="G95" s="193"/>
      <c r="H95" s="193"/>
      <c r="I95" s="193"/>
      <c r="N95" s="193"/>
    </row>
    <row r="96" spans="1:14" x14ac:dyDescent="0.3">
      <c r="A96" s="192"/>
      <c r="B96" s="193"/>
      <c r="C96" s="193"/>
      <c r="D96" s="193"/>
      <c r="E96" s="193"/>
      <c r="F96" s="193"/>
      <c r="G96" s="193"/>
      <c r="H96" s="193"/>
      <c r="I96" s="193"/>
      <c r="N96" s="193"/>
    </row>
    <row r="97" spans="1:14" x14ac:dyDescent="0.3">
      <c r="A97" s="192"/>
      <c r="B97" s="193"/>
      <c r="C97" s="193"/>
      <c r="D97" s="193"/>
      <c r="E97" s="193"/>
      <c r="F97" s="193"/>
      <c r="G97" s="193"/>
      <c r="H97" s="193"/>
      <c r="I97" s="193"/>
      <c r="N97" s="193"/>
    </row>
    <row r="98" spans="1:14" x14ac:dyDescent="0.3">
      <c r="A98" s="192"/>
      <c r="B98" s="193"/>
      <c r="C98" s="193"/>
      <c r="D98" s="193"/>
      <c r="E98" s="193"/>
      <c r="F98" s="193"/>
      <c r="G98" s="193"/>
      <c r="H98" s="193"/>
      <c r="I98" s="193"/>
      <c r="N98" s="193"/>
    </row>
    <row r="99" spans="1:14" x14ac:dyDescent="0.3">
      <c r="A99" s="192"/>
      <c r="B99" s="193"/>
      <c r="C99" s="193"/>
      <c r="D99" s="193"/>
      <c r="E99" s="193"/>
      <c r="F99" s="193"/>
      <c r="G99" s="193"/>
      <c r="H99" s="193"/>
      <c r="I99" s="193"/>
      <c r="N99" s="193"/>
    </row>
    <row r="100" spans="1:14" x14ac:dyDescent="0.3">
      <c r="A100" s="192"/>
      <c r="B100" s="193"/>
      <c r="C100" s="193"/>
      <c r="D100" s="193"/>
      <c r="E100" s="193"/>
      <c r="F100" s="193"/>
      <c r="G100" s="193"/>
      <c r="H100" s="193"/>
      <c r="I100" s="193"/>
      <c r="N100" s="193"/>
    </row>
    <row r="101" spans="1:14" x14ac:dyDescent="0.3">
      <c r="A101" s="192"/>
      <c r="B101" s="194"/>
      <c r="C101" s="194"/>
      <c r="D101" s="194"/>
      <c r="E101" s="194"/>
      <c r="F101" s="194"/>
      <c r="G101" s="194"/>
      <c r="H101" s="194"/>
      <c r="I101" s="194"/>
      <c r="N101" s="194"/>
    </row>
    <row r="102" spans="1:14" x14ac:dyDescent="0.3">
      <c r="A102" s="192"/>
      <c r="B102" s="194"/>
      <c r="C102" s="194"/>
      <c r="D102" s="194"/>
      <c r="E102" s="194"/>
      <c r="F102" s="194"/>
      <c r="G102" s="194"/>
      <c r="H102" s="194"/>
      <c r="I102" s="194"/>
      <c r="N102" s="194"/>
    </row>
    <row r="103" spans="1:14" x14ac:dyDescent="0.3">
      <c r="A103" s="192"/>
      <c r="B103" s="194"/>
      <c r="C103" s="194"/>
      <c r="D103" s="194"/>
      <c r="E103" s="194"/>
      <c r="F103" s="194"/>
      <c r="G103" s="194"/>
      <c r="H103" s="194"/>
      <c r="I103" s="194"/>
      <c r="N103" s="194"/>
    </row>
    <row r="104" spans="1:14" x14ac:dyDescent="0.3">
      <c r="A104" s="192"/>
      <c r="B104" s="194"/>
      <c r="C104" s="194"/>
      <c r="D104" s="194"/>
      <c r="E104" s="194"/>
      <c r="F104" s="194"/>
      <c r="G104" s="194"/>
      <c r="H104" s="194"/>
      <c r="I104" s="194"/>
      <c r="N104" s="194"/>
    </row>
    <row r="105" spans="1:14" x14ac:dyDescent="0.3">
      <c r="A105" s="194"/>
      <c r="B105" s="194"/>
      <c r="C105" s="194"/>
      <c r="D105" s="194"/>
      <c r="E105" s="194"/>
      <c r="F105" s="194"/>
      <c r="G105" s="194"/>
      <c r="H105" s="194"/>
      <c r="I105" s="194"/>
      <c r="N105" s="194"/>
    </row>
    <row r="106" spans="1:14" x14ac:dyDescent="0.3">
      <c r="A106" s="195"/>
      <c r="B106" s="191"/>
      <c r="C106" s="196"/>
      <c r="D106" s="196"/>
      <c r="E106" s="196"/>
      <c r="F106" s="196"/>
      <c r="G106" s="196"/>
      <c r="H106" s="196"/>
      <c r="I106" s="196"/>
      <c r="N106" s="194"/>
    </row>
    <row r="107" spans="1:14" x14ac:dyDescent="0.3">
      <c r="A107" s="195"/>
      <c r="B107" s="191"/>
      <c r="C107" s="194"/>
      <c r="D107" s="194"/>
      <c r="E107" s="194"/>
      <c r="F107" s="194"/>
      <c r="G107" s="194"/>
      <c r="H107" s="194"/>
      <c r="I107" s="194"/>
      <c r="N107" s="194"/>
    </row>
    <row r="108" spans="1:14" x14ac:dyDescent="0.3">
      <c r="A108" s="192"/>
      <c r="B108" s="194"/>
      <c r="C108" s="194"/>
      <c r="D108" s="194"/>
      <c r="E108" s="194"/>
      <c r="F108" s="194"/>
      <c r="G108" s="194"/>
      <c r="H108" s="194"/>
      <c r="I108" s="194"/>
      <c r="N108" s="194"/>
    </row>
    <row r="109" spans="1:14" x14ac:dyDescent="0.3">
      <c r="A109" s="192"/>
      <c r="B109" s="194"/>
      <c r="C109" s="194"/>
      <c r="D109" s="194"/>
      <c r="E109" s="194"/>
      <c r="F109" s="194"/>
      <c r="G109" s="194"/>
      <c r="H109" s="194"/>
      <c r="I109" s="194"/>
      <c r="N109" s="194"/>
    </row>
    <row r="110" spans="1:14" x14ac:dyDescent="0.3">
      <c r="A110" s="192"/>
      <c r="B110" s="194"/>
      <c r="C110" s="194"/>
      <c r="D110" s="194"/>
      <c r="E110" s="194"/>
      <c r="F110" s="194"/>
      <c r="G110" s="194"/>
      <c r="H110" s="194"/>
      <c r="I110" s="194"/>
      <c r="N110" s="194"/>
    </row>
    <row r="111" spans="1:14" x14ac:dyDescent="0.3">
      <c r="A111" s="192"/>
      <c r="B111" s="194"/>
      <c r="C111" s="194"/>
      <c r="D111" s="194"/>
      <c r="E111" s="194"/>
      <c r="F111" s="194"/>
      <c r="G111" s="194"/>
      <c r="H111" s="194"/>
      <c r="I111" s="194"/>
      <c r="N111" s="194"/>
    </row>
    <row r="112" spans="1:14" x14ac:dyDescent="0.3">
      <c r="A112" s="192"/>
      <c r="B112" s="194"/>
      <c r="C112" s="194"/>
      <c r="D112" s="194"/>
      <c r="E112" s="194"/>
      <c r="F112" s="194"/>
      <c r="G112" s="194"/>
      <c r="H112" s="194"/>
      <c r="I112" s="194"/>
      <c r="N112" s="194"/>
    </row>
    <row r="113" spans="1:14" x14ac:dyDescent="0.3">
      <c r="A113" s="192"/>
      <c r="B113" s="194"/>
      <c r="C113" s="194"/>
      <c r="D113" s="194"/>
      <c r="E113" s="194"/>
      <c r="F113" s="194"/>
      <c r="G113" s="194"/>
      <c r="H113" s="194"/>
      <c r="I113" s="194"/>
      <c r="N113" s="194"/>
    </row>
    <row r="114" spans="1:14" x14ac:dyDescent="0.3">
      <c r="A114" s="192"/>
      <c r="B114" s="193"/>
      <c r="C114" s="193"/>
      <c r="D114" s="193"/>
      <c r="E114" s="193"/>
      <c r="F114" s="193"/>
      <c r="G114" s="193"/>
      <c r="H114" s="193"/>
      <c r="I114" s="193"/>
      <c r="N114" s="193"/>
    </row>
    <row r="115" spans="1:14" x14ac:dyDescent="0.3">
      <c r="A115" s="192"/>
      <c r="B115" s="193"/>
      <c r="C115" s="193"/>
      <c r="D115" s="193"/>
      <c r="E115" s="193"/>
      <c r="F115" s="193"/>
      <c r="G115" s="193"/>
      <c r="H115" s="193"/>
      <c r="I115" s="193"/>
      <c r="N115" s="193"/>
    </row>
    <row r="116" spans="1:14" x14ac:dyDescent="0.3">
      <c r="A116" s="192"/>
      <c r="B116" s="193"/>
      <c r="C116" s="193"/>
      <c r="D116" s="193"/>
      <c r="E116" s="193"/>
      <c r="F116" s="193"/>
      <c r="G116" s="193"/>
      <c r="H116" s="193"/>
      <c r="I116" s="193"/>
      <c r="N116" s="193"/>
    </row>
    <row r="117" spans="1:14" x14ac:dyDescent="0.3">
      <c r="A117" s="192"/>
      <c r="B117" s="193"/>
      <c r="C117" s="193"/>
      <c r="D117" s="193"/>
      <c r="E117" s="193"/>
      <c r="F117" s="193"/>
      <c r="G117" s="193"/>
      <c r="H117" s="193"/>
      <c r="I117" s="193"/>
      <c r="N117" s="193"/>
    </row>
    <row r="118" spans="1:14" x14ac:dyDescent="0.3">
      <c r="A118" s="192"/>
      <c r="B118" s="193"/>
      <c r="C118" s="193"/>
      <c r="D118" s="193"/>
      <c r="E118" s="193"/>
      <c r="F118" s="193"/>
      <c r="G118" s="193"/>
      <c r="H118" s="193"/>
      <c r="I118" s="193"/>
      <c r="N118" s="193"/>
    </row>
    <row r="119" spans="1:14" x14ac:dyDescent="0.3">
      <c r="A119" s="192"/>
      <c r="B119" s="193"/>
      <c r="C119" s="193"/>
      <c r="D119" s="193"/>
      <c r="E119" s="193"/>
      <c r="F119" s="193"/>
      <c r="G119" s="193"/>
      <c r="H119" s="193"/>
      <c r="I119" s="193"/>
      <c r="N119" s="193"/>
    </row>
    <row r="120" spans="1:14" x14ac:dyDescent="0.3">
      <c r="A120" s="192"/>
      <c r="B120" s="193"/>
      <c r="C120" s="193"/>
      <c r="D120" s="193"/>
      <c r="E120" s="193"/>
      <c r="F120" s="193"/>
      <c r="G120" s="193"/>
      <c r="H120" s="193"/>
      <c r="I120" s="193"/>
      <c r="N120" s="193"/>
    </row>
    <row r="121" spans="1:14" x14ac:dyDescent="0.3">
      <c r="A121" s="192"/>
      <c r="B121" s="193"/>
      <c r="C121" s="193"/>
      <c r="D121" s="193"/>
      <c r="E121" s="193"/>
      <c r="F121" s="193"/>
      <c r="G121" s="193"/>
      <c r="H121" s="193"/>
      <c r="I121" s="193"/>
      <c r="N121" s="193"/>
    </row>
    <row r="122" spans="1:14" x14ac:dyDescent="0.3">
      <c r="A122" s="192"/>
      <c r="B122" s="194"/>
      <c r="C122" s="194"/>
      <c r="D122" s="194"/>
      <c r="E122" s="194"/>
      <c r="F122" s="194"/>
      <c r="G122" s="194"/>
      <c r="H122" s="194"/>
      <c r="I122" s="194"/>
      <c r="N122" s="194"/>
    </row>
    <row r="123" spans="1:14" x14ac:dyDescent="0.3">
      <c r="A123" s="192"/>
      <c r="B123" s="194"/>
      <c r="C123" s="194"/>
      <c r="D123" s="194"/>
      <c r="E123" s="194"/>
      <c r="F123" s="194"/>
      <c r="G123" s="194"/>
      <c r="H123" s="194"/>
      <c r="I123" s="194"/>
      <c r="N123" s="194"/>
    </row>
    <row r="124" spans="1:14" x14ac:dyDescent="0.3">
      <c r="A124" s="192"/>
      <c r="B124" s="194"/>
      <c r="C124" s="194"/>
      <c r="D124" s="194"/>
      <c r="E124" s="194"/>
      <c r="F124" s="194"/>
      <c r="G124" s="194"/>
      <c r="H124" s="194"/>
      <c r="I124" s="194"/>
      <c r="N124" s="194"/>
    </row>
    <row r="125" spans="1:14" x14ac:dyDescent="0.3">
      <c r="A125" s="192"/>
      <c r="B125" s="194"/>
      <c r="C125" s="194"/>
      <c r="D125" s="194"/>
      <c r="E125" s="194"/>
      <c r="F125" s="194"/>
      <c r="G125" s="194"/>
      <c r="H125" s="194"/>
      <c r="I125" s="194"/>
      <c r="N125" s="194"/>
    </row>
    <row r="126" spans="1:14" x14ac:dyDescent="0.3">
      <c r="A126" s="194"/>
      <c r="B126" s="194"/>
      <c r="C126" s="194"/>
      <c r="D126" s="194"/>
      <c r="E126" s="194"/>
      <c r="F126" s="194"/>
      <c r="G126" s="194"/>
      <c r="H126" s="194"/>
      <c r="I126" s="194"/>
      <c r="N126" s="194"/>
    </row>
    <row r="127" spans="1:14" x14ac:dyDescent="0.3">
      <c r="A127" s="195"/>
      <c r="B127" s="191"/>
      <c r="C127" s="196"/>
      <c r="D127" s="196"/>
      <c r="E127" s="196"/>
      <c r="F127" s="196"/>
      <c r="G127" s="196"/>
      <c r="H127" s="196"/>
      <c r="I127" s="196"/>
      <c r="N127" s="194"/>
    </row>
    <row r="128" spans="1:14" x14ac:dyDescent="0.3">
      <c r="A128" s="195"/>
      <c r="B128" s="191"/>
      <c r="C128" s="194"/>
      <c r="D128" s="194"/>
      <c r="E128" s="194"/>
      <c r="F128" s="194"/>
      <c r="G128" s="194"/>
      <c r="H128" s="194"/>
      <c r="I128" s="194"/>
      <c r="N128" s="194"/>
    </row>
    <row r="129" spans="1:14" x14ac:dyDescent="0.3">
      <c r="A129" s="192"/>
      <c r="B129" s="194"/>
      <c r="C129" s="194"/>
      <c r="D129" s="194"/>
      <c r="E129" s="194"/>
      <c r="F129" s="194"/>
      <c r="G129" s="194"/>
      <c r="H129" s="194"/>
      <c r="I129" s="194"/>
      <c r="N129" s="194"/>
    </row>
    <row r="130" spans="1:14" x14ac:dyDescent="0.3">
      <c r="A130" s="192"/>
      <c r="B130" s="194"/>
      <c r="C130" s="194"/>
      <c r="D130" s="194"/>
      <c r="E130" s="194"/>
      <c r="F130" s="194"/>
      <c r="G130" s="194"/>
      <c r="H130" s="194"/>
      <c r="I130" s="194"/>
      <c r="N130" s="194"/>
    </row>
    <row r="131" spans="1:14" x14ac:dyDescent="0.3">
      <c r="A131" s="192"/>
      <c r="B131" s="194"/>
      <c r="C131" s="194"/>
      <c r="D131" s="194"/>
      <c r="E131" s="194"/>
      <c r="F131" s="194"/>
      <c r="G131" s="194"/>
      <c r="H131" s="194"/>
      <c r="I131" s="194"/>
      <c r="N131" s="194"/>
    </row>
    <row r="132" spans="1:14" x14ac:dyDescent="0.3">
      <c r="A132" s="192"/>
      <c r="B132" s="194"/>
      <c r="C132" s="194"/>
      <c r="D132" s="194"/>
      <c r="E132" s="194"/>
      <c r="F132" s="194"/>
      <c r="G132" s="194"/>
      <c r="H132" s="194"/>
      <c r="I132" s="194"/>
      <c r="N132" s="194"/>
    </row>
    <row r="133" spans="1:14" x14ac:dyDescent="0.3">
      <c r="A133" s="192"/>
      <c r="B133" s="194"/>
      <c r="C133" s="194"/>
      <c r="D133" s="194"/>
      <c r="E133" s="194"/>
      <c r="F133" s="194"/>
      <c r="G133" s="194"/>
      <c r="H133" s="194"/>
      <c r="I133" s="194"/>
      <c r="N133" s="194"/>
    </row>
    <row r="134" spans="1:14" x14ac:dyDescent="0.3">
      <c r="A134" s="192"/>
      <c r="B134" s="194"/>
      <c r="C134" s="194"/>
      <c r="D134" s="194"/>
      <c r="E134" s="194"/>
      <c r="F134" s="194"/>
      <c r="G134" s="194"/>
      <c r="H134" s="194"/>
      <c r="I134" s="194"/>
      <c r="N134" s="194"/>
    </row>
    <row r="135" spans="1:14" x14ac:dyDescent="0.3">
      <c r="A135" s="192"/>
      <c r="B135" s="193"/>
      <c r="C135" s="193"/>
      <c r="D135" s="193"/>
      <c r="E135" s="193"/>
      <c r="F135" s="193"/>
      <c r="G135" s="193"/>
      <c r="H135" s="193"/>
      <c r="I135" s="193"/>
      <c r="N135" s="193"/>
    </row>
    <row r="136" spans="1:14" x14ac:dyDescent="0.3">
      <c r="A136" s="192"/>
      <c r="B136" s="193"/>
      <c r="C136" s="193"/>
      <c r="D136" s="193"/>
      <c r="E136" s="193"/>
      <c r="F136" s="193"/>
      <c r="G136" s="193"/>
      <c r="H136" s="193"/>
      <c r="I136" s="193"/>
      <c r="N136" s="193"/>
    </row>
    <row r="137" spans="1:14" x14ac:dyDescent="0.3">
      <c r="A137" s="192"/>
      <c r="B137" s="193"/>
      <c r="C137" s="193"/>
      <c r="D137" s="193"/>
      <c r="E137" s="193"/>
      <c r="F137" s="193"/>
      <c r="G137" s="193"/>
      <c r="H137" s="193"/>
      <c r="I137" s="193"/>
      <c r="N137" s="193"/>
    </row>
    <row r="138" spans="1:14" x14ac:dyDescent="0.3">
      <c r="A138" s="192"/>
      <c r="B138" s="193"/>
      <c r="C138" s="193"/>
      <c r="D138" s="193"/>
      <c r="E138" s="193"/>
      <c r="F138" s="193"/>
      <c r="G138" s="193"/>
      <c r="H138" s="193"/>
      <c r="I138" s="193"/>
      <c r="N138" s="193"/>
    </row>
    <row r="139" spans="1:14" x14ac:dyDescent="0.3">
      <c r="A139" s="192"/>
      <c r="B139" s="193"/>
      <c r="C139" s="193"/>
      <c r="D139" s="193"/>
      <c r="E139" s="193"/>
      <c r="F139" s="193"/>
      <c r="G139" s="193"/>
      <c r="H139" s="193"/>
      <c r="I139" s="193"/>
      <c r="N139" s="193"/>
    </row>
    <row r="140" spans="1:14" x14ac:dyDescent="0.3">
      <c r="A140" s="192"/>
      <c r="B140" s="193"/>
      <c r="C140" s="193"/>
      <c r="D140" s="193"/>
      <c r="E140" s="193"/>
      <c r="F140" s="193"/>
      <c r="G140" s="193"/>
      <c r="H140" s="193"/>
      <c r="I140" s="193"/>
      <c r="N140" s="193"/>
    </row>
    <row r="141" spans="1:14" x14ac:dyDescent="0.3">
      <c r="A141" s="192"/>
      <c r="B141" s="193"/>
      <c r="C141" s="193"/>
      <c r="D141" s="193"/>
      <c r="E141" s="193"/>
      <c r="F141" s="193"/>
      <c r="G141" s="193"/>
      <c r="H141" s="193"/>
      <c r="I141" s="193"/>
      <c r="N141" s="193"/>
    </row>
    <row r="142" spans="1:14" x14ac:dyDescent="0.3">
      <c r="A142" s="192"/>
      <c r="B142" s="193"/>
      <c r="C142" s="193"/>
      <c r="D142" s="193"/>
      <c r="E142" s="193"/>
      <c r="F142" s="193"/>
      <c r="G142" s="193"/>
      <c r="H142" s="193"/>
      <c r="I142" s="193"/>
      <c r="N142" s="193"/>
    </row>
    <row r="143" spans="1:14" x14ac:dyDescent="0.3">
      <c r="A143" s="192"/>
      <c r="B143" s="194"/>
      <c r="C143" s="194"/>
      <c r="D143" s="194"/>
      <c r="E143" s="194"/>
      <c r="F143" s="194"/>
      <c r="G143" s="194"/>
      <c r="H143" s="194"/>
      <c r="I143" s="194"/>
      <c r="N143" s="194"/>
    </row>
    <row r="144" spans="1:14" x14ac:dyDescent="0.3">
      <c r="A144" s="192"/>
      <c r="B144" s="194"/>
      <c r="C144" s="194"/>
      <c r="D144" s="194"/>
      <c r="E144" s="194"/>
      <c r="F144" s="194"/>
      <c r="G144" s="194"/>
      <c r="H144" s="194"/>
      <c r="I144" s="194"/>
      <c r="N144" s="194"/>
    </row>
    <row r="145" spans="1:14" x14ac:dyDescent="0.3">
      <c r="A145" s="192"/>
      <c r="B145" s="194"/>
      <c r="C145" s="194"/>
      <c r="D145" s="194"/>
      <c r="E145" s="194"/>
      <c r="F145" s="194"/>
      <c r="G145" s="194"/>
      <c r="H145" s="194"/>
      <c r="I145" s="194"/>
      <c r="N145" s="194"/>
    </row>
    <row r="146" spans="1:14" x14ac:dyDescent="0.3">
      <c r="A146" s="192"/>
      <c r="B146" s="194"/>
      <c r="C146" s="194"/>
      <c r="D146" s="194"/>
      <c r="E146" s="194"/>
      <c r="F146" s="194"/>
      <c r="G146" s="194"/>
      <c r="H146" s="194"/>
      <c r="I146" s="194"/>
      <c r="N146" s="194"/>
    </row>
    <row r="147" spans="1:14" x14ac:dyDescent="0.3">
      <c r="A147" s="194"/>
      <c r="B147" s="194"/>
      <c r="C147" s="194"/>
      <c r="D147" s="194"/>
      <c r="E147" s="194"/>
      <c r="F147" s="194"/>
      <c r="G147" s="194"/>
      <c r="H147" s="194"/>
      <c r="I147" s="194"/>
      <c r="N147" s="194"/>
    </row>
    <row r="148" spans="1:14" x14ac:dyDescent="0.3">
      <c r="A148" s="194"/>
      <c r="B148" s="194"/>
      <c r="C148" s="194"/>
      <c r="D148" s="194"/>
      <c r="E148" s="194"/>
      <c r="F148" s="194"/>
      <c r="G148" s="194"/>
      <c r="H148" s="194"/>
      <c r="I148" s="194"/>
      <c r="N148" s="194"/>
    </row>
    <row r="149" spans="1:14" x14ac:dyDescent="0.3">
      <c r="A149" s="194"/>
      <c r="B149" s="194"/>
      <c r="C149" s="194"/>
      <c r="D149" s="194"/>
      <c r="E149" s="194"/>
      <c r="F149" s="194"/>
      <c r="G149" s="194"/>
      <c r="H149" s="194"/>
      <c r="I149" s="194"/>
      <c r="N149" s="194"/>
    </row>
    <row r="150" spans="1:14" x14ac:dyDescent="0.3">
      <c r="A150" s="192"/>
      <c r="B150" s="194"/>
      <c r="C150" s="194"/>
      <c r="D150" s="194"/>
      <c r="E150" s="194"/>
      <c r="F150" s="194"/>
      <c r="G150" s="194"/>
      <c r="H150" s="194"/>
      <c r="I150" s="194"/>
      <c r="N150" s="194"/>
    </row>
    <row r="151" spans="1:14" x14ac:dyDescent="0.3">
      <c r="A151" s="192"/>
      <c r="B151" s="194"/>
      <c r="C151" s="194"/>
      <c r="D151" s="194"/>
      <c r="E151" s="194"/>
      <c r="F151" s="194"/>
      <c r="G151" s="194"/>
      <c r="H151" s="194"/>
      <c r="I151" s="194"/>
      <c r="N151" s="194"/>
    </row>
    <row r="152" spans="1:14" x14ac:dyDescent="0.3">
      <c r="A152" s="192"/>
      <c r="B152" s="194"/>
      <c r="C152" s="194"/>
      <c r="D152" s="194"/>
      <c r="E152" s="194"/>
      <c r="F152" s="194"/>
      <c r="G152" s="194"/>
      <c r="H152" s="194"/>
      <c r="I152" s="194"/>
      <c r="N152" s="194"/>
    </row>
    <row r="153" spans="1:14" x14ac:dyDescent="0.3">
      <c r="A153" s="192"/>
      <c r="B153" s="194"/>
      <c r="C153" s="194"/>
      <c r="D153" s="194"/>
      <c r="E153" s="194"/>
      <c r="F153" s="194"/>
      <c r="G153" s="194"/>
      <c r="H153" s="194"/>
      <c r="I153" s="194"/>
      <c r="N153" s="194"/>
    </row>
    <row r="154" spans="1:14" x14ac:dyDescent="0.3">
      <c r="A154" s="192"/>
      <c r="B154" s="194"/>
      <c r="C154" s="194"/>
      <c r="D154" s="194"/>
      <c r="E154" s="194"/>
      <c r="F154" s="194"/>
      <c r="G154" s="194"/>
      <c r="H154" s="194"/>
      <c r="I154" s="194"/>
      <c r="N154" s="194"/>
    </row>
    <row r="155" spans="1:14" x14ac:dyDescent="0.3">
      <c r="A155" s="192"/>
      <c r="B155" s="194"/>
      <c r="C155" s="194"/>
      <c r="D155" s="194"/>
      <c r="E155" s="194"/>
      <c r="F155" s="194"/>
      <c r="G155" s="194"/>
      <c r="H155" s="194"/>
      <c r="I155" s="194"/>
      <c r="N155" s="194"/>
    </row>
    <row r="156" spans="1:14" x14ac:dyDescent="0.3">
      <c r="A156" s="192"/>
      <c r="B156" s="193"/>
      <c r="C156" s="193"/>
      <c r="D156" s="193"/>
      <c r="E156" s="193"/>
      <c r="F156" s="193"/>
      <c r="G156" s="193"/>
      <c r="H156" s="193"/>
      <c r="I156" s="193"/>
      <c r="N156" s="193"/>
    </row>
    <row r="157" spans="1:14" x14ac:dyDescent="0.3">
      <c r="A157" s="192"/>
      <c r="B157" s="193"/>
      <c r="C157" s="193"/>
      <c r="D157" s="193"/>
      <c r="E157" s="193"/>
      <c r="F157" s="193"/>
      <c r="G157" s="193"/>
      <c r="H157" s="193"/>
      <c r="I157" s="193"/>
      <c r="N157" s="193"/>
    </row>
    <row r="158" spans="1:14" x14ac:dyDescent="0.3">
      <c r="A158" s="192"/>
      <c r="B158" s="193"/>
      <c r="C158" s="193"/>
      <c r="D158" s="193"/>
      <c r="E158" s="193"/>
      <c r="F158" s="193"/>
      <c r="G158" s="193"/>
      <c r="H158" s="193"/>
      <c r="I158" s="193"/>
      <c r="N158" s="193"/>
    </row>
    <row r="159" spans="1:14" x14ac:dyDescent="0.3">
      <c r="A159" s="192"/>
      <c r="B159" s="193"/>
      <c r="C159" s="193"/>
      <c r="D159" s="193"/>
      <c r="E159" s="193"/>
      <c r="F159" s="193"/>
      <c r="G159" s="193"/>
      <c r="H159" s="193"/>
      <c r="I159" s="193"/>
      <c r="N159" s="193"/>
    </row>
    <row r="160" spans="1:14" x14ac:dyDescent="0.3">
      <c r="A160" s="192"/>
      <c r="B160" s="193"/>
      <c r="C160" s="193"/>
      <c r="D160" s="193"/>
      <c r="E160" s="193"/>
      <c r="F160" s="193"/>
      <c r="G160" s="193"/>
      <c r="H160" s="193"/>
      <c r="I160" s="193"/>
      <c r="N160" s="193"/>
    </row>
    <row r="161" spans="1:14" x14ac:dyDescent="0.3">
      <c r="A161" s="192"/>
      <c r="B161" s="193"/>
      <c r="C161" s="193"/>
      <c r="D161" s="193"/>
      <c r="E161" s="193"/>
      <c r="F161" s="193"/>
      <c r="G161" s="193"/>
      <c r="H161" s="193"/>
      <c r="I161" s="193"/>
      <c r="N161" s="193"/>
    </row>
    <row r="162" spans="1:14" x14ac:dyDescent="0.3">
      <c r="A162" s="192"/>
      <c r="B162" s="193"/>
      <c r="C162" s="193"/>
      <c r="D162" s="193"/>
      <c r="E162" s="193"/>
      <c r="F162" s="193"/>
      <c r="G162" s="193"/>
      <c r="H162" s="193"/>
      <c r="I162" s="193"/>
      <c r="N162" s="193"/>
    </row>
    <row r="163" spans="1:14" x14ac:dyDescent="0.3">
      <c r="A163" s="192"/>
      <c r="B163" s="193"/>
      <c r="C163" s="193"/>
      <c r="D163" s="193"/>
      <c r="E163" s="193"/>
      <c r="F163" s="193"/>
      <c r="G163" s="193"/>
      <c r="H163" s="193"/>
      <c r="I163" s="193"/>
      <c r="N163" s="193"/>
    </row>
    <row r="164" spans="1:14" x14ac:dyDescent="0.3">
      <c r="A164" s="192"/>
      <c r="B164" s="194"/>
      <c r="C164" s="194"/>
      <c r="D164" s="194"/>
      <c r="E164" s="194"/>
      <c r="F164" s="194"/>
      <c r="G164" s="194"/>
      <c r="H164" s="194"/>
      <c r="I164" s="194"/>
      <c r="N164" s="194"/>
    </row>
    <row r="165" spans="1:14" x14ac:dyDescent="0.3">
      <c r="A165" s="192"/>
      <c r="B165" s="194"/>
      <c r="C165" s="194"/>
      <c r="D165" s="194"/>
      <c r="E165" s="194"/>
      <c r="F165" s="194"/>
      <c r="G165" s="194"/>
      <c r="H165" s="194"/>
      <c r="I165" s="194"/>
      <c r="N165" s="194"/>
    </row>
    <row r="166" spans="1:14" x14ac:dyDescent="0.3">
      <c r="A166" s="192"/>
      <c r="B166" s="194"/>
      <c r="C166" s="194"/>
      <c r="D166" s="194"/>
      <c r="E166" s="194"/>
      <c r="F166" s="194"/>
      <c r="G166" s="194"/>
      <c r="H166" s="194"/>
      <c r="I166" s="194"/>
      <c r="N166" s="194"/>
    </row>
    <row r="167" spans="1:14" x14ac:dyDescent="0.3">
      <c r="A167" s="192"/>
      <c r="B167" s="194"/>
      <c r="C167" s="194"/>
      <c r="D167" s="194"/>
      <c r="E167" s="194"/>
      <c r="F167" s="194"/>
      <c r="G167" s="194"/>
      <c r="H167" s="194"/>
      <c r="I167" s="194"/>
      <c r="N167" s="194"/>
    </row>
    <row r="168" spans="1:14" x14ac:dyDescent="0.3">
      <c r="A168" s="194"/>
      <c r="B168" s="194"/>
      <c r="C168" s="194"/>
      <c r="D168" s="194"/>
      <c r="E168" s="194"/>
      <c r="F168" s="194"/>
      <c r="G168" s="194"/>
      <c r="H168" s="194"/>
      <c r="I168" s="194"/>
      <c r="N168" s="194"/>
    </row>
    <row r="169" spans="1:14" x14ac:dyDescent="0.3">
      <c r="A169" s="195"/>
      <c r="B169" s="191"/>
      <c r="C169" s="196"/>
      <c r="D169" s="196"/>
      <c r="E169" s="196"/>
      <c r="F169" s="196"/>
      <c r="G169" s="196"/>
      <c r="H169" s="196"/>
      <c r="I169" s="196"/>
      <c r="N169" s="194"/>
    </row>
    <row r="170" spans="1:14" x14ac:dyDescent="0.3">
      <c r="A170" s="195"/>
      <c r="B170" s="191"/>
      <c r="C170" s="194"/>
      <c r="D170" s="194"/>
      <c r="E170" s="194"/>
      <c r="F170" s="194"/>
      <c r="G170" s="194"/>
      <c r="H170" s="194"/>
      <c r="I170" s="194"/>
      <c r="N170" s="194"/>
    </row>
    <row r="171" spans="1:14" x14ac:dyDescent="0.3">
      <c r="A171" s="192"/>
      <c r="B171" s="194"/>
      <c r="C171" s="194"/>
      <c r="D171" s="194"/>
      <c r="E171" s="194"/>
      <c r="F171" s="194"/>
      <c r="G171" s="194"/>
      <c r="H171" s="194"/>
      <c r="I171" s="194"/>
      <c r="N171" s="194"/>
    </row>
    <row r="172" spans="1:14" x14ac:dyDescent="0.3">
      <c r="A172" s="192"/>
      <c r="B172" s="194"/>
      <c r="C172" s="194"/>
      <c r="D172" s="194"/>
      <c r="E172" s="194"/>
      <c r="F172" s="194"/>
      <c r="G172" s="194"/>
      <c r="H172" s="194"/>
      <c r="I172" s="194"/>
      <c r="N172" s="194"/>
    </row>
    <row r="173" spans="1:14" x14ac:dyDescent="0.3">
      <c r="A173" s="192"/>
      <c r="B173" s="194"/>
      <c r="C173" s="194"/>
      <c r="D173" s="194"/>
      <c r="E173" s="194"/>
      <c r="F173" s="194"/>
      <c r="G173" s="194"/>
      <c r="H173" s="194"/>
      <c r="I173" s="194"/>
      <c r="N173" s="194"/>
    </row>
    <row r="174" spans="1:14" x14ac:dyDescent="0.3">
      <c r="A174" s="192"/>
      <c r="B174" s="194"/>
      <c r="C174" s="194"/>
      <c r="D174" s="194"/>
      <c r="E174" s="194"/>
      <c r="F174" s="194"/>
      <c r="G174" s="194"/>
      <c r="H174" s="194"/>
      <c r="I174" s="194"/>
      <c r="N174" s="194"/>
    </row>
    <row r="175" spans="1:14" x14ac:dyDescent="0.3">
      <c r="A175" s="192"/>
      <c r="B175" s="194"/>
      <c r="C175" s="194"/>
      <c r="D175" s="194"/>
      <c r="E175" s="194"/>
      <c r="F175" s="194"/>
      <c r="G175" s="194"/>
      <c r="H175" s="194"/>
      <c r="I175" s="194"/>
      <c r="N175" s="194"/>
    </row>
    <row r="176" spans="1:14" x14ac:dyDescent="0.3">
      <c r="A176" s="192"/>
      <c r="B176" s="194"/>
      <c r="C176" s="194"/>
      <c r="D176" s="194"/>
      <c r="E176" s="194"/>
      <c r="F176" s="194"/>
      <c r="G176" s="194"/>
      <c r="H176" s="194"/>
      <c r="I176" s="194"/>
      <c r="N176" s="194"/>
    </row>
    <row r="177" spans="1:14" x14ac:dyDescent="0.3">
      <c r="A177" s="192"/>
      <c r="B177" s="193"/>
      <c r="C177" s="193"/>
      <c r="D177" s="193"/>
      <c r="E177" s="193"/>
      <c r="F177" s="193"/>
      <c r="G177" s="193"/>
      <c r="H177" s="193"/>
      <c r="I177" s="193"/>
      <c r="N177" s="193"/>
    </row>
    <row r="178" spans="1:14" x14ac:dyDescent="0.3">
      <c r="A178" s="192"/>
      <c r="B178" s="193"/>
      <c r="C178" s="193"/>
      <c r="D178" s="193"/>
      <c r="E178" s="193"/>
      <c r="F178" s="193"/>
      <c r="G178" s="193"/>
      <c r="H178" s="193"/>
      <c r="I178" s="193"/>
      <c r="N178" s="193"/>
    </row>
    <row r="179" spans="1:14" x14ac:dyDescent="0.3">
      <c r="A179" s="192"/>
      <c r="B179" s="193"/>
      <c r="C179" s="193"/>
      <c r="D179" s="193"/>
      <c r="E179" s="193"/>
      <c r="F179" s="193"/>
      <c r="G179" s="193"/>
      <c r="H179" s="193"/>
      <c r="I179" s="193"/>
      <c r="N179" s="193"/>
    </row>
    <row r="180" spans="1:14" x14ac:dyDescent="0.3">
      <c r="A180" s="192"/>
      <c r="B180" s="193"/>
      <c r="C180" s="193"/>
      <c r="D180" s="193"/>
      <c r="E180" s="193"/>
      <c r="F180" s="193"/>
      <c r="G180" s="193"/>
      <c r="H180" s="193"/>
      <c r="I180" s="193"/>
      <c r="N180" s="193"/>
    </row>
    <row r="181" spans="1:14" x14ac:dyDescent="0.3">
      <c r="A181" s="192"/>
      <c r="B181" s="193"/>
      <c r="C181" s="193"/>
      <c r="D181" s="193"/>
      <c r="E181" s="193"/>
      <c r="F181" s="193"/>
      <c r="G181" s="193"/>
      <c r="H181" s="193"/>
      <c r="I181" s="193"/>
      <c r="N181" s="193"/>
    </row>
    <row r="182" spans="1:14" x14ac:dyDescent="0.3">
      <c r="A182" s="192"/>
      <c r="B182" s="193"/>
      <c r="C182" s="193"/>
      <c r="D182" s="193"/>
      <c r="E182" s="193"/>
      <c r="F182" s="193"/>
      <c r="G182" s="193"/>
      <c r="H182" s="193"/>
      <c r="I182" s="193"/>
      <c r="N182" s="193"/>
    </row>
    <row r="183" spans="1:14" x14ac:dyDescent="0.3">
      <c r="A183" s="192"/>
      <c r="B183" s="193"/>
      <c r="C183" s="193"/>
      <c r="D183" s="193"/>
      <c r="E183" s="193"/>
      <c r="F183" s="193"/>
      <c r="G183" s="193"/>
      <c r="H183" s="193"/>
      <c r="I183" s="193"/>
      <c r="N183" s="193"/>
    </row>
    <row r="184" spans="1:14" x14ac:dyDescent="0.3">
      <c r="A184" s="192"/>
      <c r="B184" s="193"/>
      <c r="C184" s="193"/>
      <c r="D184" s="193"/>
      <c r="E184" s="193"/>
      <c r="F184" s="193"/>
      <c r="G184" s="193"/>
      <c r="H184" s="193"/>
      <c r="I184" s="193"/>
      <c r="N184" s="193"/>
    </row>
    <row r="185" spans="1:14" x14ac:dyDescent="0.3">
      <c r="A185" s="192"/>
      <c r="B185" s="194"/>
      <c r="C185" s="194"/>
      <c r="D185" s="194"/>
      <c r="E185" s="194"/>
      <c r="F185" s="194"/>
      <c r="G185" s="194"/>
      <c r="H185" s="194"/>
      <c r="I185" s="194"/>
      <c r="N185" s="194"/>
    </row>
    <row r="186" spans="1:14" x14ac:dyDescent="0.3">
      <c r="A186" s="192"/>
      <c r="B186" s="194"/>
      <c r="C186" s="194"/>
      <c r="D186" s="194"/>
      <c r="E186" s="194"/>
      <c r="F186" s="194"/>
      <c r="G186" s="194"/>
      <c r="H186" s="194"/>
      <c r="I186" s="194"/>
      <c r="N186" s="194"/>
    </row>
    <row r="187" spans="1:14" x14ac:dyDescent="0.3">
      <c r="A187" s="192"/>
      <c r="B187" s="194"/>
      <c r="C187" s="194"/>
      <c r="D187" s="194"/>
      <c r="E187" s="194"/>
      <c r="F187" s="194"/>
      <c r="G187" s="194"/>
      <c r="H187" s="194"/>
      <c r="I187" s="194"/>
      <c r="N187" s="194"/>
    </row>
    <row r="188" spans="1:14" x14ac:dyDescent="0.3">
      <c r="A188" s="192"/>
      <c r="B188" s="194"/>
      <c r="C188" s="194"/>
      <c r="D188" s="194"/>
      <c r="E188" s="194"/>
      <c r="F188" s="194"/>
      <c r="G188" s="194"/>
      <c r="H188" s="194"/>
      <c r="I188" s="194"/>
      <c r="N188" s="194"/>
    </row>
    <row r="189" spans="1:14" x14ac:dyDescent="0.3">
      <c r="A189" s="194"/>
      <c r="B189" s="194"/>
      <c r="C189" s="194"/>
      <c r="D189" s="194"/>
      <c r="E189" s="194"/>
      <c r="F189" s="194"/>
      <c r="G189" s="194"/>
      <c r="H189" s="194"/>
      <c r="I189" s="194"/>
      <c r="N189" s="194"/>
    </row>
    <row r="190" spans="1:14" x14ac:dyDescent="0.3">
      <c r="A190" s="195"/>
      <c r="B190" s="191"/>
      <c r="C190" s="196"/>
      <c r="D190" s="196"/>
      <c r="E190" s="196"/>
      <c r="F190" s="196"/>
      <c r="G190" s="196"/>
      <c r="H190" s="196"/>
      <c r="I190" s="196"/>
      <c r="N190" s="194"/>
    </row>
    <row r="191" spans="1:14" x14ac:dyDescent="0.3">
      <c r="A191" s="195"/>
      <c r="B191" s="191"/>
      <c r="C191" s="194"/>
      <c r="D191" s="194"/>
      <c r="E191" s="194"/>
      <c r="F191" s="194"/>
      <c r="G191" s="194"/>
      <c r="H191" s="194"/>
      <c r="I191" s="194"/>
      <c r="N191" s="194"/>
    </row>
    <row r="192" spans="1:14" x14ac:dyDescent="0.3">
      <c r="A192" s="192"/>
      <c r="B192" s="194"/>
      <c r="C192" s="194"/>
      <c r="D192" s="194"/>
      <c r="E192" s="194"/>
      <c r="F192" s="194"/>
      <c r="G192" s="194"/>
      <c r="H192" s="194"/>
      <c r="I192" s="194"/>
      <c r="N192" s="194"/>
    </row>
    <row r="193" spans="1:14" x14ac:dyDescent="0.3">
      <c r="A193" s="192"/>
      <c r="B193" s="194"/>
      <c r="C193" s="194"/>
      <c r="D193" s="194"/>
      <c r="E193" s="194"/>
      <c r="F193" s="194"/>
      <c r="G193" s="194"/>
      <c r="H193" s="194"/>
      <c r="I193" s="194"/>
      <c r="N193" s="194"/>
    </row>
    <row r="194" spans="1:14" x14ac:dyDescent="0.3">
      <c r="A194" s="192"/>
      <c r="B194" s="194"/>
      <c r="C194" s="194"/>
      <c r="D194" s="194"/>
      <c r="E194" s="194"/>
      <c r="F194" s="194"/>
      <c r="G194" s="194"/>
      <c r="H194" s="194"/>
      <c r="I194" s="194"/>
      <c r="N194" s="194"/>
    </row>
    <row r="195" spans="1:14" x14ac:dyDescent="0.3">
      <c r="A195" s="192"/>
      <c r="B195" s="194"/>
      <c r="C195" s="194"/>
      <c r="D195" s="194"/>
      <c r="E195" s="194"/>
      <c r="F195" s="194"/>
      <c r="G195" s="194"/>
      <c r="H195" s="194"/>
      <c r="I195" s="194"/>
      <c r="N195" s="194"/>
    </row>
    <row r="196" spans="1:14" x14ac:dyDescent="0.3">
      <c r="A196" s="192"/>
      <c r="B196" s="194"/>
      <c r="C196" s="194"/>
      <c r="D196" s="194"/>
      <c r="E196" s="194"/>
      <c r="F196" s="194"/>
      <c r="G196" s="194"/>
      <c r="H196" s="194"/>
      <c r="I196" s="194"/>
      <c r="N196" s="194"/>
    </row>
    <row r="197" spans="1:14" x14ac:dyDescent="0.3">
      <c r="A197" s="192"/>
      <c r="B197" s="194"/>
      <c r="C197" s="194"/>
      <c r="D197" s="194"/>
      <c r="E197" s="194"/>
      <c r="F197" s="194"/>
      <c r="G197" s="194"/>
      <c r="H197" s="194"/>
      <c r="I197" s="194"/>
      <c r="N197" s="194"/>
    </row>
    <row r="198" spans="1:14" x14ac:dyDescent="0.3">
      <c r="A198" s="192"/>
      <c r="B198" s="194"/>
      <c r="C198" s="194"/>
      <c r="D198" s="194"/>
      <c r="E198" s="194"/>
      <c r="F198" s="194"/>
      <c r="G198" s="194"/>
      <c r="H198" s="194"/>
      <c r="I198" s="194"/>
      <c r="N198" s="194"/>
    </row>
    <row r="199" spans="1:14" x14ac:dyDescent="0.3">
      <c r="A199" s="192"/>
      <c r="B199" s="194"/>
      <c r="C199" s="194"/>
      <c r="D199" s="194"/>
      <c r="E199" s="194"/>
      <c r="F199" s="194"/>
      <c r="G199" s="194"/>
      <c r="H199" s="194"/>
      <c r="I199" s="194"/>
      <c r="N199" s="194"/>
    </row>
    <row r="200" spans="1:14" x14ac:dyDescent="0.3">
      <c r="A200" s="192"/>
      <c r="B200" s="194"/>
      <c r="C200" s="194"/>
      <c r="D200" s="194"/>
      <c r="E200" s="194"/>
      <c r="F200" s="194"/>
      <c r="G200" s="194"/>
      <c r="H200" s="194"/>
      <c r="I200" s="194"/>
      <c r="N200" s="194"/>
    </row>
    <row r="201" spans="1:14" x14ac:dyDescent="0.3">
      <c r="A201" s="192"/>
      <c r="B201" s="194"/>
      <c r="C201" s="194"/>
      <c r="D201" s="194"/>
      <c r="E201" s="194"/>
      <c r="F201" s="194"/>
      <c r="G201" s="194"/>
      <c r="H201" s="194"/>
      <c r="I201" s="194"/>
      <c r="N201" s="194"/>
    </row>
    <row r="202" spans="1:14" x14ac:dyDescent="0.3">
      <c r="A202" s="192"/>
      <c r="B202" s="194"/>
      <c r="C202" s="194"/>
      <c r="D202" s="194"/>
      <c r="E202" s="194"/>
      <c r="F202" s="194"/>
      <c r="G202" s="194"/>
      <c r="H202" s="194"/>
      <c r="I202" s="194"/>
      <c r="N202" s="194"/>
    </row>
    <row r="203" spans="1:14" x14ac:dyDescent="0.3">
      <c r="A203" s="192"/>
      <c r="B203" s="194"/>
      <c r="C203" s="194"/>
      <c r="D203" s="194"/>
      <c r="E203" s="194"/>
      <c r="F203" s="194"/>
      <c r="G203" s="194"/>
      <c r="H203" s="194"/>
      <c r="I203" s="194"/>
      <c r="N203" s="194"/>
    </row>
    <row r="204" spans="1:14" x14ac:dyDescent="0.3">
      <c r="A204" s="192"/>
      <c r="B204" s="194"/>
      <c r="C204" s="194"/>
      <c r="D204" s="194"/>
      <c r="E204" s="194"/>
      <c r="F204" s="194"/>
      <c r="G204" s="194"/>
      <c r="H204" s="194"/>
      <c r="I204" s="194"/>
      <c r="N204" s="194"/>
    </row>
    <row r="205" spans="1:14" x14ac:dyDescent="0.3">
      <c r="A205" s="192"/>
      <c r="B205" s="194"/>
      <c r="C205" s="194"/>
      <c r="D205" s="194"/>
      <c r="E205" s="194"/>
      <c r="F205" s="194"/>
      <c r="G205" s="194"/>
      <c r="H205" s="194"/>
      <c r="I205" s="194"/>
      <c r="N205" s="194"/>
    </row>
    <row r="206" spans="1:14" x14ac:dyDescent="0.3">
      <c r="A206" s="192"/>
      <c r="B206" s="194"/>
      <c r="C206" s="194"/>
      <c r="D206" s="194"/>
      <c r="E206" s="194"/>
      <c r="F206" s="194"/>
      <c r="G206" s="194"/>
      <c r="H206" s="194"/>
      <c r="I206" s="194"/>
      <c r="N206" s="194"/>
    </row>
    <row r="207" spans="1:14" x14ac:dyDescent="0.3">
      <c r="A207" s="192"/>
      <c r="B207" s="194"/>
      <c r="C207" s="194"/>
      <c r="D207" s="194"/>
      <c r="E207" s="194"/>
      <c r="F207" s="194"/>
      <c r="G207" s="194"/>
      <c r="H207" s="194"/>
      <c r="I207" s="194"/>
      <c r="N207" s="194"/>
    </row>
    <row r="208" spans="1:14" x14ac:dyDescent="0.3">
      <c r="A208" s="192"/>
      <c r="B208" s="194"/>
      <c r="C208" s="194"/>
      <c r="D208" s="194"/>
      <c r="E208" s="194"/>
      <c r="F208" s="194"/>
      <c r="G208" s="194"/>
      <c r="H208" s="194"/>
      <c r="I208" s="194"/>
      <c r="N208" s="194"/>
    </row>
    <row r="209" spans="1:14" x14ac:dyDescent="0.3">
      <c r="A209" s="192"/>
      <c r="B209" s="194"/>
      <c r="C209" s="194"/>
      <c r="D209" s="194"/>
      <c r="E209" s="194"/>
      <c r="F209" s="194"/>
      <c r="G209" s="194"/>
      <c r="H209" s="194"/>
      <c r="I209" s="194"/>
      <c r="N209" s="194"/>
    </row>
  </sheetData>
  <mergeCells count="11">
    <mergeCell ref="C29:J29"/>
    <mergeCell ref="A1:A2"/>
    <mergeCell ref="C1:J1"/>
    <mergeCell ref="C8:J8"/>
    <mergeCell ref="C15:J15"/>
    <mergeCell ref="C22:J22"/>
    <mergeCell ref="C64:J64"/>
    <mergeCell ref="C36:J36"/>
    <mergeCell ref="C43:J43"/>
    <mergeCell ref="C50:J50"/>
    <mergeCell ref="C57:J57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1313-5142-4AB1-B8C1-78DE4E1D5492}">
  <dimension ref="A1:N209"/>
  <sheetViews>
    <sheetView topLeftCell="A7" zoomScale="85" zoomScaleNormal="85" workbookViewId="0">
      <selection activeCell="E28" sqref="E28"/>
    </sheetView>
  </sheetViews>
  <sheetFormatPr defaultRowHeight="14.4" x14ac:dyDescent="0.3"/>
  <cols>
    <col min="1" max="1" width="17.44140625" style="8" bestFit="1" customWidth="1"/>
    <col min="2" max="2" width="14.77734375" style="8" bestFit="1" customWidth="1"/>
    <col min="3" max="9" width="8.88671875" style="8"/>
    <col min="10" max="10" width="9.6640625" customWidth="1"/>
    <col min="14" max="14" width="8.88671875" style="8"/>
  </cols>
  <sheetData>
    <row r="1" spans="1:14" ht="15" thickBot="1" x14ac:dyDescent="0.35">
      <c r="A1" s="1220" t="s">
        <v>36</v>
      </c>
      <c r="B1" s="100" t="s">
        <v>32</v>
      </c>
      <c r="C1" s="1218" t="s">
        <v>93</v>
      </c>
      <c r="D1" s="1222"/>
      <c r="E1" s="1222"/>
      <c r="F1" s="1222"/>
      <c r="G1" s="1222"/>
      <c r="H1" s="1222"/>
      <c r="I1" s="1222"/>
      <c r="J1" s="1219"/>
      <c r="K1" s="343" t="s">
        <v>59</v>
      </c>
      <c r="L1" s="13" t="s">
        <v>42</v>
      </c>
      <c r="N1"/>
    </row>
    <row r="2" spans="1:14" ht="15" thickBot="1" x14ac:dyDescent="0.35">
      <c r="A2" s="1221"/>
      <c r="B2" s="100" t="s">
        <v>33</v>
      </c>
      <c r="C2" s="217">
        <v>0</v>
      </c>
      <c r="D2" s="218">
        <v>1</v>
      </c>
      <c r="E2" s="218">
        <v>2</v>
      </c>
      <c r="F2" s="218">
        <v>3</v>
      </c>
      <c r="G2" s="218">
        <v>4</v>
      </c>
      <c r="H2" s="218">
        <v>5</v>
      </c>
      <c r="I2" s="219">
        <v>6</v>
      </c>
      <c r="J2" s="151">
        <v>7</v>
      </c>
      <c r="K2" s="140" t="s">
        <v>58</v>
      </c>
      <c r="L2" s="375"/>
      <c r="N2"/>
    </row>
    <row r="3" spans="1:14" ht="15" thickBot="1" x14ac:dyDescent="0.35">
      <c r="A3" s="395" t="s">
        <v>83</v>
      </c>
      <c r="B3" s="387">
        <v>1</v>
      </c>
      <c r="C3" s="388">
        <v>1800</v>
      </c>
      <c r="D3" s="388">
        <v>3600</v>
      </c>
      <c r="E3" s="389">
        <v>3600</v>
      </c>
      <c r="F3" s="389">
        <v>3600</v>
      </c>
      <c r="G3" s="389">
        <v>3600</v>
      </c>
      <c r="H3" s="389">
        <v>3600</v>
      </c>
      <c r="I3" s="390">
        <v>3600</v>
      </c>
      <c r="J3" s="389">
        <v>3600</v>
      </c>
      <c r="K3" s="388">
        <v>3600</v>
      </c>
      <c r="L3" s="370">
        <f t="shared" ref="L3:L9" si="0">C3+D3+E3*4+G3*4</f>
        <v>34200</v>
      </c>
      <c r="N3"/>
    </row>
    <row r="4" spans="1:14" ht="15" thickBot="1" x14ac:dyDescent="0.35">
      <c r="A4" s="396" t="s">
        <v>84</v>
      </c>
      <c r="B4" s="125">
        <v>1</v>
      </c>
      <c r="C4" s="144">
        <f>C3</f>
        <v>1800</v>
      </c>
      <c r="D4" s="144">
        <f t="shared" ref="D4:K4" si="1">D3</f>
        <v>3600</v>
      </c>
      <c r="E4" s="144">
        <f t="shared" si="1"/>
        <v>3600</v>
      </c>
      <c r="F4" s="144">
        <f t="shared" si="1"/>
        <v>3600</v>
      </c>
      <c r="G4" s="144">
        <f t="shared" si="1"/>
        <v>3600</v>
      </c>
      <c r="H4" s="144">
        <f t="shared" si="1"/>
        <v>3600</v>
      </c>
      <c r="I4" s="144">
        <f t="shared" si="1"/>
        <v>3600</v>
      </c>
      <c r="J4" s="144">
        <f t="shared" si="1"/>
        <v>3600</v>
      </c>
      <c r="K4" s="144">
        <f t="shared" si="1"/>
        <v>3600</v>
      </c>
      <c r="L4" s="370">
        <f t="shared" si="0"/>
        <v>34200</v>
      </c>
      <c r="N4"/>
    </row>
    <row r="5" spans="1:14" ht="15" thickBot="1" x14ac:dyDescent="0.35">
      <c r="A5" s="397" t="s">
        <v>85</v>
      </c>
      <c r="B5" s="385">
        <v>1</v>
      </c>
      <c r="C5" s="386">
        <f>C3</f>
        <v>1800</v>
      </c>
      <c r="D5" s="386">
        <f t="shared" ref="D5:K5" si="2">D3</f>
        <v>3600</v>
      </c>
      <c r="E5" s="386">
        <f t="shared" si="2"/>
        <v>3600</v>
      </c>
      <c r="F5" s="386">
        <f t="shared" si="2"/>
        <v>3600</v>
      </c>
      <c r="G5" s="386">
        <f t="shared" si="2"/>
        <v>3600</v>
      </c>
      <c r="H5" s="386">
        <f t="shared" si="2"/>
        <v>3600</v>
      </c>
      <c r="I5" s="386">
        <f t="shared" si="2"/>
        <v>3600</v>
      </c>
      <c r="J5" s="386">
        <f t="shared" si="2"/>
        <v>3600</v>
      </c>
      <c r="K5" s="386">
        <f t="shared" si="2"/>
        <v>3600</v>
      </c>
      <c r="L5" s="370">
        <f t="shared" si="0"/>
        <v>34200</v>
      </c>
      <c r="N5"/>
    </row>
    <row r="6" spans="1:14" ht="15" thickBot="1" x14ac:dyDescent="0.35">
      <c r="A6" s="398" t="s">
        <v>86</v>
      </c>
      <c r="B6" s="391">
        <v>1</v>
      </c>
      <c r="C6" s="392">
        <f>C3</f>
        <v>1800</v>
      </c>
      <c r="D6" s="392">
        <f t="shared" ref="D6:K6" si="3">D3</f>
        <v>3600</v>
      </c>
      <c r="E6" s="392">
        <f t="shared" si="3"/>
        <v>3600</v>
      </c>
      <c r="F6" s="392">
        <f t="shared" si="3"/>
        <v>3600</v>
      </c>
      <c r="G6" s="392">
        <f t="shared" si="3"/>
        <v>3600</v>
      </c>
      <c r="H6" s="392">
        <f t="shared" si="3"/>
        <v>3600</v>
      </c>
      <c r="I6" s="392">
        <f t="shared" si="3"/>
        <v>3600</v>
      </c>
      <c r="J6" s="392">
        <f t="shared" si="3"/>
        <v>3600</v>
      </c>
      <c r="K6" s="392">
        <f t="shared" si="3"/>
        <v>3600</v>
      </c>
      <c r="L6" s="13">
        <f t="shared" si="0"/>
        <v>34200</v>
      </c>
      <c r="N6"/>
    </row>
    <row r="7" spans="1:14" ht="15" thickBot="1" x14ac:dyDescent="0.35">
      <c r="A7" s="399" t="s">
        <v>87</v>
      </c>
      <c r="B7" s="393">
        <v>1</v>
      </c>
      <c r="C7" s="394">
        <f>C3</f>
        <v>1800</v>
      </c>
      <c r="D7" s="394">
        <f t="shared" ref="D7:K7" si="4">D3</f>
        <v>3600</v>
      </c>
      <c r="E7" s="394">
        <f t="shared" si="4"/>
        <v>3600</v>
      </c>
      <c r="F7" s="394">
        <f t="shared" si="4"/>
        <v>3600</v>
      </c>
      <c r="G7" s="394">
        <f t="shared" si="4"/>
        <v>3600</v>
      </c>
      <c r="H7" s="394">
        <f t="shared" si="4"/>
        <v>3600</v>
      </c>
      <c r="I7" s="394">
        <f t="shared" si="4"/>
        <v>3600</v>
      </c>
      <c r="J7" s="394">
        <f t="shared" si="4"/>
        <v>3600</v>
      </c>
      <c r="K7" s="394">
        <f t="shared" si="4"/>
        <v>3600</v>
      </c>
      <c r="L7" s="13">
        <f t="shared" si="0"/>
        <v>34200</v>
      </c>
      <c r="N7"/>
    </row>
    <row r="8" spans="1:14" ht="15" thickBot="1" x14ac:dyDescent="0.35">
      <c r="A8" s="400" t="s">
        <v>88</v>
      </c>
      <c r="B8" s="381">
        <v>1</v>
      </c>
      <c r="C8" s="382">
        <f>C3</f>
        <v>1800</v>
      </c>
      <c r="D8" s="382">
        <f t="shared" ref="D8:K8" si="5">D3</f>
        <v>3600</v>
      </c>
      <c r="E8" s="382">
        <f t="shared" si="5"/>
        <v>3600</v>
      </c>
      <c r="F8" s="382">
        <f t="shared" si="5"/>
        <v>3600</v>
      </c>
      <c r="G8" s="382">
        <f t="shared" si="5"/>
        <v>3600</v>
      </c>
      <c r="H8" s="382">
        <f t="shared" si="5"/>
        <v>3600</v>
      </c>
      <c r="I8" s="382">
        <f t="shared" si="5"/>
        <v>3600</v>
      </c>
      <c r="J8" s="382">
        <f t="shared" si="5"/>
        <v>3600</v>
      </c>
      <c r="K8" s="382">
        <f t="shared" si="5"/>
        <v>3600</v>
      </c>
      <c r="L8" s="370">
        <f t="shared" si="0"/>
        <v>34200</v>
      </c>
      <c r="N8"/>
    </row>
    <row r="9" spans="1:14" ht="15" thickBot="1" x14ac:dyDescent="0.35">
      <c r="A9" s="401" t="s">
        <v>89</v>
      </c>
      <c r="B9" s="383">
        <v>1</v>
      </c>
      <c r="C9" s="384">
        <f>C3</f>
        <v>1800</v>
      </c>
      <c r="D9" s="384">
        <f t="shared" ref="D9:K9" si="6">D3</f>
        <v>3600</v>
      </c>
      <c r="E9" s="384">
        <f t="shared" si="6"/>
        <v>3600</v>
      </c>
      <c r="F9" s="384">
        <f t="shared" si="6"/>
        <v>3600</v>
      </c>
      <c r="G9" s="384">
        <f t="shared" si="6"/>
        <v>3600</v>
      </c>
      <c r="H9" s="384">
        <f t="shared" si="6"/>
        <v>3600</v>
      </c>
      <c r="I9" s="384">
        <f t="shared" si="6"/>
        <v>3600</v>
      </c>
      <c r="J9" s="384">
        <f t="shared" si="6"/>
        <v>3600</v>
      </c>
      <c r="K9" s="384">
        <f t="shared" si="6"/>
        <v>3600</v>
      </c>
      <c r="L9" s="13">
        <f t="shared" si="0"/>
        <v>34200</v>
      </c>
      <c r="N9"/>
    </row>
    <row r="10" spans="1:14" ht="15" thickBot="1" x14ac:dyDescent="0.35">
      <c r="N10"/>
    </row>
    <row r="11" spans="1:14" ht="15" thickBot="1" x14ac:dyDescent="0.35">
      <c r="A11" s="215" t="s">
        <v>35</v>
      </c>
      <c r="B11" s="100" t="s">
        <v>32</v>
      </c>
      <c r="C11" s="1218" t="s">
        <v>93</v>
      </c>
      <c r="D11" s="1222"/>
      <c r="E11" s="1222"/>
      <c r="F11" s="1222"/>
      <c r="G11" s="1222"/>
      <c r="H11" s="1222"/>
      <c r="I11" s="1222"/>
      <c r="J11" s="1219"/>
      <c r="K11" s="344" t="s">
        <v>59</v>
      </c>
      <c r="L11" s="9" t="s">
        <v>42</v>
      </c>
      <c r="N11"/>
    </row>
    <row r="12" spans="1:14" ht="15.6" thickTop="1" thickBot="1" x14ac:dyDescent="0.35">
      <c r="A12" s="216" t="s">
        <v>53</v>
      </c>
      <c r="B12" s="167" t="s">
        <v>33</v>
      </c>
      <c r="C12" s="140">
        <v>0</v>
      </c>
      <c r="D12" s="151">
        <v>1</v>
      </c>
      <c r="E12" s="151">
        <v>2</v>
      </c>
      <c r="F12" s="151">
        <v>3</v>
      </c>
      <c r="G12" s="151">
        <v>4</v>
      </c>
      <c r="H12" s="151">
        <v>5</v>
      </c>
      <c r="I12" s="225">
        <v>6</v>
      </c>
      <c r="J12" s="151" t="s">
        <v>78</v>
      </c>
      <c r="K12" s="140" t="s">
        <v>58</v>
      </c>
      <c r="L12" s="375"/>
      <c r="N12"/>
    </row>
    <row r="13" spans="1:14" ht="15.6" thickTop="1" thickBot="1" x14ac:dyDescent="0.35">
      <c r="A13" s="395" t="s">
        <v>83</v>
      </c>
      <c r="B13" s="387">
        <v>1</v>
      </c>
      <c r="C13" s="388">
        <f>C23+C33+C47*5+C57*5+C67*2.333</f>
        <v>12665.000000000002</v>
      </c>
      <c r="D13" s="388">
        <f t="shared" ref="D13:K13" si="7">D23+D33+D47*5+D57*5+D67*2.333+D75*100</f>
        <v>211665</v>
      </c>
      <c r="E13" s="388">
        <f t="shared" si="7"/>
        <v>61660.000000000007</v>
      </c>
      <c r="F13" s="388">
        <f t="shared" si="7"/>
        <v>350000</v>
      </c>
      <c r="G13" s="388">
        <f t="shared" si="7"/>
        <v>175000</v>
      </c>
      <c r="H13" s="388">
        <f t="shared" si="7"/>
        <v>134995</v>
      </c>
      <c r="I13" s="388">
        <f t="shared" si="7"/>
        <v>67497.5</v>
      </c>
      <c r="J13" s="388">
        <f t="shared" si="7"/>
        <v>0</v>
      </c>
      <c r="K13" s="463">
        <f t="shared" si="7"/>
        <v>0</v>
      </c>
      <c r="L13" s="417">
        <f>C13+D13+E13+F13+G13+H13+I13+J13</f>
        <v>1013482.5</v>
      </c>
      <c r="N13"/>
    </row>
    <row r="14" spans="1:14" ht="15" thickBot="1" x14ac:dyDescent="0.35">
      <c r="A14" s="396" t="s">
        <v>84</v>
      </c>
      <c r="B14" s="125">
        <v>1</v>
      </c>
      <c r="C14" s="144">
        <f>C13</f>
        <v>12665.000000000002</v>
      </c>
      <c r="D14" s="144">
        <f t="shared" ref="D14:K14" si="8">D13</f>
        <v>211665</v>
      </c>
      <c r="E14" s="144">
        <f t="shared" si="8"/>
        <v>61660.000000000007</v>
      </c>
      <c r="F14" s="144">
        <f t="shared" si="8"/>
        <v>350000</v>
      </c>
      <c r="G14" s="144">
        <f t="shared" si="8"/>
        <v>175000</v>
      </c>
      <c r="H14" s="144">
        <f t="shared" si="8"/>
        <v>134995</v>
      </c>
      <c r="I14" s="144">
        <f t="shared" si="8"/>
        <v>67497.5</v>
      </c>
      <c r="J14" s="144">
        <f t="shared" si="8"/>
        <v>0</v>
      </c>
      <c r="K14" s="464">
        <f t="shared" si="8"/>
        <v>0</v>
      </c>
      <c r="L14" s="417">
        <f t="shared" ref="L14:L19" si="9">C14+D14+E14+F14+G14+H14+I14+J14</f>
        <v>1013482.5</v>
      </c>
      <c r="N14"/>
    </row>
    <row r="15" spans="1:14" ht="15" thickBot="1" x14ac:dyDescent="0.35">
      <c r="A15" s="397" t="s">
        <v>85</v>
      </c>
      <c r="B15" s="385">
        <v>1</v>
      </c>
      <c r="C15" s="386">
        <f>C13</f>
        <v>12665.000000000002</v>
      </c>
      <c r="D15" s="386">
        <f t="shared" ref="D15:K15" si="10">D13</f>
        <v>211665</v>
      </c>
      <c r="E15" s="386">
        <f t="shared" si="10"/>
        <v>61660.000000000007</v>
      </c>
      <c r="F15" s="386">
        <f t="shared" si="10"/>
        <v>350000</v>
      </c>
      <c r="G15" s="386">
        <f t="shared" si="10"/>
        <v>175000</v>
      </c>
      <c r="H15" s="386">
        <f t="shared" si="10"/>
        <v>134995</v>
      </c>
      <c r="I15" s="386">
        <f t="shared" si="10"/>
        <v>67497.5</v>
      </c>
      <c r="J15" s="386">
        <f t="shared" si="10"/>
        <v>0</v>
      </c>
      <c r="K15" s="465">
        <f t="shared" si="10"/>
        <v>0</v>
      </c>
      <c r="L15" s="417">
        <f t="shared" si="9"/>
        <v>1013482.5</v>
      </c>
      <c r="N15"/>
    </row>
    <row r="16" spans="1:14" ht="15" thickBot="1" x14ac:dyDescent="0.35">
      <c r="A16" s="398" t="s">
        <v>86</v>
      </c>
      <c r="B16" s="391">
        <v>1</v>
      </c>
      <c r="C16" s="392">
        <f>C13</f>
        <v>12665.000000000002</v>
      </c>
      <c r="D16" s="392">
        <f t="shared" ref="D16:K16" si="11">D13</f>
        <v>211665</v>
      </c>
      <c r="E16" s="392">
        <f t="shared" si="11"/>
        <v>61660.000000000007</v>
      </c>
      <c r="F16" s="392">
        <f t="shared" si="11"/>
        <v>350000</v>
      </c>
      <c r="G16" s="392">
        <f t="shared" si="11"/>
        <v>175000</v>
      </c>
      <c r="H16" s="392">
        <f t="shared" si="11"/>
        <v>134995</v>
      </c>
      <c r="I16" s="392">
        <f t="shared" si="11"/>
        <v>67497.5</v>
      </c>
      <c r="J16" s="392">
        <f t="shared" si="11"/>
        <v>0</v>
      </c>
      <c r="K16" s="466">
        <f t="shared" si="11"/>
        <v>0</v>
      </c>
      <c r="L16" s="417">
        <f t="shared" si="9"/>
        <v>1013482.5</v>
      </c>
      <c r="N16"/>
    </row>
    <row r="17" spans="1:14" ht="15" thickBot="1" x14ac:dyDescent="0.35">
      <c r="A17" s="399" t="s">
        <v>87</v>
      </c>
      <c r="B17" s="393">
        <v>1</v>
      </c>
      <c r="C17" s="394">
        <f>C13</f>
        <v>12665.000000000002</v>
      </c>
      <c r="D17" s="394">
        <f t="shared" ref="D17:K17" si="12">D13</f>
        <v>211665</v>
      </c>
      <c r="E17" s="394">
        <f t="shared" si="12"/>
        <v>61660.000000000007</v>
      </c>
      <c r="F17" s="394">
        <f t="shared" si="12"/>
        <v>350000</v>
      </c>
      <c r="G17" s="394">
        <f t="shared" si="12"/>
        <v>175000</v>
      </c>
      <c r="H17" s="394">
        <f t="shared" si="12"/>
        <v>134995</v>
      </c>
      <c r="I17" s="394">
        <f t="shared" si="12"/>
        <v>67497.5</v>
      </c>
      <c r="J17" s="394">
        <f t="shared" si="12"/>
        <v>0</v>
      </c>
      <c r="K17" s="467">
        <f t="shared" si="12"/>
        <v>0</v>
      </c>
      <c r="L17" s="417">
        <f t="shared" si="9"/>
        <v>1013482.5</v>
      </c>
      <c r="N17"/>
    </row>
    <row r="18" spans="1:14" ht="15" thickBot="1" x14ac:dyDescent="0.35">
      <c r="A18" s="400" t="s">
        <v>88</v>
      </c>
      <c r="B18" s="381">
        <v>1</v>
      </c>
      <c r="C18" s="382">
        <f>C13</f>
        <v>12665.000000000002</v>
      </c>
      <c r="D18" s="382">
        <f t="shared" ref="D18:K18" si="13">D13</f>
        <v>211665</v>
      </c>
      <c r="E18" s="382">
        <f t="shared" si="13"/>
        <v>61660.000000000007</v>
      </c>
      <c r="F18" s="382">
        <f t="shared" si="13"/>
        <v>350000</v>
      </c>
      <c r="G18" s="382">
        <f t="shared" si="13"/>
        <v>175000</v>
      </c>
      <c r="H18" s="382">
        <f t="shared" si="13"/>
        <v>134995</v>
      </c>
      <c r="I18" s="382">
        <f t="shared" si="13"/>
        <v>67497.5</v>
      </c>
      <c r="J18" s="382">
        <f t="shared" si="13"/>
        <v>0</v>
      </c>
      <c r="K18" s="468">
        <f t="shared" si="13"/>
        <v>0</v>
      </c>
      <c r="L18" s="417">
        <f t="shared" si="9"/>
        <v>1013482.5</v>
      </c>
      <c r="N18"/>
    </row>
    <row r="19" spans="1:14" ht="15" thickBot="1" x14ac:dyDescent="0.35">
      <c r="A19" s="401" t="s">
        <v>89</v>
      </c>
      <c r="B19" s="383">
        <v>1</v>
      </c>
      <c r="C19" s="384">
        <f>C13</f>
        <v>12665.000000000002</v>
      </c>
      <c r="D19" s="384">
        <f t="shared" ref="D19:K19" si="14">D13</f>
        <v>211665</v>
      </c>
      <c r="E19" s="384">
        <f t="shared" si="14"/>
        <v>61660.000000000007</v>
      </c>
      <c r="F19" s="384">
        <f t="shared" si="14"/>
        <v>350000</v>
      </c>
      <c r="G19" s="384">
        <f t="shared" si="14"/>
        <v>175000</v>
      </c>
      <c r="H19" s="384">
        <f t="shared" si="14"/>
        <v>134995</v>
      </c>
      <c r="I19" s="384">
        <f t="shared" si="14"/>
        <v>67497.5</v>
      </c>
      <c r="J19" s="384">
        <f t="shared" si="14"/>
        <v>0</v>
      </c>
      <c r="K19" s="449">
        <f t="shared" si="14"/>
        <v>0</v>
      </c>
      <c r="L19" s="13">
        <f t="shared" si="9"/>
        <v>1013482.5</v>
      </c>
      <c r="N19"/>
    </row>
    <row r="20" spans="1:14" ht="15" thickBot="1" x14ac:dyDescent="0.35">
      <c r="L20" s="8"/>
      <c r="N20"/>
    </row>
    <row r="21" spans="1:14" ht="15" thickBot="1" x14ac:dyDescent="0.35">
      <c r="A21" s="314" t="s">
        <v>35</v>
      </c>
      <c r="B21" s="100" t="s">
        <v>32</v>
      </c>
      <c r="C21" s="1218" t="s">
        <v>93</v>
      </c>
      <c r="D21" s="1222"/>
      <c r="E21" s="1222"/>
      <c r="F21" s="1222"/>
      <c r="G21" s="1222"/>
      <c r="H21" s="1222"/>
      <c r="I21" s="1222"/>
      <c r="J21" s="1219"/>
      <c r="K21" s="343" t="s">
        <v>59</v>
      </c>
      <c r="L21" s="9" t="s">
        <v>42</v>
      </c>
      <c r="N21"/>
    </row>
    <row r="22" spans="1:14" ht="15.6" thickTop="1" thickBot="1" x14ac:dyDescent="0.35">
      <c r="A22" s="315" t="s">
        <v>65</v>
      </c>
      <c r="B22" s="167" t="s">
        <v>33</v>
      </c>
      <c r="C22" s="217">
        <v>0</v>
      </c>
      <c r="D22" s="218">
        <v>1</v>
      </c>
      <c r="E22" s="218">
        <v>2</v>
      </c>
      <c r="F22" s="218">
        <v>3</v>
      </c>
      <c r="G22" s="218">
        <v>4</v>
      </c>
      <c r="H22" s="218">
        <v>5</v>
      </c>
      <c r="I22" s="219">
        <v>6</v>
      </c>
      <c r="J22" s="151" t="s">
        <v>78</v>
      </c>
      <c r="K22" s="140" t="s">
        <v>58</v>
      </c>
      <c r="L22" s="419"/>
      <c r="N22"/>
    </row>
    <row r="23" spans="1:14" ht="15.6" thickTop="1" thickBot="1" x14ac:dyDescent="0.35">
      <c r="A23" s="395" t="s">
        <v>83</v>
      </c>
      <c r="B23" s="387">
        <v>1</v>
      </c>
      <c r="C23" s="388">
        <v>1000</v>
      </c>
      <c r="D23" s="388">
        <v>0</v>
      </c>
      <c r="E23" s="388">
        <v>5000</v>
      </c>
      <c r="F23" s="388">
        <v>0</v>
      </c>
      <c r="G23" s="388">
        <v>0</v>
      </c>
      <c r="H23" s="388">
        <v>0</v>
      </c>
      <c r="I23" s="388">
        <v>0</v>
      </c>
      <c r="J23" s="388">
        <v>0</v>
      </c>
      <c r="K23" s="388">
        <v>0</v>
      </c>
      <c r="L23" s="417">
        <f>C23+D23+E23+F23+G23+H23+I23+J23</f>
        <v>6000</v>
      </c>
      <c r="N23"/>
    </row>
    <row r="24" spans="1:14" ht="15" thickBot="1" x14ac:dyDescent="0.35">
      <c r="A24" s="396" t="s">
        <v>84</v>
      </c>
      <c r="B24" s="125">
        <v>1</v>
      </c>
      <c r="C24" s="144" t="s">
        <v>92</v>
      </c>
      <c r="D24" s="144" t="s">
        <v>92</v>
      </c>
      <c r="E24" s="144" t="s">
        <v>92</v>
      </c>
      <c r="F24" s="144" t="s">
        <v>92</v>
      </c>
      <c r="G24" s="144" t="s">
        <v>92</v>
      </c>
      <c r="H24" s="144" t="s">
        <v>92</v>
      </c>
      <c r="I24" s="144" t="s">
        <v>92</v>
      </c>
      <c r="J24" s="144" t="s">
        <v>92</v>
      </c>
      <c r="K24" s="144" t="s">
        <v>92</v>
      </c>
      <c r="L24" s="417" t="e">
        <f t="shared" ref="L24:L29" si="15">C24+D24+E24+F24+G24+H24+I24+J24</f>
        <v>#VALUE!</v>
      </c>
      <c r="N24"/>
    </row>
    <row r="25" spans="1:14" ht="15" thickBot="1" x14ac:dyDescent="0.35">
      <c r="A25" s="397" t="s">
        <v>85</v>
      </c>
      <c r="B25" s="385">
        <v>1</v>
      </c>
      <c r="C25" s="386" t="s">
        <v>92</v>
      </c>
      <c r="D25" s="386" t="s">
        <v>92</v>
      </c>
      <c r="E25" s="386" t="s">
        <v>92</v>
      </c>
      <c r="F25" s="386" t="s">
        <v>92</v>
      </c>
      <c r="G25" s="386" t="s">
        <v>92</v>
      </c>
      <c r="H25" s="386" t="s">
        <v>92</v>
      </c>
      <c r="I25" s="386" t="s">
        <v>92</v>
      </c>
      <c r="J25" s="386" t="s">
        <v>92</v>
      </c>
      <c r="K25" s="386" t="s">
        <v>92</v>
      </c>
      <c r="L25" s="417" t="e">
        <f t="shared" si="15"/>
        <v>#VALUE!</v>
      </c>
      <c r="N25"/>
    </row>
    <row r="26" spans="1:14" ht="15" thickBot="1" x14ac:dyDescent="0.35">
      <c r="A26" s="398" t="s">
        <v>86</v>
      </c>
      <c r="B26" s="391">
        <v>1</v>
      </c>
      <c r="C26" s="392" t="s">
        <v>92</v>
      </c>
      <c r="D26" s="392" t="s">
        <v>92</v>
      </c>
      <c r="E26" s="392" t="s">
        <v>92</v>
      </c>
      <c r="F26" s="392" t="s">
        <v>92</v>
      </c>
      <c r="G26" s="392" t="s">
        <v>92</v>
      </c>
      <c r="H26" s="392" t="s">
        <v>92</v>
      </c>
      <c r="I26" s="392" t="s">
        <v>92</v>
      </c>
      <c r="J26" s="392" t="s">
        <v>92</v>
      </c>
      <c r="K26" s="392" t="s">
        <v>92</v>
      </c>
      <c r="L26" s="417" t="e">
        <f t="shared" si="15"/>
        <v>#VALUE!</v>
      </c>
      <c r="N26"/>
    </row>
    <row r="27" spans="1:14" ht="15" thickBot="1" x14ac:dyDescent="0.35">
      <c r="A27" s="399" t="s">
        <v>87</v>
      </c>
      <c r="B27" s="393">
        <v>1</v>
      </c>
      <c r="C27" s="394" t="s">
        <v>92</v>
      </c>
      <c r="D27" s="394" t="s">
        <v>92</v>
      </c>
      <c r="E27" s="394" t="s">
        <v>92</v>
      </c>
      <c r="F27" s="394" t="s">
        <v>92</v>
      </c>
      <c r="G27" s="394" t="s">
        <v>92</v>
      </c>
      <c r="H27" s="394" t="s">
        <v>92</v>
      </c>
      <c r="I27" s="394" t="s">
        <v>92</v>
      </c>
      <c r="J27" s="394" t="s">
        <v>92</v>
      </c>
      <c r="K27" s="394" t="s">
        <v>92</v>
      </c>
      <c r="L27" s="417" t="e">
        <f t="shared" si="15"/>
        <v>#VALUE!</v>
      </c>
      <c r="N27"/>
    </row>
    <row r="28" spans="1:14" ht="15" thickBot="1" x14ac:dyDescent="0.35">
      <c r="A28" s="400" t="s">
        <v>88</v>
      </c>
      <c r="B28" s="381">
        <v>1</v>
      </c>
      <c r="C28" s="382" t="s">
        <v>92</v>
      </c>
      <c r="D28" s="382" t="s">
        <v>92</v>
      </c>
      <c r="E28" s="382" t="s">
        <v>92</v>
      </c>
      <c r="F28" s="382" t="s">
        <v>92</v>
      </c>
      <c r="G28" s="382" t="s">
        <v>92</v>
      </c>
      <c r="H28" s="382" t="s">
        <v>92</v>
      </c>
      <c r="I28" s="382" t="s">
        <v>92</v>
      </c>
      <c r="J28" s="382" t="s">
        <v>92</v>
      </c>
      <c r="K28" s="382" t="s">
        <v>92</v>
      </c>
      <c r="L28" s="417" t="e">
        <f t="shared" si="15"/>
        <v>#VALUE!</v>
      </c>
      <c r="N28"/>
    </row>
    <row r="29" spans="1:14" ht="15" thickBot="1" x14ac:dyDescent="0.35">
      <c r="A29" s="401" t="s">
        <v>89</v>
      </c>
      <c r="B29" s="383">
        <v>1</v>
      </c>
      <c r="C29" s="384" t="s">
        <v>92</v>
      </c>
      <c r="D29" s="384" t="s">
        <v>92</v>
      </c>
      <c r="E29" s="384" t="s">
        <v>92</v>
      </c>
      <c r="F29" s="384" t="s">
        <v>92</v>
      </c>
      <c r="G29" s="384" t="s">
        <v>92</v>
      </c>
      <c r="H29" s="384" t="s">
        <v>92</v>
      </c>
      <c r="I29" s="384" t="s">
        <v>92</v>
      </c>
      <c r="J29" s="384" t="s">
        <v>92</v>
      </c>
      <c r="K29" s="384" t="s">
        <v>92</v>
      </c>
      <c r="L29" s="13" t="e">
        <f t="shared" si="15"/>
        <v>#VALUE!</v>
      </c>
      <c r="N29"/>
    </row>
    <row r="30" spans="1:14" ht="15" thickBot="1" x14ac:dyDescent="0.35">
      <c r="L30" s="8"/>
      <c r="N30"/>
    </row>
    <row r="31" spans="1:14" ht="15" thickBot="1" x14ac:dyDescent="0.35">
      <c r="A31" s="215" t="s">
        <v>35</v>
      </c>
      <c r="B31" s="100" t="s">
        <v>32</v>
      </c>
      <c r="C31" s="1218" t="s">
        <v>93</v>
      </c>
      <c r="D31" s="1222"/>
      <c r="E31" s="1222"/>
      <c r="F31" s="1222"/>
      <c r="G31" s="1222"/>
      <c r="H31" s="1222"/>
      <c r="I31" s="1222"/>
      <c r="J31" s="1219"/>
      <c r="K31" s="343" t="s">
        <v>59</v>
      </c>
      <c r="L31" s="9" t="s">
        <v>42</v>
      </c>
      <c r="N31"/>
    </row>
    <row r="32" spans="1:14" ht="15.6" thickTop="1" thickBot="1" x14ac:dyDescent="0.35">
      <c r="A32" s="216" t="s">
        <v>47</v>
      </c>
      <c r="B32" s="167" t="s">
        <v>33</v>
      </c>
      <c r="C32" s="217">
        <v>0</v>
      </c>
      <c r="D32" s="218">
        <v>1</v>
      </c>
      <c r="E32" s="218">
        <v>2</v>
      </c>
      <c r="F32" s="218">
        <v>3</v>
      </c>
      <c r="G32" s="218">
        <v>4</v>
      </c>
      <c r="H32" s="218">
        <v>5</v>
      </c>
      <c r="I32" s="219">
        <v>6</v>
      </c>
      <c r="J32" s="151" t="s">
        <v>78</v>
      </c>
      <c r="K32" s="140" t="s">
        <v>58</v>
      </c>
      <c r="L32" s="419"/>
      <c r="N32"/>
    </row>
    <row r="33" spans="1:14" ht="15.6" thickTop="1" thickBot="1" x14ac:dyDescent="0.35">
      <c r="A33" s="395" t="s">
        <v>83</v>
      </c>
      <c r="B33" s="387">
        <v>1</v>
      </c>
      <c r="C33" s="388">
        <v>0</v>
      </c>
      <c r="D33" s="388">
        <v>0</v>
      </c>
      <c r="E33" s="388">
        <v>0</v>
      </c>
      <c r="F33" s="388">
        <v>200000</v>
      </c>
      <c r="G33" s="388">
        <v>100000</v>
      </c>
      <c r="H33" s="388">
        <v>0</v>
      </c>
      <c r="I33" s="388">
        <v>0</v>
      </c>
      <c r="J33" s="388">
        <v>0</v>
      </c>
      <c r="K33" s="388">
        <v>0</v>
      </c>
      <c r="L33" s="417">
        <f>C33+D33+E33+F33+G33+H33+I33+J33</f>
        <v>300000</v>
      </c>
      <c r="N33"/>
    </row>
    <row r="34" spans="1:14" ht="15" thickBot="1" x14ac:dyDescent="0.35">
      <c r="A34" s="396" t="s">
        <v>84</v>
      </c>
      <c r="B34" s="125">
        <v>1</v>
      </c>
      <c r="C34" s="144" t="s">
        <v>92</v>
      </c>
      <c r="D34" s="144" t="s">
        <v>92</v>
      </c>
      <c r="E34" s="144" t="s">
        <v>92</v>
      </c>
      <c r="F34" s="144" t="s">
        <v>92</v>
      </c>
      <c r="G34" s="144" t="s">
        <v>92</v>
      </c>
      <c r="H34" s="144" t="s">
        <v>92</v>
      </c>
      <c r="I34" s="144" t="s">
        <v>92</v>
      </c>
      <c r="J34" s="144" t="s">
        <v>92</v>
      </c>
      <c r="K34" s="144" t="s">
        <v>92</v>
      </c>
      <c r="L34" s="417" t="e">
        <f t="shared" ref="L34:L39" si="16">C34+D34+E34+F34+G34+H34+I34+J34</f>
        <v>#VALUE!</v>
      </c>
      <c r="N34"/>
    </row>
    <row r="35" spans="1:14" ht="15" thickBot="1" x14ac:dyDescent="0.35">
      <c r="A35" s="397" t="s">
        <v>85</v>
      </c>
      <c r="B35" s="385">
        <v>1</v>
      </c>
      <c r="C35" s="386" t="s">
        <v>92</v>
      </c>
      <c r="D35" s="386" t="s">
        <v>92</v>
      </c>
      <c r="E35" s="386" t="s">
        <v>92</v>
      </c>
      <c r="F35" s="386" t="s">
        <v>92</v>
      </c>
      <c r="G35" s="386" t="s">
        <v>92</v>
      </c>
      <c r="H35" s="386" t="s">
        <v>92</v>
      </c>
      <c r="I35" s="386" t="s">
        <v>92</v>
      </c>
      <c r="J35" s="386" t="s">
        <v>92</v>
      </c>
      <c r="K35" s="386" t="s">
        <v>92</v>
      </c>
      <c r="L35" s="417" t="e">
        <f t="shared" si="16"/>
        <v>#VALUE!</v>
      </c>
      <c r="N35"/>
    </row>
    <row r="36" spans="1:14" ht="15" thickBot="1" x14ac:dyDescent="0.35">
      <c r="A36" s="398" t="s">
        <v>86</v>
      </c>
      <c r="B36" s="391">
        <v>1</v>
      </c>
      <c r="C36" s="392" t="s">
        <v>92</v>
      </c>
      <c r="D36" s="392" t="s">
        <v>92</v>
      </c>
      <c r="E36" s="392" t="s">
        <v>92</v>
      </c>
      <c r="F36" s="392" t="s">
        <v>92</v>
      </c>
      <c r="G36" s="392" t="s">
        <v>92</v>
      </c>
      <c r="H36" s="392" t="s">
        <v>92</v>
      </c>
      <c r="I36" s="392" t="s">
        <v>92</v>
      </c>
      <c r="J36" s="392" t="s">
        <v>92</v>
      </c>
      <c r="K36" s="392" t="s">
        <v>92</v>
      </c>
      <c r="L36" s="417" t="e">
        <f t="shared" si="16"/>
        <v>#VALUE!</v>
      </c>
      <c r="N36"/>
    </row>
    <row r="37" spans="1:14" ht="15" thickBot="1" x14ac:dyDescent="0.35">
      <c r="A37" s="399" t="s">
        <v>87</v>
      </c>
      <c r="B37" s="393">
        <v>1</v>
      </c>
      <c r="C37" s="394" t="s">
        <v>92</v>
      </c>
      <c r="D37" s="394" t="s">
        <v>92</v>
      </c>
      <c r="E37" s="394" t="s">
        <v>92</v>
      </c>
      <c r="F37" s="394" t="s">
        <v>92</v>
      </c>
      <c r="G37" s="394" t="s">
        <v>92</v>
      </c>
      <c r="H37" s="394" t="s">
        <v>92</v>
      </c>
      <c r="I37" s="394" t="s">
        <v>92</v>
      </c>
      <c r="J37" s="394" t="s">
        <v>92</v>
      </c>
      <c r="K37" s="394" t="s">
        <v>92</v>
      </c>
      <c r="L37" s="417" t="e">
        <f t="shared" si="16"/>
        <v>#VALUE!</v>
      </c>
      <c r="N37"/>
    </row>
    <row r="38" spans="1:14" ht="15" thickBot="1" x14ac:dyDescent="0.35">
      <c r="A38" s="400" t="s">
        <v>88</v>
      </c>
      <c r="B38" s="381">
        <v>1</v>
      </c>
      <c r="C38" s="382" t="s">
        <v>92</v>
      </c>
      <c r="D38" s="382" t="s">
        <v>92</v>
      </c>
      <c r="E38" s="382" t="s">
        <v>92</v>
      </c>
      <c r="F38" s="382" t="s">
        <v>92</v>
      </c>
      <c r="G38" s="382" t="s">
        <v>92</v>
      </c>
      <c r="H38" s="382" t="s">
        <v>92</v>
      </c>
      <c r="I38" s="382" t="s">
        <v>92</v>
      </c>
      <c r="J38" s="382" t="s">
        <v>92</v>
      </c>
      <c r="K38" s="382" t="s">
        <v>92</v>
      </c>
      <c r="L38" s="417" t="e">
        <f t="shared" si="16"/>
        <v>#VALUE!</v>
      </c>
      <c r="N38"/>
    </row>
    <row r="39" spans="1:14" ht="15" thickBot="1" x14ac:dyDescent="0.35">
      <c r="A39" s="401" t="s">
        <v>89</v>
      </c>
      <c r="B39" s="383">
        <v>1</v>
      </c>
      <c r="C39" s="384" t="s">
        <v>92</v>
      </c>
      <c r="D39" s="384" t="s">
        <v>92</v>
      </c>
      <c r="E39" s="384" t="s">
        <v>92</v>
      </c>
      <c r="F39" s="384" t="s">
        <v>92</v>
      </c>
      <c r="G39" s="384" t="s">
        <v>92</v>
      </c>
      <c r="H39" s="384" t="s">
        <v>92</v>
      </c>
      <c r="I39" s="384" t="s">
        <v>92</v>
      </c>
      <c r="J39" s="384" t="s">
        <v>92</v>
      </c>
      <c r="K39" s="384" t="s">
        <v>92</v>
      </c>
      <c r="L39" s="13" t="e">
        <f t="shared" si="16"/>
        <v>#VALUE!</v>
      </c>
      <c r="N39"/>
    </row>
    <row r="40" spans="1:14" ht="15" thickBot="1" x14ac:dyDescent="0.35">
      <c r="N40"/>
    </row>
    <row r="41" spans="1:14" ht="15" thickBot="1" x14ac:dyDescent="0.35">
      <c r="A41" s="408" t="s">
        <v>35</v>
      </c>
      <c r="B41" s="100" t="s">
        <v>32</v>
      </c>
      <c r="C41" s="1218" t="s">
        <v>93</v>
      </c>
      <c r="D41" s="1222"/>
      <c r="E41" s="1222"/>
      <c r="F41" s="1222"/>
      <c r="G41" s="1222"/>
      <c r="H41" s="1222"/>
      <c r="I41" s="1222"/>
      <c r="J41" s="1219"/>
      <c r="K41" s="343" t="s">
        <v>59</v>
      </c>
      <c r="L41" s="13" t="s">
        <v>42</v>
      </c>
      <c r="N41"/>
    </row>
    <row r="42" spans="1:14" ht="15.6" thickTop="1" thickBot="1" x14ac:dyDescent="0.35">
      <c r="A42" s="409" t="s">
        <v>94</v>
      </c>
      <c r="B42" s="167" t="s">
        <v>33</v>
      </c>
      <c r="C42" s="217">
        <v>0</v>
      </c>
      <c r="D42" s="218">
        <v>1</v>
      </c>
      <c r="E42" s="218">
        <v>2</v>
      </c>
      <c r="F42" s="218">
        <v>3</v>
      </c>
      <c r="G42" s="218">
        <v>4</v>
      </c>
      <c r="H42" s="218">
        <v>5</v>
      </c>
      <c r="I42" s="219">
        <v>6</v>
      </c>
      <c r="J42" s="151" t="s">
        <v>78</v>
      </c>
      <c r="K42" s="469" t="s">
        <v>58</v>
      </c>
      <c r="L42" s="418"/>
      <c r="N42"/>
    </row>
    <row r="43" spans="1:14" ht="15.6" thickTop="1" thickBot="1" x14ac:dyDescent="0.35">
      <c r="A43" s="395" t="s">
        <v>83</v>
      </c>
      <c r="B43" s="387">
        <v>1</v>
      </c>
      <c r="C43" s="388">
        <v>0</v>
      </c>
      <c r="D43" s="388">
        <v>0</v>
      </c>
      <c r="E43" s="388">
        <v>0</v>
      </c>
      <c r="F43" s="388">
        <v>0</v>
      </c>
      <c r="G43" s="388">
        <v>0</v>
      </c>
      <c r="H43" s="388">
        <v>5000</v>
      </c>
      <c r="I43" s="388">
        <v>2500</v>
      </c>
      <c r="J43" s="388">
        <v>0</v>
      </c>
      <c r="K43" s="463">
        <v>0</v>
      </c>
      <c r="L43" s="13">
        <f>C43+D43+E43+F43+G43+H43+I43+J43</f>
        <v>7500</v>
      </c>
      <c r="N43"/>
    </row>
    <row r="44" spans="1:14" ht="15" thickBot="1" x14ac:dyDescent="0.35">
      <c r="N44"/>
    </row>
    <row r="45" spans="1:14" ht="15" thickBot="1" x14ac:dyDescent="0.35">
      <c r="A45" s="404" t="s">
        <v>35</v>
      </c>
      <c r="B45" s="100" t="s">
        <v>32</v>
      </c>
      <c r="C45" s="1218" t="s">
        <v>93</v>
      </c>
      <c r="D45" s="1222"/>
      <c r="E45" s="1222"/>
      <c r="F45" s="1222"/>
      <c r="G45" s="1222"/>
      <c r="H45" s="1222"/>
      <c r="I45" s="1222"/>
      <c r="J45" s="1219"/>
      <c r="K45" s="343" t="s">
        <v>59</v>
      </c>
      <c r="L45" s="9" t="s">
        <v>42</v>
      </c>
      <c r="N45"/>
    </row>
    <row r="46" spans="1:14" ht="15.6" thickTop="1" thickBot="1" x14ac:dyDescent="0.35">
      <c r="A46" s="405" t="s">
        <v>90</v>
      </c>
      <c r="B46" s="167" t="s">
        <v>33</v>
      </c>
      <c r="C46" s="217">
        <v>0</v>
      </c>
      <c r="D46" s="218">
        <v>1</v>
      </c>
      <c r="E46" s="218">
        <v>2</v>
      </c>
      <c r="F46" s="218">
        <v>3</v>
      </c>
      <c r="G46" s="218">
        <v>4</v>
      </c>
      <c r="H46" s="218">
        <v>5</v>
      </c>
      <c r="I46" s="219">
        <v>6</v>
      </c>
      <c r="J46" s="151" t="s">
        <v>78</v>
      </c>
      <c r="K46" s="140" t="s">
        <v>58</v>
      </c>
      <c r="L46" s="419"/>
      <c r="N46"/>
    </row>
    <row r="47" spans="1:14" ht="15.6" thickTop="1" thickBot="1" x14ac:dyDescent="0.35">
      <c r="A47" s="395" t="s">
        <v>83</v>
      </c>
      <c r="B47" s="387">
        <v>1</v>
      </c>
      <c r="C47" s="388">
        <v>0</v>
      </c>
      <c r="D47" s="388">
        <v>0</v>
      </c>
      <c r="E47" s="388">
        <v>1000</v>
      </c>
      <c r="F47" s="388">
        <v>20000</v>
      </c>
      <c r="G47" s="388">
        <v>10000</v>
      </c>
      <c r="H47" s="388">
        <v>0</v>
      </c>
      <c r="I47" s="388">
        <v>0</v>
      </c>
      <c r="J47" s="388">
        <v>0</v>
      </c>
      <c r="K47" s="388">
        <v>0</v>
      </c>
      <c r="L47" s="417">
        <f>C47+D47+E47+F47+G47+H47+I47+J47</f>
        <v>31000</v>
      </c>
      <c r="N47"/>
    </row>
    <row r="48" spans="1:14" ht="15" thickBot="1" x14ac:dyDescent="0.35">
      <c r="A48" s="396" t="s">
        <v>84</v>
      </c>
      <c r="B48" s="125">
        <v>1</v>
      </c>
      <c r="C48" s="144" t="s">
        <v>92</v>
      </c>
      <c r="D48" s="144" t="s">
        <v>92</v>
      </c>
      <c r="E48" s="144" t="s">
        <v>92</v>
      </c>
      <c r="F48" s="144" t="s">
        <v>92</v>
      </c>
      <c r="G48" s="144" t="s">
        <v>92</v>
      </c>
      <c r="H48" s="144" t="s">
        <v>92</v>
      </c>
      <c r="I48" s="144" t="s">
        <v>92</v>
      </c>
      <c r="J48" s="144" t="s">
        <v>92</v>
      </c>
      <c r="K48" s="144" t="s">
        <v>92</v>
      </c>
      <c r="L48" s="417" t="e">
        <f t="shared" ref="L48:L53" si="17">C48+D48+E48+F48+G48+H48+I48+J48</f>
        <v>#VALUE!</v>
      </c>
      <c r="N48"/>
    </row>
    <row r="49" spans="1:14" ht="15" thickBot="1" x14ac:dyDescent="0.35">
      <c r="A49" s="397" t="s">
        <v>85</v>
      </c>
      <c r="B49" s="385">
        <v>1</v>
      </c>
      <c r="C49" s="386" t="s">
        <v>92</v>
      </c>
      <c r="D49" s="386" t="s">
        <v>92</v>
      </c>
      <c r="E49" s="386" t="s">
        <v>92</v>
      </c>
      <c r="F49" s="386" t="s">
        <v>92</v>
      </c>
      <c r="G49" s="386" t="s">
        <v>92</v>
      </c>
      <c r="H49" s="386" t="s">
        <v>92</v>
      </c>
      <c r="I49" s="386" t="s">
        <v>92</v>
      </c>
      <c r="J49" s="386" t="s">
        <v>92</v>
      </c>
      <c r="K49" s="386" t="s">
        <v>92</v>
      </c>
      <c r="L49" s="417" t="e">
        <f t="shared" si="17"/>
        <v>#VALUE!</v>
      </c>
      <c r="N49"/>
    </row>
    <row r="50" spans="1:14" ht="15" thickBot="1" x14ac:dyDescent="0.35">
      <c r="A50" s="398" t="s">
        <v>86</v>
      </c>
      <c r="B50" s="391">
        <v>1</v>
      </c>
      <c r="C50" s="392" t="s">
        <v>92</v>
      </c>
      <c r="D50" s="392" t="s">
        <v>92</v>
      </c>
      <c r="E50" s="392" t="s">
        <v>92</v>
      </c>
      <c r="F50" s="392" t="s">
        <v>92</v>
      </c>
      <c r="G50" s="392" t="s">
        <v>92</v>
      </c>
      <c r="H50" s="392" t="s">
        <v>92</v>
      </c>
      <c r="I50" s="392" t="s">
        <v>92</v>
      </c>
      <c r="J50" s="392" t="s">
        <v>92</v>
      </c>
      <c r="K50" s="392" t="s">
        <v>92</v>
      </c>
      <c r="L50" s="417" t="e">
        <f t="shared" si="17"/>
        <v>#VALUE!</v>
      </c>
      <c r="N50"/>
    </row>
    <row r="51" spans="1:14" ht="15" thickBot="1" x14ac:dyDescent="0.35">
      <c r="A51" s="399" t="s">
        <v>87</v>
      </c>
      <c r="B51" s="393">
        <v>1</v>
      </c>
      <c r="C51" s="394" t="s">
        <v>92</v>
      </c>
      <c r="D51" s="394" t="s">
        <v>92</v>
      </c>
      <c r="E51" s="394" t="s">
        <v>92</v>
      </c>
      <c r="F51" s="394" t="s">
        <v>92</v>
      </c>
      <c r="G51" s="394" t="s">
        <v>92</v>
      </c>
      <c r="H51" s="394" t="s">
        <v>92</v>
      </c>
      <c r="I51" s="394" t="s">
        <v>92</v>
      </c>
      <c r="J51" s="394" t="s">
        <v>92</v>
      </c>
      <c r="K51" s="394" t="s">
        <v>92</v>
      </c>
      <c r="L51" s="417" t="e">
        <f t="shared" si="17"/>
        <v>#VALUE!</v>
      </c>
      <c r="N51"/>
    </row>
    <row r="52" spans="1:14" ht="15" thickBot="1" x14ac:dyDescent="0.35">
      <c r="A52" s="400" t="s">
        <v>88</v>
      </c>
      <c r="B52" s="381">
        <v>1</v>
      </c>
      <c r="C52" s="382" t="s">
        <v>92</v>
      </c>
      <c r="D52" s="382" t="s">
        <v>92</v>
      </c>
      <c r="E52" s="382" t="s">
        <v>92</v>
      </c>
      <c r="F52" s="382" t="s">
        <v>92</v>
      </c>
      <c r="G52" s="382" t="s">
        <v>92</v>
      </c>
      <c r="H52" s="382" t="s">
        <v>92</v>
      </c>
      <c r="I52" s="382" t="s">
        <v>92</v>
      </c>
      <c r="J52" s="382" t="s">
        <v>92</v>
      </c>
      <c r="K52" s="382" t="s">
        <v>92</v>
      </c>
      <c r="L52" s="417" t="e">
        <f t="shared" si="17"/>
        <v>#VALUE!</v>
      </c>
      <c r="N52"/>
    </row>
    <row r="53" spans="1:14" ht="15" thickBot="1" x14ac:dyDescent="0.35">
      <c r="A53" s="401" t="s">
        <v>89</v>
      </c>
      <c r="B53" s="383">
        <v>1</v>
      </c>
      <c r="C53" s="384" t="s">
        <v>92</v>
      </c>
      <c r="D53" s="384" t="s">
        <v>92</v>
      </c>
      <c r="E53" s="384" t="s">
        <v>92</v>
      </c>
      <c r="F53" s="384" t="s">
        <v>92</v>
      </c>
      <c r="G53" s="384" t="s">
        <v>92</v>
      </c>
      <c r="H53" s="384" t="s">
        <v>92</v>
      </c>
      <c r="I53" s="384" t="s">
        <v>92</v>
      </c>
      <c r="J53" s="384" t="s">
        <v>92</v>
      </c>
      <c r="K53" s="384" t="s">
        <v>92</v>
      </c>
      <c r="L53" s="13" t="e">
        <f t="shared" si="17"/>
        <v>#VALUE!</v>
      </c>
      <c r="N53"/>
    </row>
    <row r="54" spans="1:14" ht="15" thickBot="1" x14ac:dyDescent="0.35">
      <c r="N54"/>
    </row>
    <row r="55" spans="1:14" ht="15" thickBot="1" x14ac:dyDescent="0.35">
      <c r="A55" s="402" t="s">
        <v>35</v>
      </c>
      <c r="B55" s="100" t="s">
        <v>32</v>
      </c>
      <c r="C55" s="372" t="s">
        <v>93</v>
      </c>
      <c r="D55" s="373"/>
      <c r="E55" s="373"/>
      <c r="F55" s="373"/>
      <c r="G55" s="373"/>
      <c r="H55" s="373"/>
      <c r="I55" s="373"/>
      <c r="J55" s="374"/>
      <c r="K55" s="343" t="s">
        <v>59</v>
      </c>
      <c r="L55" s="9" t="s">
        <v>42</v>
      </c>
      <c r="N55"/>
    </row>
    <row r="56" spans="1:14" ht="15.6" thickTop="1" thickBot="1" x14ac:dyDescent="0.35">
      <c r="A56" s="403" t="s">
        <v>91</v>
      </c>
      <c r="B56" s="167" t="s">
        <v>33</v>
      </c>
      <c r="C56" s="217">
        <v>0</v>
      </c>
      <c r="D56" s="218">
        <v>1</v>
      </c>
      <c r="E56" s="218">
        <v>2</v>
      </c>
      <c r="F56" s="218">
        <v>3</v>
      </c>
      <c r="G56" s="218">
        <v>4</v>
      </c>
      <c r="H56" s="218">
        <v>5</v>
      </c>
      <c r="I56" s="219">
        <v>6</v>
      </c>
      <c r="J56" s="151" t="s">
        <v>78</v>
      </c>
      <c r="K56" s="140" t="s">
        <v>58</v>
      </c>
      <c r="L56" s="419"/>
      <c r="N56"/>
    </row>
    <row r="57" spans="1:14" ht="15.6" thickTop="1" thickBot="1" x14ac:dyDescent="0.35">
      <c r="A57" s="395" t="s">
        <v>83</v>
      </c>
      <c r="B57" s="387">
        <v>1</v>
      </c>
      <c r="C57" s="388">
        <v>0</v>
      </c>
      <c r="D57" s="388">
        <v>0</v>
      </c>
      <c r="E57" s="388">
        <v>1000</v>
      </c>
      <c r="F57" s="388">
        <v>10000</v>
      </c>
      <c r="G57" s="388">
        <v>5000</v>
      </c>
      <c r="H57" s="388">
        <v>0</v>
      </c>
      <c r="I57" s="388">
        <v>0</v>
      </c>
      <c r="J57" s="388">
        <v>0</v>
      </c>
      <c r="K57" s="388">
        <v>0</v>
      </c>
      <c r="L57" s="417">
        <f>C57+D57+E57+F57+G57+H57+I57+J57</f>
        <v>16000</v>
      </c>
      <c r="N57"/>
    </row>
    <row r="58" spans="1:14" ht="15" thickBot="1" x14ac:dyDescent="0.35">
      <c r="A58" s="396" t="s">
        <v>84</v>
      </c>
      <c r="B58" s="125">
        <v>1</v>
      </c>
      <c r="C58" s="144" t="s">
        <v>92</v>
      </c>
      <c r="D58" s="144" t="s">
        <v>92</v>
      </c>
      <c r="E58" s="144" t="s">
        <v>92</v>
      </c>
      <c r="F58" s="144" t="s">
        <v>92</v>
      </c>
      <c r="G58" s="144" t="s">
        <v>92</v>
      </c>
      <c r="H58" s="144" t="s">
        <v>92</v>
      </c>
      <c r="I58" s="144" t="s">
        <v>92</v>
      </c>
      <c r="J58" s="144" t="s">
        <v>92</v>
      </c>
      <c r="K58" s="144" t="s">
        <v>92</v>
      </c>
      <c r="L58" s="417" t="e">
        <f t="shared" ref="L58:L63" si="18">C58+D58+E58+F58+G58+H58+I58+J58</f>
        <v>#VALUE!</v>
      </c>
      <c r="N58"/>
    </row>
    <row r="59" spans="1:14" ht="15" thickBot="1" x14ac:dyDescent="0.35">
      <c r="A59" s="397" t="s">
        <v>85</v>
      </c>
      <c r="B59" s="385">
        <v>1</v>
      </c>
      <c r="C59" s="386" t="s">
        <v>92</v>
      </c>
      <c r="D59" s="386" t="s">
        <v>92</v>
      </c>
      <c r="E59" s="386" t="s">
        <v>92</v>
      </c>
      <c r="F59" s="386" t="s">
        <v>92</v>
      </c>
      <c r="G59" s="386" t="s">
        <v>92</v>
      </c>
      <c r="H59" s="386" t="s">
        <v>92</v>
      </c>
      <c r="I59" s="386" t="s">
        <v>92</v>
      </c>
      <c r="J59" s="386" t="s">
        <v>92</v>
      </c>
      <c r="K59" s="386" t="s">
        <v>92</v>
      </c>
      <c r="L59" s="417" t="e">
        <f t="shared" si="18"/>
        <v>#VALUE!</v>
      </c>
      <c r="N59"/>
    </row>
    <row r="60" spans="1:14" ht="15" thickBot="1" x14ac:dyDescent="0.35">
      <c r="A60" s="398" t="s">
        <v>86</v>
      </c>
      <c r="B60" s="391">
        <v>1</v>
      </c>
      <c r="C60" s="392" t="s">
        <v>92</v>
      </c>
      <c r="D60" s="392" t="s">
        <v>92</v>
      </c>
      <c r="E60" s="392" t="s">
        <v>92</v>
      </c>
      <c r="F60" s="392" t="s">
        <v>92</v>
      </c>
      <c r="G60" s="392" t="s">
        <v>92</v>
      </c>
      <c r="H60" s="392" t="s">
        <v>92</v>
      </c>
      <c r="I60" s="392" t="s">
        <v>92</v>
      </c>
      <c r="J60" s="392" t="s">
        <v>92</v>
      </c>
      <c r="K60" s="392" t="s">
        <v>92</v>
      </c>
      <c r="L60" s="417" t="e">
        <f t="shared" si="18"/>
        <v>#VALUE!</v>
      </c>
      <c r="N60"/>
    </row>
    <row r="61" spans="1:14" ht="15" thickBot="1" x14ac:dyDescent="0.35">
      <c r="A61" s="399" t="s">
        <v>87</v>
      </c>
      <c r="B61" s="393">
        <v>1</v>
      </c>
      <c r="C61" s="394" t="s">
        <v>92</v>
      </c>
      <c r="D61" s="394" t="s">
        <v>92</v>
      </c>
      <c r="E61" s="394" t="s">
        <v>92</v>
      </c>
      <c r="F61" s="394" t="s">
        <v>92</v>
      </c>
      <c r="G61" s="394" t="s">
        <v>92</v>
      </c>
      <c r="H61" s="394" t="s">
        <v>92</v>
      </c>
      <c r="I61" s="394" t="s">
        <v>92</v>
      </c>
      <c r="J61" s="394" t="s">
        <v>92</v>
      </c>
      <c r="K61" s="394" t="s">
        <v>92</v>
      </c>
      <c r="L61" s="417" t="e">
        <f t="shared" si="18"/>
        <v>#VALUE!</v>
      </c>
      <c r="N61"/>
    </row>
    <row r="62" spans="1:14" ht="15" thickBot="1" x14ac:dyDescent="0.35">
      <c r="A62" s="400" t="s">
        <v>88</v>
      </c>
      <c r="B62" s="381">
        <v>1</v>
      </c>
      <c r="C62" s="382" t="s">
        <v>92</v>
      </c>
      <c r="D62" s="382" t="s">
        <v>92</v>
      </c>
      <c r="E62" s="382" t="s">
        <v>92</v>
      </c>
      <c r="F62" s="382" t="s">
        <v>92</v>
      </c>
      <c r="G62" s="382" t="s">
        <v>92</v>
      </c>
      <c r="H62" s="382" t="s">
        <v>92</v>
      </c>
      <c r="I62" s="382" t="s">
        <v>92</v>
      </c>
      <c r="J62" s="382" t="s">
        <v>92</v>
      </c>
      <c r="K62" s="382" t="s">
        <v>92</v>
      </c>
      <c r="L62" s="417" t="e">
        <f t="shared" si="18"/>
        <v>#VALUE!</v>
      </c>
      <c r="N62"/>
    </row>
    <row r="63" spans="1:14" ht="15" thickBot="1" x14ac:dyDescent="0.35">
      <c r="A63" s="401" t="s">
        <v>89</v>
      </c>
      <c r="B63" s="383">
        <v>1</v>
      </c>
      <c r="C63" s="384" t="s">
        <v>92</v>
      </c>
      <c r="D63" s="384" t="s">
        <v>92</v>
      </c>
      <c r="E63" s="384" t="s">
        <v>92</v>
      </c>
      <c r="F63" s="384" t="s">
        <v>92</v>
      </c>
      <c r="G63" s="384" t="s">
        <v>92</v>
      </c>
      <c r="H63" s="384" t="s">
        <v>92</v>
      </c>
      <c r="I63" s="384" t="s">
        <v>92</v>
      </c>
      <c r="J63" s="384" t="s">
        <v>92</v>
      </c>
      <c r="K63" s="384" t="s">
        <v>92</v>
      </c>
      <c r="L63" s="13" t="e">
        <f t="shared" si="18"/>
        <v>#VALUE!</v>
      </c>
      <c r="N63"/>
    </row>
    <row r="64" spans="1:14" ht="15" thickBot="1" x14ac:dyDescent="0.35">
      <c r="N64"/>
    </row>
    <row r="65" spans="1:14" ht="15" thickBot="1" x14ac:dyDescent="0.35">
      <c r="A65" s="162" t="s">
        <v>35</v>
      </c>
      <c r="B65" s="100" t="s">
        <v>32</v>
      </c>
      <c r="C65" s="1218" t="s">
        <v>93</v>
      </c>
      <c r="D65" s="1222"/>
      <c r="E65" s="1222"/>
      <c r="F65" s="1222"/>
      <c r="G65" s="1222"/>
      <c r="H65" s="1222"/>
      <c r="I65" s="1222"/>
      <c r="J65" s="1219"/>
      <c r="K65" s="342" t="s">
        <v>59</v>
      </c>
      <c r="L65" s="13" t="s">
        <v>42</v>
      </c>
      <c r="N65"/>
    </row>
    <row r="66" spans="1:14" ht="15.6" thickTop="1" thickBot="1" x14ac:dyDescent="0.35">
      <c r="A66" s="319" t="s">
        <v>37</v>
      </c>
      <c r="B66" s="100" t="s">
        <v>33</v>
      </c>
      <c r="C66" s="217">
        <v>0</v>
      </c>
      <c r="D66" s="218">
        <v>1</v>
      </c>
      <c r="E66" s="218">
        <v>2</v>
      </c>
      <c r="F66" s="218">
        <v>3</v>
      </c>
      <c r="G66" s="218">
        <v>4</v>
      </c>
      <c r="H66" s="218">
        <v>5</v>
      </c>
      <c r="I66" s="219">
        <v>6</v>
      </c>
      <c r="J66" s="151" t="s">
        <v>78</v>
      </c>
      <c r="K66" s="320" t="s">
        <v>58</v>
      </c>
      <c r="L66" s="418"/>
      <c r="N66"/>
    </row>
    <row r="67" spans="1:14" ht="15.6" thickTop="1" thickBot="1" x14ac:dyDescent="0.35">
      <c r="A67" s="395" t="s">
        <v>83</v>
      </c>
      <c r="B67" s="387">
        <v>1</v>
      </c>
      <c r="C67" s="388">
        <v>5000</v>
      </c>
      <c r="D67" s="388">
        <v>5000</v>
      </c>
      <c r="E67" s="389">
        <v>20000</v>
      </c>
      <c r="F67" s="389">
        <v>0</v>
      </c>
      <c r="G67" s="389">
        <v>0</v>
      </c>
      <c r="H67" s="389">
        <v>15000</v>
      </c>
      <c r="I67" s="389">
        <v>7500</v>
      </c>
      <c r="J67" s="389">
        <v>0</v>
      </c>
      <c r="K67" s="389">
        <v>0</v>
      </c>
      <c r="L67" s="13">
        <f>C67+D67+E67+F67+G67+H67+I67+J67</f>
        <v>52500</v>
      </c>
      <c r="N67"/>
    </row>
    <row r="68" spans="1:14" ht="15" thickBot="1" x14ac:dyDescent="0.35">
      <c r="A68" s="396" t="s">
        <v>84</v>
      </c>
      <c r="B68" s="125">
        <v>1</v>
      </c>
      <c r="C68" s="144" t="s">
        <v>92</v>
      </c>
      <c r="D68" s="144" t="s">
        <v>92</v>
      </c>
      <c r="E68" s="144" t="s">
        <v>92</v>
      </c>
      <c r="F68" s="144" t="s">
        <v>92</v>
      </c>
      <c r="G68" s="144" t="s">
        <v>92</v>
      </c>
      <c r="H68" s="144" t="s">
        <v>92</v>
      </c>
      <c r="I68" s="144" t="s">
        <v>92</v>
      </c>
      <c r="J68" s="144" t="s">
        <v>92</v>
      </c>
      <c r="K68" s="144" t="s">
        <v>92</v>
      </c>
      <c r="L68" s="13" t="e">
        <f t="shared" ref="L68:L71" si="19">C68+D68+E68+F68+G68+H68+I68+J68</f>
        <v>#VALUE!</v>
      </c>
      <c r="N68"/>
    </row>
    <row r="69" spans="1:14" ht="15" thickBot="1" x14ac:dyDescent="0.35">
      <c r="A69" s="397" t="s">
        <v>85</v>
      </c>
      <c r="B69" s="385">
        <v>1</v>
      </c>
      <c r="C69" s="386" t="s">
        <v>92</v>
      </c>
      <c r="D69" s="386" t="s">
        <v>92</v>
      </c>
      <c r="E69" s="386" t="s">
        <v>92</v>
      </c>
      <c r="F69" s="386" t="s">
        <v>92</v>
      </c>
      <c r="G69" s="386" t="s">
        <v>92</v>
      </c>
      <c r="H69" s="386" t="s">
        <v>92</v>
      </c>
      <c r="I69" s="386" t="s">
        <v>92</v>
      </c>
      <c r="J69" s="386" t="s">
        <v>92</v>
      </c>
      <c r="K69" s="386" t="s">
        <v>92</v>
      </c>
      <c r="L69" s="13" t="e">
        <f t="shared" si="19"/>
        <v>#VALUE!</v>
      </c>
      <c r="N69"/>
    </row>
    <row r="70" spans="1:14" ht="15" thickBot="1" x14ac:dyDescent="0.35">
      <c r="A70" s="398" t="s">
        <v>86</v>
      </c>
      <c r="B70" s="391">
        <v>1</v>
      </c>
      <c r="C70" s="392" t="s">
        <v>92</v>
      </c>
      <c r="D70" s="392" t="s">
        <v>92</v>
      </c>
      <c r="E70" s="392" t="s">
        <v>92</v>
      </c>
      <c r="F70" s="392" t="s">
        <v>92</v>
      </c>
      <c r="G70" s="392" t="s">
        <v>92</v>
      </c>
      <c r="H70" s="392" t="s">
        <v>92</v>
      </c>
      <c r="I70" s="392" t="s">
        <v>92</v>
      </c>
      <c r="J70" s="392" t="s">
        <v>92</v>
      </c>
      <c r="K70" s="392" t="s">
        <v>92</v>
      </c>
      <c r="L70" s="13" t="e">
        <f t="shared" si="19"/>
        <v>#VALUE!</v>
      </c>
      <c r="N70"/>
    </row>
    <row r="71" spans="1:14" ht="15" thickBot="1" x14ac:dyDescent="0.35">
      <c r="A71" s="399" t="s">
        <v>87</v>
      </c>
      <c r="B71" s="393">
        <v>1</v>
      </c>
      <c r="C71" s="394" t="s">
        <v>92</v>
      </c>
      <c r="D71" s="394" t="s">
        <v>92</v>
      </c>
      <c r="E71" s="394" t="s">
        <v>92</v>
      </c>
      <c r="F71" s="394" t="s">
        <v>92</v>
      </c>
      <c r="G71" s="394" t="s">
        <v>92</v>
      </c>
      <c r="H71" s="394" t="s">
        <v>92</v>
      </c>
      <c r="I71" s="394" t="s">
        <v>92</v>
      </c>
      <c r="J71" s="394" t="s">
        <v>92</v>
      </c>
      <c r="K71" s="394" t="s">
        <v>92</v>
      </c>
      <c r="L71" s="13" t="e">
        <f t="shared" si="19"/>
        <v>#VALUE!</v>
      </c>
      <c r="N71" s="194"/>
    </row>
    <row r="72" spans="1:14" ht="15" thickBot="1" x14ac:dyDescent="0.35">
      <c r="L72" s="8"/>
      <c r="N72" s="193"/>
    </row>
    <row r="73" spans="1:14" ht="15" thickBot="1" x14ac:dyDescent="0.35">
      <c r="A73" s="163" t="s">
        <v>35</v>
      </c>
      <c r="B73" s="100" t="s">
        <v>32</v>
      </c>
      <c r="C73" s="372" t="s">
        <v>93</v>
      </c>
      <c r="D73" s="373"/>
      <c r="E73" s="373"/>
      <c r="F73" s="373"/>
      <c r="G73" s="373"/>
      <c r="H73" s="373"/>
      <c r="I73" s="373"/>
      <c r="J73" s="374"/>
      <c r="K73" s="341" t="s">
        <v>59</v>
      </c>
      <c r="L73" s="13" t="s">
        <v>42</v>
      </c>
      <c r="N73" s="193"/>
    </row>
    <row r="74" spans="1:14" ht="15.6" thickTop="1" thickBot="1" x14ac:dyDescent="0.35">
      <c r="A74" s="173" t="s">
        <v>38</v>
      </c>
      <c r="B74" s="167" t="s">
        <v>33</v>
      </c>
      <c r="C74" s="217">
        <v>0</v>
      </c>
      <c r="D74" s="218">
        <v>1</v>
      </c>
      <c r="E74" s="218">
        <v>2</v>
      </c>
      <c r="F74" s="218">
        <v>3</v>
      </c>
      <c r="G74" s="218">
        <v>4</v>
      </c>
      <c r="H74" s="218">
        <v>5</v>
      </c>
      <c r="I74" s="219">
        <v>6</v>
      </c>
      <c r="J74" s="151" t="s">
        <v>78</v>
      </c>
      <c r="K74" s="140" t="s">
        <v>58</v>
      </c>
      <c r="L74" s="371"/>
      <c r="N74" s="193"/>
    </row>
    <row r="75" spans="1:14" ht="15.6" thickTop="1" thickBot="1" x14ac:dyDescent="0.35">
      <c r="A75" s="395" t="s">
        <v>83</v>
      </c>
      <c r="B75" s="387">
        <v>1</v>
      </c>
      <c r="C75" s="388">
        <v>0</v>
      </c>
      <c r="D75" s="388">
        <v>2000</v>
      </c>
      <c r="E75" s="389">
        <v>0</v>
      </c>
      <c r="F75" s="389">
        <v>0</v>
      </c>
      <c r="G75" s="389">
        <v>0</v>
      </c>
      <c r="H75" s="389">
        <v>1000</v>
      </c>
      <c r="I75" s="389">
        <v>500</v>
      </c>
      <c r="J75" s="389">
        <v>0</v>
      </c>
      <c r="K75" s="389">
        <v>0</v>
      </c>
      <c r="L75" s="13">
        <f>C75+D75+E75+F75+G75+H75+I75+J75</f>
        <v>3500</v>
      </c>
      <c r="N75" s="193"/>
    </row>
    <row r="76" spans="1:14" ht="15" thickBot="1" x14ac:dyDescent="0.35">
      <c r="L76" s="8"/>
      <c r="N76" s="193"/>
    </row>
    <row r="77" spans="1:14" ht="15" thickBot="1" x14ac:dyDescent="0.35">
      <c r="A77" s="164" t="s">
        <v>35</v>
      </c>
      <c r="B77" s="100" t="s">
        <v>32</v>
      </c>
      <c r="C77" s="372" t="s">
        <v>93</v>
      </c>
      <c r="D77" s="373"/>
      <c r="E77" s="373"/>
      <c r="F77" s="373"/>
      <c r="G77" s="373"/>
      <c r="H77" s="373"/>
      <c r="I77" s="373"/>
      <c r="J77" s="374"/>
      <c r="K77" s="341" t="s">
        <v>59</v>
      </c>
      <c r="L77" s="13" t="s">
        <v>42</v>
      </c>
      <c r="N77" s="193"/>
    </row>
    <row r="78" spans="1:14" ht="15.6" thickTop="1" thickBot="1" x14ac:dyDescent="0.35">
      <c r="A78" s="172" t="s">
        <v>39</v>
      </c>
      <c r="B78" s="167" t="s">
        <v>33</v>
      </c>
      <c r="C78" s="217">
        <v>0</v>
      </c>
      <c r="D78" s="218">
        <v>1</v>
      </c>
      <c r="E78" s="218">
        <v>2</v>
      </c>
      <c r="F78" s="218">
        <v>3</v>
      </c>
      <c r="G78" s="218">
        <v>4</v>
      </c>
      <c r="H78" s="218">
        <v>5</v>
      </c>
      <c r="I78" s="219">
        <v>6</v>
      </c>
      <c r="J78" s="151" t="s">
        <v>78</v>
      </c>
      <c r="K78" s="140" t="s">
        <v>58</v>
      </c>
      <c r="L78" s="371"/>
      <c r="N78" s="193"/>
    </row>
    <row r="79" spans="1:14" ht="15.6" thickTop="1" thickBot="1" x14ac:dyDescent="0.35">
      <c r="A79" s="395" t="s">
        <v>83</v>
      </c>
      <c r="B79" s="387">
        <v>1</v>
      </c>
      <c r="C79" s="388">
        <v>0</v>
      </c>
      <c r="D79" s="388">
        <v>500</v>
      </c>
      <c r="E79" s="389">
        <v>0</v>
      </c>
      <c r="F79" s="389">
        <v>0</v>
      </c>
      <c r="G79" s="389">
        <v>0</v>
      </c>
      <c r="H79" s="389">
        <v>0</v>
      </c>
      <c r="I79" s="389">
        <v>0</v>
      </c>
      <c r="J79" s="389">
        <v>0</v>
      </c>
      <c r="K79" s="389">
        <v>0</v>
      </c>
      <c r="L79" s="13">
        <f>C79+D79+E79+F79+G79+H79+I79+J79</f>
        <v>500</v>
      </c>
      <c r="N79" s="193"/>
    </row>
    <row r="80" spans="1:14" ht="15" thickBot="1" x14ac:dyDescent="0.35">
      <c r="A80" s="396" t="s">
        <v>84</v>
      </c>
      <c r="B80" s="125">
        <v>1</v>
      </c>
      <c r="C80" s="144" t="s">
        <v>92</v>
      </c>
      <c r="D80" s="144" t="s">
        <v>92</v>
      </c>
      <c r="E80" s="144" t="s">
        <v>92</v>
      </c>
      <c r="F80" s="144" t="s">
        <v>92</v>
      </c>
      <c r="G80" s="144" t="s">
        <v>92</v>
      </c>
      <c r="H80" s="144" t="s">
        <v>92</v>
      </c>
      <c r="I80" s="144" t="s">
        <v>92</v>
      </c>
      <c r="J80" s="144" t="s">
        <v>92</v>
      </c>
      <c r="K80" s="144" t="s">
        <v>92</v>
      </c>
      <c r="L80" s="13" t="e">
        <f>C80+D80+E80+F80+G80+H80+I80+J80</f>
        <v>#VALUE!</v>
      </c>
      <c r="N80" s="194"/>
    </row>
    <row r="81" spans="1:14" ht="15" thickBot="1" x14ac:dyDescent="0.35">
      <c r="L81" s="8"/>
      <c r="N81" s="194"/>
    </row>
    <row r="82" spans="1:14" ht="15" thickBot="1" x14ac:dyDescent="0.35">
      <c r="A82" s="165" t="s">
        <v>35</v>
      </c>
      <c r="B82" s="100" t="s">
        <v>32</v>
      </c>
      <c r="C82" s="372" t="s">
        <v>93</v>
      </c>
      <c r="D82" s="373"/>
      <c r="E82" s="373"/>
      <c r="F82" s="373"/>
      <c r="G82" s="373"/>
      <c r="H82" s="373"/>
      <c r="I82" s="373"/>
      <c r="J82" s="374"/>
      <c r="K82" s="341" t="s">
        <v>59</v>
      </c>
      <c r="L82" s="13" t="s">
        <v>42</v>
      </c>
      <c r="N82" s="194"/>
    </row>
    <row r="83" spans="1:14" ht="15.6" thickTop="1" thickBot="1" x14ac:dyDescent="0.35">
      <c r="A83" s="171" t="s">
        <v>40</v>
      </c>
      <c r="B83" s="167" t="s">
        <v>33</v>
      </c>
      <c r="C83" s="140">
        <v>0</v>
      </c>
      <c r="D83" s="151">
        <v>1</v>
      </c>
      <c r="E83" s="151">
        <v>2</v>
      </c>
      <c r="F83" s="218" t="s">
        <v>55</v>
      </c>
      <c r="G83" s="218" t="s">
        <v>54</v>
      </c>
      <c r="H83" s="218" t="s">
        <v>56</v>
      </c>
      <c r="I83" s="219" t="s">
        <v>57</v>
      </c>
      <c r="J83" s="151" t="s">
        <v>78</v>
      </c>
      <c r="K83" s="140" t="s">
        <v>58</v>
      </c>
      <c r="L83" s="371"/>
      <c r="N83" s="194"/>
    </row>
    <row r="84" spans="1:14" ht="15.6" thickTop="1" thickBot="1" x14ac:dyDescent="0.35">
      <c r="A84" s="395" t="s">
        <v>83</v>
      </c>
      <c r="B84" s="387">
        <v>1</v>
      </c>
      <c r="C84" s="388">
        <v>10</v>
      </c>
      <c r="D84" s="388">
        <v>200</v>
      </c>
      <c r="E84" s="388">
        <v>40</v>
      </c>
      <c r="F84" s="388">
        <v>0</v>
      </c>
      <c r="G84" s="388">
        <v>0</v>
      </c>
      <c r="H84" s="388">
        <v>0</v>
      </c>
      <c r="I84" s="388">
        <v>0</v>
      </c>
      <c r="J84" s="388">
        <v>0</v>
      </c>
      <c r="K84" s="388">
        <v>0</v>
      </c>
      <c r="L84" s="370">
        <f>C84+D84+E84*4+G84*4</f>
        <v>370</v>
      </c>
      <c r="N84" s="194"/>
    </row>
    <row r="85" spans="1:14" ht="15" thickBot="1" x14ac:dyDescent="0.35">
      <c r="A85" s="396" t="s">
        <v>84</v>
      </c>
      <c r="B85" s="125">
        <v>1</v>
      </c>
      <c r="C85" s="144" t="s">
        <v>92</v>
      </c>
      <c r="D85" s="144" t="s">
        <v>92</v>
      </c>
      <c r="E85" s="144" t="s">
        <v>92</v>
      </c>
      <c r="F85" s="144" t="s">
        <v>92</v>
      </c>
      <c r="G85" s="144" t="s">
        <v>92</v>
      </c>
      <c r="H85" s="144" t="s">
        <v>92</v>
      </c>
      <c r="I85" s="144" t="s">
        <v>92</v>
      </c>
      <c r="J85" s="144" t="s">
        <v>92</v>
      </c>
      <c r="K85" s="144" t="s">
        <v>92</v>
      </c>
      <c r="L85" s="417" t="e">
        <f t="shared" ref="L85:L88" si="20">C85+D85+E85*4+G85*4</f>
        <v>#VALUE!</v>
      </c>
      <c r="N85" s="194"/>
    </row>
    <row r="86" spans="1:14" ht="15" thickBot="1" x14ac:dyDescent="0.35">
      <c r="A86" s="397" t="s">
        <v>85</v>
      </c>
      <c r="B86" s="385">
        <v>1</v>
      </c>
      <c r="C86" s="386" t="s">
        <v>92</v>
      </c>
      <c r="D86" s="386" t="s">
        <v>92</v>
      </c>
      <c r="E86" s="386" t="s">
        <v>92</v>
      </c>
      <c r="F86" s="386" t="s">
        <v>92</v>
      </c>
      <c r="G86" s="386" t="s">
        <v>92</v>
      </c>
      <c r="H86" s="386" t="s">
        <v>92</v>
      </c>
      <c r="I86" s="386" t="s">
        <v>92</v>
      </c>
      <c r="J86" s="386" t="s">
        <v>92</v>
      </c>
      <c r="K86" s="386" t="s">
        <v>92</v>
      </c>
      <c r="L86" s="417" t="e">
        <f t="shared" si="20"/>
        <v>#VALUE!</v>
      </c>
      <c r="N86" s="194"/>
    </row>
    <row r="87" spans="1:14" ht="15" thickBot="1" x14ac:dyDescent="0.35">
      <c r="A87" s="398" t="s">
        <v>86</v>
      </c>
      <c r="B87" s="391">
        <v>1</v>
      </c>
      <c r="C87" s="392" t="s">
        <v>92</v>
      </c>
      <c r="D87" s="392" t="s">
        <v>92</v>
      </c>
      <c r="E87" s="392" t="s">
        <v>92</v>
      </c>
      <c r="F87" s="392" t="s">
        <v>92</v>
      </c>
      <c r="G87" s="392" t="s">
        <v>92</v>
      </c>
      <c r="H87" s="392" t="s">
        <v>92</v>
      </c>
      <c r="I87" s="392" t="s">
        <v>92</v>
      </c>
      <c r="J87" s="392" t="s">
        <v>92</v>
      </c>
      <c r="K87" s="392" t="s">
        <v>92</v>
      </c>
      <c r="L87" s="417" t="e">
        <f t="shared" si="20"/>
        <v>#VALUE!</v>
      </c>
      <c r="N87" s="194"/>
    </row>
    <row r="88" spans="1:14" ht="15" thickBot="1" x14ac:dyDescent="0.35">
      <c r="A88" s="399" t="s">
        <v>87</v>
      </c>
      <c r="B88" s="393">
        <v>1</v>
      </c>
      <c r="C88" s="394" t="s">
        <v>92</v>
      </c>
      <c r="D88" s="394" t="s">
        <v>92</v>
      </c>
      <c r="E88" s="394" t="s">
        <v>92</v>
      </c>
      <c r="F88" s="394" t="s">
        <v>92</v>
      </c>
      <c r="G88" s="394" t="s">
        <v>92</v>
      </c>
      <c r="H88" s="394" t="s">
        <v>92</v>
      </c>
      <c r="I88" s="394" t="s">
        <v>92</v>
      </c>
      <c r="J88" s="394" t="s">
        <v>92</v>
      </c>
      <c r="K88" s="394" t="s">
        <v>92</v>
      </c>
      <c r="L88" s="417" t="e">
        <f t="shared" si="20"/>
        <v>#VALUE!</v>
      </c>
      <c r="N88" s="194"/>
    </row>
    <row r="89" spans="1:14" ht="15" thickBot="1" x14ac:dyDescent="0.35">
      <c r="L89" s="8"/>
      <c r="N89" s="194"/>
    </row>
    <row r="90" spans="1:14" ht="15" thickBot="1" x14ac:dyDescent="0.35">
      <c r="A90" s="406" t="s">
        <v>35</v>
      </c>
      <c r="B90" s="100" t="s">
        <v>32</v>
      </c>
      <c r="C90" s="372" t="s">
        <v>93</v>
      </c>
      <c r="D90" s="373"/>
      <c r="E90" s="373"/>
      <c r="F90" s="373"/>
      <c r="G90" s="373"/>
      <c r="H90" s="373"/>
      <c r="I90" s="373"/>
      <c r="J90" s="374"/>
      <c r="K90" s="341" t="s">
        <v>59</v>
      </c>
      <c r="L90" s="13" t="s">
        <v>42</v>
      </c>
      <c r="N90" s="194"/>
    </row>
    <row r="91" spans="1:14" ht="15.6" thickTop="1" thickBot="1" x14ac:dyDescent="0.35">
      <c r="A91" s="407" t="s">
        <v>45</v>
      </c>
      <c r="B91" s="167" t="s">
        <v>33</v>
      </c>
      <c r="C91" s="217">
        <v>0</v>
      </c>
      <c r="D91" s="218">
        <v>1</v>
      </c>
      <c r="E91" s="218">
        <v>2</v>
      </c>
      <c r="F91" s="218">
        <v>3</v>
      </c>
      <c r="G91" s="218">
        <v>4</v>
      </c>
      <c r="H91" s="218">
        <v>5</v>
      </c>
      <c r="I91" s="219">
        <v>6</v>
      </c>
      <c r="J91" s="151" t="s">
        <v>78</v>
      </c>
      <c r="K91" s="140" t="s">
        <v>58</v>
      </c>
      <c r="L91" s="371"/>
      <c r="N91" s="194"/>
    </row>
    <row r="92" spans="1:14" ht="15.6" thickTop="1" thickBot="1" x14ac:dyDescent="0.35">
      <c r="A92" s="395" t="s">
        <v>83</v>
      </c>
      <c r="B92" s="387">
        <v>1</v>
      </c>
      <c r="C92" s="388">
        <v>0</v>
      </c>
      <c r="D92" s="388">
        <v>0</v>
      </c>
      <c r="E92" s="388">
        <v>0</v>
      </c>
      <c r="F92" s="388">
        <v>0</v>
      </c>
      <c r="G92" s="388">
        <v>0</v>
      </c>
      <c r="H92" s="388">
        <v>0</v>
      </c>
      <c r="I92" s="388">
        <v>0</v>
      </c>
      <c r="J92" s="388">
        <v>0</v>
      </c>
      <c r="K92" s="388">
        <v>0</v>
      </c>
      <c r="L92" s="370">
        <f>C92+D92+E92*4+G92*4</f>
        <v>0</v>
      </c>
      <c r="N92" s="194"/>
    </row>
    <row r="93" spans="1:14" ht="15" thickBot="1" x14ac:dyDescent="0.35">
      <c r="A93" s="396" t="s">
        <v>84</v>
      </c>
      <c r="B93" s="125">
        <v>1</v>
      </c>
      <c r="C93" s="144" t="s">
        <v>92</v>
      </c>
      <c r="D93" s="144" t="s">
        <v>92</v>
      </c>
      <c r="E93" s="144" t="s">
        <v>92</v>
      </c>
      <c r="F93" s="144" t="s">
        <v>92</v>
      </c>
      <c r="G93" s="144" t="s">
        <v>92</v>
      </c>
      <c r="H93" s="144" t="s">
        <v>92</v>
      </c>
      <c r="I93" s="144" t="s">
        <v>92</v>
      </c>
      <c r="J93" s="144" t="s">
        <v>92</v>
      </c>
      <c r="K93" s="144" t="s">
        <v>92</v>
      </c>
      <c r="L93" s="417" t="e">
        <f t="shared" ref="L93:L96" si="21">C93+D93+E93*4+G93*4</f>
        <v>#VALUE!</v>
      </c>
      <c r="N93" s="193"/>
    </row>
    <row r="94" spans="1:14" ht="15" thickBot="1" x14ac:dyDescent="0.35">
      <c r="A94" s="397" t="s">
        <v>85</v>
      </c>
      <c r="B94" s="385">
        <v>1</v>
      </c>
      <c r="C94" s="386" t="s">
        <v>92</v>
      </c>
      <c r="D94" s="386" t="s">
        <v>92</v>
      </c>
      <c r="E94" s="386" t="s">
        <v>92</v>
      </c>
      <c r="F94" s="386" t="s">
        <v>92</v>
      </c>
      <c r="G94" s="386" t="s">
        <v>92</v>
      </c>
      <c r="H94" s="386" t="s">
        <v>92</v>
      </c>
      <c r="I94" s="386" t="s">
        <v>92</v>
      </c>
      <c r="J94" s="386" t="s">
        <v>92</v>
      </c>
      <c r="K94" s="386" t="s">
        <v>92</v>
      </c>
      <c r="L94" s="417" t="e">
        <f t="shared" si="21"/>
        <v>#VALUE!</v>
      </c>
      <c r="N94" s="193"/>
    </row>
    <row r="95" spans="1:14" ht="15" thickBot="1" x14ac:dyDescent="0.35">
      <c r="A95" s="398" t="s">
        <v>86</v>
      </c>
      <c r="B95" s="391">
        <v>1</v>
      </c>
      <c r="C95" s="392" t="s">
        <v>92</v>
      </c>
      <c r="D95" s="392" t="s">
        <v>92</v>
      </c>
      <c r="E95" s="392" t="s">
        <v>92</v>
      </c>
      <c r="F95" s="392" t="s">
        <v>92</v>
      </c>
      <c r="G95" s="392" t="s">
        <v>92</v>
      </c>
      <c r="H95" s="392" t="s">
        <v>92</v>
      </c>
      <c r="I95" s="392" t="s">
        <v>92</v>
      </c>
      <c r="J95" s="392" t="s">
        <v>92</v>
      </c>
      <c r="K95" s="392" t="s">
        <v>92</v>
      </c>
      <c r="L95" s="417" t="e">
        <f t="shared" si="21"/>
        <v>#VALUE!</v>
      </c>
      <c r="N95" s="193"/>
    </row>
    <row r="96" spans="1:14" ht="15" thickBot="1" x14ac:dyDescent="0.35">
      <c r="A96" s="399" t="s">
        <v>87</v>
      </c>
      <c r="B96" s="393">
        <v>1</v>
      </c>
      <c r="C96" s="394" t="s">
        <v>92</v>
      </c>
      <c r="D96" s="394" t="s">
        <v>92</v>
      </c>
      <c r="E96" s="394" t="s">
        <v>92</v>
      </c>
      <c r="F96" s="394" t="s">
        <v>92</v>
      </c>
      <c r="G96" s="394" t="s">
        <v>92</v>
      </c>
      <c r="H96" s="394" t="s">
        <v>92</v>
      </c>
      <c r="I96" s="394" t="s">
        <v>92</v>
      </c>
      <c r="J96" s="394" t="s">
        <v>92</v>
      </c>
      <c r="K96" s="394" t="s">
        <v>92</v>
      </c>
      <c r="L96" s="417" t="e">
        <f t="shared" si="21"/>
        <v>#VALUE!</v>
      </c>
      <c r="N96" s="193"/>
    </row>
    <row r="97" spans="1:14" ht="15" thickBot="1" x14ac:dyDescent="0.35">
      <c r="L97" s="8"/>
      <c r="N97" s="193"/>
    </row>
    <row r="98" spans="1:14" ht="15" thickBot="1" x14ac:dyDescent="0.35">
      <c r="A98" s="213" t="s">
        <v>35</v>
      </c>
      <c r="B98" s="100" t="s">
        <v>32</v>
      </c>
      <c r="C98" s="372" t="s">
        <v>93</v>
      </c>
      <c r="D98" s="373"/>
      <c r="E98" s="373"/>
      <c r="F98" s="373"/>
      <c r="G98" s="373"/>
      <c r="H98" s="373"/>
      <c r="I98" s="373"/>
      <c r="J98" s="374"/>
      <c r="K98" s="341" t="s">
        <v>59</v>
      </c>
      <c r="L98" s="9" t="s">
        <v>42</v>
      </c>
      <c r="N98" s="193"/>
    </row>
    <row r="99" spans="1:14" ht="15.6" thickTop="1" thickBot="1" x14ac:dyDescent="0.35">
      <c r="A99" s="214" t="s">
        <v>41</v>
      </c>
      <c r="B99" s="167" t="s">
        <v>33</v>
      </c>
      <c r="C99" s="217">
        <v>0</v>
      </c>
      <c r="D99" s="218">
        <v>1</v>
      </c>
      <c r="E99" s="218">
        <v>2</v>
      </c>
      <c r="F99" s="218">
        <v>3</v>
      </c>
      <c r="G99" s="218">
        <v>4</v>
      </c>
      <c r="H99" s="218">
        <v>5</v>
      </c>
      <c r="I99" s="219">
        <v>6</v>
      </c>
      <c r="J99" s="151" t="s">
        <v>78</v>
      </c>
      <c r="K99" s="140" t="s">
        <v>58</v>
      </c>
      <c r="L99" s="419"/>
      <c r="N99" s="193"/>
    </row>
    <row r="100" spans="1:14" ht="15.6" thickTop="1" thickBot="1" x14ac:dyDescent="0.35">
      <c r="A100" s="395" t="s">
        <v>83</v>
      </c>
      <c r="B100" s="387">
        <v>1</v>
      </c>
      <c r="C100" s="388">
        <v>3</v>
      </c>
      <c r="D100" s="388">
        <v>60</v>
      </c>
      <c r="E100" s="388">
        <v>12</v>
      </c>
      <c r="F100" s="388">
        <v>0</v>
      </c>
      <c r="G100" s="388">
        <v>0</v>
      </c>
      <c r="H100" s="388">
        <v>0</v>
      </c>
      <c r="I100" s="388">
        <v>0</v>
      </c>
      <c r="J100" s="388">
        <v>0</v>
      </c>
      <c r="K100" s="388">
        <v>0</v>
      </c>
      <c r="L100" s="417">
        <f>C100+D100+E100+F100+G100+H100+I100+J100</f>
        <v>75</v>
      </c>
      <c r="N100" s="193"/>
    </row>
    <row r="101" spans="1:14" ht="15" thickBot="1" x14ac:dyDescent="0.35">
      <c r="A101" s="396" t="s">
        <v>84</v>
      </c>
      <c r="B101" s="125">
        <v>1</v>
      </c>
      <c r="C101" s="144" t="s">
        <v>92</v>
      </c>
      <c r="D101" s="144" t="s">
        <v>92</v>
      </c>
      <c r="E101" s="144" t="s">
        <v>92</v>
      </c>
      <c r="F101" s="144" t="s">
        <v>92</v>
      </c>
      <c r="G101" s="144" t="s">
        <v>92</v>
      </c>
      <c r="H101" s="144" t="s">
        <v>92</v>
      </c>
      <c r="I101" s="144" t="s">
        <v>92</v>
      </c>
      <c r="J101" s="144" t="s">
        <v>92</v>
      </c>
      <c r="K101" s="144" t="s">
        <v>92</v>
      </c>
      <c r="L101" s="417" t="e">
        <f t="shared" ref="L101:L106" si="22">C101+D101+E101+F101+G101+H101+I101+J101</f>
        <v>#VALUE!</v>
      </c>
      <c r="N101" s="194"/>
    </row>
    <row r="102" spans="1:14" ht="15" thickBot="1" x14ac:dyDescent="0.35">
      <c r="A102" s="397" t="s">
        <v>85</v>
      </c>
      <c r="B102" s="385">
        <v>1</v>
      </c>
      <c r="C102" s="386" t="s">
        <v>92</v>
      </c>
      <c r="D102" s="386" t="s">
        <v>92</v>
      </c>
      <c r="E102" s="386" t="s">
        <v>92</v>
      </c>
      <c r="F102" s="386" t="s">
        <v>92</v>
      </c>
      <c r="G102" s="386" t="s">
        <v>92</v>
      </c>
      <c r="H102" s="386" t="s">
        <v>92</v>
      </c>
      <c r="I102" s="386" t="s">
        <v>92</v>
      </c>
      <c r="J102" s="386" t="s">
        <v>92</v>
      </c>
      <c r="K102" s="386" t="s">
        <v>92</v>
      </c>
      <c r="L102" s="417" t="e">
        <f t="shared" si="22"/>
        <v>#VALUE!</v>
      </c>
      <c r="N102" s="194"/>
    </row>
    <row r="103" spans="1:14" ht="15" thickBot="1" x14ac:dyDescent="0.35">
      <c r="A103" s="398" t="s">
        <v>86</v>
      </c>
      <c r="B103" s="391">
        <v>1</v>
      </c>
      <c r="C103" s="392" t="s">
        <v>92</v>
      </c>
      <c r="D103" s="392" t="s">
        <v>92</v>
      </c>
      <c r="E103" s="392" t="s">
        <v>92</v>
      </c>
      <c r="F103" s="392" t="s">
        <v>92</v>
      </c>
      <c r="G103" s="392" t="s">
        <v>92</v>
      </c>
      <c r="H103" s="392" t="s">
        <v>92</v>
      </c>
      <c r="I103" s="392" t="s">
        <v>92</v>
      </c>
      <c r="J103" s="392" t="s">
        <v>92</v>
      </c>
      <c r="K103" s="392" t="s">
        <v>92</v>
      </c>
      <c r="L103" s="417" t="e">
        <f t="shared" si="22"/>
        <v>#VALUE!</v>
      </c>
      <c r="N103" s="194"/>
    </row>
    <row r="104" spans="1:14" ht="15" thickBot="1" x14ac:dyDescent="0.35">
      <c r="A104" s="399" t="s">
        <v>87</v>
      </c>
      <c r="B104" s="393">
        <v>1</v>
      </c>
      <c r="C104" s="394" t="s">
        <v>92</v>
      </c>
      <c r="D104" s="394" t="s">
        <v>92</v>
      </c>
      <c r="E104" s="394" t="s">
        <v>92</v>
      </c>
      <c r="F104" s="394" t="s">
        <v>92</v>
      </c>
      <c r="G104" s="394" t="s">
        <v>92</v>
      </c>
      <c r="H104" s="394" t="s">
        <v>92</v>
      </c>
      <c r="I104" s="394" t="s">
        <v>92</v>
      </c>
      <c r="J104" s="394" t="s">
        <v>92</v>
      </c>
      <c r="K104" s="394" t="s">
        <v>92</v>
      </c>
      <c r="L104" s="417" t="e">
        <f t="shared" si="22"/>
        <v>#VALUE!</v>
      </c>
      <c r="N104" s="194"/>
    </row>
    <row r="105" spans="1:14" ht="15" thickBot="1" x14ac:dyDescent="0.35">
      <c r="A105" s="400" t="s">
        <v>88</v>
      </c>
      <c r="B105" s="381">
        <v>1</v>
      </c>
      <c r="C105" s="382" t="s">
        <v>92</v>
      </c>
      <c r="D105" s="382" t="s">
        <v>92</v>
      </c>
      <c r="E105" s="382" t="s">
        <v>92</v>
      </c>
      <c r="F105" s="382" t="s">
        <v>92</v>
      </c>
      <c r="G105" s="382" t="s">
        <v>92</v>
      </c>
      <c r="H105" s="382" t="s">
        <v>92</v>
      </c>
      <c r="I105" s="382" t="s">
        <v>92</v>
      </c>
      <c r="J105" s="382" t="s">
        <v>92</v>
      </c>
      <c r="K105" s="382" t="s">
        <v>92</v>
      </c>
      <c r="L105" s="417" t="e">
        <f t="shared" si="22"/>
        <v>#VALUE!</v>
      </c>
      <c r="N105" s="194"/>
    </row>
    <row r="106" spans="1:14" ht="15" thickBot="1" x14ac:dyDescent="0.35">
      <c r="A106" s="401" t="s">
        <v>89</v>
      </c>
      <c r="B106" s="383">
        <v>1</v>
      </c>
      <c r="C106" s="384" t="s">
        <v>92</v>
      </c>
      <c r="D106" s="384" t="s">
        <v>92</v>
      </c>
      <c r="E106" s="384" t="s">
        <v>92</v>
      </c>
      <c r="F106" s="384" t="s">
        <v>92</v>
      </c>
      <c r="G106" s="384" t="s">
        <v>92</v>
      </c>
      <c r="H106" s="384" t="s">
        <v>92</v>
      </c>
      <c r="I106" s="384" t="s">
        <v>92</v>
      </c>
      <c r="J106" s="384" t="s">
        <v>92</v>
      </c>
      <c r="K106" s="384" t="s">
        <v>92</v>
      </c>
      <c r="L106" s="13" t="e">
        <f t="shared" si="22"/>
        <v>#VALUE!</v>
      </c>
      <c r="N106" s="194"/>
    </row>
    <row r="107" spans="1:14" ht="15" thickBot="1" x14ac:dyDescent="0.35">
      <c r="N107" s="194"/>
    </row>
    <row r="108" spans="1:14" ht="15" thickBot="1" x14ac:dyDescent="0.35">
      <c r="A108" s="415" t="s">
        <v>44</v>
      </c>
      <c r="B108" s="100" t="s">
        <v>32</v>
      </c>
      <c r="C108" s="372" t="s">
        <v>93</v>
      </c>
      <c r="D108" s="373"/>
      <c r="E108" s="373"/>
      <c r="F108" s="373"/>
      <c r="G108" s="373"/>
      <c r="H108" s="373"/>
      <c r="I108" s="373"/>
      <c r="J108" s="374"/>
      <c r="K108" s="341" t="s">
        <v>59</v>
      </c>
      <c r="L108" s="9" t="s">
        <v>42</v>
      </c>
      <c r="N108" s="194"/>
    </row>
    <row r="109" spans="1:14" ht="15.6" thickTop="1" thickBot="1" x14ac:dyDescent="0.35">
      <c r="A109" s="416" t="s">
        <v>47</v>
      </c>
      <c r="B109" s="167" t="s">
        <v>33</v>
      </c>
      <c r="C109" s="217">
        <v>0</v>
      </c>
      <c r="D109" s="218">
        <v>1</v>
      </c>
      <c r="E109" s="218">
        <v>2</v>
      </c>
      <c r="F109" s="218">
        <v>3</v>
      </c>
      <c r="G109" s="218">
        <v>4</v>
      </c>
      <c r="H109" s="218">
        <v>5</v>
      </c>
      <c r="I109" s="219">
        <v>6</v>
      </c>
      <c r="J109" s="151" t="s">
        <v>78</v>
      </c>
      <c r="K109" s="140" t="s">
        <v>58</v>
      </c>
      <c r="L109" s="419"/>
      <c r="N109" s="194"/>
    </row>
    <row r="110" spans="1:14" ht="15.6" thickTop="1" thickBot="1" x14ac:dyDescent="0.35">
      <c r="A110" s="395" t="s">
        <v>83</v>
      </c>
      <c r="B110" s="387">
        <v>1</v>
      </c>
      <c r="C110" s="388">
        <v>0</v>
      </c>
      <c r="D110" s="388">
        <v>0</v>
      </c>
      <c r="E110" s="388">
        <v>0</v>
      </c>
      <c r="F110" s="388">
        <v>0</v>
      </c>
      <c r="G110" s="388">
        <v>0</v>
      </c>
      <c r="H110" s="388">
        <v>0</v>
      </c>
      <c r="I110" s="388">
        <v>0</v>
      </c>
      <c r="J110" s="388">
        <v>0</v>
      </c>
      <c r="K110" s="388">
        <v>0</v>
      </c>
      <c r="L110" s="417">
        <f>C110+D110+E110+F110+G110+H110+I110+J110</f>
        <v>0</v>
      </c>
      <c r="N110" s="194"/>
    </row>
    <row r="111" spans="1:14" ht="15" thickBot="1" x14ac:dyDescent="0.35">
      <c r="A111" s="396" t="s">
        <v>84</v>
      </c>
      <c r="B111" s="125">
        <v>1</v>
      </c>
      <c r="C111" s="144" t="s">
        <v>92</v>
      </c>
      <c r="D111" s="144" t="s">
        <v>92</v>
      </c>
      <c r="E111" s="144" t="s">
        <v>92</v>
      </c>
      <c r="F111" s="144" t="s">
        <v>92</v>
      </c>
      <c r="G111" s="144" t="s">
        <v>92</v>
      </c>
      <c r="H111" s="144" t="s">
        <v>92</v>
      </c>
      <c r="I111" s="144" t="s">
        <v>92</v>
      </c>
      <c r="J111" s="144" t="s">
        <v>92</v>
      </c>
      <c r="K111" s="144" t="s">
        <v>92</v>
      </c>
      <c r="L111" s="417" t="e">
        <f t="shared" ref="L111:L116" si="23">C111+D111+E111+F111+G111+H111+I111+J111</f>
        <v>#VALUE!</v>
      </c>
      <c r="N111" s="194"/>
    </row>
    <row r="112" spans="1:14" ht="15" thickBot="1" x14ac:dyDescent="0.35">
      <c r="A112" s="397" t="s">
        <v>85</v>
      </c>
      <c r="B112" s="385">
        <v>1</v>
      </c>
      <c r="C112" s="386" t="s">
        <v>92</v>
      </c>
      <c r="D112" s="386" t="s">
        <v>92</v>
      </c>
      <c r="E112" s="386" t="s">
        <v>92</v>
      </c>
      <c r="F112" s="386" t="s">
        <v>92</v>
      </c>
      <c r="G112" s="386" t="s">
        <v>92</v>
      </c>
      <c r="H112" s="386" t="s">
        <v>92</v>
      </c>
      <c r="I112" s="386" t="s">
        <v>92</v>
      </c>
      <c r="J112" s="386" t="s">
        <v>92</v>
      </c>
      <c r="K112" s="386" t="s">
        <v>92</v>
      </c>
      <c r="L112" s="417" t="e">
        <f t="shared" si="23"/>
        <v>#VALUE!</v>
      </c>
      <c r="N112" s="194"/>
    </row>
    <row r="113" spans="1:14" ht="15" thickBot="1" x14ac:dyDescent="0.35">
      <c r="A113" s="398" t="s">
        <v>86</v>
      </c>
      <c r="B113" s="391">
        <v>1</v>
      </c>
      <c r="C113" s="392" t="s">
        <v>92</v>
      </c>
      <c r="D113" s="392" t="s">
        <v>92</v>
      </c>
      <c r="E113" s="392" t="s">
        <v>92</v>
      </c>
      <c r="F113" s="392" t="s">
        <v>92</v>
      </c>
      <c r="G113" s="392" t="s">
        <v>92</v>
      </c>
      <c r="H113" s="392" t="s">
        <v>92</v>
      </c>
      <c r="I113" s="392" t="s">
        <v>92</v>
      </c>
      <c r="J113" s="392" t="s">
        <v>92</v>
      </c>
      <c r="K113" s="392" t="s">
        <v>92</v>
      </c>
      <c r="L113" s="417" t="e">
        <f t="shared" si="23"/>
        <v>#VALUE!</v>
      </c>
      <c r="N113" s="194"/>
    </row>
    <row r="114" spans="1:14" ht="15" thickBot="1" x14ac:dyDescent="0.35">
      <c r="A114" s="399" t="s">
        <v>87</v>
      </c>
      <c r="B114" s="393">
        <v>1</v>
      </c>
      <c r="C114" s="394" t="s">
        <v>92</v>
      </c>
      <c r="D114" s="394" t="s">
        <v>92</v>
      </c>
      <c r="E114" s="394" t="s">
        <v>92</v>
      </c>
      <c r="F114" s="394" t="s">
        <v>92</v>
      </c>
      <c r="G114" s="394" t="s">
        <v>92</v>
      </c>
      <c r="H114" s="394" t="s">
        <v>92</v>
      </c>
      <c r="I114" s="394" t="s">
        <v>92</v>
      </c>
      <c r="J114" s="394" t="s">
        <v>92</v>
      </c>
      <c r="K114" s="394" t="s">
        <v>92</v>
      </c>
      <c r="L114" s="417" t="e">
        <f t="shared" si="23"/>
        <v>#VALUE!</v>
      </c>
      <c r="N114" s="193"/>
    </row>
    <row r="115" spans="1:14" ht="15" thickBot="1" x14ac:dyDescent="0.35">
      <c r="A115" s="400" t="s">
        <v>88</v>
      </c>
      <c r="B115" s="381">
        <v>1</v>
      </c>
      <c r="C115" s="382" t="s">
        <v>92</v>
      </c>
      <c r="D115" s="382" t="s">
        <v>92</v>
      </c>
      <c r="E115" s="382" t="s">
        <v>92</v>
      </c>
      <c r="F115" s="382" t="s">
        <v>92</v>
      </c>
      <c r="G115" s="382" t="s">
        <v>92</v>
      </c>
      <c r="H115" s="382" t="s">
        <v>92</v>
      </c>
      <c r="I115" s="382" t="s">
        <v>92</v>
      </c>
      <c r="J115" s="382" t="s">
        <v>92</v>
      </c>
      <c r="K115" s="382" t="s">
        <v>92</v>
      </c>
      <c r="L115" s="417" t="e">
        <f t="shared" si="23"/>
        <v>#VALUE!</v>
      </c>
      <c r="N115" s="193"/>
    </row>
    <row r="116" spans="1:14" ht="15" thickBot="1" x14ac:dyDescent="0.35">
      <c r="A116" s="401" t="s">
        <v>89</v>
      </c>
      <c r="B116" s="383">
        <v>1</v>
      </c>
      <c r="C116" s="384" t="s">
        <v>92</v>
      </c>
      <c r="D116" s="384" t="s">
        <v>92</v>
      </c>
      <c r="E116" s="384" t="s">
        <v>92</v>
      </c>
      <c r="F116" s="384" t="s">
        <v>92</v>
      </c>
      <c r="G116" s="384" t="s">
        <v>92</v>
      </c>
      <c r="H116" s="384" t="s">
        <v>92</v>
      </c>
      <c r="I116" s="384" t="s">
        <v>92</v>
      </c>
      <c r="J116" s="384" t="s">
        <v>92</v>
      </c>
      <c r="K116" s="384" t="s">
        <v>92</v>
      </c>
      <c r="L116" s="13" t="e">
        <f t="shared" si="23"/>
        <v>#VALUE!</v>
      </c>
      <c r="N116" s="193"/>
    </row>
    <row r="117" spans="1:14" ht="15" thickBot="1" x14ac:dyDescent="0.35">
      <c r="D117" s="193"/>
      <c r="E117" s="193"/>
      <c r="F117" s="193"/>
      <c r="G117" s="193"/>
      <c r="H117" s="193"/>
      <c r="I117" s="193"/>
      <c r="N117" s="193"/>
    </row>
    <row r="118" spans="1:14" ht="15" thickBot="1" x14ac:dyDescent="0.35">
      <c r="A118" s="162" t="s">
        <v>44</v>
      </c>
      <c r="B118" s="100" t="s">
        <v>32</v>
      </c>
      <c r="C118" s="378" t="s">
        <v>93</v>
      </c>
      <c r="D118" s="379"/>
      <c r="E118" s="379"/>
      <c r="F118" s="379"/>
      <c r="G118" s="379"/>
      <c r="H118" s="379"/>
      <c r="I118" s="379"/>
      <c r="J118" s="380"/>
      <c r="K118" s="341" t="s">
        <v>59</v>
      </c>
      <c r="L118" s="9" t="s">
        <v>42</v>
      </c>
      <c r="N118" s="193"/>
    </row>
    <row r="119" spans="1:14" ht="15.6" thickTop="1" thickBot="1" x14ac:dyDescent="0.35">
      <c r="A119" s="170" t="s">
        <v>37</v>
      </c>
      <c r="B119" s="167" t="s">
        <v>33</v>
      </c>
      <c r="C119" s="217">
        <v>0</v>
      </c>
      <c r="D119" s="218">
        <v>1</v>
      </c>
      <c r="E119" s="218">
        <v>2</v>
      </c>
      <c r="F119" s="218">
        <v>3</v>
      </c>
      <c r="G119" s="218">
        <v>4</v>
      </c>
      <c r="H119" s="218">
        <v>5</v>
      </c>
      <c r="I119" s="219">
        <v>6</v>
      </c>
      <c r="J119" s="151" t="s">
        <v>78</v>
      </c>
      <c r="K119" s="140" t="s">
        <v>58</v>
      </c>
      <c r="L119" s="419"/>
      <c r="N119" s="193"/>
    </row>
    <row r="120" spans="1:14" ht="15.6" thickTop="1" thickBot="1" x14ac:dyDescent="0.35">
      <c r="A120" s="395" t="s">
        <v>83</v>
      </c>
      <c r="B120" s="387">
        <v>1</v>
      </c>
      <c r="C120" s="388">
        <v>0</v>
      </c>
      <c r="D120" s="388">
        <v>0</v>
      </c>
      <c r="E120" s="388">
        <v>0</v>
      </c>
      <c r="F120" s="388">
        <v>0</v>
      </c>
      <c r="G120" s="388">
        <v>0</v>
      </c>
      <c r="H120" s="388">
        <v>0</v>
      </c>
      <c r="I120" s="388">
        <v>0</v>
      </c>
      <c r="J120" s="388">
        <v>0</v>
      </c>
      <c r="K120" s="388">
        <v>0</v>
      </c>
      <c r="L120" s="417">
        <f>C120+D120+E120+F120+G120+H120+I120+J120</f>
        <v>0</v>
      </c>
      <c r="N120" s="193"/>
    </row>
    <row r="121" spans="1:14" ht="15" thickBot="1" x14ac:dyDescent="0.35">
      <c r="A121" s="396" t="s">
        <v>84</v>
      </c>
      <c r="B121" s="125">
        <v>1</v>
      </c>
      <c r="C121" s="144" t="s">
        <v>92</v>
      </c>
      <c r="D121" s="144" t="s">
        <v>92</v>
      </c>
      <c r="E121" s="144" t="s">
        <v>92</v>
      </c>
      <c r="F121" s="144" t="s">
        <v>92</v>
      </c>
      <c r="G121" s="144" t="s">
        <v>92</v>
      </c>
      <c r="H121" s="144" t="s">
        <v>92</v>
      </c>
      <c r="I121" s="144" t="s">
        <v>92</v>
      </c>
      <c r="J121" s="144" t="s">
        <v>92</v>
      </c>
      <c r="K121" s="144" t="s">
        <v>92</v>
      </c>
      <c r="L121" s="417" t="e">
        <f t="shared" ref="L121:L126" si="24">C121+D121+E121+F121+G121+H121+I121+J121</f>
        <v>#VALUE!</v>
      </c>
      <c r="N121" s="193"/>
    </row>
    <row r="122" spans="1:14" ht="15" thickBot="1" x14ac:dyDescent="0.35">
      <c r="A122" s="397" t="s">
        <v>85</v>
      </c>
      <c r="B122" s="385">
        <v>1</v>
      </c>
      <c r="C122" s="386" t="s">
        <v>92</v>
      </c>
      <c r="D122" s="386" t="s">
        <v>92</v>
      </c>
      <c r="E122" s="386" t="s">
        <v>92</v>
      </c>
      <c r="F122" s="386" t="s">
        <v>92</v>
      </c>
      <c r="G122" s="386" t="s">
        <v>92</v>
      </c>
      <c r="H122" s="386" t="s">
        <v>92</v>
      </c>
      <c r="I122" s="386" t="s">
        <v>92</v>
      </c>
      <c r="J122" s="386" t="s">
        <v>92</v>
      </c>
      <c r="K122" s="386" t="s">
        <v>92</v>
      </c>
      <c r="L122" s="417" t="e">
        <f t="shared" si="24"/>
        <v>#VALUE!</v>
      </c>
      <c r="N122" s="194"/>
    </row>
    <row r="123" spans="1:14" ht="15" thickBot="1" x14ac:dyDescent="0.35">
      <c r="A123" s="398" t="s">
        <v>86</v>
      </c>
      <c r="B123" s="391">
        <v>1</v>
      </c>
      <c r="C123" s="392" t="s">
        <v>92</v>
      </c>
      <c r="D123" s="392" t="s">
        <v>92</v>
      </c>
      <c r="E123" s="392" t="s">
        <v>92</v>
      </c>
      <c r="F123" s="392" t="s">
        <v>92</v>
      </c>
      <c r="G123" s="392" t="s">
        <v>92</v>
      </c>
      <c r="H123" s="392" t="s">
        <v>92</v>
      </c>
      <c r="I123" s="392" t="s">
        <v>92</v>
      </c>
      <c r="J123" s="392" t="s">
        <v>92</v>
      </c>
      <c r="K123" s="392" t="s">
        <v>92</v>
      </c>
      <c r="L123" s="417" t="e">
        <f t="shared" si="24"/>
        <v>#VALUE!</v>
      </c>
      <c r="N123" s="194"/>
    </row>
    <row r="124" spans="1:14" ht="15" thickBot="1" x14ac:dyDescent="0.35">
      <c r="A124" s="399" t="s">
        <v>87</v>
      </c>
      <c r="B124" s="393">
        <v>1</v>
      </c>
      <c r="C124" s="394" t="s">
        <v>92</v>
      </c>
      <c r="D124" s="394" t="s">
        <v>92</v>
      </c>
      <c r="E124" s="394" t="s">
        <v>92</v>
      </c>
      <c r="F124" s="394" t="s">
        <v>92</v>
      </c>
      <c r="G124" s="394" t="s">
        <v>92</v>
      </c>
      <c r="H124" s="394" t="s">
        <v>92</v>
      </c>
      <c r="I124" s="394" t="s">
        <v>92</v>
      </c>
      <c r="J124" s="394" t="s">
        <v>92</v>
      </c>
      <c r="K124" s="394" t="s">
        <v>92</v>
      </c>
      <c r="L124" s="417" t="e">
        <f t="shared" si="24"/>
        <v>#VALUE!</v>
      </c>
      <c r="N124" s="194"/>
    </row>
    <row r="125" spans="1:14" ht="15" thickBot="1" x14ac:dyDescent="0.35">
      <c r="A125" s="400" t="s">
        <v>88</v>
      </c>
      <c r="B125" s="381">
        <v>1</v>
      </c>
      <c r="C125" s="382" t="s">
        <v>92</v>
      </c>
      <c r="D125" s="382" t="s">
        <v>92</v>
      </c>
      <c r="E125" s="382" t="s">
        <v>92</v>
      </c>
      <c r="F125" s="382" t="s">
        <v>92</v>
      </c>
      <c r="G125" s="382" t="s">
        <v>92</v>
      </c>
      <c r="H125" s="382" t="s">
        <v>92</v>
      </c>
      <c r="I125" s="382" t="s">
        <v>92</v>
      </c>
      <c r="J125" s="382" t="s">
        <v>92</v>
      </c>
      <c r="K125" s="382" t="s">
        <v>92</v>
      </c>
      <c r="L125" s="417" t="e">
        <f t="shared" si="24"/>
        <v>#VALUE!</v>
      </c>
      <c r="N125" s="194"/>
    </row>
    <row r="126" spans="1:14" ht="15" thickBot="1" x14ac:dyDescent="0.35">
      <c r="A126" s="401" t="s">
        <v>89</v>
      </c>
      <c r="B126" s="383">
        <v>1</v>
      </c>
      <c r="C126" s="384" t="s">
        <v>92</v>
      </c>
      <c r="D126" s="384" t="s">
        <v>92</v>
      </c>
      <c r="E126" s="384" t="s">
        <v>92</v>
      </c>
      <c r="F126" s="384" t="s">
        <v>92</v>
      </c>
      <c r="G126" s="384" t="s">
        <v>92</v>
      </c>
      <c r="H126" s="384" t="s">
        <v>92</v>
      </c>
      <c r="I126" s="384" t="s">
        <v>92</v>
      </c>
      <c r="J126" s="384" t="s">
        <v>92</v>
      </c>
      <c r="K126" s="384" t="s">
        <v>92</v>
      </c>
      <c r="L126" s="13" t="e">
        <f t="shared" si="24"/>
        <v>#VALUE!</v>
      </c>
      <c r="N126" s="194"/>
    </row>
    <row r="127" spans="1:14" x14ac:dyDescent="0.3">
      <c r="D127" s="193"/>
      <c r="E127" s="193"/>
      <c r="F127" s="193"/>
      <c r="G127" s="193"/>
      <c r="H127" s="193"/>
      <c r="I127" s="193"/>
      <c r="N127" s="194"/>
    </row>
    <row r="128" spans="1:14" x14ac:dyDescent="0.3">
      <c r="A128" s="8" t="s">
        <v>67</v>
      </c>
      <c r="B128" s="8" t="s">
        <v>72</v>
      </c>
      <c r="C128" s="194"/>
      <c r="D128" s="193"/>
      <c r="E128" s="193"/>
      <c r="F128" s="193"/>
      <c r="G128" s="193"/>
      <c r="H128" s="193"/>
      <c r="I128" s="193"/>
      <c r="N128" s="194"/>
    </row>
    <row r="129" spans="1:14" x14ac:dyDescent="0.3">
      <c r="A129" s="8" t="s">
        <v>75</v>
      </c>
      <c r="B129" s="8" t="s">
        <v>75</v>
      </c>
      <c r="C129" s="193"/>
      <c r="D129" s="193"/>
      <c r="E129" s="193"/>
      <c r="F129" s="193"/>
      <c r="G129" s="193"/>
      <c r="H129" s="193"/>
      <c r="I129" s="193"/>
      <c r="N129" s="194"/>
    </row>
    <row r="130" spans="1:14" x14ac:dyDescent="0.3">
      <c r="A130" s="8" t="s">
        <v>76</v>
      </c>
      <c r="B130" s="8" t="s">
        <v>76</v>
      </c>
      <c r="C130" s="193"/>
      <c r="D130" s="193"/>
      <c r="E130" s="193"/>
      <c r="F130" s="193"/>
      <c r="G130" s="193"/>
      <c r="H130" s="193"/>
      <c r="I130" s="193"/>
      <c r="N130" s="194"/>
    </row>
    <row r="131" spans="1:14" x14ac:dyDescent="0.3">
      <c r="A131" s="8" t="s">
        <v>70</v>
      </c>
      <c r="B131" s="8" t="s">
        <v>70</v>
      </c>
      <c r="C131" s="193"/>
      <c r="D131" s="193"/>
      <c r="E131" s="193"/>
      <c r="F131" s="193"/>
      <c r="G131" s="193"/>
      <c r="H131" s="193"/>
      <c r="I131" s="193"/>
      <c r="N131" s="194"/>
    </row>
    <row r="132" spans="1:14" x14ac:dyDescent="0.3">
      <c r="A132" s="8" t="s">
        <v>71</v>
      </c>
      <c r="B132" s="8" t="s">
        <v>71</v>
      </c>
      <c r="C132" s="193"/>
      <c r="N132" s="194"/>
    </row>
    <row r="133" spans="1:14" x14ac:dyDescent="0.3">
      <c r="A133" s="8" t="s">
        <v>77</v>
      </c>
      <c r="B133" s="8" t="s">
        <v>77</v>
      </c>
      <c r="C133" s="193"/>
      <c r="N133" s="194"/>
    </row>
    <row r="134" spans="1:14" x14ac:dyDescent="0.3">
      <c r="A134" s="336">
        <v>8.6805555555555566E-2</v>
      </c>
      <c r="B134" s="336">
        <v>4.4444444444444446E-2</v>
      </c>
      <c r="C134" s="193"/>
      <c r="N134" s="194"/>
    </row>
    <row r="135" spans="1:14" x14ac:dyDescent="0.3">
      <c r="N135" s="193"/>
    </row>
    <row r="136" spans="1:14" x14ac:dyDescent="0.3">
      <c r="A136" s="192"/>
      <c r="B136" s="194"/>
      <c r="C136" s="194"/>
      <c r="D136" s="194"/>
      <c r="E136" s="194"/>
      <c r="F136" s="194"/>
      <c r="G136" s="194"/>
      <c r="H136" s="194"/>
      <c r="I136" s="194"/>
      <c r="N136" s="193"/>
    </row>
    <row r="137" spans="1:14" x14ac:dyDescent="0.3">
      <c r="A137" s="192"/>
      <c r="B137" s="194"/>
      <c r="C137" s="194"/>
      <c r="D137" s="194"/>
      <c r="E137" s="194"/>
      <c r="F137" s="194"/>
      <c r="G137" s="194"/>
      <c r="H137" s="194"/>
      <c r="I137" s="194"/>
      <c r="N137" s="193"/>
    </row>
    <row r="138" spans="1:14" x14ac:dyDescent="0.3">
      <c r="A138" s="192"/>
      <c r="B138" s="194"/>
      <c r="C138" s="194"/>
      <c r="D138" s="194"/>
      <c r="E138" s="194"/>
      <c r="F138" s="194"/>
      <c r="G138" s="194"/>
      <c r="H138" s="194"/>
      <c r="I138" s="194"/>
      <c r="N138" s="193"/>
    </row>
    <row r="139" spans="1:14" x14ac:dyDescent="0.3">
      <c r="A139" s="192"/>
      <c r="B139" s="193"/>
      <c r="C139" s="193"/>
      <c r="D139" s="193"/>
      <c r="E139" s="193"/>
      <c r="F139" s="193"/>
      <c r="G139" s="193"/>
      <c r="H139" s="193"/>
      <c r="I139" s="193"/>
      <c r="N139" s="193"/>
    </row>
    <row r="140" spans="1:14" x14ac:dyDescent="0.3">
      <c r="A140" s="192"/>
      <c r="B140" s="193"/>
      <c r="C140" s="193"/>
      <c r="D140" s="193"/>
      <c r="E140" s="193"/>
      <c r="F140" s="193"/>
      <c r="G140" s="193"/>
      <c r="H140" s="193"/>
      <c r="I140" s="193"/>
      <c r="N140" s="193"/>
    </row>
    <row r="141" spans="1:14" x14ac:dyDescent="0.3">
      <c r="A141" s="192"/>
      <c r="B141" s="193"/>
      <c r="C141" s="193"/>
      <c r="D141" s="193"/>
      <c r="E141" s="193"/>
      <c r="F141" s="193"/>
      <c r="G141" s="193"/>
      <c r="H141" s="193"/>
      <c r="I141" s="193"/>
      <c r="N141" s="193"/>
    </row>
    <row r="142" spans="1:14" x14ac:dyDescent="0.3">
      <c r="A142" s="192"/>
      <c r="B142" s="193"/>
      <c r="C142" s="193"/>
      <c r="D142" s="193"/>
      <c r="E142" s="193"/>
      <c r="F142" s="193"/>
      <c r="G142" s="193"/>
      <c r="H142" s="193"/>
      <c r="I142" s="193"/>
      <c r="N142" s="193"/>
    </row>
    <row r="143" spans="1:14" x14ac:dyDescent="0.3">
      <c r="A143" s="192"/>
      <c r="B143" s="194"/>
      <c r="C143" s="194"/>
      <c r="D143" s="194"/>
      <c r="E143" s="194"/>
      <c r="F143" s="194"/>
      <c r="G143" s="194"/>
      <c r="H143" s="194"/>
      <c r="I143" s="194"/>
      <c r="N143" s="194"/>
    </row>
    <row r="144" spans="1:14" x14ac:dyDescent="0.3">
      <c r="A144" s="192"/>
      <c r="B144" s="194"/>
      <c r="C144" s="194"/>
      <c r="D144" s="194"/>
      <c r="E144" s="194"/>
      <c r="F144" s="194"/>
      <c r="G144" s="194"/>
      <c r="H144" s="194"/>
      <c r="I144" s="194"/>
      <c r="N144" s="194"/>
    </row>
    <row r="145" spans="1:14" x14ac:dyDescent="0.3">
      <c r="A145" s="192"/>
      <c r="B145" s="194"/>
      <c r="C145" s="194"/>
      <c r="D145" s="194"/>
      <c r="E145" s="194"/>
      <c r="F145" s="194"/>
      <c r="G145" s="194"/>
      <c r="H145" s="194"/>
      <c r="I145" s="194"/>
      <c r="N145" s="194"/>
    </row>
    <row r="146" spans="1:14" x14ac:dyDescent="0.3">
      <c r="A146" s="192"/>
      <c r="B146" s="194"/>
      <c r="C146" s="194"/>
      <c r="D146" s="194"/>
      <c r="E146" s="194"/>
      <c r="F146" s="194"/>
      <c r="G146" s="194"/>
      <c r="H146" s="194"/>
      <c r="I146" s="194"/>
      <c r="N146" s="194"/>
    </row>
    <row r="147" spans="1:14" x14ac:dyDescent="0.3">
      <c r="A147" s="194"/>
      <c r="B147" s="194"/>
      <c r="C147" s="194"/>
      <c r="D147" s="194"/>
      <c r="E147" s="194"/>
      <c r="F147" s="194"/>
      <c r="G147" s="194"/>
      <c r="H147" s="194"/>
      <c r="I147" s="194"/>
      <c r="N147" s="194"/>
    </row>
    <row r="148" spans="1:14" x14ac:dyDescent="0.3">
      <c r="A148" s="194"/>
      <c r="B148" s="194"/>
      <c r="C148" s="194"/>
      <c r="D148" s="194"/>
      <c r="E148" s="194"/>
      <c r="F148" s="194"/>
      <c r="G148" s="194"/>
      <c r="H148" s="194"/>
      <c r="I148" s="194"/>
      <c r="N148" s="194"/>
    </row>
    <row r="149" spans="1:14" x14ac:dyDescent="0.3">
      <c r="A149" s="194"/>
      <c r="B149" s="194"/>
      <c r="C149" s="194"/>
      <c r="D149" s="194"/>
      <c r="E149" s="194"/>
      <c r="F149" s="194"/>
      <c r="G149" s="194"/>
      <c r="H149" s="194"/>
      <c r="I149" s="194"/>
      <c r="N149" s="194"/>
    </row>
    <row r="150" spans="1:14" x14ac:dyDescent="0.3">
      <c r="A150" s="192"/>
      <c r="B150" s="194"/>
      <c r="C150" s="194"/>
      <c r="D150" s="194"/>
      <c r="E150" s="194"/>
      <c r="F150" s="194"/>
      <c r="G150" s="194"/>
      <c r="H150" s="194"/>
      <c r="I150" s="194"/>
      <c r="N150" s="194"/>
    </row>
    <row r="151" spans="1:14" x14ac:dyDescent="0.3">
      <c r="A151" s="192"/>
      <c r="B151" s="194"/>
      <c r="C151" s="194"/>
      <c r="D151" s="194"/>
      <c r="E151" s="194"/>
      <c r="F151" s="194"/>
      <c r="G151" s="194"/>
      <c r="H151" s="194"/>
      <c r="I151" s="194"/>
      <c r="N151" s="194"/>
    </row>
    <row r="152" spans="1:14" x14ac:dyDescent="0.3">
      <c r="A152" s="192"/>
      <c r="B152" s="194"/>
      <c r="C152" s="194"/>
      <c r="D152" s="194"/>
      <c r="E152" s="194"/>
      <c r="F152" s="194"/>
      <c r="G152" s="194"/>
      <c r="H152" s="194"/>
      <c r="I152" s="194"/>
      <c r="N152" s="194"/>
    </row>
    <row r="153" spans="1:14" x14ac:dyDescent="0.3">
      <c r="A153" s="192"/>
      <c r="B153" s="194"/>
      <c r="C153" s="194"/>
      <c r="D153" s="194"/>
      <c r="E153" s="194"/>
      <c r="F153" s="194"/>
      <c r="G153" s="194"/>
      <c r="H153" s="194"/>
      <c r="I153" s="194"/>
      <c r="N153" s="194"/>
    </row>
    <row r="154" spans="1:14" x14ac:dyDescent="0.3">
      <c r="A154" s="192"/>
      <c r="B154" s="194"/>
      <c r="C154" s="194"/>
      <c r="D154" s="194"/>
      <c r="E154" s="194"/>
      <c r="F154" s="194"/>
      <c r="G154" s="194"/>
      <c r="H154" s="194"/>
      <c r="I154" s="194"/>
      <c r="N154" s="194"/>
    </row>
    <row r="155" spans="1:14" x14ac:dyDescent="0.3">
      <c r="A155" s="192"/>
      <c r="B155" s="194"/>
      <c r="C155" s="194"/>
      <c r="D155" s="194"/>
      <c r="E155" s="194"/>
      <c r="F155" s="194"/>
      <c r="G155" s="194"/>
      <c r="H155" s="194"/>
      <c r="I155" s="194"/>
      <c r="N155" s="194"/>
    </row>
    <row r="156" spans="1:14" x14ac:dyDescent="0.3">
      <c r="A156" s="192"/>
      <c r="B156" s="193"/>
      <c r="C156" s="193"/>
      <c r="D156" s="193"/>
      <c r="E156" s="193"/>
      <c r="F156" s="193"/>
      <c r="G156" s="193"/>
      <c r="H156" s="193"/>
      <c r="I156" s="193"/>
      <c r="N156" s="193"/>
    </row>
    <row r="157" spans="1:14" x14ac:dyDescent="0.3">
      <c r="A157" s="192"/>
      <c r="B157" s="193"/>
      <c r="C157" s="193"/>
      <c r="D157" s="193"/>
      <c r="E157" s="193"/>
      <c r="F157" s="193"/>
      <c r="G157" s="193"/>
      <c r="H157" s="193"/>
      <c r="I157" s="193"/>
      <c r="N157" s="193"/>
    </row>
    <row r="158" spans="1:14" x14ac:dyDescent="0.3">
      <c r="A158" s="192"/>
      <c r="B158" s="193"/>
      <c r="C158" s="193"/>
      <c r="D158" s="193"/>
      <c r="E158" s="193"/>
      <c r="F158" s="193"/>
      <c r="G158" s="193"/>
      <c r="H158" s="193"/>
      <c r="I158" s="193"/>
      <c r="N158" s="193"/>
    </row>
    <row r="159" spans="1:14" x14ac:dyDescent="0.3">
      <c r="A159" s="192"/>
      <c r="B159" s="193"/>
      <c r="C159" s="193"/>
      <c r="D159" s="193"/>
      <c r="E159" s="193"/>
      <c r="F159" s="193"/>
      <c r="G159" s="193"/>
      <c r="H159" s="193"/>
      <c r="I159" s="193"/>
      <c r="N159" s="193"/>
    </row>
    <row r="160" spans="1:14" x14ac:dyDescent="0.3">
      <c r="A160" s="192"/>
      <c r="B160" s="193"/>
      <c r="C160" s="193"/>
      <c r="D160" s="193"/>
      <c r="E160" s="193"/>
      <c r="F160" s="193"/>
      <c r="G160" s="193"/>
      <c r="H160" s="193"/>
      <c r="I160" s="193"/>
      <c r="N160" s="193"/>
    </row>
    <row r="161" spans="1:14" x14ac:dyDescent="0.3">
      <c r="A161" s="192"/>
      <c r="B161" s="193"/>
      <c r="C161" s="193"/>
      <c r="D161" s="193"/>
      <c r="E161" s="193"/>
      <c r="F161" s="193"/>
      <c r="G161" s="193"/>
      <c r="H161" s="193"/>
      <c r="I161" s="193"/>
      <c r="N161" s="193"/>
    </row>
    <row r="162" spans="1:14" x14ac:dyDescent="0.3">
      <c r="A162" s="192"/>
      <c r="B162" s="193"/>
      <c r="C162" s="193"/>
      <c r="D162" s="193"/>
      <c r="E162" s="193"/>
      <c r="F162" s="193"/>
      <c r="G162" s="193"/>
      <c r="H162" s="193"/>
      <c r="I162" s="193"/>
      <c r="N162" s="193"/>
    </row>
    <row r="163" spans="1:14" x14ac:dyDescent="0.3">
      <c r="A163" s="192"/>
      <c r="B163" s="193"/>
      <c r="C163" s="193"/>
      <c r="D163" s="193"/>
      <c r="E163" s="193"/>
      <c r="F163" s="193"/>
      <c r="G163" s="193"/>
      <c r="H163" s="193"/>
      <c r="I163" s="193"/>
      <c r="N163" s="193"/>
    </row>
    <row r="164" spans="1:14" x14ac:dyDescent="0.3">
      <c r="A164" s="192"/>
      <c r="B164" s="194"/>
      <c r="C164" s="194"/>
      <c r="D164" s="194"/>
      <c r="E164" s="194"/>
      <c r="F164" s="194"/>
      <c r="G164" s="194"/>
      <c r="H164" s="194"/>
      <c r="I164" s="194"/>
      <c r="N164" s="194"/>
    </row>
    <row r="165" spans="1:14" x14ac:dyDescent="0.3">
      <c r="A165" s="192"/>
      <c r="B165" s="194"/>
      <c r="C165" s="194"/>
      <c r="D165" s="194"/>
      <c r="E165" s="194"/>
      <c r="F165" s="194"/>
      <c r="G165" s="194"/>
      <c r="H165" s="194"/>
      <c r="I165" s="194"/>
      <c r="N165" s="194"/>
    </row>
    <row r="166" spans="1:14" x14ac:dyDescent="0.3">
      <c r="A166" s="192"/>
      <c r="B166" s="194"/>
      <c r="C166" s="194"/>
      <c r="D166" s="194"/>
      <c r="E166" s="194"/>
      <c r="F166" s="194"/>
      <c r="G166" s="194"/>
      <c r="H166" s="194"/>
      <c r="I166" s="194"/>
      <c r="N166" s="194"/>
    </row>
    <row r="167" spans="1:14" x14ac:dyDescent="0.3">
      <c r="A167" s="192"/>
      <c r="B167" s="194"/>
      <c r="C167" s="194"/>
      <c r="D167" s="194"/>
      <c r="E167" s="194"/>
      <c r="F167" s="194"/>
      <c r="G167" s="194"/>
      <c r="H167" s="194"/>
      <c r="I167" s="194"/>
      <c r="N167" s="194"/>
    </row>
    <row r="168" spans="1:14" x14ac:dyDescent="0.3">
      <c r="A168" s="194"/>
      <c r="B168" s="194"/>
      <c r="C168" s="194"/>
      <c r="D168" s="194"/>
      <c r="E168" s="194"/>
      <c r="F168" s="194"/>
      <c r="G168" s="194"/>
      <c r="H168" s="194"/>
      <c r="I168" s="194"/>
      <c r="N168" s="194"/>
    </row>
    <row r="169" spans="1:14" x14ac:dyDescent="0.3">
      <c r="A169" s="195"/>
      <c r="B169" s="191"/>
      <c r="C169" s="196"/>
      <c r="D169" s="196"/>
      <c r="E169" s="196"/>
      <c r="F169" s="196"/>
      <c r="G169" s="196"/>
      <c r="H169" s="196"/>
      <c r="I169" s="196"/>
      <c r="N169" s="194"/>
    </row>
    <row r="170" spans="1:14" x14ac:dyDescent="0.3">
      <c r="A170" s="195"/>
      <c r="B170" s="191"/>
      <c r="C170" s="194"/>
      <c r="D170" s="194"/>
      <c r="E170" s="194"/>
      <c r="F170" s="194"/>
      <c r="G170" s="194"/>
      <c r="H170" s="194"/>
      <c r="I170" s="194"/>
      <c r="N170" s="194"/>
    </row>
    <row r="171" spans="1:14" x14ac:dyDescent="0.3">
      <c r="A171" s="192"/>
      <c r="B171" s="194"/>
      <c r="C171" s="194"/>
      <c r="D171" s="194"/>
      <c r="E171" s="194"/>
      <c r="F171" s="194"/>
      <c r="G171" s="194"/>
      <c r="H171" s="194"/>
      <c r="I171" s="194"/>
      <c r="N171" s="194"/>
    </row>
    <row r="172" spans="1:14" x14ac:dyDescent="0.3">
      <c r="A172" s="192"/>
      <c r="B172" s="194"/>
      <c r="C172" s="194"/>
      <c r="D172" s="194"/>
      <c r="E172" s="194"/>
      <c r="F172" s="194"/>
      <c r="G172" s="194"/>
      <c r="H172" s="194"/>
      <c r="I172" s="194"/>
      <c r="N172" s="194"/>
    </row>
    <row r="173" spans="1:14" x14ac:dyDescent="0.3">
      <c r="A173" s="192"/>
      <c r="B173" s="194"/>
      <c r="C173" s="194"/>
      <c r="D173" s="194"/>
      <c r="E173" s="194"/>
      <c r="F173" s="194"/>
      <c r="G173" s="194"/>
      <c r="H173" s="194"/>
      <c r="I173" s="194"/>
      <c r="N173" s="194"/>
    </row>
    <row r="174" spans="1:14" x14ac:dyDescent="0.3">
      <c r="A174" s="192"/>
      <c r="B174" s="194"/>
      <c r="C174" s="194"/>
      <c r="D174" s="194"/>
      <c r="E174" s="194"/>
      <c r="F174" s="194"/>
      <c r="G174" s="194"/>
      <c r="H174" s="194"/>
      <c r="I174" s="194"/>
      <c r="N174" s="194"/>
    </row>
    <row r="175" spans="1:14" x14ac:dyDescent="0.3">
      <c r="A175" s="192"/>
      <c r="B175" s="194"/>
      <c r="C175" s="194"/>
      <c r="D175" s="194"/>
      <c r="E175" s="194"/>
      <c r="F175" s="194"/>
      <c r="G175" s="194"/>
      <c r="H175" s="194"/>
      <c r="I175" s="194"/>
      <c r="N175" s="194"/>
    </row>
    <row r="176" spans="1:14" x14ac:dyDescent="0.3">
      <c r="A176" s="192"/>
      <c r="B176" s="194"/>
      <c r="C176" s="194"/>
      <c r="D176" s="194"/>
      <c r="E176" s="194"/>
      <c r="F176" s="194"/>
      <c r="G176" s="194"/>
      <c r="H176" s="194"/>
      <c r="I176" s="194"/>
      <c r="N176" s="194"/>
    </row>
    <row r="177" spans="1:14" x14ac:dyDescent="0.3">
      <c r="A177" s="192"/>
      <c r="B177" s="193"/>
      <c r="C177" s="193"/>
      <c r="D177" s="193"/>
      <c r="E177" s="193"/>
      <c r="F177" s="193"/>
      <c r="G177" s="193"/>
      <c r="H177" s="193"/>
      <c r="I177" s="193"/>
      <c r="N177" s="193"/>
    </row>
    <row r="178" spans="1:14" x14ac:dyDescent="0.3">
      <c r="A178" s="192"/>
      <c r="B178" s="193"/>
      <c r="C178" s="193"/>
      <c r="D178" s="193"/>
      <c r="E178" s="193"/>
      <c r="F178" s="193"/>
      <c r="G178" s="193"/>
      <c r="H178" s="193"/>
      <c r="I178" s="193"/>
      <c r="N178" s="193"/>
    </row>
    <row r="179" spans="1:14" x14ac:dyDescent="0.3">
      <c r="A179" s="192"/>
      <c r="B179" s="193"/>
      <c r="C179" s="193"/>
      <c r="D179" s="193"/>
      <c r="E179" s="193"/>
      <c r="F179" s="193"/>
      <c r="G179" s="193"/>
      <c r="H179" s="193"/>
      <c r="I179" s="193"/>
      <c r="N179" s="193"/>
    </row>
    <row r="180" spans="1:14" x14ac:dyDescent="0.3">
      <c r="A180" s="192"/>
      <c r="B180" s="193"/>
      <c r="C180" s="193"/>
      <c r="D180" s="193"/>
      <c r="E180" s="193"/>
      <c r="F180" s="193"/>
      <c r="G180" s="193"/>
      <c r="H180" s="193"/>
      <c r="I180" s="193"/>
      <c r="N180" s="193"/>
    </row>
    <row r="181" spans="1:14" x14ac:dyDescent="0.3">
      <c r="A181" s="192"/>
      <c r="B181" s="193"/>
      <c r="C181" s="193"/>
      <c r="D181" s="193"/>
      <c r="E181" s="193"/>
      <c r="F181" s="193"/>
      <c r="G181" s="193"/>
      <c r="H181" s="193"/>
      <c r="I181" s="193"/>
      <c r="N181" s="193"/>
    </row>
    <row r="182" spans="1:14" x14ac:dyDescent="0.3">
      <c r="A182" s="192"/>
      <c r="B182" s="193"/>
      <c r="C182" s="193"/>
      <c r="D182" s="193"/>
      <c r="E182" s="193"/>
      <c r="F182" s="193"/>
      <c r="G182" s="193"/>
      <c r="H182" s="193"/>
      <c r="I182" s="193"/>
      <c r="N182" s="193"/>
    </row>
    <row r="183" spans="1:14" x14ac:dyDescent="0.3">
      <c r="A183" s="192"/>
      <c r="B183" s="193"/>
      <c r="C183" s="193"/>
      <c r="D183" s="193"/>
      <c r="E183" s="193"/>
      <c r="F183" s="193"/>
      <c r="G183" s="193"/>
      <c r="H183" s="193"/>
      <c r="I183" s="193"/>
      <c r="N183" s="193"/>
    </row>
    <row r="184" spans="1:14" x14ac:dyDescent="0.3">
      <c r="A184" s="192"/>
      <c r="B184" s="193"/>
      <c r="C184" s="193"/>
      <c r="D184" s="193"/>
      <c r="E184" s="193"/>
      <c r="F184" s="193"/>
      <c r="G184" s="193"/>
      <c r="H184" s="193"/>
      <c r="I184" s="193"/>
      <c r="N184" s="193"/>
    </row>
    <row r="185" spans="1:14" x14ac:dyDescent="0.3">
      <c r="A185" s="192"/>
      <c r="B185" s="194"/>
      <c r="C185" s="194"/>
      <c r="D185" s="194"/>
      <c r="E185" s="194"/>
      <c r="F185" s="194"/>
      <c r="G185" s="194"/>
      <c r="H185" s="194"/>
      <c r="I185" s="194"/>
      <c r="N185" s="194"/>
    </row>
    <row r="186" spans="1:14" x14ac:dyDescent="0.3">
      <c r="A186" s="192"/>
      <c r="B186" s="194"/>
      <c r="C186" s="194"/>
      <c r="D186" s="194"/>
      <c r="E186" s="194"/>
      <c r="F186" s="194"/>
      <c r="G186" s="194"/>
      <c r="H186" s="194"/>
      <c r="I186" s="194"/>
      <c r="N186" s="194"/>
    </row>
    <row r="187" spans="1:14" x14ac:dyDescent="0.3">
      <c r="A187" s="192"/>
      <c r="B187" s="194"/>
      <c r="C187" s="194"/>
      <c r="D187" s="194"/>
      <c r="E187" s="194"/>
      <c r="F187" s="194"/>
      <c r="G187" s="194"/>
      <c r="H187" s="194"/>
      <c r="I187" s="194"/>
      <c r="N187" s="194"/>
    </row>
    <row r="188" spans="1:14" x14ac:dyDescent="0.3">
      <c r="A188" s="192"/>
      <c r="B188" s="194"/>
      <c r="C188" s="194"/>
      <c r="D188" s="194"/>
      <c r="E188" s="194"/>
      <c r="F188" s="194"/>
      <c r="G188" s="194"/>
      <c r="H188" s="194"/>
      <c r="I188" s="194"/>
      <c r="N188" s="194"/>
    </row>
    <row r="189" spans="1:14" x14ac:dyDescent="0.3">
      <c r="A189" s="194"/>
      <c r="B189" s="194"/>
      <c r="C189" s="194"/>
      <c r="D189" s="194"/>
      <c r="E189" s="194"/>
      <c r="F189" s="194"/>
      <c r="G189" s="194"/>
      <c r="H189" s="194"/>
      <c r="I189" s="194"/>
      <c r="N189" s="194"/>
    </row>
    <row r="190" spans="1:14" x14ac:dyDescent="0.3">
      <c r="A190" s="195"/>
      <c r="B190" s="191"/>
      <c r="C190" s="196"/>
      <c r="D190" s="196"/>
      <c r="E190" s="196"/>
      <c r="F190" s="196"/>
      <c r="G190" s="196"/>
      <c r="H190" s="196"/>
      <c r="I190" s="196"/>
      <c r="N190" s="194"/>
    </row>
    <row r="191" spans="1:14" x14ac:dyDescent="0.3">
      <c r="A191" s="195"/>
      <c r="B191" s="191"/>
      <c r="C191" s="194"/>
      <c r="D191" s="194"/>
      <c r="E191" s="194"/>
      <c r="F191" s="194"/>
      <c r="G191" s="194"/>
      <c r="H191" s="194"/>
      <c r="I191" s="194"/>
      <c r="N191" s="194"/>
    </row>
    <row r="192" spans="1:14" x14ac:dyDescent="0.3">
      <c r="A192" s="192"/>
      <c r="B192" s="194"/>
      <c r="C192" s="194"/>
      <c r="D192" s="194"/>
      <c r="E192" s="194"/>
      <c r="F192" s="194"/>
      <c r="G192" s="194"/>
      <c r="H192" s="194"/>
      <c r="I192" s="194"/>
      <c r="N192" s="194"/>
    </row>
    <row r="193" spans="1:14" x14ac:dyDescent="0.3">
      <c r="A193" s="192"/>
      <c r="B193" s="194"/>
      <c r="C193" s="194"/>
      <c r="D193" s="194"/>
      <c r="E193" s="194"/>
      <c r="F193" s="194"/>
      <c r="G193" s="194"/>
      <c r="H193" s="194"/>
      <c r="I193" s="194"/>
      <c r="N193" s="194"/>
    </row>
    <row r="194" spans="1:14" x14ac:dyDescent="0.3">
      <c r="A194" s="192"/>
      <c r="B194" s="194"/>
      <c r="C194" s="194"/>
      <c r="D194" s="194"/>
      <c r="E194" s="194"/>
      <c r="F194" s="194"/>
      <c r="G194" s="194"/>
      <c r="H194" s="194"/>
      <c r="I194" s="194"/>
      <c r="N194" s="194"/>
    </row>
    <row r="195" spans="1:14" x14ac:dyDescent="0.3">
      <c r="A195" s="192"/>
      <c r="B195" s="194"/>
      <c r="C195" s="194"/>
      <c r="D195" s="194"/>
      <c r="E195" s="194"/>
      <c r="F195" s="194"/>
      <c r="G195" s="194"/>
      <c r="H195" s="194"/>
      <c r="I195" s="194"/>
      <c r="N195" s="194"/>
    </row>
    <row r="196" spans="1:14" x14ac:dyDescent="0.3">
      <c r="A196" s="192"/>
      <c r="B196" s="194"/>
      <c r="C196" s="194"/>
      <c r="D196" s="194"/>
      <c r="E196" s="194"/>
      <c r="F196" s="194"/>
      <c r="G196" s="194"/>
      <c r="H196" s="194"/>
      <c r="I196" s="194"/>
      <c r="N196" s="194"/>
    </row>
    <row r="197" spans="1:14" x14ac:dyDescent="0.3">
      <c r="A197" s="192"/>
      <c r="B197" s="194"/>
      <c r="C197" s="194"/>
      <c r="D197" s="194"/>
      <c r="E197" s="194"/>
      <c r="F197" s="194"/>
      <c r="G197" s="194"/>
      <c r="H197" s="194"/>
      <c r="I197" s="194"/>
      <c r="N197" s="194"/>
    </row>
    <row r="198" spans="1:14" x14ac:dyDescent="0.3">
      <c r="A198" s="192"/>
      <c r="B198" s="194"/>
      <c r="C198" s="194"/>
      <c r="D198" s="194"/>
      <c r="E198" s="194"/>
      <c r="F198" s="194"/>
      <c r="G198" s="194"/>
      <c r="H198" s="194"/>
      <c r="I198" s="194"/>
      <c r="N198" s="194"/>
    </row>
    <row r="199" spans="1:14" x14ac:dyDescent="0.3">
      <c r="A199" s="192"/>
      <c r="B199" s="194"/>
      <c r="C199" s="194"/>
      <c r="D199" s="194"/>
      <c r="E199" s="194"/>
      <c r="F199" s="194"/>
      <c r="G199" s="194"/>
      <c r="H199" s="194"/>
      <c r="I199" s="194"/>
      <c r="N199" s="194"/>
    </row>
    <row r="200" spans="1:14" x14ac:dyDescent="0.3">
      <c r="A200" s="192"/>
      <c r="B200" s="194"/>
      <c r="C200" s="194"/>
      <c r="D200" s="194"/>
      <c r="E200" s="194"/>
      <c r="F200" s="194"/>
      <c r="G200" s="194"/>
      <c r="H200" s="194"/>
      <c r="I200" s="194"/>
      <c r="N200" s="194"/>
    </row>
    <row r="201" spans="1:14" x14ac:dyDescent="0.3">
      <c r="A201" s="192"/>
      <c r="B201" s="194"/>
      <c r="C201" s="194"/>
      <c r="D201" s="194"/>
      <c r="E201" s="194"/>
      <c r="F201" s="194"/>
      <c r="G201" s="194"/>
      <c r="H201" s="194"/>
      <c r="I201" s="194"/>
      <c r="N201" s="194"/>
    </row>
    <row r="202" spans="1:14" x14ac:dyDescent="0.3">
      <c r="A202" s="192"/>
      <c r="B202" s="194"/>
      <c r="C202" s="194"/>
      <c r="D202" s="194"/>
      <c r="E202" s="194"/>
      <c r="F202" s="194"/>
      <c r="G202" s="194"/>
      <c r="H202" s="194"/>
      <c r="I202" s="194"/>
      <c r="N202" s="194"/>
    </row>
    <row r="203" spans="1:14" x14ac:dyDescent="0.3">
      <c r="A203" s="192"/>
      <c r="B203" s="194"/>
      <c r="C203" s="194"/>
      <c r="D203" s="194"/>
      <c r="E203" s="194"/>
      <c r="F203" s="194"/>
      <c r="G203" s="194"/>
      <c r="H203" s="194"/>
      <c r="I203" s="194"/>
      <c r="N203" s="194"/>
    </row>
    <row r="204" spans="1:14" x14ac:dyDescent="0.3">
      <c r="A204" s="192"/>
      <c r="B204" s="194"/>
      <c r="C204" s="194"/>
      <c r="D204" s="194"/>
      <c r="E204" s="194"/>
      <c r="F204" s="194"/>
      <c r="G204" s="194"/>
      <c r="H204" s="194"/>
      <c r="I204" s="194"/>
      <c r="N204" s="194"/>
    </row>
    <row r="205" spans="1:14" x14ac:dyDescent="0.3">
      <c r="A205" s="192"/>
      <c r="B205" s="194"/>
      <c r="C205" s="194"/>
      <c r="D205" s="194"/>
      <c r="E205" s="194"/>
      <c r="F205" s="194"/>
      <c r="G205" s="194"/>
      <c r="H205" s="194"/>
      <c r="I205" s="194"/>
      <c r="N205" s="194"/>
    </row>
    <row r="206" spans="1:14" x14ac:dyDescent="0.3">
      <c r="A206" s="192"/>
      <c r="B206" s="194"/>
      <c r="C206" s="194"/>
      <c r="D206" s="194"/>
      <c r="E206" s="194"/>
      <c r="F206" s="194"/>
      <c r="G206" s="194"/>
      <c r="H206" s="194"/>
      <c r="I206" s="194"/>
      <c r="N206" s="194"/>
    </row>
    <row r="207" spans="1:14" x14ac:dyDescent="0.3">
      <c r="A207" s="192"/>
      <c r="B207" s="194"/>
      <c r="C207" s="194"/>
      <c r="D207" s="194"/>
      <c r="E207" s="194"/>
      <c r="F207" s="194"/>
      <c r="G207" s="194"/>
      <c r="H207" s="194"/>
      <c r="I207" s="194"/>
      <c r="N207" s="194"/>
    </row>
    <row r="208" spans="1:14" x14ac:dyDescent="0.3">
      <c r="A208" s="192"/>
      <c r="B208" s="194"/>
      <c r="C208" s="194"/>
      <c r="D208" s="194"/>
      <c r="E208" s="194"/>
      <c r="F208" s="194"/>
      <c r="G208" s="194"/>
      <c r="H208" s="194"/>
      <c r="I208" s="194"/>
      <c r="N208" s="194"/>
    </row>
    <row r="209" spans="1:14" x14ac:dyDescent="0.3">
      <c r="A209" s="192"/>
      <c r="B209" s="194"/>
      <c r="C209" s="194"/>
      <c r="D209" s="194"/>
      <c r="E209" s="194"/>
      <c r="F209" s="194"/>
      <c r="G209" s="194"/>
      <c r="H209" s="194"/>
      <c r="I209" s="194"/>
      <c r="N209" s="194"/>
    </row>
  </sheetData>
  <mergeCells count="8">
    <mergeCell ref="C45:J45"/>
    <mergeCell ref="C65:J65"/>
    <mergeCell ref="A1:A2"/>
    <mergeCell ref="C1:J1"/>
    <mergeCell ref="C11:J11"/>
    <mergeCell ref="C41:J41"/>
    <mergeCell ref="C21:J21"/>
    <mergeCell ref="C31:J3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0F89-D64A-4193-9452-F6A3CD015939}">
  <dimension ref="A1:V72"/>
  <sheetViews>
    <sheetView topLeftCell="A40" zoomScale="85" zoomScaleNormal="85" workbookViewId="0">
      <selection activeCell="J56" sqref="J56"/>
    </sheetView>
  </sheetViews>
  <sheetFormatPr defaultRowHeight="14.4" x14ac:dyDescent="0.3"/>
  <cols>
    <col min="1" max="3" width="3.88671875" customWidth="1"/>
    <col min="4" max="4" width="7.21875" customWidth="1"/>
    <col min="5" max="5" width="11.21875" bestFit="1" customWidth="1"/>
    <col min="6" max="6" width="11.6640625" bestFit="1" customWidth="1"/>
    <col min="7" max="7" width="11.109375" bestFit="1" customWidth="1"/>
    <col min="8" max="8" width="13.21875" bestFit="1" customWidth="1"/>
    <col min="9" max="9" width="15.77734375" bestFit="1" customWidth="1"/>
    <col min="10" max="10" width="16.5546875" bestFit="1" customWidth="1"/>
    <col min="11" max="11" width="12.44140625" bestFit="1" customWidth="1"/>
    <col min="12" max="12" width="12.88671875" bestFit="1" customWidth="1"/>
    <col min="13" max="13" width="12.33203125" bestFit="1" customWidth="1"/>
    <col min="14" max="14" width="10" bestFit="1" customWidth="1"/>
    <col min="15" max="17" width="15.6640625" bestFit="1" customWidth="1"/>
    <col min="18" max="18" width="8.44140625" style="68" bestFit="1" customWidth="1"/>
    <col min="19" max="19" width="17" bestFit="1" customWidth="1"/>
    <col min="20" max="20" width="16.6640625" bestFit="1" customWidth="1"/>
    <col min="21" max="21" width="13" bestFit="1" customWidth="1"/>
    <col min="22" max="22" width="10.33203125" bestFit="1" customWidth="1"/>
  </cols>
  <sheetData>
    <row r="1" spans="1:22" ht="15.6" thickTop="1" thickBot="1" x14ac:dyDescent="0.35">
      <c r="A1" s="1076" t="s">
        <v>145</v>
      </c>
      <c r="B1" s="1077"/>
      <c r="C1" s="1077"/>
      <c r="D1" s="1078"/>
      <c r="E1" s="1082" t="s">
        <v>147</v>
      </c>
      <c r="F1" s="1083"/>
      <c r="G1" s="1083"/>
      <c r="H1" s="1083"/>
      <c r="I1" s="1083"/>
      <c r="J1" s="1083"/>
      <c r="K1" s="1083"/>
      <c r="L1" s="1083"/>
      <c r="M1" s="1083"/>
      <c r="N1" s="1083"/>
      <c r="O1" s="1083"/>
      <c r="P1" s="1083"/>
      <c r="Q1" s="1083"/>
      <c r="R1" s="1083"/>
      <c r="S1" s="1083"/>
      <c r="T1" s="1083"/>
      <c r="U1" s="1083"/>
      <c r="V1" s="1084"/>
    </row>
    <row r="2" spans="1:22" ht="15.6" thickTop="1" thickBot="1" x14ac:dyDescent="0.35">
      <c r="A2" s="1079"/>
      <c r="B2" s="1080"/>
      <c r="C2" s="1080"/>
      <c r="D2" s="1081"/>
      <c r="E2" s="599" t="s">
        <v>132</v>
      </c>
      <c r="F2" s="600" t="s">
        <v>133</v>
      </c>
      <c r="G2" s="591" t="s">
        <v>134</v>
      </c>
      <c r="H2" s="601" t="s">
        <v>129</v>
      </c>
      <c r="I2" s="253" t="s">
        <v>60</v>
      </c>
      <c r="J2" s="34" t="s">
        <v>29</v>
      </c>
      <c r="K2" s="567" t="s">
        <v>135</v>
      </c>
      <c r="L2" s="566" t="s">
        <v>136</v>
      </c>
      <c r="M2" s="565" t="s">
        <v>137</v>
      </c>
      <c r="N2" s="258" t="s">
        <v>26</v>
      </c>
      <c r="O2" s="567" t="s">
        <v>138</v>
      </c>
      <c r="P2" s="566" t="s">
        <v>139</v>
      </c>
      <c r="Q2" s="565" t="s">
        <v>140</v>
      </c>
      <c r="R2" s="291" t="s">
        <v>144</v>
      </c>
      <c r="S2" s="253" t="s">
        <v>64</v>
      </c>
      <c r="T2" s="34" t="s">
        <v>30</v>
      </c>
      <c r="U2" s="41" t="s">
        <v>131</v>
      </c>
      <c r="V2" s="41" t="s">
        <v>130</v>
      </c>
    </row>
    <row r="3" spans="1:22" ht="15" thickBot="1" x14ac:dyDescent="0.35">
      <c r="A3" s="1036" t="s">
        <v>3</v>
      </c>
      <c r="B3" s="1037"/>
      <c r="C3" s="1037"/>
      <c r="D3" s="1088"/>
      <c r="E3" s="648">
        <v>0.08</v>
      </c>
      <c r="F3" s="598">
        <v>0.45</v>
      </c>
      <c r="G3" s="602">
        <f>(E3+F3)/2</f>
        <v>0.26500000000000001</v>
      </c>
      <c r="H3" s="603">
        <v>0.3</v>
      </c>
      <c r="I3" s="624">
        <f t="shared" ref="I3:I22" si="0">G3/M3</f>
        <v>0.66250000000000009</v>
      </c>
      <c r="J3" s="252">
        <f t="shared" ref="J3:J22" si="1">H3/N3</f>
        <v>1.4999999999999998</v>
      </c>
      <c r="K3" s="605">
        <v>0.1</v>
      </c>
      <c r="L3" s="598">
        <v>0.7</v>
      </c>
      <c r="M3" s="602">
        <f>(K3+L3)/2</f>
        <v>0.39999999999999997</v>
      </c>
      <c r="N3" s="261">
        <v>0.2</v>
      </c>
      <c r="O3" s="605">
        <v>0</v>
      </c>
      <c r="P3" s="598">
        <v>0.08</v>
      </c>
      <c r="Q3" s="602">
        <f>(O3+P3)/2</f>
        <v>0.04</v>
      </c>
      <c r="R3" s="294">
        <v>0.2</v>
      </c>
      <c r="S3" s="255">
        <f>Q3/M3</f>
        <v>0.1</v>
      </c>
      <c r="T3" s="252">
        <f>R3/N3</f>
        <v>1</v>
      </c>
      <c r="U3" s="44">
        <v>1</v>
      </c>
      <c r="V3" s="44">
        <v>0</v>
      </c>
    </row>
    <row r="4" spans="1:22" ht="15" thickBot="1" x14ac:dyDescent="0.35">
      <c r="A4" s="4"/>
      <c r="B4" s="1034" t="s">
        <v>10</v>
      </c>
      <c r="C4" s="1035"/>
      <c r="D4" s="1085"/>
      <c r="E4" s="649">
        <v>1.5</v>
      </c>
      <c r="F4" s="609">
        <v>1.5</v>
      </c>
      <c r="G4" s="610">
        <f t="shared" ref="G4:G22" si="2">(E4+F4)/2</f>
        <v>1.5</v>
      </c>
      <c r="H4" s="262">
        <v>2.5</v>
      </c>
      <c r="I4" s="623">
        <f t="shared" si="0"/>
        <v>1.3636363636363636E-2</v>
      </c>
      <c r="J4" s="38">
        <f t="shared" si="1"/>
        <v>0.35714285714285715</v>
      </c>
      <c r="K4" s="608">
        <v>100</v>
      </c>
      <c r="L4" s="609">
        <v>120</v>
      </c>
      <c r="M4" s="610">
        <f t="shared" ref="M4:M22" si="3">(K4+L4)/2</f>
        <v>110</v>
      </c>
      <c r="N4" s="262">
        <v>7</v>
      </c>
      <c r="O4" s="608">
        <v>163</v>
      </c>
      <c r="P4" s="609">
        <v>283</v>
      </c>
      <c r="Q4" s="610">
        <f t="shared" ref="Q4:Q22" si="4">(O4+P4)/2</f>
        <v>223</v>
      </c>
      <c r="R4" s="295">
        <v>5.5</v>
      </c>
      <c r="S4" s="256">
        <f>Q4/120</f>
        <v>1.8583333333333334</v>
      </c>
      <c r="T4" s="38">
        <f t="shared" ref="T4:T22" si="5">R4/N4</f>
        <v>0.7857142857142857</v>
      </c>
      <c r="U4" s="45">
        <v>1</v>
      </c>
      <c r="V4" s="45">
        <v>0</v>
      </c>
    </row>
    <row r="5" spans="1:22" ht="15" thickBot="1" x14ac:dyDescent="0.35">
      <c r="A5" s="4"/>
      <c r="B5" s="5"/>
      <c r="C5" s="1086" t="s">
        <v>141</v>
      </c>
      <c r="D5" s="1087"/>
      <c r="E5" s="651">
        <v>1.18</v>
      </c>
      <c r="F5" s="575">
        <v>3.25</v>
      </c>
      <c r="G5" s="612">
        <f t="shared" si="2"/>
        <v>2.2149999999999999</v>
      </c>
      <c r="H5" s="604">
        <v>12</v>
      </c>
      <c r="I5" s="625">
        <f t="shared" si="0"/>
        <v>5.5031055900621115E-3</v>
      </c>
      <c r="J5" s="36">
        <f t="shared" si="1"/>
        <v>0.3</v>
      </c>
      <c r="K5" s="594">
        <v>264</v>
      </c>
      <c r="L5" s="595">
        <v>541</v>
      </c>
      <c r="M5" s="631">
        <f t="shared" si="3"/>
        <v>402.5</v>
      </c>
      <c r="N5" s="628">
        <v>40</v>
      </c>
      <c r="O5" s="594">
        <v>10770</v>
      </c>
      <c r="P5" s="595">
        <v>27053</v>
      </c>
      <c r="Q5" s="631">
        <f t="shared" si="4"/>
        <v>18911.5</v>
      </c>
      <c r="R5" s="627">
        <v>35</v>
      </c>
      <c r="S5" s="625">
        <f t="shared" ref="S5:S22" si="6">Q5/M5</f>
        <v>46.985093167701862</v>
      </c>
      <c r="T5" s="36">
        <f t="shared" si="5"/>
        <v>0.875</v>
      </c>
      <c r="U5" s="632">
        <v>1</v>
      </c>
      <c r="V5" s="632">
        <v>0</v>
      </c>
    </row>
    <row r="6" spans="1:22" ht="15" thickBot="1" x14ac:dyDescent="0.35">
      <c r="A6" s="656"/>
      <c r="B6" s="656"/>
      <c r="C6" s="656"/>
      <c r="D6" s="657" t="s">
        <v>142</v>
      </c>
      <c r="E6" s="650">
        <v>10</v>
      </c>
      <c r="F6" s="619">
        <v>19</v>
      </c>
      <c r="G6" s="620">
        <f t="shared" si="2"/>
        <v>14.5</v>
      </c>
      <c r="H6" s="553">
        <v>12</v>
      </c>
      <c r="I6" s="626">
        <f t="shared" si="0"/>
        <v>1.1457921770051362E-2</v>
      </c>
      <c r="J6" s="630">
        <f t="shared" si="1"/>
        <v>0.3</v>
      </c>
      <c r="K6" s="618">
        <v>1031</v>
      </c>
      <c r="L6" s="619">
        <v>1500</v>
      </c>
      <c r="M6" s="620">
        <f t="shared" si="3"/>
        <v>1265.5</v>
      </c>
      <c r="N6" s="629">
        <v>40</v>
      </c>
      <c r="O6" s="618">
        <v>107708</v>
      </c>
      <c r="P6" s="619">
        <v>711684</v>
      </c>
      <c r="Q6" s="620">
        <f t="shared" si="4"/>
        <v>409696</v>
      </c>
      <c r="R6" s="554">
        <v>35</v>
      </c>
      <c r="S6" s="626">
        <f t="shared" si="6"/>
        <v>323.74239431054917</v>
      </c>
      <c r="T6" s="630">
        <f t="shared" si="5"/>
        <v>0.875</v>
      </c>
      <c r="U6" s="555">
        <v>1</v>
      </c>
      <c r="V6" s="555">
        <v>0</v>
      </c>
    </row>
    <row r="7" spans="1:22" ht="15" thickBot="1" x14ac:dyDescent="0.35">
      <c r="A7" s="1026" t="s">
        <v>4</v>
      </c>
      <c r="B7" s="1027"/>
      <c r="C7" s="1027"/>
      <c r="D7" s="1089"/>
      <c r="E7" s="652">
        <v>0.45</v>
      </c>
      <c r="F7" s="573">
        <v>0.8</v>
      </c>
      <c r="G7" s="597">
        <f t="shared" si="2"/>
        <v>0.625</v>
      </c>
      <c r="H7" s="577">
        <v>0.7</v>
      </c>
      <c r="I7" s="255">
        <f t="shared" si="0"/>
        <v>0.75301204819277112</v>
      </c>
      <c r="J7" s="252">
        <f t="shared" si="1"/>
        <v>1.4</v>
      </c>
      <c r="K7" s="607">
        <v>0.7</v>
      </c>
      <c r="L7" s="573">
        <v>0.96</v>
      </c>
      <c r="M7" s="597">
        <f t="shared" si="3"/>
        <v>0.83</v>
      </c>
      <c r="N7" s="264">
        <v>0.5</v>
      </c>
      <c r="O7" s="607">
        <v>0.08</v>
      </c>
      <c r="P7" s="573">
        <v>0.6</v>
      </c>
      <c r="Q7" s="597">
        <f t="shared" si="4"/>
        <v>0.33999999999999997</v>
      </c>
      <c r="R7" s="297">
        <v>0.5</v>
      </c>
      <c r="S7" s="255">
        <f t="shared" si="6"/>
        <v>0.40963855421686746</v>
      </c>
      <c r="T7" s="252">
        <f t="shared" si="5"/>
        <v>1</v>
      </c>
      <c r="U7" s="47">
        <v>1</v>
      </c>
      <c r="V7" s="47">
        <v>0</v>
      </c>
    </row>
    <row r="8" spans="1:22" ht="15" thickBot="1" x14ac:dyDescent="0.35">
      <c r="A8" s="4"/>
      <c r="B8" s="1024" t="s">
        <v>12</v>
      </c>
      <c r="C8" s="1090"/>
      <c r="D8" s="1091"/>
      <c r="E8" s="649">
        <v>1.1000000000000001</v>
      </c>
      <c r="F8" s="609">
        <v>1.5</v>
      </c>
      <c r="G8" s="611">
        <f t="shared" si="2"/>
        <v>1.3</v>
      </c>
      <c r="H8" s="578">
        <v>2</v>
      </c>
      <c r="I8" s="256">
        <f t="shared" si="0"/>
        <v>4.4067796610169491E-2</v>
      </c>
      <c r="J8" s="38">
        <f t="shared" si="1"/>
        <v>0.4</v>
      </c>
      <c r="K8" s="608">
        <v>14</v>
      </c>
      <c r="L8" s="609">
        <v>45</v>
      </c>
      <c r="M8" s="611">
        <f t="shared" si="3"/>
        <v>29.5</v>
      </c>
      <c r="N8" s="265">
        <v>5</v>
      </c>
      <c r="O8" s="608">
        <v>123</v>
      </c>
      <c r="P8" s="609">
        <v>215</v>
      </c>
      <c r="Q8" s="611">
        <f t="shared" si="4"/>
        <v>169</v>
      </c>
      <c r="R8" s="298">
        <v>4</v>
      </c>
      <c r="S8" s="256">
        <f t="shared" si="6"/>
        <v>5.7288135593220337</v>
      </c>
      <c r="T8" s="38">
        <f t="shared" si="5"/>
        <v>0.8</v>
      </c>
      <c r="U8" s="48">
        <v>1</v>
      </c>
      <c r="V8" s="48">
        <v>0</v>
      </c>
    </row>
    <row r="9" spans="1:22" ht="15" thickBot="1" x14ac:dyDescent="0.35">
      <c r="A9" s="4"/>
      <c r="B9" s="5"/>
      <c r="C9" s="1092" t="s">
        <v>125</v>
      </c>
      <c r="D9" s="1093"/>
      <c r="E9" s="653">
        <v>7</v>
      </c>
      <c r="F9" s="574">
        <v>14.4</v>
      </c>
      <c r="G9" s="614">
        <f t="shared" si="2"/>
        <v>10.7</v>
      </c>
      <c r="H9" s="579">
        <v>10</v>
      </c>
      <c r="I9" s="257">
        <f t="shared" si="0"/>
        <v>2.6517967781908302E-2</v>
      </c>
      <c r="J9" s="251">
        <f t="shared" si="1"/>
        <v>0.2857142857142857</v>
      </c>
      <c r="K9" s="568">
        <v>210</v>
      </c>
      <c r="L9" s="574">
        <v>597</v>
      </c>
      <c r="M9" s="614">
        <f t="shared" si="3"/>
        <v>403.5</v>
      </c>
      <c r="N9" s="266">
        <v>35</v>
      </c>
      <c r="O9" s="568">
        <v>9380</v>
      </c>
      <c r="P9" s="574">
        <v>29663</v>
      </c>
      <c r="Q9" s="614">
        <f t="shared" si="4"/>
        <v>19521.5</v>
      </c>
      <c r="R9" s="299">
        <v>30</v>
      </c>
      <c r="S9" s="257">
        <f t="shared" si="6"/>
        <v>48.380421313506815</v>
      </c>
      <c r="T9" s="251">
        <f t="shared" si="5"/>
        <v>0.8571428571428571</v>
      </c>
      <c r="U9" s="49">
        <v>1</v>
      </c>
      <c r="V9" s="49">
        <v>0</v>
      </c>
    </row>
    <row r="10" spans="1:22" ht="15" thickBot="1" x14ac:dyDescent="0.35">
      <c r="A10" s="1038" t="s">
        <v>5</v>
      </c>
      <c r="B10" s="1039"/>
      <c r="C10" s="1039"/>
      <c r="D10" s="1094"/>
      <c r="E10" s="648">
        <v>0.8</v>
      </c>
      <c r="F10" s="598">
        <v>1.04</v>
      </c>
      <c r="G10" s="596">
        <f t="shared" si="2"/>
        <v>0.92</v>
      </c>
      <c r="H10" s="580">
        <v>1</v>
      </c>
      <c r="I10" s="255">
        <f t="shared" si="0"/>
        <v>0.87203791469194325</v>
      </c>
      <c r="J10" s="252">
        <f t="shared" si="1"/>
        <v>1</v>
      </c>
      <c r="K10" s="605">
        <v>0.96</v>
      </c>
      <c r="L10" s="598">
        <v>1.1499999999999999</v>
      </c>
      <c r="M10" s="596">
        <f t="shared" si="3"/>
        <v>1.0549999999999999</v>
      </c>
      <c r="N10" s="267">
        <v>1</v>
      </c>
      <c r="O10" s="605">
        <v>0.6</v>
      </c>
      <c r="P10" s="598">
        <v>1.5</v>
      </c>
      <c r="Q10" s="596">
        <f t="shared" si="4"/>
        <v>1.05</v>
      </c>
      <c r="R10" s="300">
        <v>1</v>
      </c>
      <c r="S10" s="255">
        <f t="shared" si="6"/>
        <v>0.99526066350710907</v>
      </c>
      <c r="T10" s="252">
        <f t="shared" si="5"/>
        <v>1</v>
      </c>
      <c r="U10" s="50">
        <v>1</v>
      </c>
      <c r="V10" s="50">
        <v>0</v>
      </c>
    </row>
    <row r="11" spans="1:22" ht="15" thickBot="1" x14ac:dyDescent="0.35">
      <c r="A11" s="4"/>
      <c r="B11" s="1095" t="s">
        <v>14</v>
      </c>
      <c r="C11" s="1096"/>
      <c r="D11" s="1097"/>
      <c r="E11" s="649">
        <v>1.59</v>
      </c>
      <c r="F11" s="609">
        <v>2.48</v>
      </c>
      <c r="G11" s="611">
        <f t="shared" si="2"/>
        <v>2.0350000000000001</v>
      </c>
      <c r="H11" s="633">
        <v>4</v>
      </c>
      <c r="I11" s="625">
        <f t="shared" si="0"/>
        <v>0.30950570342205325</v>
      </c>
      <c r="J11" s="36">
        <f t="shared" si="1"/>
        <v>0.4</v>
      </c>
      <c r="K11" s="634">
        <v>4.32</v>
      </c>
      <c r="L11" s="635">
        <v>8.83</v>
      </c>
      <c r="M11" s="636">
        <f t="shared" si="3"/>
        <v>6.5750000000000002</v>
      </c>
      <c r="N11" s="637">
        <v>10</v>
      </c>
      <c r="O11" s="634">
        <v>71</v>
      </c>
      <c r="P11" s="635">
        <v>162</v>
      </c>
      <c r="Q11" s="636">
        <f t="shared" si="4"/>
        <v>116.5</v>
      </c>
      <c r="R11" s="638">
        <v>9</v>
      </c>
      <c r="S11" s="625">
        <f t="shared" si="6"/>
        <v>17.718631178707223</v>
      </c>
      <c r="T11" s="36">
        <f t="shared" si="5"/>
        <v>0.9</v>
      </c>
      <c r="U11" s="639">
        <v>1</v>
      </c>
      <c r="V11" s="639">
        <v>0</v>
      </c>
    </row>
    <row r="12" spans="1:22" ht="15" thickBot="1" x14ac:dyDescent="0.35">
      <c r="A12" s="656"/>
      <c r="B12" s="656"/>
      <c r="C12" s="1098" t="s">
        <v>124</v>
      </c>
      <c r="D12" s="1099"/>
      <c r="E12" s="653">
        <v>5.13</v>
      </c>
      <c r="F12" s="574">
        <v>19.2</v>
      </c>
      <c r="G12" s="614">
        <f t="shared" si="2"/>
        <v>12.164999999999999</v>
      </c>
      <c r="H12" s="556">
        <v>4</v>
      </c>
      <c r="I12" s="640">
        <f t="shared" si="0"/>
        <v>0.12613406604800664</v>
      </c>
      <c r="J12" s="39">
        <f t="shared" si="1"/>
        <v>0.4</v>
      </c>
      <c r="K12" s="568">
        <v>52.89</v>
      </c>
      <c r="L12" s="574">
        <v>140</v>
      </c>
      <c r="M12" s="614">
        <f t="shared" si="3"/>
        <v>96.444999999999993</v>
      </c>
      <c r="N12" s="556">
        <v>10</v>
      </c>
      <c r="O12" s="568">
        <v>8554</v>
      </c>
      <c r="P12" s="574">
        <v>37344</v>
      </c>
      <c r="Q12" s="614">
        <f t="shared" si="4"/>
        <v>22949</v>
      </c>
      <c r="R12" s="557">
        <v>9</v>
      </c>
      <c r="S12" s="640">
        <f t="shared" si="6"/>
        <v>237.94909015501065</v>
      </c>
      <c r="T12" s="39">
        <f t="shared" si="5"/>
        <v>0.9</v>
      </c>
      <c r="U12" s="558">
        <v>1</v>
      </c>
      <c r="V12" s="558">
        <v>0</v>
      </c>
    </row>
    <row r="13" spans="1:22" ht="15" thickBot="1" x14ac:dyDescent="0.35">
      <c r="A13" s="1100" t="s">
        <v>6</v>
      </c>
      <c r="B13" s="1101"/>
      <c r="C13" s="1102"/>
      <c r="D13" s="1103"/>
      <c r="E13" s="652">
        <v>1.04</v>
      </c>
      <c r="F13" s="573">
        <v>1.4</v>
      </c>
      <c r="G13" s="597">
        <f t="shared" si="2"/>
        <v>1.22</v>
      </c>
      <c r="H13" s="581">
        <v>1.5</v>
      </c>
      <c r="I13" s="255">
        <f t="shared" si="0"/>
        <v>0.95686274509803926</v>
      </c>
      <c r="J13" s="252">
        <f t="shared" si="1"/>
        <v>1</v>
      </c>
      <c r="K13" s="607">
        <v>1.1499999999999999</v>
      </c>
      <c r="L13" s="573">
        <v>1.4</v>
      </c>
      <c r="M13" s="597">
        <f t="shared" si="3"/>
        <v>1.2749999999999999</v>
      </c>
      <c r="N13" s="279">
        <v>1.5</v>
      </c>
      <c r="O13" s="607">
        <v>1.5</v>
      </c>
      <c r="P13" s="573">
        <v>5</v>
      </c>
      <c r="Q13" s="597">
        <f t="shared" si="4"/>
        <v>3.25</v>
      </c>
      <c r="R13" s="302">
        <v>1.5</v>
      </c>
      <c r="S13" s="255">
        <f t="shared" si="6"/>
        <v>2.5490196078431375</v>
      </c>
      <c r="T13" s="252">
        <f t="shared" si="5"/>
        <v>1</v>
      </c>
      <c r="U13" s="52">
        <v>1</v>
      </c>
      <c r="V13" s="52">
        <v>0</v>
      </c>
    </row>
    <row r="14" spans="1:22" ht="15" thickBot="1" x14ac:dyDescent="0.35">
      <c r="A14" s="4"/>
      <c r="B14" s="656"/>
      <c r="C14" s="1044" t="s">
        <v>123</v>
      </c>
      <c r="D14" s="1104"/>
      <c r="E14" s="653">
        <v>1</v>
      </c>
      <c r="F14" s="574">
        <v>16.899999999999999</v>
      </c>
      <c r="G14" s="614">
        <f t="shared" si="2"/>
        <v>8.9499999999999993</v>
      </c>
      <c r="H14" s="582">
        <v>6</v>
      </c>
      <c r="I14" s="257">
        <f t="shared" si="0"/>
        <v>6.3250883392226148E-2</v>
      </c>
      <c r="J14" s="251">
        <f t="shared" si="1"/>
        <v>0.4</v>
      </c>
      <c r="K14" s="568">
        <v>68</v>
      </c>
      <c r="L14" s="574">
        <v>215</v>
      </c>
      <c r="M14" s="614">
        <f t="shared" si="3"/>
        <v>141.5</v>
      </c>
      <c r="N14" s="280">
        <v>15</v>
      </c>
      <c r="O14" s="568">
        <v>7801</v>
      </c>
      <c r="P14" s="574">
        <v>53980</v>
      </c>
      <c r="Q14" s="614">
        <f t="shared" si="4"/>
        <v>30890.5</v>
      </c>
      <c r="R14" s="303">
        <v>13.5</v>
      </c>
      <c r="S14" s="257">
        <f t="shared" si="6"/>
        <v>218.30742049469964</v>
      </c>
      <c r="T14" s="251">
        <f t="shared" si="5"/>
        <v>0.9</v>
      </c>
      <c r="U14" s="53">
        <v>1</v>
      </c>
      <c r="V14" s="53">
        <v>0</v>
      </c>
    </row>
    <row r="15" spans="1:22" ht="15" thickBot="1" x14ac:dyDescent="0.35">
      <c r="A15" s="1046" t="s">
        <v>7</v>
      </c>
      <c r="B15" s="1051"/>
      <c r="C15" s="1047"/>
      <c r="D15" s="1105"/>
      <c r="E15" s="654">
        <v>1.4</v>
      </c>
      <c r="F15" s="571">
        <v>2.1</v>
      </c>
      <c r="G15" s="596">
        <f t="shared" si="2"/>
        <v>1.75</v>
      </c>
      <c r="H15" s="583">
        <v>2.5</v>
      </c>
      <c r="I15" s="255">
        <f t="shared" si="0"/>
        <v>1.09375</v>
      </c>
      <c r="J15" s="252">
        <f t="shared" si="1"/>
        <v>1.25</v>
      </c>
      <c r="K15" s="246">
        <v>1.4</v>
      </c>
      <c r="L15" s="571">
        <v>1.8</v>
      </c>
      <c r="M15" s="596">
        <f t="shared" si="3"/>
        <v>1.6</v>
      </c>
      <c r="N15" s="271">
        <v>2</v>
      </c>
      <c r="O15" s="246">
        <v>5</v>
      </c>
      <c r="P15" s="571">
        <v>25</v>
      </c>
      <c r="Q15" s="596">
        <f t="shared" si="4"/>
        <v>15</v>
      </c>
      <c r="R15" s="304">
        <v>2.5</v>
      </c>
      <c r="S15" s="255">
        <f t="shared" si="6"/>
        <v>9.375</v>
      </c>
      <c r="T15" s="252">
        <f t="shared" si="5"/>
        <v>1.25</v>
      </c>
      <c r="U15" s="54">
        <v>2</v>
      </c>
      <c r="V15" s="54">
        <v>0</v>
      </c>
    </row>
    <row r="16" spans="1:22" ht="15" thickBot="1" x14ac:dyDescent="0.35">
      <c r="A16" s="4"/>
      <c r="B16" s="656"/>
      <c r="C16" s="1028" t="s">
        <v>122</v>
      </c>
      <c r="D16" s="1106"/>
      <c r="E16" s="653">
        <v>7.7</v>
      </c>
      <c r="F16" s="574">
        <v>10</v>
      </c>
      <c r="G16" s="614">
        <f t="shared" si="2"/>
        <v>8.85</v>
      </c>
      <c r="H16" s="584">
        <v>6.5</v>
      </c>
      <c r="I16" s="257">
        <f t="shared" si="0"/>
        <v>0.49510489510489508</v>
      </c>
      <c r="J16" s="251">
        <f t="shared" si="1"/>
        <v>1.3</v>
      </c>
      <c r="K16" s="568">
        <v>5.75</v>
      </c>
      <c r="L16" s="574">
        <v>30</v>
      </c>
      <c r="M16" s="614">
        <f t="shared" si="3"/>
        <v>17.875</v>
      </c>
      <c r="N16" s="272">
        <v>5</v>
      </c>
      <c r="O16" s="568">
        <v>9821</v>
      </c>
      <c r="P16" s="574">
        <v>71160</v>
      </c>
      <c r="Q16" s="614">
        <f t="shared" si="4"/>
        <v>40490.5</v>
      </c>
      <c r="R16" s="305">
        <v>7</v>
      </c>
      <c r="S16" s="257">
        <f t="shared" si="6"/>
        <v>2265.2027972027972</v>
      </c>
      <c r="T16" s="251">
        <f t="shared" si="5"/>
        <v>1.4</v>
      </c>
      <c r="U16" s="55">
        <v>2</v>
      </c>
      <c r="V16" s="55">
        <v>0</v>
      </c>
    </row>
    <row r="17" spans="1:22" ht="15" thickBot="1" x14ac:dyDescent="0.35">
      <c r="A17" s="1017" t="s">
        <v>8</v>
      </c>
      <c r="B17" s="1068"/>
      <c r="C17" s="1018"/>
      <c r="D17" s="1107"/>
      <c r="E17" s="654">
        <v>2.1</v>
      </c>
      <c r="F17" s="571">
        <v>16</v>
      </c>
      <c r="G17" s="596">
        <f t="shared" si="2"/>
        <v>9.0500000000000007</v>
      </c>
      <c r="H17" s="585">
        <v>4</v>
      </c>
      <c r="I17" s="255">
        <f t="shared" si="0"/>
        <v>2.1547619047619047</v>
      </c>
      <c r="J17" s="252">
        <f t="shared" si="1"/>
        <v>1.3333333333333333</v>
      </c>
      <c r="K17" s="246">
        <v>1.8</v>
      </c>
      <c r="L17" s="571">
        <v>6.6</v>
      </c>
      <c r="M17" s="596">
        <f t="shared" si="3"/>
        <v>4.2</v>
      </c>
      <c r="N17" s="273">
        <v>3</v>
      </c>
      <c r="O17" s="246">
        <v>25</v>
      </c>
      <c r="P17" s="571">
        <v>30000</v>
      </c>
      <c r="Q17" s="596">
        <f t="shared" si="4"/>
        <v>15012.5</v>
      </c>
      <c r="R17" s="306">
        <v>4</v>
      </c>
      <c r="S17" s="255">
        <f t="shared" si="6"/>
        <v>3574.4047619047619</v>
      </c>
      <c r="T17" s="252">
        <f t="shared" si="5"/>
        <v>1.3333333333333333</v>
      </c>
      <c r="U17" s="56">
        <v>2</v>
      </c>
      <c r="V17" s="56">
        <v>0</v>
      </c>
    </row>
    <row r="18" spans="1:22" ht="15" thickBot="1" x14ac:dyDescent="0.35">
      <c r="A18" s="4"/>
      <c r="B18" s="656"/>
      <c r="C18" s="1019" t="s">
        <v>121</v>
      </c>
      <c r="D18" s="1108"/>
      <c r="E18" s="653">
        <v>21</v>
      </c>
      <c r="F18" s="574">
        <v>21</v>
      </c>
      <c r="G18" s="614">
        <f t="shared" si="2"/>
        <v>21</v>
      </c>
      <c r="H18" s="586">
        <v>9.5</v>
      </c>
      <c r="I18" s="257">
        <f t="shared" si="0"/>
        <v>0.26582278481012656</v>
      </c>
      <c r="J18" s="251">
        <f t="shared" si="1"/>
        <v>1.3571428571428572</v>
      </c>
      <c r="K18" s="568">
        <v>79</v>
      </c>
      <c r="L18" s="574">
        <v>79</v>
      </c>
      <c r="M18" s="614">
        <f t="shared" si="3"/>
        <v>79</v>
      </c>
      <c r="N18" s="274">
        <v>7</v>
      </c>
      <c r="O18" s="568">
        <v>18374</v>
      </c>
      <c r="P18" s="574">
        <v>145000</v>
      </c>
      <c r="Q18" s="614">
        <f t="shared" si="4"/>
        <v>81687</v>
      </c>
      <c r="R18" s="307">
        <v>11</v>
      </c>
      <c r="S18" s="257">
        <f t="shared" si="6"/>
        <v>1034.0126582278481</v>
      </c>
      <c r="T18" s="251">
        <f t="shared" si="5"/>
        <v>1.5714285714285714</v>
      </c>
      <c r="U18" s="57">
        <v>2</v>
      </c>
      <c r="V18" s="57">
        <v>0</v>
      </c>
    </row>
    <row r="19" spans="1:22" ht="15" thickBot="1" x14ac:dyDescent="0.35">
      <c r="A19" s="1048" t="s">
        <v>9</v>
      </c>
      <c r="B19" s="1049"/>
      <c r="C19" s="1055"/>
      <c r="D19" s="1109"/>
      <c r="E19" s="654">
        <v>15</v>
      </c>
      <c r="F19" s="571">
        <v>90</v>
      </c>
      <c r="G19" s="596">
        <f t="shared" si="2"/>
        <v>52.5</v>
      </c>
      <c r="H19" s="587">
        <v>7</v>
      </c>
      <c r="I19" s="255">
        <f t="shared" si="0"/>
        <v>5.3626149131767118</v>
      </c>
      <c r="J19" s="252">
        <f t="shared" si="1"/>
        <v>1.4</v>
      </c>
      <c r="K19" s="246">
        <v>6.58</v>
      </c>
      <c r="L19" s="571">
        <v>13</v>
      </c>
      <c r="M19" s="596">
        <f t="shared" si="3"/>
        <v>9.7899999999999991</v>
      </c>
      <c r="N19" s="275">
        <v>5</v>
      </c>
      <c r="O19" s="606">
        <v>39104</v>
      </c>
      <c r="P19" s="572">
        <v>81703</v>
      </c>
      <c r="Q19" s="596">
        <f t="shared" si="4"/>
        <v>60403.5</v>
      </c>
      <c r="R19" s="308">
        <v>8</v>
      </c>
      <c r="S19" s="255">
        <f t="shared" si="6"/>
        <v>6169.9182839632285</v>
      </c>
      <c r="T19" s="252">
        <f t="shared" si="5"/>
        <v>1.6</v>
      </c>
      <c r="U19" s="58">
        <v>3</v>
      </c>
      <c r="V19" s="58">
        <v>0</v>
      </c>
    </row>
    <row r="20" spans="1:22" ht="15" thickBot="1" x14ac:dyDescent="0.35">
      <c r="A20" s="4"/>
      <c r="B20" s="656"/>
      <c r="C20" s="1056" t="s">
        <v>119</v>
      </c>
      <c r="D20" s="1117"/>
      <c r="E20" s="651">
        <v>21.2</v>
      </c>
      <c r="F20" s="575">
        <v>56</v>
      </c>
      <c r="G20" s="613">
        <f t="shared" si="2"/>
        <v>38.6</v>
      </c>
      <c r="H20" s="588">
        <v>10</v>
      </c>
      <c r="I20" s="256">
        <f t="shared" si="0"/>
        <v>1.5595959595959596</v>
      </c>
      <c r="J20" s="38">
        <f t="shared" si="1"/>
        <v>1.4285714285714286</v>
      </c>
      <c r="K20" s="569">
        <v>17</v>
      </c>
      <c r="L20" s="575">
        <v>32.5</v>
      </c>
      <c r="M20" s="613">
        <f t="shared" si="3"/>
        <v>24.75</v>
      </c>
      <c r="N20" s="276">
        <v>7</v>
      </c>
      <c r="O20" s="622">
        <v>81703</v>
      </c>
      <c r="P20" s="622">
        <v>1000000</v>
      </c>
      <c r="Q20" s="613">
        <f t="shared" si="4"/>
        <v>540851.5</v>
      </c>
      <c r="R20" s="309">
        <v>11.5</v>
      </c>
      <c r="S20" s="256">
        <f t="shared" si="6"/>
        <v>21852.585858585859</v>
      </c>
      <c r="T20" s="38">
        <f t="shared" si="5"/>
        <v>1.6428571428571428</v>
      </c>
      <c r="U20" s="59">
        <v>3</v>
      </c>
      <c r="V20" s="59">
        <v>0</v>
      </c>
    </row>
    <row r="21" spans="1:22" ht="15" thickBot="1" x14ac:dyDescent="0.35">
      <c r="A21" s="4"/>
      <c r="B21" s="5"/>
      <c r="C21" s="656"/>
      <c r="D21" s="658" t="s">
        <v>120</v>
      </c>
      <c r="E21" s="650">
        <v>68.5</v>
      </c>
      <c r="F21" s="619">
        <v>250</v>
      </c>
      <c r="G21" s="621">
        <f t="shared" si="2"/>
        <v>159.25</v>
      </c>
      <c r="H21" s="589">
        <v>15</v>
      </c>
      <c r="I21" s="257">
        <f t="shared" si="0"/>
        <v>4.0316455696202533</v>
      </c>
      <c r="J21" s="251">
        <f t="shared" si="1"/>
        <v>1.5</v>
      </c>
      <c r="K21" s="618">
        <v>24</v>
      </c>
      <c r="L21" s="619">
        <v>55</v>
      </c>
      <c r="M21" s="621">
        <f t="shared" si="3"/>
        <v>39.5</v>
      </c>
      <c r="N21" s="281">
        <v>10</v>
      </c>
      <c r="O21" s="618">
        <v>170709</v>
      </c>
      <c r="P21" s="619">
        <v>4365000</v>
      </c>
      <c r="Q21" s="621">
        <f t="shared" si="4"/>
        <v>2267854.5</v>
      </c>
      <c r="R21" s="310">
        <v>16.5</v>
      </c>
      <c r="S21" s="257">
        <f t="shared" si="6"/>
        <v>57414.037974683546</v>
      </c>
      <c r="T21" s="251">
        <f t="shared" si="5"/>
        <v>1.65</v>
      </c>
      <c r="U21" s="62">
        <v>3</v>
      </c>
      <c r="V21" s="62">
        <v>0</v>
      </c>
    </row>
    <row r="22" spans="1:22" ht="15" thickBot="1" x14ac:dyDescent="0.35">
      <c r="A22" s="1058" t="s">
        <v>25</v>
      </c>
      <c r="B22" s="1059"/>
      <c r="C22" s="1059"/>
      <c r="D22" s="1116"/>
      <c r="E22" s="655">
        <v>142</v>
      </c>
      <c r="F22" s="592">
        <v>260</v>
      </c>
      <c r="G22" s="593">
        <f t="shared" si="2"/>
        <v>201</v>
      </c>
      <c r="H22" s="590">
        <v>40</v>
      </c>
      <c r="I22" s="254">
        <f t="shared" si="0"/>
        <v>3.5816108339272987</v>
      </c>
      <c r="J22" s="35">
        <f t="shared" si="1"/>
        <v>2</v>
      </c>
      <c r="K22" s="245">
        <v>20.239999999999998</v>
      </c>
      <c r="L22" s="592">
        <v>92</v>
      </c>
      <c r="M22" s="593">
        <f t="shared" si="3"/>
        <v>56.12</v>
      </c>
      <c r="N22" s="282">
        <v>20</v>
      </c>
      <c r="O22" s="245">
        <v>4365000</v>
      </c>
      <c r="P22" s="592">
        <v>6166000</v>
      </c>
      <c r="Q22" s="593">
        <f t="shared" si="4"/>
        <v>5265500</v>
      </c>
      <c r="R22" s="311">
        <v>40</v>
      </c>
      <c r="S22" s="254">
        <f t="shared" si="6"/>
        <v>93825.730577334281</v>
      </c>
      <c r="T22" s="35">
        <f t="shared" si="5"/>
        <v>2</v>
      </c>
      <c r="U22" s="60">
        <v>5</v>
      </c>
      <c r="V22" s="60">
        <v>0</v>
      </c>
    </row>
    <row r="23" spans="1:22" ht="15" thickBot="1" x14ac:dyDescent="0.35">
      <c r="E23" s="570"/>
      <c r="F23" s="576"/>
      <c r="G23" s="285"/>
      <c r="K23" s="246"/>
      <c r="L23" s="571"/>
      <c r="M23" s="285"/>
      <c r="O23" s="246"/>
      <c r="P23" s="571"/>
      <c r="Q23" s="285"/>
    </row>
    <row r="24" spans="1:22" ht="15" thickBot="1" x14ac:dyDescent="0.35">
      <c r="A24" s="1110" t="s">
        <v>126</v>
      </c>
      <c r="B24" s="1111"/>
      <c r="C24" s="1111"/>
      <c r="D24" s="1112"/>
      <c r="E24" s="245">
        <v>215</v>
      </c>
      <c r="F24" s="592">
        <v>215</v>
      </c>
      <c r="G24" s="593">
        <f t="shared" ref="G24:G25" si="7">(E24+F24)/2</f>
        <v>215</v>
      </c>
      <c r="H24" s="559">
        <v>40</v>
      </c>
      <c r="I24" s="254">
        <f t="shared" ref="I24:I27" si="8">G24/M24</f>
        <v>1</v>
      </c>
      <c r="J24" s="35">
        <f t="shared" ref="J24:J27" si="9">H24/N24</f>
        <v>2</v>
      </c>
      <c r="K24" s="615">
        <v>215</v>
      </c>
      <c r="L24" s="616">
        <v>215</v>
      </c>
      <c r="M24" s="593">
        <f t="shared" ref="M24:M25" si="10">(K24+L24)/2</f>
        <v>215</v>
      </c>
      <c r="N24" s="559">
        <v>20</v>
      </c>
      <c r="O24" s="615">
        <v>215</v>
      </c>
      <c r="P24" s="616">
        <v>215</v>
      </c>
      <c r="Q24" s="593">
        <f t="shared" ref="Q24:Q25" si="11">(O24+P24)/2</f>
        <v>215</v>
      </c>
      <c r="R24" s="560">
        <v>40</v>
      </c>
      <c r="S24" s="254">
        <f t="shared" ref="S24:S27" si="12">Q24/M24</f>
        <v>1</v>
      </c>
      <c r="T24" s="35">
        <f t="shared" ref="T24:T27" si="13">R24/N24</f>
        <v>2</v>
      </c>
      <c r="U24" s="659">
        <v>5</v>
      </c>
      <c r="V24" s="660">
        <v>0</v>
      </c>
    </row>
    <row r="25" spans="1:22" ht="15" thickBot="1" x14ac:dyDescent="0.35">
      <c r="A25" s="1073" t="s">
        <v>127</v>
      </c>
      <c r="B25" s="1074"/>
      <c r="C25" s="1074"/>
      <c r="D25" s="1075"/>
      <c r="E25" s="615">
        <v>0.7</v>
      </c>
      <c r="F25" s="616">
        <v>1.6</v>
      </c>
      <c r="G25" s="617">
        <f t="shared" si="7"/>
        <v>1.1499999999999999</v>
      </c>
      <c r="H25" s="561">
        <v>40</v>
      </c>
      <c r="I25" s="254">
        <f t="shared" si="8"/>
        <v>2.5219298245614031E-3</v>
      </c>
      <c r="J25" s="35">
        <f t="shared" si="9"/>
        <v>2</v>
      </c>
      <c r="K25" s="245">
        <v>352</v>
      </c>
      <c r="L25" s="592">
        <v>560</v>
      </c>
      <c r="M25" s="617">
        <f t="shared" si="10"/>
        <v>456</v>
      </c>
      <c r="N25" s="561">
        <v>20</v>
      </c>
      <c r="O25" s="245">
        <v>5149</v>
      </c>
      <c r="P25" s="592">
        <v>8500</v>
      </c>
      <c r="Q25" s="617">
        <f t="shared" si="11"/>
        <v>6824.5</v>
      </c>
      <c r="R25" s="562">
        <v>40</v>
      </c>
      <c r="S25" s="254">
        <f t="shared" si="12"/>
        <v>14.966008771929825</v>
      </c>
      <c r="T25" s="35">
        <f t="shared" si="13"/>
        <v>2</v>
      </c>
      <c r="U25" s="661">
        <v>5</v>
      </c>
      <c r="V25" s="662">
        <v>0</v>
      </c>
    </row>
    <row r="26" spans="1:22" ht="15" thickBot="1" x14ac:dyDescent="0.35">
      <c r="A26" s="1113" t="s">
        <v>128</v>
      </c>
      <c r="B26" s="1114"/>
      <c r="C26" s="1114"/>
      <c r="D26" s="1115"/>
      <c r="E26" s="245">
        <v>1.4</v>
      </c>
      <c r="F26" s="592">
        <v>3.6</v>
      </c>
      <c r="G26" s="592">
        <f>(E26+F26)/2</f>
        <v>2.5</v>
      </c>
      <c r="H26" s="563">
        <v>40</v>
      </c>
      <c r="I26" s="254">
        <f t="shared" si="8"/>
        <v>6.038647342995169E-3</v>
      </c>
      <c r="J26" s="35">
        <f t="shared" si="9"/>
        <v>2</v>
      </c>
      <c r="K26" s="245">
        <v>348</v>
      </c>
      <c r="L26" s="284">
        <v>480</v>
      </c>
      <c r="M26" s="592">
        <f>(K26+L26)/2</f>
        <v>414</v>
      </c>
      <c r="N26" s="563">
        <v>20</v>
      </c>
      <c r="O26" s="284">
        <v>6000</v>
      </c>
      <c r="P26" s="284">
        <v>9000</v>
      </c>
      <c r="Q26" s="592">
        <f>(O26+P26)/2</f>
        <v>7500</v>
      </c>
      <c r="R26" s="564">
        <v>40</v>
      </c>
      <c r="S26" s="254">
        <f t="shared" si="12"/>
        <v>18.115942028985508</v>
      </c>
      <c r="T26" s="35">
        <f t="shared" si="13"/>
        <v>2</v>
      </c>
      <c r="U26" s="663">
        <v>5</v>
      </c>
      <c r="V26" s="664">
        <v>0</v>
      </c>
    </row>
    <row r="27" spans="1:22" ht="15" thickBot="1" x14ac:dyDescent="0.35">
      <c r="A27" s="1110" t="s">
        <v>143</v>
      </c>
      <c r="B27" s="1111"/>
      <c r="C27" s="1111"/>
      <c r="D27" s="1112"/>
      <c r="E27" s="245">
        <v>30</v>
      </c>
      <c r="F27" s="592">
        <v>103</v>
      </c>
      <c r="G27" s="593">
        <f t="shared" ref="G27" si="14">(E27+F27)/2</f>
        <v>66.5</v>
      </c>
      <c r="H27" s="559">
        <v>40</v>
      </c>
      <c r="I27" s="254">
        <f t="shared" si="8"/>
        <v>0.52300432559968535</v>
      </c>
      <c r="J27" s="35">
        <f t="shared" si="9"/>
        <v>2</v>
      </c>
      <c r="K27" s="615">
        <v>14.3</v>
      </c>
      <c r="L27" s="616">
        <v>240</v>
      </c>
      <c r="M27" s="593">
        <f t="shared" ref="M27" si="15">(K27+L27)/2</f>
        <v>127.15</v>
      </c>
      <c r="N27" s="559">
        <v>20</v>
      </c>
      <c r="O27" s="615">
        <v>3200000</v>
      </c>
      <c r="P27" s="616">
        <v>3200000</v>
      </c>
      <c r="Q27" s="593">
        <f t="shared" ref="Q27" si="16">(O27+P27)/2</f>
        <v>3200000</v>
      </c>
      <c r="R27" s="560">
        <v>40</v>
      </c>
      <c r="S27" s="254">
        <f t="shared" si="12"/>
        <v>25167.125442390876</v>
      </c>
      <c r="T27" s="35">
        <f t="shared" si="13"/>
        <v>2</v>
      </c>
      <c r="U27" s="659">
        <v>5</v>
      </c>
      <c r="V27" s="660">
        <v>0</v>
      </c>
    </row>
    <row r="39" spans="1:22" ht="15" thickBot="1" x14ac:dyDescent="0.35"/>
    <row r="40" spans="1:22" ht="15.6" thickTop="1" thickBot="1" x14ac:dyDescent="0.35">
      <c r="A40" s="1118" t="s">
        <v>145</v>
      </c>
      <c r="B40" s="1119"/>
      <c r="C40" s="1119"/>
      <c r="D40" s="1120"/>
      <c r="E40" s="1082" t="s">
        <v>146</v>
      </c>
      <c r="F40" s="1083"/>
      <c r="G40" s="1083"/>
      <c r="H40" s="1083"/>
      <c r="I40" s="1083"/>
      <c r="J40" s="1083"/>
      <c r="K40" s="1083"/>
      <c r="L40" s="1083"/>
      <c r="M40" s="1083"/>
      <c r="N40" s="1083"/>
      <c r="O40" s="1083"/>
      <c r="P40" s="1083"/>
      <c r="Q40" s="1083"/>
      <c r="R40" s="1083"/>
      <c r="S40" s="1083"/>
      <c r="T40" s="1083"/>
      <c r="U40" s="1083"/>
      <c r="V40" s="1084"/>
    </row>
    <row r="41" spans="1:22" ht="15.6" thickTop="1" thickBot="1" x14ac:dyDescent="0.35">
      <c r="A41" s="1079"/>
      <c r="B41" s="1080"/>
      <c r="C41" s="1080"/>
      <c r="D41" s="1081"/>
      <c r="E41" s="599" t="s">
        <v>132</v>
      </c>
      <c r="F41" s="600" t="s">
        <v>133</v>
      </c>
      <c r="G41" s="591" t="s">
        <v>134</v>
      </c>
      <c r="H41" s="669" t="s">
        <v>129</v>
      </c>
      <c r="I41" s="685" t="s">
        <v>60</v>
      </c>
      <c r="J41" s="686" t="s">
        <v>29</v>
      </c>
      <c r="K41" s="599" t="s">
        <v>135</v>
      </c>
      <c r="L41" s="600" t="s">
        <v>136</v>
      </c>
      <c r="M41" s="591" t="s">
        <v>137</v>
      </c>
      <c r="N41" s="601" t="s">
        <v>26</v>
      </c>
      <c r="O41" s="599" t="s">
        <v>138</v>
      </c>
      <c r="P41" s="600" t="s">
        <v>139</v>
      </c>
      <c r="Q41" s="591" t="s">
        <v>140</v>
      </c>
      <c r="R41" s="687" t="s">
        <v>144</v>
      </c>
      <c r="S41" s="685" t="s">
        <v>64</v>
      </c>
      <c r="T41" s="686" t="s">
        <v>30</v>
      </c>
      <c r="U41" s="688" t="s">
        <v>131</v>
      </c>
      <c r="V41" s="688" t="s">
        <v>130</v>
      </c>
    </row>
    <row r="42" spans="1:22" ht="15" thickBot="1" x14ac:dyDescent="0.35">
      <c r="A42" s="1036" t="s">
        <v>3</v>
      </c>
      <c r="B42" s="1053"/>
      <c r="C42" s="1053"/>
      <c r="D42" s="1054"/>
      <c r="E42" s="655">
        <v>0.08</v>
      </c>
      <c r="F42" s="592">
        <v>0.45</v>
      </c>
      <c r="G42" s="775">
        <f>(E42+F42)/2</f>
        <v>0.26500000000000001</v>
      </c>
      <c r="H42" s="776">
        <v>0.18</v>
      </c>
      <c r="I42" s="694">
        <f>G42/M42*100</f>
        <v>66.250000000000014</v>
      </c>
      <c r="J42" s="35">
        <f t="shared" ref="J42:J63" si="17">H42/N42</f>
        <v>0.89999999999999991</v>
      </c>
      <c r="K42" s="245">
        <v>0.1</v>
      </c>
      <c r="L42" s="592">
        <v>0.7</v>
      </c>
      <c r="M42" s="775">
        <f>(K42+L42)/2</f>
        <v>0.39999999999999997</v>
      </c>
      <c r="N42" s="777">
        <v>0.2</v>
      </c>
      <c r="O42" s="245">
        <v>0</v>
      </c>
      <c r="P42" s="592">
        <v>0.08</v>
      </c>
      <c r="Q42" s="775">
        <f>(O42+P42)/2</f>
        <v>0.04</v>
      </c>
      <c r="R42" s="778">
        <v>0.2</v>
      </c>
      <c r="S42" s="254">
        <f>Q42/M42</f>
        <v>0.1</v>
      </c>
      <c r="T42" s="35">
        <f>R42/N42</f>
        <v>1</v>
      </c>
      <c r="U42" s="779">
        <v>1</v>
      </c>
      <c r="V42" s="779">
        <v>0</v>
      </c>
    </row>
    <row r="43" spans="1:22" ht="15" thickBot="1" x14ac:dyDescent="0.35">
      <c r="A43" s="1026" t="s">
        <v>4</v>
      </c>
      <c r="B43" s="1062"/>
      <c r="C43" s="1062"/>
      <c r="D43" s="1063"/>
      <c r="E43" s="655">
        <v>0.45</v>
      </c>
      <c r="F43" s="592">
        <v>0.8</v>
      </c>
      <c r="G43" s="593">
        <f t="shared" ref="G43:G61" si="18">(E43+F43)/2</f>
        <v>0.625</v>
      </c>
      <c r="H43" s="772">
        <v>0.45</v>
      </c>
      <c r="I43" s="694">
        <f t="shared" ref="I43:I62" si="19">G43/M43*100</f>
        <v>75.301204819277118</v>
      </c>
      <c r="J43" s="35">
        <f t="shared" si="17"/>
        <v>0.9</v>
      </c>
      <c r="K43" s="245">
        <v>0.7</v>
      </c>
      <c r="L43" s="592">
        <v>0.96</v>
      </c>
      <c r="M43" s="593">
        <f t="shared" ref="M43:M61" si="20">(K43+L43)/2</f>
        <v>0.83</v>
      </c>
      <c r="N43" s="773">
        <v>0.5</v>
      </c>
      <c r="O43" s="245">
        <v>0.08</v>
      </c>
      <c r="P43" s="592">
        <v>0.6</v>
      </c>
      <c r="Q43" s="593">
        <f t="shared" ref="Q43:Q61" si="21">(O43+P43)/2</f>
        <v>0.33999999999999997</v>
      </c>
      <c r="R43" s="774">
        <v>0.5</v>
      </c>
      <c r="S43" s="254">
        <f t="shared" ref="S43:S56" si="22">Q43/M43</f>
        <v>0.40963855421686746</v>
      </c>
      <c r="T43" s="35">
        <f t="shared" ref="T43:T63" si="23">R43/N43</f>
        <v>1</v>
      </c>
      <c r="U43" s="90">
        <v>1</v>
      </c>
      <c r="V43" s="90">
        <v>0</v>
      </c>
    </row>
    <row r="44" spans="1:22" ht="15" thickBot="1" x14ac:dyDescent="0.35">
      <c r="A44" s="1038" t="s">
        <v>5</v>
      </c>
      <c r="B44" s="1064"/>
      <c r="C44" s="1064"/>
      <c r="D44" s="1065"/>
      <c r="E44" s="655">
        <v>0.8</v>
      </c>
      <c r="F44" s="592">
        <v>1.04</v>
      </c>
      <c r="G44" s="593">
        <f t="shared" si="18"/>
        <v>0.92</v>
      </c>
      <c r="H44" s="769">
        <v>1</v>
      </c>
      <c r="I44" s="694">
        <f t="shared" si="19"/>
        <v>87.203791469194329</v>
      </c>
      <c r="J44" s="35">
        <f t="shared" si="17"/>
        <v>1</v>
      </c>
      <c r="K44" s="245">
        <v>0.96</v>
      </c>
      <c r="L44" s="592">
        <v>1.1499999999999999</v>
      </c>
      <c r="M44" s="593">
        <f t="shared" si="20"/>
        <v>1.0549999999999999</v>
      </c>
      <c r="N44" s="770">
        <v>1</v>
      </c>
      <c r="O44" s="245">
        <v>0.6</v>
      </c>
      <c r="P44" s="655">
        <v>1.5</v>
      </c>
      <c r="Q44" s="593">
        <f t="shared" si="21"/>
        <v>1.05</v>
      </c>
      <c r="R44" s="771">
        <v>1</v>
      </c>
      <c r="S44" s="254">
        <f t="shared" si="22"/>
        <v>0.99526066350710907</v>
      </c>
      <c r="T44" s="35">
        <f t="shared" si="23"/>
        <v>1</v>
      </c>
      <c r="U44" s="86">
        <v>1</v>
      </c>
      <c r="V44" s="86">
        <v>0</v>
      </c>
    </row>
    <row r="45" spans="1:22" ht="15" thickBot="1" x14ac:dyDescent="0.35">
      <c r="A45" s="1100" t="s">
        <v>6</v>
      </c>
      <c r="B45" s="1101"/>
      <c r="C45" s="1101"/>
      <c r="D45" s="1121"/>
      <c r="E45" s="655">
        <v>1.04</v>
      </c>
      <c r="F45" s="592">
        <v>1.4</v>
      </c>
      <c r="G45" s="593">
        <f t="shared" si="18"/>
        <v>1.22</v>
      </c>
      <c r="H45" s="766">
        <v>1.65</v>
      </c>
      <c r="I45" s="694">
        <f t="shared" si="19"/>
        <v>95.686274509803923</v>
      </c>
      <c r="J45" s="767">
        <f t="shared" si="17"/>
        <v>1.0999999999999999</v>
      </c>
      <c r="K45" s="245">
        <v>1.1499999999999999</v>
      </c>
      <c r="L45" s="592">
        <v>1.4</v>
      </c>
      <c r="M45" s="593">
        <f t="shared" si="20"/>
        <v>1.2749999999999999</v>
      </c>
      <c r="N45" s="768">
        <v>1.5</v>
      </c>
      <c r="O45" s="245">
        <v>1.5</v>
      </c>
      <c r="P45" s="655">
        <v>5</v>
      </c>
      <c r="Q45" s="593">
        <f t="shared" si="21"/>
        <v>3.25</v>
      </c>
      <c r="R45" s="783">
        <v>1.65</v>
      </c>
      <c r="S45" s="254">
        <f t="shared" si="22"/>
        <v>2.5490196078431375</v>
      </c>
      <c r="T45" s="35">
        <f t="shared" si="23"/>
        <v>1.0999999999999999</v>
      </c>
      <c r="U45" s="82">
        <v>1</v>
      </c>
      <c r="V45" s="82">
        <v>0</v>
      </c>
    </row>
    <row r="46" spans="1:22" ht="15" thickBot="1" x14ac:dyDescent="0.35">
      <c r="A46" s="1046" t="s">
        <v>7</v>
      </c>
      <c r="B46" s="1051"/>
      <c r="C46" s="1051"/>
      <c r="D46" s="1052"/>
      <c r="E46" s="655">
        <v>1.4</v>
      </c>
      <c r="F46" s="592">
        <v>2.1</v>
      </c>
      <c r="G46" s="593">
        <f t="shared" si="18"/>
        <v>1.75</v>
      </c>
      <c r="H46" s="763">
        <v>2.4</v>
      </c>
      <c r="I46" s="694">
        <f t="shared" si="19"/>
        <v>109.375</v>
      </c>
      <c r="J46" s="35">
        <f t="shared" si="17"/>
        <v>1.2</v>
      </c>
      <c r="K46" s="245">
        <v>1.4</v>
      </c>
      <c r="L46" s="592">
        <v>1.8</v>
      </c>
      <c r="M46" s="593">
        <f t="shared" si="20"/>
        <v>1.6</v>
      </c>
      <c r="N46" s="764">
        <v>2</v>
      </c>
      <c r="O46" s="245">
        <v>5</v>
      </c>
      <c r="P46" s="655">
        <v>25</v>
      </c>
      <c r="Q46" s="593">
        <f t="shared" si="21"/>
        <v>15</v>
      </c>
      <c r="R46" s="765">
        <v>2.4</v>
      </c>
      <c r="S46" s="254">
        <f t="shared" si="22"/>
        <v>9.375</v>
      </c>
      <c r="T46" s="35">
        <f t="shared" si="23"/>
        <v>1.2</v>
      </c>
      <c r="U46" s="78">
        <v>2</v>
      </c>
      <c r="V46" s="78">
        <v>0</v>
      </c>
    </row>
    <row r="47" spans="1:22" ht="15" thickBot="1" x14ac:dyDescent="0.35">
      <c r="A47" s="1017" t="s">
        <v>8</v>
      </c>
      <c r="B47" s="1068"/>
      <c r="C47" s="1068"/>
      <c r="D47" s="1069"/>
      <c r="E47" s="655">
        <v>2.1</v>
      </c>
      <c r="F47" s="592">
        <v>16</v>
      </c>
      <c r="G47" s="593">
        <f t="shared" si="18"/>
        <v>9.0500000000000007</v>
      </c>
      <c r="H47" s="760">
        <v>4.5</v>
      </c>
      <c r="I47" s="694">
        <f t="shared" si="19"/>
        <v>215.47619047619045</v>
      </c>
      <c r="J47" s="35">
        <f t="shared" si="17"/>
        <v>1.5</v>
      </c>
      <c r="K47" s="245">
        <v>1.8</v>
      </c>
      <c r="L47" s="592">
        <v>6.6</v>
      </c>
      <c r="M47" s="593">
        <f t="shared" si="20"/>
        <v>4.2</v>
      </c>
      <c r="N47" s="761">
        <v>3</v>
      </c>
      <c r="O47" s="245">
        <v>25</v>
      </c>
      <c r="P47" s="655">
        <v>30000</v>
      </c>
      <c r="Q47" s="593">
        <f t="shared" si="21"/>
        <v>15012.5</v>
      </c>
      <c r="R47" s="762">
        <v>3.75</v>
      </c>
      <c r="S47" s="254">
        <f t="shared" si="22"/>
        <v>3574.4047619047619</v>
      </c>
      <c r="T47" s="35">
        <f t="shared" si="23"/>
        <v>1.25</v>
      </c>
      <c r="U47" s="74">
        <v>2</v>
      </c>
      <c r="V47" s="74">
        <v>0</v>
      </c>
    </row>
    <row r="48" spans="1:22" ht="15" thickBot="1" x14ac:dyDescent="0.35">
      <c r="A48" s="4"/>
      <c r="B48" s="1122" t="s">
        <v>14</v>
      </c>
      <c r="C48" s="1123"/>
      <c r="D48" s="1124"/>
      <c r="E48" s="717">
        <v>1.59</v>
      </c>
      <c r="F48" s="718">
        <v>2.48</v>
      </c>
      <c r="G48" s="737">
        <f t="shared" si="18"/>
        <v>2.0350000000000001</v>
      </c>
      <c r="H48" s="756">
        <v>3.75</v>
      </c>
      <c r="I48" s="694">
        <f t="shared" si="19"/>
        <v>30.950570342205324</v>
      </c>
      <c r="J48" s="35">
        <f t="shared" si="17"/>
        <v>0.75</v>
      </c>
      <c r="K48" s="721">
        <v>4.32</v>
      </c>
      <c r="L48" s="718">
        <v>8.83</v>
      </c>
      <c r="M48" s="737">
        <f t="shared" si="20"/>
        <v>6.5750000000000002</v>
      </c>
      <c r="N48" s="757">
        <v>5</v>
      </c>
      <c r="O48" s="721">
        <v>71</v>
      </c>
      <c r="P48" s="717">
        <v>162</v>
      </c>
      <c r="Q48" s="737">
        <f t="shared" si="21"/>
        <v>116.5</v>
      </c>
      <c r="R48" s="758">
        <v>6.5</v>
      </c>
      <c r="S48" s="254">
        <f t="shared" si="22"/>
        <v>17.718631178707223</v>
      </c>
      <c r="T48" s="35">
        <f t="shared" si="23"/>
        <v>1.3</v>
      </c>
      <c r="U48" s="759">
        <v>1</v>
      </c>
      <c r="V48" s="759">
        <v>0</v>
      </c>
    </row>
    <row r="49" spans="1:22" ht="15" thickBot="1" x14ac:dyDescent="0.35">
      <c r="A49" s="1048" t="s">
        <v>9</v>
      </c>
      <c r="B49" s="1049"/>
      <c r="C49" s="1049"/>
      <c r="D49" s="1050"/>
      <c r="E49" s="655">
        <v>15</v>
      </c>
      <c r="F49" s="592">
        <v>90</v>
      </c>
      <c r="G49" s="593">
        <f t="shared" si="18"/>
        <v>52.5</v>
      </c>
      <c r="H49" s="752">
        <v>14</v>
      </c>
      <c r="I49" s="694">
        <f t="shared" si="19"/>
        <v>536.26149131767113</v>
      </c>
      <c r="J49" s="35">
        <f t="shared" si="17"/>
        <v>2</v>
      </c>
      <c r="K49" s="245">
        <v>6.58</v>
      </c>
      <c r="L49" s="592">
        <v>13</v>
      </c>
      <c r="M49" s="593">
        <f t="shared" si="20"/>
        <v>9.7899999999999991</v>
      </c>
      <c r="N49" s="753">
        <v>7</v>
      </c>
      <c r="O49" s="245">
        <v>39104</v>
      </c>
      <c r="P49" s="655">
        <v>81703</v>
      </c>
      <c r="Q49" s="593">
        <f t="shared" si="21"/>
        <v>60403.5</v>
      </c>
      <c r="R49" s="754">
        <v>11</v>
      </c>
      <c r="S49" s="254">
        <f t="shared" si="22"/>
        <v>6169.9182839632285</v>
      </c>
      <c r="T49" s="667">
        <f t="shared" si="23"/>
        <v>1.5714285714285714</v>
      </c>
      <c r="U49" s="755">
        <v>3</v>
      </c>
      <c r="V49" s="755">
        <v>0</v>
      </c>
    </row>
    <row r="50" spans="1:22" ht="15" thickBot="1" x14ac:dyDescent="0.35">
      <c r="A50" s="4"/>
      <c r="B50" s="656"/>
      <c r="C50" s="1125" t="s">
        <v>122</v>
      </c>
      <c r="D50" s="1126"/>
      <c r="E50" s="683">
        <v>7.7</v>
      </c>
      <c r="F50" s="616">
        <v>10</v>
      </c>
      <c r="G50" s="617">
        <f t="shared" si="18"/>
        <v>8.85</v>
      </c>
      <c r="H50" s="748">
        <v>5.6</v>
      </c>
      <c r="I50" s="694">
        <f t="shared" si="19"/>
        <v>49.510489510489506</v>
      </c>
      <c r="J50" s="35">
        <f t="shared" si="17"/>
        <v>0.79999999999999993</v>
      </c>
      <c r="K50" s="615">
        <v>5.75</v>
      </c>
      <c r="L50" s="616">
        <v>30</v>
      </c>
      <c r="M50" s="617">
        <f t="shared" si="20"/>
        <v>17.875</v>
      </c>
      <c r="N50" s="749">
        <v>7</v>
      </c>
      <c r="O50" s="615">
        <v>9821</v>
      </c>
      <c r="P50" s="683">
        <v>71160</v>
      </c>
      <c r="Q50" s="617">
        <f t="shared" si="21"/>
        <v>40490.5</v>
      </c>
      <c r="R50" s="750">
        <v>10.5</v>
      </c>
      <c r="S50" s="254">
        <f t="shared" si="22"/>
        <v>2265.2027972027972</v>
      </c>
      <c r="T50" s="35">
        <f t="shared" si="23"/>
        <v>1.5</v>
      </c>
      <c r="U50" s="751">
        <v>2</v>
      </c>
      <c r="V50" s="751">
        <v>0</v>
      </c>
    </row>
    <row r="51" spans="1:22" ht="15" thickBot="1" x14ac:dyDescent="0.35">
      <c r="A51" s="4"/>
      <c r="B51" s="656"/>
      <c r="C51" s="1127" t="s">
        <v>119</v>
      </c>
      <c r="D51" s="1128"/>
      <c r="E51" s="683">
        <v>21.2</v>
      </c>
      <c r="F51" s="616">
        <v>56</v>
      </c>
      <c r="G51" s="617">
        <f t="shared" si="18"/>
        <v>38.6</v>
      </c>
      <c r="H51" s="742">
        <v>20</v>
      </c>
      <c r="I51" s="694">
        <f t="shared" si="19"/>
        <v>155.95959595959596</v>
      </c>
      <c r="J51" s="35">
        <f t="shared" si="17"/>
        <v>2</v>
      </c>
      <c r="K51" s="615">
        <v>17</v>
      </c>
      <c r="L51" s="616">
        <v>32.5</v>
      </c>
      <c r="M51" s="617">
        <f t="shared" si="20"/>
        <v>24.75</v>
      </c>
      <c r="N51" s="743">
        <v>10</v>
      </c>
      <c r="O51" s="744">
        <v>81703</v>
      </c>
      <c r="P51" s="745">
        <v>1000000</v>
      </c>
      <c r="Q51" s="617">
        <f t="shared" si="21"/>
        <v>540851.5</v>
      </c>
      <c r="R51" s="746">
        <v>17</v>
      </c>
      <c r="S51" s="254">
        <f t="shared" si="22"/>
        <v>21852.585858585859</v>
      </c>
      <c r="T51" s="35">
        <f t="shared" si="23"/>
        <v>1.7</v>
      </c>
      <c r="U51" s="747">
        <v>3</v>
      </c>
      <c r="V51" s="747">
        <v>0</v>
      </c>
    </row>
    <row r="52" spans="1:22" ht="15" thickBot="1" x14ac:dyDescent="0.35">
      <c r="A52" s="4"/>
      <c r="B52" s="1129" t="s">
        <v>12</v>
      </c>
      <c r="C52" s="1130"/>
      <c r="D52" s="1131"/>
      <c r="E52" s="717">
        <v>1.1000000000000001</v>
      </c>
      <c r="F52" s="718">
        <v>1.5</v>
      </c>
      <c r="G52" s="737">
        <f t="shared" si="18"/>
        <v>1.3</v>
      </c>
      <c r="H52" s="738">
        <v>5</v>
      </c>
      <c r="I52" s="694">
        <f t="shared" si="19"/>
        <v>4.406779661016949</v>
      </c>
      <c r="J52" s="35">
        <f t="shared" si="17"/>
        <v>0.5</v>
      </c>
      <c r="K52" s="721">
        <v>14</v>
      </c>
      <c r="L52" s="718">
        <v>45</v>
      </c>
      <c r="M52" s="737">
        <f t="shared" si="20"/>
        <v>29.5</v>
      </c>
      <c r="N52" s="739">
        <v>10</v>
      </c>
      <c r="O52" s="721">
        <v>123</v>
      </c>
      <c r="P52" s="717">
        <v>215</v>
      </c>
      <c r="Q52" s="737">
        <f t="shared" si="21"/>
        <v>169</v>
      </c>
      <c r="R52" s="740">
        <v>11</v>
      </c>
      <c r="S52" s="254">
        <f t="shared" si="22"/>
        <v>5.7288135593220337</v>
      </c>
      <c r="T52" s="35">
        <f t="shared" si="23"/>
        <v>1.1000000000000001</v>
      </c>
      <c r="U52" s="741">
        <v>1</v>
      </c>
      <c r="V52" s="741">
        <v>0</v>
      </c>
    </row>
    <row r="53" spans="1:22" ht="15" thickBot="1" x14ac:dyDescent="0.35">
      <c r="A53" s="4"/>
      <c r="B53" s="5"/>
      <c r="C53" s="656"/>
      <c r="D53" s="731" t="s">
        <v>120</v>
      </c>
      <c r="E53" s="697">
        <v>68.5</v>
      </c>
      <c r="F53" s="698">
        <v>250</v>
      </c>
      <c r="G53" s="732">
        <f t="shared" si="18"/>
        <v>159.25</v>
      </c>
      <c r="H53" s="733">
        <v>30</v>
      </c>
      <c r="I53" s="694">
        <f t="shared" si="19"/>
        <v>403.16455696202536</v>
      </c>
      <c r="J53" s="35">
        <f t="shared" si="17"/>
        <v>2</v>
      </c>
      <c r="K53" s="701">
        <v>24</v>
      </c>
      <c r="L53" s="698">
        <v>55</v>
      </c>
      <c r="M53" s="732">
        <f t="shared" si="20"/>
        <v>39.5</v>
      </c>
      <c r="N53" s="734">
        <v>15</v>
      </c>
      <c r="O53" s="701">
        <v>170709</v>
      </c>
      <c r="P53" s="697">
        <v>4365000</v>
      </c>
      <c r="Q53" s="732">
        <f t="shared" si="21"/>
        <v>2267854.5</v>
      </c>
      <c r="R53" s="735">
        <v>27</v>
      </c>
      <c r="S53" s="254">
        <f t="shared" si="22"/>
        <v>57414.037974683546</v>
      </c>
      <c r="T53" s="35">
        <f t="shared" si="23"/>
        <v>1.8</v>
      </c>
      <c r="U53" s="736">
        <v>3</v>
      </c>
      <c r="V53" s="736">
        <v>0</v>
      </c>
    </row>
    <row r="54" spans="1:22" ht="15" thickBot="1" x14ac:dyDescent="0.35">
      <c r="A54" s="1058" t="s">
        <v>25</v>
      </c>
      <c r="B54" s="1059"/>
      <c r="C54" s="1059"/>
      <c r="D54" s="1132"/>
      <c r="E54" s="655">
        <v>142</v>
      </c>
      <c r="F54" s="592">
        <v>260</v>
      </c>
      <c r="G54" s="593">
        <f t="shared" si="18"/>
        <v>201</v>
      </c>
      <c r="H54" s="590">
        <v>40</v>
      </c>
      <c r="I54" s="694">
        <f t="shared" si="19"/>
        <v>358.16108339272989</v>
      </c>
      <c r="J54" s="35">
        <f t="shared" si="17"/>
        <v>2</v>
      </c>
      <c r="K54" s="245">
        <v>20.239999999999998</v>
      </c>
      <c r="L54" s="592">
        <v>92</v>
      </c>
      <c r="M54" s="593">
        <f t="shared" si="20"/>
        <v>56.12</v>
      </c>
      <c r="N54" s="282">
        <v>20</v>
      </c>
      <c r="O54" s="245">
        <v>4365000</v>
      </c>
      <c r="P54" s="655">
        <v>6166000</v>
      </c>
      <c r="Q54" s="593">
        <f t="shared" si="21"/>
        <v>5265500</v>
      </c>
      <c r="R54" s="311">
        <v>40</v>
      </c>
      <c r="S54" s="254">
        <f t="shared" si="22"/>
        <v>93825.730577334281</v>
      </c>
      <c r="T54" s="35">
        <f t="shared" si="23"/>
        <v>2</v>
      </c>
      <c r="U54" s="730">
        <v>5</v>
      </c>
      <c r="V54" s="730">
        <v>0</v>
      </c>
    </row>
    <row r="55" spans="1:22" ht="15" thickBot="1" x14ac:dyDescent="0.35">
      <c r="A55" s="4"/>
      <c r="B55" s="656"/>
      <c r="C55" s="1133" t="s">
        <v>121</v>
      </c>
      <c r="D55" s="1134"/>
      <c r="E55" s="683">
        <v>21</v>
      </c>
      <c r="F55" s="616">
        <v>21</v>
      </c>
      <c r="G55" s="617">
        <f t="shared" si="18"/>
        <v>21</v>
      </c>
      <c r="H55" s="726">
        <v>15</v>
      </c>
      <c r="I55" s="694">
        <f t="shared" si="19"/>
        <v>26.582278481012654</v>
      </c>
      <c r="J55" s="35">
        <f t="shared" si="17"/>
        <v>0.75</v>
      </c>
      <c r="K55" s="615">
        <v>79</v>
      </c>
      <c r="L55" s="616">
        <v>79</v>
      </c>
      <c r="M55" s="617">
        <f t="shared" si="20"/>
        <v>79</v>
      </c>
      <c r="N55" s="727">
        <v>20</v>
      </c>
      <c r="O55" s="615">
        <v>18374</v>
      </c>
      <c r="P55" s="683">
        <v>145000</v>
      </c>
      <c r="Q55" s="617">
        <f t="shared" si="21"/>
        <v>81687</v>
      </c>
      <c r="R55" s="728">
        <v>29</v>
      </c>
      <c r="S55" s="254">
        <f t="shared" si="22"/>
        <v>1034.0126582278481</v>
      </c>
      <c r="T55" s="35">
        <f t="shared" si="23"/>
        <v>1.45</v>
      </c>
      <c r="U55" s="729">
        <v>2</v>
      </c>
      <c r="V55" s="729">
        <v>0</v>
      </c>
    </row>
    <row r="56" spans="1:22" ht="15" thickBot="1" x14ac:dyDescent="0.35">
      <c r="A56" s="656"/>
      <c r="B56" s="656"/>
      <c r="C56" s="1141" t="s">
        <v>124</v>
      </c>
      <c r="D56" s="1142"/>
      <c r="E56" s="683">
        <v>5.13</v>
      </c>
      <c r="F56" s="616">
        <v>19.2</v>
      </c>
      <c r="G56" s="617">
        <f t="shared" si="18"/>
        <v>12.164999999999999</v>
      </c>
      <c r="H56" s="723">
        <v>12</v>
      </c>
      <c r="I56" s="694">
        <f t="shared" si="19"/>
        <v>12.613406604800664</v>
      </c>
      <c r="J56" s="35">
        <f t="shared" si="17"/>
        <v>0.6</v>
      </c>
      <c r="K56" s="615">
        <v>52.89</v>
      </c>
      <c r="L56" s="616">
        <v>140</v>
      </c>
      <c r="M56" s="617">
        <f t="shared" si="20"/>
        <v>96.444999999999993</v>
      </c>
      <c r="N56" s="723">
        <v>20</v>
      </c>
      <c r="O56" s="615">
        <v>8554</v>
      </c>
      <c r="P56" s="683">
        <v>37344</v>
      </c>
      <c r="Q56" s="617">
        <f t="shared" si="21"/>
        <v>22949</v>
      </c>
      <c r="R56" s="724">
        <v>28</v>
      </c>
      <c r="S56" s="254">
        <f t="shared" si="22"/>
        <v>237.94909015501065</v>
      </c>
      <c r="T56" s="35">
        <f t="shared" si="23"/>
        <v>1.4</v>
      </c>
      <c r="U56" s="725">
        <v>1</v>
      </c>
      <c r="V56" s="725">
        <v>0</v>
      </c>
    </row>
    <row r="57" spans="1:22" ht="15" thickBot="1" x14ac:dyDescent="0.35">
      <c r="A57" s="4"/>
      <c r="B57" s="1060" t="s">
        <v>10</v>
      </c>
      <c r="C57" s="1143"/>
      <c r="D57" s="1061"/>
      <c r="E57" s="717">
        <v>1.5</v>
      </c>
      <c r="F57" s="718">
        <v>1.5</v>
      </c>
      <c r="G57" s="719">
        <f t="shared" si="18"/>
        <v>1.5</v>
      </c>
      <c r="H57" s="720">
        <v>17.5</v>
      </c>
      <c r="I57" s="694">
        <f t="shared" si="19"/>
        <v>1.3636363636363635</v>
      </c>
      <c r="J57" s="35">
        <f t="shared" si="17"/>
        <v>0.5</v>
      </c>
      <c r="K57" s="721">
        <v>100</v>
      </c>
      <c r="L57" s="718">
        <v>120</v>
      </c>
      <c r="M57" s="719">
        <f t="shared" si="20"/>
        <v>110</v>
      </c>
      <c r="N57" s="720">
        <v>35</v>
      </c>
      <c r="O57" s="721">
        <v>163</v>
      </c>
      <c r="P57" s="717">
        <v>283</v>
      </c>
      <c r="Q57" s="719">
        <f t="shared" si="21"/>
        <v>223</v>
      </c>
      <c r="R57" s="722">
        <v>38.5</v>
      </c>
      <c r="S57" s="254">
        <f>Q57/120</f>
        <v>1.8583333333333334</v>
      </c>
      <c r="T57" s="35">
        <f t="shared" si="23"/>
        <v>1.1000000000000001</v>
      </c>
      <c r="U57" s="94">
        <v>1</v>
      </c>
      <c r="V57" s="94">
        <v>0</v>
      </c>
    </row>
    <row r="58" spans="1:22" ht="15" thickBot="1" x14ac:dyDescent="0.35">
      <c r="A58" s="1110" t="s">
        <v>143</v>
      </c>
      <c r="B58" s="1111"/>
      <c r="C58" s="1111"/>
      <c r="D58" s="1112"/>
      <c r="E58" s="245">
        <v>30</v>
      </c>
      <c r="F58" s="592">
        <v>103</v>
      </c>
      <c r="G58" s="593">
        <f t="shared" si="18"/>
        <v>66.5</v>
      </c>
      <c r="H58" s="559">
        <v>31.5</v>
      </c>
      <c r="I58" s="694">
        <f t="shared" si="19"/>
        <v>52.300432559968534</v>
      </c>
      <c r="J58" s="35">
        <f t="shared" si="17"/>
        <v>0.9</v>
      </c>
      <c r="K58" s="615">
        <v>14.3</v>
      </c>
      <c r="L58" s="616">
        <v>240</v>
      </c>
      <c r="M58" s="593">
        <f t="shared" si="20"/>
        <v>127.15</v>
      </c>
      <c r="N58" s="559">
        <v>35</v>
      </c>
      <c r="O58" s="615">
        <v>3200000</v>
      </c>
      <c r="P58" s="683">
        <v>3200000</v>
      </c>
      <c r="Q58" s="593">
        <f t="shared" si="21"/>
        <v>3200000</v>
      </c>
      <c r="R58" s="560">
        <v>60</v>
      </c>
      <c r="S58" s="254">
        <f t="shared" ref="S58:S63" si="24">Q58/M58</f>
        <v>25167.125442390876</v>
      </c>
      <c r="T58" s="667">
        <f t="shared" si="23"/>
        <v>1.7142857142857142</v>
      </c>
      <c r="U58" s="659">
        <v>5</v>
      </c>
      <c r="V58" s="659">
        <v>0</v>
      </c>
    </row>
    <row r="59" spans="1:22" ht="15" thickBot="1" x14ac:dyDescent="0.35">
      <c r="A59" s="4"/>
      <c r="B59" s="656"/>
      <c r="C59" s="1144" t="s">
        <v>123</v>
      </c>
      <c r="D59" s="1145"/>
      <c r="E59" s="683">
        <v>1</v>
      </c>
      <c r="F59" s="616">
        <v>16.899999999999999</v>
      </c>
      <c r="G59" s="617">
        <f t="shared" si="18"/>
        <v>8.9499999999999993</v>
      </c>
      <c r="H59" s="713">
        <v>17.5</v>
      </c>
      <c r="I59" s="694">
        <f t="shared" si="19"/>
        <v>6.3250883392226145</v>
      </c>
      <c r="J59" s="35">
        <f t="shared" si="17"/>
        <v>0.5</v>
      </c>
      <c r="K59" s="615">
        <v>68</v>
      </c>
      <c r="L59" s="616">
        <v>215</v>
      </c>
      <c r="M59" s="617">
        <f t="shared" si="20"/>
        <v>141.5</v>
      </c>
      <c r="N59" s="714">
        <v>35</v>
      </c>
      <c r="O59" s="615">
        <v>7801</v>
      </c>
      <c r="P59" s="683">
        <v>53980</v>
      </c>
      <c r="Q59" s="617">
        <f t="shared" si="21"/>
        <v>30890.5</v>
      </c>
      <c r="R59" s="715">
        <v>49</v>
      </c>
      <c r="S59" s="254">
        <f t="shared" si="24"/>
        <v>218.30742049469964</v>
      </c>
      <c r="T59" s="35">
        <f t="shared" si="23"/>
        <v>1.4</v>
      </c>
      <c r="U59" s="716">
        <v>1</v>
      </c>
      <c r="V59" s="716">
        <v>0</v>
      </c>
    </row>
    <row r="60" spans="1:22" ht="15" thickBot="1" x14ac:dyDescent="0.35">
      <c r="A60" s="4"/>
      <c r="B60" s="5"/>
      <c r="C60" s="1146" t="s">
        <v>141</v>
      </c>
      <c r="D60" s="1147"/>
      <c r="E60" s="683">
        <v>1.18</v>
      </c>
      <c r="F60" s="616">
        <v>3.25</v>
      </c>
      <c r="G60" s="709">
        <f t="shared" si="18"/>
        <v>2.2149999999999999</v>
      </c>
      <c r="H60" s="710">
        <v>35</v>
      </c>
      <c r="I60" s="694">
        <f t="shared" si="19"/>
        <v>0.55031055900621118</v>
      </c>
      <c r="J60" s="35">
        <f t="shared" si="17"/>
        <v>0.5</v>
      </c>
      <c r="K60" s="615">
        <v>264</v>
      </c>
      <c r="L60" s="616">
        <v>541</v>
      </c>
      <c r="M60" s="709">
        <f t="shared" si="20"/>
        <v>402.5</v>
      </c>
      <c r="N60" s="710">
        <v>70</v>
      </c>
      <c r="O60" s="615">
        <v>10770</v>
      </c>
      <c r="P60" s="683">
        <v>27053</v>
      </c>
      <c r="Q60" s="709">
        <f t="shared" si="21"/>
        <v>18911.5</v>
      </c>
      <c r="R60" s="711">
        <v>95</v>
      </c>
      <c r="S60" s="254">
        <f t="shared" si="24"/>
        <v>46.985093167701862</v>
      </c>
      <c r="T60" s="667">
        <f t="shared" si="23"/>
        <v>1.3571428571428572</v>
      </c>
      <c r="U60" s="712">
        <v>1</v>
      </c>
      <c r="V60" s="712">
        <v>0</v>
      </c>
    </row>
    <row r="61" spans="1:22" ht="15" thickBot="1" x14ac:dyDescent="0.35">
      <c r="A61" s="4"/>
      <c r="B61" s="5"/>
      <c r="C61" s="1135" t="s">
        <v>125</v>
      </c>
      <c r="D61" s="1136"/>
      <c r="E61" s="683">
        <v>7</v>
      </c>
      <c r="F61" s="616">
        <v>14.4</v>
      </c>
      <c r="G61" s="617">
        <f t="shared" si="18"/>
        <v>10.7</v>
      </c>
      <c r="H61" s="705">
        <v>35</v>
      </c>
      <c r="I61" s="694">
        <f t="shared" si="19"/>
        <v>2.65179677819083</v>
      </c>
      <c r="J61" s="82">
        <f t="shared" si="17"/>
        <v>0.5</v>
      </c>
      <c r="K61" s="615">
        <v>210</v>
      </c>
      <c r="L61" s="616">
        <v>597</v>
      </c>
      <c r="M61" s="617">
        <f t="shared" si="20"/>
        <v>403.5</v>
      </c>
      <c r="N61" s="706">
        <v>70</v>
      </c>
      <c r="O61" s="615">
        <v>9380</v>
      </c>
      <c r="P61" s="683">
        <v>29663</v>
      </c>
      <c r="Q61" s="617">
        <f t="shared" si="21"/>
        <v>19521.5</v>
      </c>
      <c r="R61" s="707">
        <v>95</v>
      </c>
      <c r="S61" s="694">
        <f t="shared" si="24"/>
        <v>48.380421313506815</v>
      </c>
      <c r="T61" s="667">
        <f t="shared" si="23"/>
        <v>1.3571428571428572</v>
      </c>
      <c r="U61" s="708">
        <v>1</v>
      </c>
      <c r="V61" s="708">
        <v>0</v>
      </c>
    </row>
    <row r="62" spans="1:22" ht="15" thickBot="1" x14ac:dyDescent="0.35">
      <c r="A62" s="1137" t="s">
        <v>128</v>
      </c>
      <c r="B62" s="1138"/>
      <c r="C62" s="1139"/>
      <c r="D62" s="1140"/>
      <c r="E62" s="607">
        <v>1.4</v>
      </c>
      <c r="F62" s="573">
        <v>3.6</v>
      </c>
      <c r="G62" s="573">
        <f>(E62+F62)/2</f>
        <v>2.5</v>
      </c>
      <c r="H62" s="690">
        <v>35</v>
      </c>
      <c r="I62" s="689">
        <f t="shared" si="19"/>
        <v>0.60386473429951693</v>
      </c>
      <c r="J62" s="36">
        <f t="shared" si="17"/>
        <v>0.5</v>
      </c>
      <c r="K62" s="607">
        <v>348</v>
      </c>
      <c r="L62" s="285">
        <v>480</v>
      </c>
      <c r="M62" s="573">
        <f>(K62+L62)/2</f>
        <v>414</v>
      </c>
      <c r="N62" s="691">
        <v>70</v>
      </c>
      <c r="O62" s="607">
        <v>6000</v>
      </c>
      <c r="P62" s="285">
        <v>9000</v>
      </c>
      <c r="Q62" s="573">
        <f>(O62+P62)/2</f>
        <v>7500</v>
      </c>
      <c r="R62" s="692">
        <v>90</v>
      </c>
      <c r="S62" s="625">
        <f t="shared" si="24"/>
        <v>18.115942028985508</v>
      </c>
      <c r="T62" s="668">
        <f t="shared" si="23"/>
        <v>1.2857142857142858</v>
      </c>
      <c r="U62" s="693">
        <v>5</v>
      </c>
      <c r="V62" s="693">
        <v>0</v>
      </c>
    </row>
    <row r="63" spans="1:22" ht="15" thickBot="1" x14ac:dyDescent="0.35">
      <c r="A63" s="1073" t="s">
        <v>127</v>
      </c>
      <c r="B63" s="1074"/>
      <c r="C63" s="1074"/>
      <c r="D63" s="1075"/>
      <c r="E63" s="245">
        <v>0.7</v>
      </c>
      <c r="F63" s="592">
        <v>1.6</v>
      </c>
      <c r="G63" s="593">
        <f t="shared" ref="G63" si="25">(E63+F63)/2</f>
        <v>1.1499999999999999</v>
      </c>
      <c r="H63" s="561">
        <v>35</v>
      </c>
      <c r="I63" s="254">
        <f>G63/M63*100</f>
        <v>0.2521929824561403</v>
      </c>
      <c r="J63" s="35">
        <f t="shared" si="17"/>
        <v>0.5</v>
      </c>
      <c r="K63" s="245">
        <v>352</v>
      </c>
      <c r="L63" s="592">
        <v>560</v>
      </c>
      <c r="M63" s="617">
        <f t="shared" ref="M63" si="26">(K63+L63)/2</f>
        <v>456</v>
      </c>
      <c r="N63" s="561">
        <v>70</v>
      </c>
      <c r="O63" s="245">
        <v>5149</v>
      </c>
      <c r="P63" s="592">
        <v>8500</v>
      </c>
      <c r="Q63" s="593">
        <f t="shared" ref="Q63" si="27">(O63+P63)/2</f>
        <v>6824.5</v>
      </c>
      <c r="R63" s="562">
        <v>90</v>
      </c>
      <c r="S63" s="254">
        <f t="shared" si="24"/>
        <v>14.966008771929825</v>
      </c>
      <c r="T63" s="667">
        <f t="shared" si="23"/>
        <v>1.2857142857142858</v>
      </c>
      <c r="U63" s="661">
        <v>5</v>
      </c>
      <c r="V63" s="704">
        <v>0</v>
      </c>
    </row>
    <row r="64" spans="1:22" ht="15" thickBot="1" x14ac:dyDescent="0.35">
      <c r="A64" s="656"/>
      <c r="B64" s="656"/>
      <c r="C64" s="656"/>
      <c r="D64" s="696" t="s">
        <v>142</v>
      </c>
      <c r="E64" s="697">
        <v>10</v>
      </c>
      <c r="F64" s="698">
        <v>19</v>
      </c>
      <c r="G64" s="699">
        <f t="shared" ref="G64" si="28">(E64+F64)/2</f>
        <v>14.5</v>
      </c>
      <c r="H64" s="700">
        <v>75</v>
      </c>
      <c r="I64" s="694">
        <f t="shared" ref="I64:I65" si="29">G64/M64*100</f>
        <v>1.1457921770051362</v>
      </c>
      <c r="J64" s="82">
        <f t="shared" ref="J64:J65" si="30">H64/N64</f>
        <v>0.5</v>
      </c>
      <c r="K64" s="701">
        <v>1031</v>
      </c>
      <c r="L64" s="698">
        <v>1500</v>
      </c>
      <c r="M64" s="699">
        <f t="shared" ref="M64" si="31">(K64+L64)/2</f>
        <v>1265.5</v>
      </c>
      <c r="N64" s="702">
        <v>150</v>
      </c>
      <c r="O64" s="701">
        <v>107708</v>
      </c>
      <c r="P64" s="697">
        <v>711684</v>
      </c>
      <c r="Q64" s="699">
        <f t="shared" ref="Q64" si="32">(O64+P64)/2</f>
        <v>409696</v>
      </c>
      <c r="R64" s="703">
        <v>210</v>
      </c>
      <c r="S64" s="694">
        <f t="shared" ref="S64:S65" si="33">Q64/M64</f>
        <v>323.74239431054917</v>
      </c>
      <c r="T64" s="82">
        <f t="shared" ref="T64:T65" si="34">R64/N64</f>
        <v>1.4</v>
      </c>
      <c r="U64" s="704">
        <v>1</v>
      </c>
      <c r="V64" s="704">
        <v>0</v>
      </c>
    </row>
    <row r="65" spans="1:22" ht="15" thickBot="1" x14ac:dyDescent="0.35">
      <c r="A65" s="1070" t="s">
        <v>148</v>
      </c>
      <c r="B65" s="1071"/>
      <c r="C65" s="1071"/>
      <c r="D65" s="1072"/>
      <c r="E65" s="245">
        <v>1000</v>
      </c>
      <c r="F65" s="592">
        <v>10000</v>
      </c>
      <c r="G65" s="592">
        <f>(E65+F65)/2</f>
        <v>5500</v>
      </c>
      <c r="H65" s="684">
        <v>900</v>
      </c>
      <c r="I65" s="694">
        <f t="shared" si="29"/>
        <v>36.666666666666664</v>
      </c>
      <c r="J65" s="35">
        <f t="shared" si="30"/>
        <v>1.8</v>
      </c>
      <c r="K65" s="245">
        <v>15000</v>
      </c>
      <c r="L65" s="284">
        <v>15000</v>
      </c>
      <c r="M65" s="592">
        <f>(K65+L65)/2</f>
        <v>15000</v>
      </c>
      <c r="N65" s="665">
        <v>500</v>
      </c>
      <c r="O65" s="245">
        <v>1758514369</v>
      </c>
      <c r="P65" s="284">
        <v>1758514369</v>
      </c>
      <c r="Q65" s="592">
        <f>(O65+P65)/2</f>
        <v>1758514369</v>
      </c>
      <c r="R65" s="666">
        <v>1000</v>
      </c>
      <c r="S65" s="254">
        <f t="shared" si="33"/>
        <v>117234.29126666667</v>
      </c>
      <c r="T65" s="35">
        <f t="shared" si="34"/>
        <v>2</v>
      </c>
      <c r="U65" s="695">
        <v>5</v>
      </c>
      <c r="V65" s="695">
        <v>0</v>
      </c>
    </row>
    <row r="72" spans="1:22" x14ac:dyDescent="0.3">
      <c r="A72" s="533"/>
      <c r="B72" s="533"/>
      <c r="C72" s="533"/>
      <c r="D72" s="533"/>
      <c r="E72" s="285"/>
      <c r="F72" s="285"/>
      <c r="G72" s="285"/>
      <c r="H72" s="780"/>
      <c r="I72" s="781"/>
      <c r="J72" s="781"/>
      <c r="K72" s="285"/>
      <c r="L72" s="285"/>
      <c r="M72" s="285"/>
      <c r="N72" s="780"/>
      <c r="O72" s="285"/>
      <c r="P72" s="285"/>
      <c r="Q72" s="285"/>
      <c r="R72" s="782"/>
      <c r="S72" s="781"/>
      <c r="T72" s="781"/>
      <c r="U72" s="781"/>
      <c r="V72" s="781"/>
    </row>
  </sheetData>
  <mergeCells count="48">
    <mergeCell ref="C61:D61"/>
    <mergeCell ref="A62:D62"/>
    <mergeCell ref="C56:D56"/>
    <mergeCell ref="B57:D57"/>
    <mergeCell ref="A58:D58"/>
    <mergeCell ref="C59:D59"/>
    <mergeCell ref="C60:D60"/>
    <mergeCell ref="C50:D50"/>
    <mergeCell ref="C51:D51"/>
    <mergeCell ref="B52:D52"/>
    <mergeCell ref="A54:D54"/>
    <mergeCell ref="C55:D55"/>
    <mergeCell ref="A45:D45"/>
    <mergeCell ref="A46:D46"/>
    <mergeCell ref="A47:D47"/>
    <mergeCell ref="B48:D48"/>
    <mergeCell ref="A49:D49"/>
    <mergeCell ref="A40:D41"/>
    <mergeCell ref="E40:V40"/>
    <mergeCell ref="A42:D42"/>
    <mergeCell ref="A43:D43"/>
    <mergeCell ref="A44:D44"/>
    <mergeCell ref="C16:D16"/>
    <mergeCell ref="A17:D17"/>
    <mergeCell ref="C18:D18"/>
    <mergeCell ref="A19:D19"/>
    <mergeCell ref="A27:D27"/>
    <mergeCell ref="A26:D26"/>
    <mergeCell ref="A25:D25"/>
    <mergeCell ref="A24:D24"/>
    <mergeCell ref="A22:D22"/>
    <mergeCell ref="C20:D20"/>
    <mergeCell ref="A65:D65"/>
    <mergeCell ref="A63:D63"/>
    <mergeCell ref="A1:D2"/>
    <mergeCell ref="E1:V1"/>
    <mergeCell ref="B4:D4"/>
    <mergeCell ref="C5:D5"/>
    <mergeCell ref="A3:D3"/>
    <mergeCell ref="A7:D7"/>
    <mergeCell ref="B8:D8"/>
    <mergeCell ref="C9:D9"/>
    <mergeCell ref="A10:D10"/>
    <mergeCell ref="B11:D11"/>
    <mergeCell ref="C12:D12"/>
    <mergeCell ref="A13:D13"/>
    <mergeCell ref="C14:D14"/>
    <mergeCell ref="A15:D1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BD64-61D3-4B62-B023-DDBD2B2BD268}">
  <dimension ref="A1:O124"/>
  <sheetViews>
    <sheetView zoomScale="85" zoomScaleNormal="85" workbookViewId="0">
      <selection activeCell="A7" sqref="A7:O24"/>
    </sheetView>
  </sheetViews>
  <sheetFormatPr defaultRowHeight="14.4" x14ac:dyDescent="0.3"/>
  <sheetData>
    <row r="1" spans="1:15" ht="15" thickBot="1" x14ac:dyDescent="0.35">
      <c r="A1" s="855" t="s">
        <v>3</v>
      </c>
      <c r="B1" s="119">
        <v>0.2</v>
      </c>
      <c r="C1" s="141">
        <f>C3*B1</f>
        <v>200</v>
      </c>
      <c r="D1" s="141">
        <f>D3*B1</f>
        <v>0</v>
      </c>
      <c r="E1" s="152">
        <f>E3*B1</f>
        <v>400</v>
      </c>
      <c r="F1" s="152">
        <f>F3*B1</f>
        <v>1000</v>
      </c>
      <c r="G1" s="152">
        <f>G3*B1</f>
        <v>1000</v>
      </c>
      <c r="H1" s="120">
        <f>H3*B1</f>
        <v>1500</v>
      </c>
      <c r="I1" s="119">
        <f>I3*B1</f>
        <v>2300</v>
      </c>
      <c r="J1" s="641">
        <f t="shared" ref="J1:J8" si="0">C1+D1+E1+F1+G1+H1</f>
        <v>4100</v>
      </c>
      <c r="K1" s="152">
        <f>K3*B1</f>
        <v>720</v>
      </c>
      <c r="L1" s="152">
        <f>L3*B1</f>
        <v>720</v>
      </c>
      <c r="M1" s="152">
        <f>M3*B1</f>
        <v>720</v>
      </c>
      <c r="N1" s="120">
        <f>N3*B1</f>
        <v>720</v>
      </c>
      <c r="O1" s="520">
        <f t="shared" ref="O1:O8" si="1">C1+D1+E1+F1+G1+H1+K1+L1+M1+N1</f>
        <v>6980</v>
      </c>
    </row>
    <row r="2" spans="1:15" ht="15" thickBot="1" x14ac:dyDescent="0.35">
      <c r="A2" s="103" t="s">
        <v>4</v>
      </c>
      <c r="B2" s="121">
        <v>0.5</v>
      </c>
      <c r="C2" s="142">
        <f>C3*B2</f>
        <v>500</v>
      </c>
      <c r="D2" s="142">
        <f>D3*B2</f>
        <v>0</v>
      </c>
      <c r="E2" s="153">
        <f>E3*B2</f>
        <v>1000</v>
      </c>
      <c r="F2" s="153">
        <f>F3*B2</f>
        <v>2500</v>
      </c>
      <c r="G2" s="153">
        <f>G3*B2</f>
        <v>2500</v>
      </c>
      <c r="H2" s="122">
        <f>H3*B2</f>
        <v>3750</v>
      </c>
      <c r="I2" s="121">
        <f>I3*B2</f>
        <v>5750</v>
      </c>
      <c r="J2" s="13">
        <f t="shared" si="0"/>
        <v>10250</v>
      </c>
      <c r="K2" s="153">
        <f>K3*B2</f>
        <v>1800</v>
      </c>
      <c r="L2" s="153">
        <f>L3*B2</f>
        <v>1800</v>
      </c>
      <c r="M2" s="153">
        <f>M3*B2</f>
        <v>1800</v>
      </c>
      <c r="N2" s="122">
        <f>N3*B2</f>
        <v>1800</v>
      </c>
      <c r="O2" s="13">
        <f t="shared" si="1"/>
        <v>17450</v>
      </c>
    </row>
    <row r="3" spans="1:15" ht="15" thickBot="1" x14ac:dyDescent="0.35">
      <c r="A3" s="104" t="s">
        <v>5</v>
      </c>
      <c r="B3" s="123">
        <v>1</v>
      </c>
      <c r="C3" s="143">
        <v>1000</v>
      </c>
      <c r="D3" s="143">
        <v>0</v>
      </c>
      <c r="E3" s="154">
        <v>2000</v>
      </c>
      <c r="F3" s="154">
        <v>5000</v>
      </c>
      <c r="G3" s="154">
        <v>5000</v>
      </c>
      <c r="H3" s="124">
        <v>7500</v>
      </c>
      <c r="I3" s="123">
        <v>11500</v>
      </c>
      <c r="J3" s="13">
        <f t="shared" si="0"/>
        <v>20500</v>
      </c>
      <c r="K3" s="154">
        <v>3600</v>
      </c>
      <c r="L3" s="154">
        <v>3600</v>
      </c>
      <c r="M3" s="154">
        <v>3600</v>
      </c>
      <c r="N3" s="124">
        <v>3600</v>
      </c>
      <c r="O3" s="13">
        <f t="shared" si="1"/>
        <v>34900</v>
      </c>
    </row>
    <row r="4" spans="1:15" ht="15" thickBot="1" x14ac:dyDescent="0.35">
      <c r="A4" s="105" t="s">
        <v>6</v>
      </c>
      <c r="B4" s="125">
        <v>1.5</v>
      </c>
      <c r="C4" s="144">
        <f>C3*B4</f>
        <v>1500</v>
      </c>
      <c r="D4" s="144">
        <f>D3*B4</f>
        <v>0</v>
      </c>
      <c r="E4" s="155">
        <f>E3*B4</f>
        <v>3000</v>
      </c>
      <c r="F4" s="155">
        <f>F3*B4</f>
        <v>7500</v>
      </c>
      <c r="G4" s="155">
        <f>G3*B4</f>
        <v>7500</v>
      </c>
      <c r="H4" s="126">
        <f>H3*B4</f>
        <v>11250</v>
      </c>
      <c r="I4" s="125">
        <f>I3*B4</f>
        <v>17250</v>
      </c>
      <c r="J4" s="13">
        <f t="shared" si="0"/>
        <v>30750</v>
      </c>
      <c r="K4" s="155">
        <f>K3*B4</f>
        <v>5400</v>
      </c>
      <c r="L4" s="155">
        <f>L3*B4</f>
        <v>5400</v>
      </c>
      <c r="M4" s="155">
        <f>M3*B4</f>
        <v>5400</v>
      </c>
      <c r="N4" s="126">
        <f>N3*B4</f>
        <v>5400</v>
      </c>
      <c r="O4" s="13">
        <f t="shared" si="1"/>
        <v>52350</v>
      </c>
    </row>
    <row r="5" spans="1:15" ht="15" thickBot="1" x14ac:dyDescent="0.35">
      <c r="A5" s="106" t="s">
        <v>7</v>
      </c>
      <c r="B5" s="127">
        <v>2</v>
      </c>
      <c r="C5" s="145">
        <f>C3*B5</f>
        <v>2000</v>
      </c>
      <c r="D5" s="145">
        <f>D3*B5</f>
        <v>0</v>
      </c>
      <c r="E5" s="156">
        <f>E3*B5</f>
        <v>4000</v>
      </c>
      <c r="F5" s="156">
        <f>F3*B5</f>
        <v>10000</v>
      </c>
      <c r="G5" s="156">
        <f>G3*B5</f>
        <v>10000</v>
      </c>
      <c r="H5" s="128">
        <f>H3*B5</f>
        <v>15000</v>
      </c>
      <c r="I5" s="127">
        <f>I3*B5</f>
        <v>23000</v>
      </c>
      <c r="J5" s="13">
        <f t="shared" si="0"/>
        <v>41000</v>
      </c>
      <c r="K5" s="156">
        <f>K3*B5</f>
        <v>7200</v>
      </c>
      <c r="L5" s="156">
        <f>L3*B5</f>
        <v>7200</v>
      </c>
      <c r="M5" s="156">
        <f>M3*B5</f>
        <v>7200</v>
      </c>
      <c r="N5" s="128">
        <f>N3*B5</f>
        <v>7200</v>
      </c>
      <c r="O5" s="13">
        <f t="shared" si="1"/>
        <v>69800</v>
      </c>
    </row>
    <row r="6" spans="1:15" ht="15" thickBot="1" x14ac:dyDescent="0.35">
      <c r="A6" s="107" t="s">
        <v>8</v>
      </c>
      <c r="B6" s="129">
        <v>3</v>
      </c>
      <c r="C6" s="146">
        <f>C3*B6</f>
        <v>3000</v>
      </c>
      <c r="D6" s="146">
        <f>D3*B6</f>
        <v>0</v>
      </c>
      <c r="E6" s="157">
        <f>E3*B6</f>
        <v>6000</v>
      </c>
      <c r="F6" s="157">
        <f>F3*B6</f>
        <v>15000</v>
      </c>
      <c r="G6" s="157">
        <f>G3*B6</f>
        <v>15000</v>
      </c>
      <c r="H6" s="130">
        <f>H3*B6</f>
        <v>22500</v>
      </c>
      <c r="I6" s="129">
        <f>I3*B6</f>
        <v>34500</v>
      </c>
      <c r="J6" s="13">
        <f t="shared" si="0"/>
        <v>61500</v>
      </c>
      <c r="K6" s="157">
        <f>K3*B6</f>
        <v>10800</v>
      </c>
      <c r="L6" s="157">
        <f>L3*B6</f>
        <v>10800</v>
      </c>
      <c r="M6" s="157">
        <f>M3*B6</f>
        <v>10800</v>
      </c>
      <c r="N6" s="130">
        <f>N3*B6</f>
        <v>10800</v>
      </c>
      <c r="O6" s="13">
        <f t="shared" si="1"/>
        <v>104700</v>
      </c>
    </row>
    <row r="7" spans="1:15" ht="15" thickBot="1" x14ac:dyDescent="0.35">
      <c r="A7" s="784" t="s">
        <v>14</v>
      </c>
      <c r="B7" s="785">
        <v>5</v>
      </c>
      <c r="C7" s="786">
        <f>C3*B7</f>
        <v>5000</v>
      </c>
      <c r="D7" s="787">
        <f>D3*B7</f>
        <v>0</v>
      </c>
      <c r="E7" s="787">
        <f>E3*B7</f>
        <v>10000</v>
      </c>
      <c r="F7" s="787">
        <f>F3*B7</f>
        <v>25000</v>
      </c>
      <c r="G7" s="787">
        <f>G3*B7</f>
        <v>25000</v>
      </c>
      <c r="H7" s="788">
        <f>H3*B7</f>
        <v>37500</v>
      </c>
      <c r="I7" s="785">
        <f>I3*B7</f>
        <v>57500</v>
      </c>
      <c r="J7" s="13">
        <f t="shared" si="0"/>
        <v>102500</v>
      </c>
      <c r="K7" s="787">
        <f>K3*B7</f>
        <v>18000</v>
      </c>
      <c r="L7" s="787">
        <f>L3*B7</f>
        <v>18000</v>
      </c>
      <c r="M7" s="787">
        <f>M3*B7</f>
        <v>18000</v>
      </c>
      <c r="N7" s="788">
        <f>N3*B7</f>
        <v>18000</v>
      </c>
      <c r="O7" s="13">
        <f t="shared" si="1"/>
        <v>174500</v>
      </c>
    </row>
    <row r="8" spans="1:15" x14ac:dyDescent="0.3">
      <c r="A8" s="110" t="s">
        <v>9</v>
      </c>
      <c r="B8" s="1158">
        <v>7</v>
      </c>
      <c r="C8" s="1173">
        <f>C3*B8</f>
        <v>7000</v>
      </c>
      <c r="D8" s="1156">
        <f>D3*B8</f>
        <v>0</v>
      </c>
      <c r="E8" s="1156">
        <f>E3*B8</f>
        <v>14000</v>
      </c>
      <c r="F8" s="1156">
        <f>F3*B8</f>
        <v>35000</v>
      </c>
      <c r="G8" s="1156">
        <f>G3*B8</f>
        <v>35000</v>
      </c>
      <c r="H8" s="1162">
        <f>H3*B8</f>
        <v>52500</v>
      </c>
      <c r="I8" s="1158">
        <f>I3*B8</f>
        <v>80500</v>
      </c>
      <c r="J8" s="1160">
        <f t="shared" si="0"/>
        <v>143500</v>
      </c>
      <c r="K8" s="1156">
        <f>K3*B8</f>
        <v>25200</v>
      </c>
      <c r="L8" s="1156">
        <f>L3*B8</f>
        <v>25200</v>
      </c>
      <c r="M8" s="1156">
        <f>M3*B8</f>
        <v>25200</v>
      </c>
      <c r="N8" s="1162">
        <f>N3*B8</f>
        <v>25200</v>
      </c>
      <c r="O8" s="1177">
        <f t="shared" si="1"/>
        <v>244300</v>
      </c>
    </row>
    <row r="9" spans="1:15" ht="15" thickBot="1" x14ac:dyDescent="0.35">
      <c r="A9" s="109" t="s">
        <v>122</v>
      </c>
      <c r="B9" s="1159"/>
      <c r="C9" s="1174"/>
      <c r="D9" s="1157"/>
      <c r="E9" s="1157"/>
      <c r="F9" s="1157"/>
      <c r="G9" s="1157"/>
      <c r="H9" s="1163"/>
      <c r="I9" s="1159"/>
      <c r="J9" s="1161"/>
      <c r="K9" s="1157"/>
      <c r="L9" s="1157"/>
      <c r="M9" s="1157"/>
      <c r="N9" s="1163"/>
      <c r="O9" s="1178"/>
    </row>
    <row r="10" spans="1:15" x14ac:dyDescent="0.3">
      <c r="A10" s="113" t="s">
        <v>119</v>
      </c>
      <c r="B10" s="1150">
        <v>10</v>
      </c>
      <c r="C10" s="1175">
        <f>C3*B10</f>
        <v>10000</v>
      </c>
      <c r="D10" s="1154">
        <f>D3*B10</f>
        <v>0</v>
      </c>
      <c r="E10" s="1154">
        <f>E3*B10</f>
        <v>20000</v>
      </c>
      <c r="F10" s="1154">
        <f>F3*B10</f>
        <v>50000</v>
      </c>
      <c r="G10" s="1154">
        <f>G3*B10</f>
        <v>50000</v>
      </c>
      <c r="H10" s="1152">
        <f>H3*B10</f>
        <v>75000</v>
      </c>
      <c r="I10" s="1150">
        <f>I3*B10</f>
        <v>115000</v>
      </c>
      <c r="J10" s="1148">
        <f>C10+D10+E10+F10+G10+H10</f>
        <v>205000</v>
      </c>
      <c r="K10" s="1154">
        <f>K3*B10</f>
        <v>36000</v>
      </c>
      <c r="L10" s="1154">
        <f>L3*B10</f>
        <v>36000</v>
      </c>
      <c r="M10" s="1154">
        <f>M3*B10</f>
        <v>36000</v>
      </c>
      <c r="N10" s="1152">
        <f>N3*B10</f>
        <v>36000</v>
      </c>
      <c r="O10" s="1179">
        <f>C10+D10+E10+F10+G10+H10+K10+L10+M10+N10</f>
        <v>349000</v>
      </c>
    </row>
    <row r="11" spans="1:15" ht="15" thickBot="1" x14ac:dyDescent="0.35">
      <c r="A11" s="108" t="s">
        <v>12</v>
      </c>
      <c r="B11" s="1151"/>
      <c r="C11" s="1176"/>
      <c r="D11" s="1155"/>
      <c r="E11" s="1155"/>
      <c r="F11" s="1155"/>
      <c r="G11" s="1155"/>
      <c r="H11" s="1153"/>
      <c r="I11" s="1151"/>
      <c r="J11" s="1149"/>
      <c r="K11" s="1155"/>
      <c r="L11" s="1155"/>
      <c r="M11" s="1155"/>
      <c r="N11" s="1153"/>
      <c r="O11" s="1180"/>
    </row>
    <row r="12" spans="1:15" ht="15" thickBot="1" x14ac:dyDescent="0.35">
      <c r="A12" s="791" t="s">
        <v>18</v>
      </c>
      <c r="B12" s="507">
        <v>15</v>
      </c>
      <c r="C12" s="826">
        <f>C3*B12</f>
        <v>15000</v>
      </c>
      <c r="D12" s="827">
        <f>D3*B12</f>
        <v>0</v>
      </c>
      <c r="E12" s="827">
        <f>E3*B12</f>
        <v>30000</v>
      </c>
      <c r="F12" s="827">
        <f>F3*B12</f>
        <v>75000</v>
      </c>
      <c r="G12" s="827">
        <f>G3*B12</f>
        <v>75000</v>
      </c>
      <c r="H12" s="828">
        <f>H3*B12</f>
        <v>112500</v>
      </c>
      <c r="I12" s="507">
        <f>I3*B12</f>
        <v>172500</v>
      </c>
      <c r="J12" s="13">
        <f>C12+D12+E12+F12+G12+H12</f>
        <v>307500</v>
      </c>
      <c r="K12" s="827">
        <f>K3*B12</f>
        <v>54000</v>
      </c>
      <c r="L12" s="827">
        <f>L3*B12</f>
        <v>54000</v>
      </c>
      <c r="M12" s="827">
        <f>M3*B12</f>
        <v>54000</v>
      </c>
      <c r="N12" s="828">
        <f>N3*B12</f>
        <v>54000</v>
      </c>
      <c r="O12" s="13">
        <f>C12+D12+E12+F12+G12+H12+K12+L12+M12+N12</f>
        <v>523500</v>
      </c>
    </row>
    <row r="13" spans="1:15" x14ac:dyDescent="0.3">
      <c r="A13" s="792" t="s">
        <v>25</v>
      </c>
      <c r="B13" s="1170">
        <v>20</v>
      </c>
      <c r="C13" s="1167">
        <f>C3*B13</f>
        <v>20000</v>
      </c>
      <c r="D13" s="1164">
        <f>D3*B13</f>
        <v>0</v>
      </c>
      <c r="E13" s="1164">
        <f>E3*B13</f>
        <v>40000</v>
      </c>
      <c r="F13" s="1164">
        <f>F3*B13</f>
        <v>100000</v>
      </c>
      <c r="G13" s="1164">
        <f>G3*B13</f>
        <v>100000</v>
      </c>
      <c r="H13" s="1197">
        <f>H3*B13</f>
        <v>150000</v>
      </c>
      <c r="I13" s="1170">
        <f>I3*B13</f>
        <v>230000</v>
      </c>
      <c r="J13" s="1148">
        <f>C13+D13+E13+F13+G13+H13</f>
        <v>410000</v>
      </c>
      <c r="K13" s="1164">
        <f>K3*B13</f>
        <v>72000</v>
      </c>
      <c r="L13" s="1164">
        <f>L3*B13</f>
        <v>72000</v>
      </c>
      <c r="M13" s="1164">
        <f>M3*B13</f>
        <v>72000</v>
      </c>
      <c r="N13" s="1197">
        <f>N3*B13</f>
        <v>72000</v>
      </c>
      <c r="O13" s="1179">
        <f>C13+D13+E13+F13+G13+H13+K13+L13+M13+N13</f>
        <v>698000</v>
      </c>
    </row>
    <row r="14" spans="1:15" x14ac:dyDescent="0.3">
      <c r="A14" s="801" t="s">
        <v>121</v>
      </c>
      <c r="B14" s="1171"/>
      <c r="C14" s="1168"/>
      <c r="D14" s="1165"/>
      <c r="E14" s="1165"/>
      <c r="F14" s="1165"/>
      <c r="G14" s="1165"/>
      <c r="H14" s="1198"/>
      <c r="I14" s="1171"/>
      <c r="J14" s="1190"/>
      <c r="K14" s="1165"/>
      <c r="L14" s="1165"/>
      <c r="M14" s="1165"/>
      <c r="N14" s="1198"/>
      <c r="O14" s="1200"/>
    </row>
    <row r="15" spans="1:15" ht="15" thickBot="1" x14ac:dyDescent="0.35">
      <c r="A15" s="821" t="s">
        <v>124</v>
      </c>
      <c r="B15" s="1172"/>
      <c r="C15" s="1169"/>
      <c r="D15" s="1166"/>
      <c r="E15" s="1166"/>
      <c r="F15" s="1166"/>
      <c r="G15" s="1166"/>
      <c r="H15" s="1199"/>
      <c r="I15" s="1172"/>
      <c r="J15" s="1149"/>
      <c r="K15" s="1166"/>
      <c r="L15" s="1166"/>
      <c r="M15" s="1166"/>
      <c r="N15" s="1199"/>
      <c r="O15" s="1180"/>
    </row>
    <row r="16" spans="1:15" x14ac:dyDescent="0.3">
      <c r="A16" s="806" t="s">
        <v>10</v>
      </c>
      <c r="B16" s="1187">
        <v>35</v>
      </c>
      <c r="C16" s="1184">
        <f>C3*B16</f>
        <v>35000</v>
      </c>
      <c r="D16" s="1181">
        <f>D3*B16</f>
        <v>0</v>
      </c>
      <c r="E16" s="1181">
        <f>E3*B16</f>
        <v>70000</v>
      </c>
      <c r="F16" s="1181">
        <f>F3*B16</f>
        <v>175000</v>
      </c>
      <c r="G16" s="1181">
        <f>G3*B16</f>
        <v>175000</v>
      </c>
      <c r="H16" s="1194">
        <f>H3*B16</f>
        <v>262500</v>
      </c>
      <c r="I16" s="1191">
        <f>I3*B16</f>
        <v>402500</v>
      </c>
      <c r="J16" s="1148">
        <f>C16+D16+E16+F16+G16+H16</f>
        <v>717500</v>
      </c>
      <c r="K16" s="1181">
        <f>K3*B16</f>
        <v>126000</v>
      </c>
      <c r="L16" s="1181">
        <f>L3*B16</f>
        <v>126000</v>
      </c>
      <c r="M16" s="1181">
        <f>M3*B16</f>
        <v>126000</v>
      </c>
      <c r="N16" s="1194">
        <f>N3*B16</f>
        <v>126000</v>
      </c>
      <c r="O16" s="1179">
        <f>C16+D16+E16+F16+G16+H16+K16+L16+M16+N16</f>
        <v>1221500</v>
      </c>
    </row>
    <row r="17" spans="1:15" x14ac:dyDescent="0.3">
      <c r="A17" s="811" t="s">
        <v>143</v>
      </c>
      <c r="B17" s="1188"/>
      <c r="C17" s="1185"/>
      <c r="D17" s="1182"/>
      <c r="E17" s="1182"/>
      <c r="F17" s="1182"/>
      <c r="G17" s="1182"/>
      <c r="H17" s="1195"/>
      <c r="I17" s="1192"/>
      <c r="J17" s="1190"/>
      <c r="K17" s="1182"/>
      <c r="L17" s="1182"/>
      <c r="M17" s="1182"/>
      <c r="N17" s="1195"/>
      <c r="O17" s="1200"/>
    </row>
    <row r="18" spans="1:15" ht="15" thickBot="1" x14ac:dyDescent="0.35">
      <c r="A18" s="798" t="s">
        <v>123</v>
      </c>
      <c r="B18" s="1189"/>
      <c r="C18" s="1186"/>
      <c r="D18" s="1183"/>
      <c r="E18" s="1183"/>
      <c r="F18" s="1183"/>
      <c r="G18" s="1183"/>
      <c r="H18" s="1196"/>
      <c r="I18" s="1193"/>
      <c r="J18" s="1149"/>
      <c r="K18" s="1183"/>
      <c r="L18" s="1183"/>
      <c r="M18" s="1183"/>
      <c r="N18" s="1196"/>
      <c r="O18" s="1180"/>
    </row>
    <row r="19" spans="1:15" x14ac:dyDescent="0.3">
      <c r="A19" s="800" t="s">
        <v>141</v>
      </c>
      <c r="B19" s="1210">
        <v>70</v>
      </c>
      <c r="C19" s="1213">
        <f>C3*B19</f>
        <v>70000</v>
      </c>
      <c r="D19" s="1207">
        <f>D3*B19</f>
        <v>0</v>
      </c>
      <c r="E19" s="1207">
        <f>E3*B19</f>
        <v>140000</v>
      </c>
      <c r="F19" s="1207">
        <f>F3*B19</f>
        <v>350000</v>
      </c>
      <c r="G19" s="1207">
        <f>G3*B19</f>
        <v>350000</v>
      </c>
      <c r="H19" s="1201">
        <f>H3*B19</f>
        <v>525000</v>
      </c>
      <c r="I19" s="1204">
        <f>I3*B19</f>
        <v>805000</v>
      </c>
      <c r="J19" s="1148">
        <f>C19+D19+E19+F19+G19+H19</f>
        <v>1435000</v>
      </c>
      <c r="K19" s="1207">
        <f>K3*B19</f>
        <v>252000</v>
      </c>
      <c r="L19" s="1207">
        <f>L3*B19</f>
        <v>252000</v>
      </c>
      <c r="M19" s="1207">
        <f>M3*B19</f>
        <v>252000</v>
      </c>
      <c r="N19" s="1201">
        <f>N3*B19</f>
        <v>252000</v>
      </c>
      <c r="O19" s="1179">
        <f>C19+D19+E19+F19+G19+H19+K19+L19+M19+N19</f>
        <v>2443000</v>
      </c>
    </row>
    <row r="20" spans="1:15" x14ac:dyDescent="0.3">
      <c r="A20" s="799" t="s">
        <v>125</v>
      </c>
      <c r="B20" s="1211"/>
      <c r="C20" s="1214"/>
      <c r="D20" s="1208"/>
      <c r="E20" s="1208"/>
      <c r="F20" s="1208"/>
      <c r="G20" s="1208"/>
      <c r="H20" s="1202"/>
      <c r="I20" s="1205"/>
      <c r="J20" s="1190"/>
      <c r="K20" s="1208"/>
      <c r="L20" s="1208"/>
      <c r="M20" s="1208"/>
      <c r="N20" s="1202"/>
      <c r="O20" s="1200"/>
    </row>
    <row r="21" spans="1:15" x14ac:dyDescent="0.3">
      <c r="A21" s="831" t="s">
        <v>128</v>
      </c>
      <c r="B21" s="1211"/>
      <c r="C21" s="1214"/>
      <c r="D21" s="1208"/>
      <c r="E21" s="1208"/>
      <c r="F21" s="1208"/>
      <c r="G21" s="1208"/>
      <c r="H21" s="1202"/>
      <c r="I21" s="1205"/>
      <c r="J21" s="1190"/>
      <c r="K21" s="1208"/>
      <c r="L21" s="1208"/>
      <c r="M21" s="1208"/>
      <c r="N21" s="1202"/>
      <c r="O21" s="1200"/>
    </row>
    <row r="22" spans="1:15" ht="15" thickBot="1" x14ac:dyDescent="0.35">
      <c r="A22" s="837" t="s">
        <v>127</v>
      </c>
      <c r="B22" s="1212"/>
      <c r="C22" s="1215"/>
      <c r="D22" s="1209"/>
      <c r="E22" s="1209"/>
      <c r="F22" s="1209"/>
      <c r="G22" s="1209"/>
      <c r="H22" s="1203"/>
      <c r="I22" s="1206"/>
      <c r="J22" s="1149"/>
      <c r="K22" s="1209"/>
      <c r="L22" s="1209"/>
      <c r="M22" s="1209"/>
      <c r="N22" s="1203"/>
      <c r="O22" s="1180"/>
    </row>
    <row r="23" spans="1:15" ht="15" thickBot="1" x14ac:dyDescent="0.35">
      <c r="A23" s="843" t="s">
        <v>142</v>
      </c>
      <c r="B23" s="844">
        <v>150</v>
      </c>
      <c r="C23" s="845">
        <f>C3*B23</f>
        <v>150000</v>
      </c>
      <c r="D23" s="845">
        <f>D3*B23</f>
        <v>0</v>
      </c>
      <c r="E23" s="846">
        <f>E3*B23</f>
        <v>300000</v>
      </c>
      <c r="F23" s="846">
        <f>F3*B23</f>
        <v>750000</v>
      </c>
      <c r="G23" s="846">
        <f>G3*B23</f>
        <v>750000</v>
      </c>
      <c r="H23" s="847">
        <f>H3*B23</f>
        <v>1125000</v>
      </c>
      <c r="I23" s="848">
        <f>I3*B23</f>
        <v>1725000</v>
      </c>
      <c r="J23" s="642">
        <f>C23+D23+E23+F23+G23+H23</f>
        <v>3075000</v>
      </c>
      <c r="K23" s="846">
        <f>K3*B23</f>
        <v>540000</v>
      </c>
      <c r="L23" s="846">
        <f>L3*B23</f>
        <v>540000</v>
      </c>
      <c r="M23" s="846">
        <f>M3*B23</f>
        <v>540000</v>
      </c>
      <c r="N23" s="847">
        <f>N3*B23</f>
        <v>540000</v>
      </c>
      <c r="O23" s="13">
        <f>C23+D23+E23+F23+G23+H23+K23+L23+M23+N23</f>
        <v>5235000</v>
      </c>
    </row>
    <row r="24" spans="1:15" ht="15" thickBot="1" x14ac:dyDescent="0.35">
      <c r="A24" s="849" t="s">
        <v>149</v>
      </c>
      <c r="B24" s="850">
        <v>500</v>
      </c>
      <c r="C24" s="851">
        <f>C3*B24</f>
        <v>500000</v>
      </c>
      <c r="D24" s="851">
        <f>D3*B24</f>
        <v>0</v>
      </c>
      <c r="E24" s="852">
        <f>E3*B24</f>
        <v>1000000</v>
      </c>
      <c r="F24" s="852">
        <f>F3*B24</f>
        <v>2500000</v>
      </c>
      <c r="G24" s="852">
        <f>G3*B24</f>
        <v>2500000</v>
      </c>
      <c r="H24" s="853">
        <f>H3*B24</f>
        <v>3750000</v>
      </c>
      <c r="I24" s="854">
        <f>I3*B24</f>
        <v>5750000</v>
      </c>
      <c r="J24" s="642">
        <f>C24+D24+E24+F24+G24+H24</f>
        <v>10250000</v>
      </c>
      <c r="K24" s="852">
        <f>K3*B24</f>
        <v>1800000</v>
      </c>
      <c r="L24" s="852">
        <f>L3*B24</f>
        <v>1800000</v>
      </c>
      <c r="M24" s="852">
        <f>M3*B24</f>
        <v>1800000</v>
      </c>
      <c r="N24" s="853">
        <f>N3*B24</f>
        <v>1800000</v>
      </c>
      <c r="O24" s="13">
        <f>C24+D24+E24+F24+G24+H24+K24+L24+M24+N24</f>
        <v>17450000</v>
      </c>
    </row>
    <row r="25" spans="1:15" ht="15" thickBot="1" x14ac:dyDescent="0.35"/>
    <row r="26" spans="1:15" ht="15" thickBot="1" x14ac:dyDescent="0.35">
      <c r="A26" s="855" t="s">
        <v>3</v>
      </c>
      <c r="B26" s="119">
        <v>0.2</v>
      </c>
      <c r="C26" s="141">
        <f>C28*B26</f>
        <v>200</v>
      </c>
      <c r="D26" s="141">
        <f>D28*B26</f>
        <v>0</v>
      </c>
      <c r="E26" s="152">
        <f>E28*B26</f>
        <v>400</v>
      </c>
      <c r="F26" s="152">
        <f>F28*B26</f>
        <v>1000</v>
      </c>
      <c r="G26" s="152">
        <f>G28*B26</f>
        <v>1000</v>
      </c>
      <c r="H26" s="120">
        <f>H28*B26</f>
        <v>1500</v>
      </c>
      <c r="I26" s="119">
        <f>I28*B26</f>
        <v>2300</v>
      </c>
      <c r="J26" s="641">
        <f t="shared" ref="J26:J49" si="2">C26+D26+E26+F26+G26+H26</f>
        <v>4100</v>
      </c>
      <c r="K26" s="152">
        <f>K28*B26</f>
        <v>720</v>
      </c>
      <c r="L26" s="152">
        <f>L28*B26</f>
        <v>720</v>
      </c>
      <c r="M26" s="152">
        <f>M28*B26</f>
        <v>720</v>
      </c>
      <c r="N26" s="120">
        <f>N28*B26</f>
        <v>720</v>
      </c>
      <c r="O26" s="520">
        <f t="shared" ref="O26:O49" si="3">C26+D26+E26+F26+G26+H26+K26+L26+M26+N26</f>
        <v>6980</v>
      </c>
    </row>
    <row r="27" spans="1:15" ht="15" thickBot="1" x14ac:dyDescent="0.35">
      <c r="A27" s="103" t="s">
        <v>4</v>
      </c>
      <c r="B27" s="121">
        <v>0.5</v>
      </c>
      <c r="C27" s="142">
        <f>C28*B27</f>
        <v>500</v>
      </c>
      <c r="D27" s="142">
        <f>D28*B27</f>
        <v>0</v>
      </c>
      <c r="E27" s="153">
        <f>E28*B27</f>
        <v>1000</v>
      </c>
      <c r="F27" s="153">
        <f>F28*B27</f>
        <v>2500</v>
      </c>
      <c r="G27" s="153">
        <f>G28*B27</f>
        <v>2500</v>
      </c>
      <c r="H27" s="122">
        <f>H28*B27</f>
        <v>3750</v>
      </c>
      <c r="I27" s="121">
        <f>I28*B27</f>
        <v>5750</v>
      </c>
      <c r="J27" s="13">
        <f t="shared" si="2"/>
        <v>10250</v>
      </c>
      <c r="K27" s="153">
        <f>K28*B27</f>
        <v>1800</v>
      </c>
      <c r="L27" s="153">
        <f>L28*B27</f>
        <v>1800</v>
      </c>
      <c r="M27" s="153">
        <f>M28*B27</f>
        <v>1800</v>
      </c>
      <c r="N27" s="122">
        <f>N28*B27</f>
        <v>1800</v>
      </c>
      <c r="O27" s="13">
        <f t="shared" si="3"/>
        <v>17450</v>
      </c>
    </row>
    <row r="28" spans="1:15" ht="15" thickBot="1" x14ac:dyDescent="0.35">
      <c r="A28" s="104" t="s">
        <v>5</v>
      </c>
      <c r="B28" s="123">
        <v>1</v>
      </c>
      <c r="C28" s="143">
        <v>1000</v>
      </c>
      <c r="D28" s="143">
        <v>0</v>
      </c>
      <c r="E28" s="154">
        <v>2000</v>
      </c>
      <c r="F28" s="154">
        <v>5000</v>
      </c>
      <c r="G28" s="154">
        <v>5000</v>
      </c>
      <c r="H28" s="124">
        <v>7500</v>
      </c>
      <c r="I28" s="123">
        <v>11500</v>
      </c>
      <c r="J28" s="13">
        <f t="shared" si="2"/>
        <v>20500</v>
      </c>
      <c r="K28" s="154">
        <v>3600</v>
      </c>
      <c r="L28" s="154">
        <v>3600</v>
      </c>
      <c r="M28" s="154">
        <v>3600</v>
      </c>
      <c r="N28" s="124">
        <v>3600</v>
      </c>
      <c r="O28" s="13">
        <f t="shared" si="3"/>
        <v>34900</v>
      </c>
    </row>
    <row r="29" spans="1:15" ht="15" thickBot="1" x14ac:dyDescent="0.35">
      <c r="A29" s="105" t="s">
        <v>6</v>
      </c>
      <c r="B29" s="125">
        <v>1.5</v>
      </c>
      <c r="C29" s="144">
        <f>C28*B29</f>
        <v>1500</v>
      </c>
      <c r="D29" s="144">
        <f>D28*B29</f>
        <v>0</v>
      </c>
      <c r="E29" s="155">
        <f>E28*B29</f>
        <v>3000</v>
      </c>
      <c r="F29" s="155">
        <f>F28*B29</f>
        <v>7500</v>
      </c>
      <c r="G29" s="155">
        <f>G28*B29</f>
        <v>7500</v>
      </c>
      <c r="H29" s="126">
        <f>H28*B29</f>
        <v>11250</v>
      </c>
      <c r="I29" s="125">
        <f>I28*B29</f>
        <v>17250</v>
      </c>
      <c r="J29" s="13">
        <f t="shared" si="2"/>
        <v>30750</v>
      </c>
      <c r="K29" s="155">
        <f>K28*B29</f>
        <v>5400</v>
      </c>
      <c r="L29" s="155">
        <f>L28*B29</f>
        <v>5400</v>
      </c>
      <c r="M29" s="155">
        <f>M28*B29</f>
        <v>5400</v>
      </c>
      <c r="N29" s="126">
        <f>N28*B29</f>
        <v>5400</v>
      </c>
      <c r="O29" s="13">
        <f t="shared" si="3"/>
        <v>52350</v>
      </c>
    </row>
    <row r="30" spans="1:15" ht="15" thickBot="1" x14ac:dyDescent="0.35">
      <c r="A30" s="106" t="s">
        <v>7</v>
      </c>
      <c r="B30" s="127">
        <v>2</v>
      </c>
      <c r="C30" s="145">
        <f>C28*B30</f>
        <v>2000</v>
      </c>
      <c r="D30" s="145">
        <f>D28*B30</f>
        <v>0</v>
      </c>
      <c r="E30" s="156">
        <f>E28*B30</f>
        <v>4000</v>
      </c>
      <c r="F30" s="156">
        <f>F28*B30</f>
        <v>10000</v>
      </c>
      <c r="G30" s="156">
        <f>G28*B30</f>
        <v>10000</v>
      </c>
      <c r="H30" s="128">
        <f>H28*B30</f>
        <v>15000</v>
      </c>
      <c r="I30" s="127">
        <f>I28*B30</f>
        <v>23000</v>
      </c>
      <c r="J30" s="13">
        <f t="shared" si="2"/>
        <v>41000</v>
      </c>
      <c r="K30" s="156">
        <f>K28*B30</f>
        <v>7200</v>
      </c>
      <c r="L30" s="156">
        <f>L28*B30</f>
        <v>7200</v>
      </c>
      <c r="M30" s="156">
        <f>M28*B30</f>
        <v>7200</v>
      </c>
      <c r="N30" s="128">
        <f>N28*B30</f>
        <v>7200</v>
      </c>
      <c r="O30" s="13">
        <f t="shared" si="3"/>
        <v>69800</v>
      </c>
    </row>
    <row r="31" spans="1:15" ht="15" thickBot="1" x14ac:dyDescent="0.35">
      <c r="A31" s="107" t="s">
        <v>8</v>
      </c>
      <c r="B31" s="129">
        <v>3</v>
      </c>
      <c r="C31" s="146">
        <f>C28*B31</f>
        <v>3000</v>
      </c>
      <c r="D31" s="146">
        <f>D28*B31</f>
        <v>0</v>
      </c>
      <c r="E31" s="157">
        <f>E28*B31</f>
        <v>6000</v>
      </c>
      <c r="F31" s="157">
        <f>F28*B31</f>
        <v>15000</v>
      </c>
      <c r="G31" s="157">
        <f>G28*B31</f>
        <v>15000</v>
      </c>
      <c r="H31" s="130">
        <f>H28*B31</f>
        <v>22500</v>
      </c>
      <c r="I31" s="129">
        <f>I28*B31</f>
        <v>34500</v>
      </c>
      <c r="J31" s="13">
        <f t="shared" si="2"/>
        <v>61500</v>
      </c>
      <c r="K31" s="157">
        <f>K28*B31</f>
        <v>10800</v>
      </c>
      <c r="L31" s="157">
        <f>L28*B31</f>
        <v>10800</v>
      </c>
      <c r="M31" s="157">
        <f>M28*B31</f>
        <v>10800</v>
      </c>
      <c r="N31" s="130">
        <f>N28*B31</f>
        <v>10800</v>
      </c>
      <c r="O31" s="13">
        <f t="shared" si="3"/>
        <v>104700</v>
      </c>
    </row>
    <row r="32" spans="1:15" ht="15" thickBot="1" x14ac:dyDescent="0.35">
      <c r="A32" s="784" t="s">
        <v>14</v>
      </c>
      <c r="B32" s="785">
        <v>5</v>
      </c>
      <c r="C32" s="786">
        <f>C28*B32</f>
        <v>5000</v>
      </c>
      <c r="D32" s="787">
        <f>D28*B32</f>
        <v>0</v>
      </c>
      <c r="E32" s="787">
        <f>E28*B32</f>
        <v>10000</v>
      </c>
      <c r="F32" s="787">
        <f>F28*B32</f>
        <v>25000</v>
      </c>
      <c r="G32" s="787">
        <f>G28*B32</f>
        <v>25000</v>
      </c>
      <c r="H32" s="788">
        <f>H28*B32</f>
        <v>37500</v>
      </c>
      <c r="I32" s="785">
        <f>I28*B32</f>
        <v>57500</v>
      </c>
      <c r="J32" s="13">
        <f t="shared" si="2"/>
        <v>102500</v>
      </c>
      <c r="K32" s="787">
        <f>K28*B32</f>
        <v>18000</v>
      </c>
      <c r="L32" s="787">
        <f>L28*B32</f>
        <v>18000</v>
      </c>
      <c r="M32" s="787">
        <f>M28*B32</f>
        <v>18000</v>
      </c>
      <c r="N32" s="788">
        <f>N28*B32</f>
        <v>18000</v>
      </c>
      <c r="O32" s="13">
        <f t="shared" si="3"/>
        <v>174500</v>
      </c>
    </row>
    <row r="33" spans="1:15" ht="15" thickBot="1" x14ac:dyDescent="0.35">
      <c r="A33" s="110" t="s">
        <v>9</v>
      </c>
      <c r="B33" s="644">
        <v>7</v>
      </c>
      <c r="C33" s="645">
        <f>C28*B33</f>
        <v>7000</v>
      </c>
      <c r="D33" s="646">
        <f>D28*B33</f>
        <v>0</v>
      </c>
      <c r="E33" s="646">
        <f>E28*B33</f>
        <v>14000</v>
      </c>
      <c r="F33" s="646">
        <f>F28*B33</f>
        <v>35000</v>
      </c>
      <c r="G33" s="646">
        <f>G28*B33</f>
        <v>35000</v>
      </c>
      <c r="H33" s="647">
        <f>H28*B33</f>
        <v>52500</v>
      </c>
      <c r="I33" s="644">
        <f>I28*B33</f>
        <v>80500</v>
      </c>
      <c r="J33" s="643">
        <f t="shared" si="2"/>
        <v>143500</v>
      </c>
      <c r="K33" s="646">
        <f>K28*B33</f>
        <v>25200</v>
      </c>
      <c r="L33" s="646">
        <f>L28*B33</f>
        <v>25200</v>
      </c>
      <c r="M33" s="646">
        <f>M28*B33</f>
        <v>25200</v>
      </c>
      <c r="N33" s="647">
        <f>N28*B33</f>
        <v>25200</v>
      </c>
      <c r="O33" s="643">
        <f t="shared" si="3"/>
        <v>244300</v>
      </c>
    </row>
    <row r="34" spans="1:15" ht="15" thickBot="1" x14ac:dyDescent="0.35">
      <c r="A34" s="109" t="s">
        <v>122</v>
      </c>
      <c r="B34" s="815">
        <v>7</v>
      </c>
      <c r="C34" s="816">
        <f>C28*B34</f>
        <v>7000</v>
      </c>
      <c r="D34" s="524">
        <f>D28*B34</f>
        <v>0</v>
      </c>
      <c r="E34" s="524">
        <f>E28*B34</f>
        <v>14000</v>
      </c>
      <c r="F34" s="524">
        <f>F28*B34</f>
        <v>35000</v>
      </c>
      <c r="G34" s="524">
        <f>G28*B34</f>
        <v>35000</v>
      </c>
      <c r="H34" s="525">
        <f>H28*B34</f>
        <v>52500</v>
      </c>
      <c r="I34" s="815">
        <f>I28*B34</f>
        <v>80500</v>
      </c>
      <c r="J34" s="643">
        <f t="shared" si="2"/>
        <v>143500</v>
      </c>
      <c r="K34" s="524">
        <f>K28*B34</f>
        <v>25200</v>
      </c>
      <c r="L34" s="524">
        <f>L28*B34</f>
        <v>25200</v>
      </c>
      <c r="M34" s="524">
        <f>M28*B34</f>
        <v>25200</v>
      </c>
      <c r="N34" s="525">
        <f>N28*B34</f>
        <v>25200</v>
      </c>
      <c r="O34" s="643">
        <f t="shared" si="3"/>
        <v>244300</v>
      </c>
    </row>
    <row r="35" spans="1:15" ht="15" thickBot="1" x14ac:dyDescent="0.35">
      <c r="A35" s="113" t="s">
        <v>119</v>
      </c>
      <c r="B35" s="789">
        <v>10</v>
      </c>
      <c r="C35" s="790">
        <f>C28*B35</f>
        <v>10000</v>
      </c>
      <c r="D35" s="529">
        <f>D28*B35</f>
        <v>0</v>
      </c>
      <c r="E35" s="529">
        <f>E28*B35</f>
        <v>20000</v>
      </c>
      <c r="F35" s="529">
        <f>F28*B35</f>
        <v>50000</v>
      </c>
      <c r="G35" s="529">
        <f>G28*B35</f>
        <v>50000</v>
      </c>
      <c r="H35" s="530">
        <f>H28*B35</f>
        <v>75000</v>
      </c>
      <c r="I35" s="789">
        <f>I28*B35</f>
        <v>115000</v>
      </c>
      <c r="J35" s="641">
        <f t="shared" si="2"/>
        <v>205000</v>
      </c>
      <c r="K35" s="529">
        <f>K28*B35</f>
        <v>36000</v>
      </c>
      <c r="L35" s="529">
        <f>L28*B35</f>
        <v>36000</v>
      </c>
      <c r="M35" s="529">
        <f>M28*B35</f>
        <v>36000</v>
      </c>
      <c r="N35" s="530">
        <f>N28*B35</f>
        <v>36000</v>
      </c>
      <c r="O35" s="641">
        <f t="shared" si="3"/>
        <v>349000</v>
      </c>
    </row>
    <row r="36" spans="1:15" ht="15" thickBot="1" x14ac:dyDescent="0.35">
      <c r="A36" s="108" t="s">
        <v>12</v>
      </c>
      <c r="B36" s="817">
        <v>10</v>
      </c>
      <c r="C36" s="818">
        <f>C28*B36</f>
        <v>10000</v>
      </c>
      <c r="D36" s="522">
        <f>D28*B36</f>
        <v>0</v>
      </c>
      <c r="E36" s="522">
        <f>E28*B36</f>
        <v>20000</v>
      </c>
      <c r="F36" s="522">
        <f>F28*B36</f>
        <v>50000</v>
      </c>
      <c r="G36" s="522">
        <f>G28*B36</f>
        <v>50000</v>
      </c>
      <c r="H36" s="523">
        <f>H28*B36</f>
        <v>75000</v>
      </c>
      <c r="I36" s="817">
        <f>I28*B36</f>
        <v>115000</v>
      </c>
      <c r="J36" s="643">
        <f t="shared" si="2"/>
        <v>205000</v>
      </c>
      <c r="K36" s="522">
        <f>K28*B36</f>
        <v>36000</v>
      </c>
      <c r="L36" s="522">
        <f>L28*B36</f>
        <v>36000</v>
      </c>
      <c r="M36" s="522">
        <f>M28*B36</f>
        <v>36000</v>
      </c>
      <c r="N36" s="523">
        <f>N28*B36</f>
        <v>36000</v>
      </c>
      <c r="O36" s="643">
        <f t="shared" si="3"/>
        <v>349000</v>
      </c>
    </row>
    <row r="37" spans="1:15" ht="15" thickBot="1" x14ac:dyDescent="0.35">
      <c r="A37" s="791" t="s">
        <v>18</v>
      </c>
      <c r="B37" s="507">
        <v>15</v>
      </c>
      <c r="C37" s="826">
        <f>C28*B37</f>
        <v>15000</v>
      </c>
      <c r="D37" s="827">
        <f>D28*B37</f>
        <v>0</v>
      </c>
      <c r="E37" s="827">
        <f>E28*B37</f>
        <v>30000</v>
      </c>
      <c r="F37" s="827">
        <f>F28*B37</f>
        <v>75000</v>
      </c>
      <c r="G37" s="827">
        <f>G28*B37</f>
        <v>75000</v>
      </c>
      <c r="H37" s="828">
        <f>H28*B37</f>
        <v>112500</v>
      </c>
      <c r="I37" s="507">
        <f>I28*B37</f>
        <v>172500</v>
      </c>
      <c r="J37" s="13">
        <f t="shared" si="2"/>
        <v>307500</v>
      </c>
      <c r="K37" s="827">
        <f>K28*B37</f>
        <v>54000</v>
      </c>
      <c r="L37" s="827">
        <f>L28*B37</f>
        <v>54000</v>
      </c>
      <c r="M37" s="827">
        <f>M28*B37</f>
        <v>54000</v>
      </c>
      <c r="N37" s="828">
        <f>N28*B37</f>
        <v>54000</v>
      </c>
      <c r="O37" s="13">
        <f t="shared" si="3"/>
        <v>523500</v>
      </c>
    </row>
    <row r="38" spans="1:15" ht="15" thickBot="1" x14ac:dyDescent="0.35">
      <c r="A38" s="792" t="s">
        <v>25</v>
      </c>
      <c r="B38" s="793">
        <v>20</v>
      </c>
      <c r="C38" s="794">
        <f>C28*B38</f>
        <v>20000</v>
      </c>
      <c r="D38" s="795">
        <f>D28*B38</f>
        <v>0</v>
      </c>
      <c r="E38" s="795">
        <f>E28*B38</f>
        <v>40000</v>
      </c>
      <c r="F38" s="795">
        <f>F28*B38</f>
        <v>100000</v>
      </c>
      <c r="G38" s="795">
        <f>G28*B38</f>
        <v>100000</v>
      </c>
      <c r="H38" s="796">
        <f>H28*B38</f>
        <v>150000</v>
      </c>
      <c r="I38" s="793">
        <f>I28*B38</f>
        <v>230000</v>
      </c>
      <c r="J38" s="641">
        <f t="shared" si="2"/>
        <v>410000</v>
      </c>
      <c r="K38" s="795">
        <f>K28*B38</f>
        <v>72000</v>
      </c>
      <c r="L38" s="795">
        <f>L28*B38</f>
        <v>72000</v>
      </c>
      <c r="M38" s="795">
        <f>M28*B38</f>
        <v>72000</v>
      </c>
      <c r="N38" s="796">
        <f>N28*B38</f>
        <v>72000</v>
      </c>
      <c r="O38" s="641">
        <f t="shared" si="3"/>
        <v>698000</v>
      </c>
    </row>
    <row r="39" spans="1:15" ht="15" thickBot="1" x14ac:dyDescent="0.35">
      <c r="A39" s="801" t="s">
        <v>121</v>
      </c>
      <c r="B39" s="819">
        <v>20</v>
      </c>
      <c r="C39" s="820">
        <f>C28*B39</f>
        <v>20000</v>
      </c>
      <c r="D39" s="527">
        <f>D28*B39</f>
        <v>0</v>
      </c>
      <c r="E39" s="527">
        <f>E28*B39</f>
        <v>40000</v>
      </c>
      <c r="F39" s="527">
        <f>F28*B39</f>
        <v>100000</v>
      </c>
      <c r="G39" s="527">
        <f>G28*B39</f>
        <v>100000</v>
      </c>
      <c r="H39" s="528">
        <f>H28*B39</f>
        <v>150000</v>
      </c>
      <c r="I39" s="819">
        <f>I28*B39</f>
        <v>230000</v>
      </c>
      <c r="J39" s="641">
        <f t="shared" si="2"/>
        <v>410000</v>
      </c>
      <c r="K39" s="527">
        <f>K28*B39</f>
        <v>72000</v>
      </c>
      <c r="L39" s="527">
        <f>L28*B39</f>
        <v>72000</v>
      </c>
      <c r="M39" s="527">
        <f>M28*B39</f>
        <v>72000</v>
      </c>
      <c r="N39" s="528">
        <f>N28*B39</f>
        <v>72000</v>
      </c>
      <c r="O39" s="641">
        <f t="shared" si="3"/>
        <v>698000</v>
      </c>
    </row>
    <row r="40" spans="1:15" ht="15" thickBot="1" x14ac:dyDescent="0.35">
      <c r="A40" s="821" t="s">
        <v>124</v>
      </c>
      <c r="B40" s="822">
        <v>20</v>
      </c>
      <c r="C40" s="823">
        <f>C28*B40</f>
        <v>20000</v>
      </c>
      <c r="D40" s="824">
        <f>D28*B40</f>
        <v>0</v>
      </c>
      <c r="E40" s="824">
        <f>E28*B40</f>
        <v>40000</v>
      </c>
      <c r="F40" s="824">
        <f>F28*B40</f>
        <v>100000</v>
      </c>
      <c r="G40" s="824">
        <f>G28*B40</f>
        <v>100000</v>
      </c>
      <c r="H40" s="825">
        <f>H28*B40</f>
        <v>150000</v>
      </c>
      <c r="I40" s="822">
        <f>I28*B40</f>
        <v>230000</v>
      </c>
      <c r="J40" s="641">
        <f t="shared" si="2"/>
        <v>410000</v>
      </c>
      <c r="K40" s="824">
        <f>K28*B40</f>
        <v>72000</v>
      </c>
      <c r="L40" s="824">
        <f>L28*B40</f>
        <v>72000</v>
      </c>
      <c r="M40" s="824">
        <f>M28*B40</f>
        <v>72000</v>
      </c>
      <c r="N40" s="825">
        <f>N28*B40</f>
        <v>72000</v>
      </c>
      <c r="O40" s="641">
        <f t="shared" si="3"/>
        <v>698000</v>
      </c>
    </row>
    <row r="41" spans="1:15" ht="15" thickBot="1" x14ac:dyDescent="0.35">
      <c r="A41" s="806" t="s">
        <v>10</v>
      </c>
      <c r="B41" s="807">
        <v>35</v>
      </c>
      <c r="C41" s="808">
        <f>C28*B41</f>
        <v>35000</v>
      </c>
      <c r="D41" s="808">
        <f>D28*B41</f>
        <v>0</v>
      </c>
      <c r="E41" s="809">
        <f>E28*B41</f>
        <v>70000</v>
      </c>
      <c r="F41" s="809">
        <f>F28*B41</f>
        <v>175000</v>
      </c>
      <c r="G41" s="809">
        <f>G28*B41</f>
        <v>175000</v>
      </c>
      <c r="H41" s="810">
        <f>H28*B41</f>
        <v>262500</v>
      </c>
      <c r="I41" s="503">
        <f>I28*B41</f>
        <v>402500</v>
      </c>
      <c r="J41" s="13">
        <f t="shared" si="2"/>
        <v>717500</v>
      </c>
      <c r="K41" s="809">
        <f>K28*B41</f>
        <v>126000</v>
      </c>
      <c r="L41" s="809">
        <f>L28*B41</f>
        <v>126000</v>
      </c>
      <c r="M41" s="809">
        <f>M28*B41</f>
        <v>126000</v>
      </c>
      <c r="N41" s="810">
        <f>N28*B41</f>
        <v>126000</v>
      </c>
      <c r="O41" s="13">
        <f t="shared" si="3"/>
        <v>1221500</v>
      </c>
    </row>
    <row r="42" spans="1:15" ht="15" thickBot="1" x14ac:dyDescent="0.35">
      <c r="A42" s="811" t="s">
        <v>143</v>
      </c>
      <c r="B42" s="812">
        <v>35</v>
      </c>
      <c r="C42" s="545">
        <f>C28*B42</f>
        <v>35000</v>
      </c>
      <c r="D42" s="545">
        <f>D28*B42</f>
        <v>0</v>
      </c>
      <c r="E42" s="549">
        <f>E28*B42</f>
        <v>70000</v>
      </c>
      <c r="F42" s="549">
        <f>F28*B42</f>
        <v>175000</v>
      </c>
      <c r="G42" s="549">
        <f>G28*B42</f>
        <v>175000</v>
      </c>
      <c r="H42" s="813">
        <f>H28*B42</f>
        <v>262500</v>
      </c>
      <c r="I42" s="544">
        <f>I28*B42</f>
        <v>402500</v>
      </c>
      <c r="J42" s="13">
        <f t="shared" si="2"/>
        <v>717500</v>
      </c>
      <c r="K42" s="549">
        <f>K28*B42</f>
        <v>126000</v>
      </c>
      <c r="L42" s="549">
        <f>L28*B42</f>
        <v>126000</v>
      </c>
      <c r="M42" s="549">
        <f>M28*B42</f>
        <v>126000</v>
      </c>
      <c r="N42" s="813">
        <f>N28*B42</f>
        <v>126000</v>
      </c>
      <c r="O42" s="13">
        <f t="shared" si="3"/>
        <v>1221500</v>
      </c>
    </row>
    <row r="43" spans="1:15" ht="15" thickBot="1" x14ac:dyDescent="0.35">
      <c r="A43" s="798" t="s">
        <v>123</v>
      </c>
      <c r="B43" s="814">
        <v>35</v>
      </c>
      <c r="C43" s="802">
        <f>C28*B43</f>
        <v>35000</v>
      </c>
      <c r="D43" s="802">
        <f>D28*B43</f>
        <v>0</v>
      </c>
      <c r="E43" s="803">
        <f>E28*B43</f>
        <v>70000</v>
      </c>
      <c r="F43" s="803">
        <f>F28*B43</f>
        <v>175000</v>
      </c>
      <c r="G43" s="803">
        <f>G28*B43</f>
        <v>175000</v>
      </c>
      <c r="H43" s="804">
        <f>H28*B43</f>
        <v>262500</v>
      </c>
      <c r="I43" s="805">
        <f>I28*B43</f>
        <v>402500</v>
      </c>
      <c r="J43" s="642">
        <f t="shared" si="2"/>
        <v>717500</v>
      </c>
      <c r="K43" s="803">
        <f>K28*B43</f>
        <v>126000</v>
      </c>
      <c r="L43" s="803">
        <f>L28*B43</f>
        <v>126000</v>
      </c>
      <c r="M43" s="803">
        <f>M28*B43</f>
        <v>126000</v>
      </c>
      <c r="N43" s="804">
        <f>N28*B43</f>
        <v>126000</v>
      </c>
      <c r="O43" s="13">
        <f t="shared" si="3"/>
        <v>1221500</v>
      </c>
    </row>
    <row r="44" spans="1:15" ht="15" thickBot="1" x14ac:dyDescent="0.35">
      <c r="A44" s="800" t="s">
        <v>141</v>
      </c>
      <c r="B44" s="829">
        <v>70</v>
      </c>
      <c r="C44" s="388">
        <f>C28*B44</f>
        <v>70000</v>
      </c>
      <c r="D44" s="388">
        <f>D28*B44</f>
        <v>0</v>
      </c>
      <c r="E44" s="389">
        <f>E28*B44</f>
        <v>140000</v>
      </c>
      <c r="F44" s="389">
        <f>F28*B44</f>
        <v>350000</v>
      </c>
      <c r="G44" s="389">
        <f>G28*B44</f>
        <v>350000</v>
      </c>
      <c r="H44" s="830">
        <f>H28*B44</f>
        <v>525000</v>
      </c>
      <c r="I44" s="387">
        <f>I28*B44</f>
        <v>805000</v>
      </c>
      <c r="J44" s="13">
        <f t="shared" si="2"/>
        <v>1435000</v>
      </c>
      <c r="K44" s="389">
        <f>K28*B44</f>
        <v>252000</v>
      </c>
      <c r="L44" s="389">
        <f>L28*B44</f>
        <v>252000</v>
      </c>
      <c r="M44" s="389">
        <f>M28*B44</f>
        <v>252000</v>
      </c>
      <c r="N44" s="830">
        <f>N28*B44</f>
        <v>252000</v>
      </c>
      <c r="O44" s="13">
        <f t="shared" si="3"/>
        <v>2443000</v>
      </c>
    </row>
    <row r="45" spans="1:15" ht="15" thickBot="1" x14ac:dyDescent="0.35">
      <c r="A45" s="799" t="s">
        <v>125</v>
      </c>
      <c r="B45" s="797">
        <v>70</v>
      </c>
      <c r="C45" s="149">
        <f>C28*B45</f>
        <v>70000</v>
      </c>
      <c r="D45" s="149">
        <f>D28*B45</f>
        <v>0</v>
      </c>
      <c r="E45" s="160">
        <f>E28*B45</f>
        <v>140000</v>
      </c>
      <c r="F45" s="160">
        <f>F28*B45</f>
        <v>350000</v>
      </c>
      <c r="G45" s="160">
        <f>G28*B45</f>
        <v>350000</v>
      </c>
      <c r="H45" s="136">
        <f>H28*B45</f>
        <v>525000</v>
      </c>
      <c r="I45" s="135">
        <f>I28*B45</f>
        <v>805000</v>
      </c>
      <c r="J45" s="13">
        <f t="shared" si="2"/>
        <v>1435000</v>
      </c>
      <c r="K45" s="160">
        <f>K28*B45</f>
        <v>252000</v>
      </c>
      <c r="L45" s="160">
        <f>L28*B45</f>
        <v>252000</v>
      </c>
      <c r="M45" s="160">
        <f>M28*B45</f>
        <v>252000</v>
      </c>
      <c r="N45" s="136">
        <f>N28*B45</f>
        <v>252000</v>
      </c>
      <c r="O45" s="13">
        <f t="shared" si="3"/>
        <v>2443000</v>
      </c>
    </row>
    <row r="46" spans="1:15" ht="15" thickBot="1" x14ac:dyDescent="0.35">
      <c r="A46" s="831" t="s">
        <v>128</v>
      </c>
      <c r="B46" s="832">
        <v>70</v>
      </c>
      <c r="C46" s="833">
        <f>C28*B46</f>
        <v>70000</v>
      </c>
      <c r="D46" s="833">
        <f>D28*B46</f>
        <v>0</v>
      </c>
      <c r="E46" s="834">
        <f>E28*B46</f>
        <v>140000</v>
      </c>
      <c r="F46" s="834">
        <f>F28*B46</f>
        <v>350000</v>
      </c>
      <c r="G46" s="834">
        <f>G28*B46</f>
        <v>350000</v>
      </c>
      <c r="H46" s="835">
        <f>H28*B46</f>
        <v>525000</v>
      </c>
      <c r="I46" s="836">
        <f>I28*B46</f>
        <v>805000</v>
      </c>
      <c r="J46" s="642">
        <f t="shared" si="2"/>
        <v>1435000</v>
      </c>
      <c r="K46" s="834">
        <f>K28*B46</f>
        <v>252000</v>
      </c>
      <c r="L46" s="834">
        <f>L28*B46</f>
        <v>252000</v>
      </c>
      <c r="M46" s="834">
        <f>M28*B46</f>
        <v>252000</v>
      </c>
      <c r="N46" s="835">
        <f>N28*B46</f>
        <v>252000</v>
      </c>
      <c r="O46" s="13">
        <f t="shared" si="3"/>
        <v>2443000</v>
      </c>
    </row>
    <row r="47" spans="1:15" ht="15" thickBot="1" x14ac:dyDescent="0.35">
      <c r="A47" s="837" t="s">
        <v>127</v>
      </c>
      <c r="B47" s="838">
        <v>70</v>
      </c>
      <c r="C47" s="839">
        <f>C28*B47</f>
        <v>70000</v>
      </c>
      <c r="D47" s="839">
        <f>D28*B47</f>
        <v>0</v>
      </c>
      <c r="E47" s="840">
        <f>E28*B47</f>
        <v>140000</v>
      </c>
      <c r="F47" s="840">
        <f>F28*B47</f>
        <v>350000</v>
      </c>
      <c r="G47" s="840">
        <f>G28*B47</f>
        <v>350000</v>
      </c>
      <c r="H47" s="841">
        <f>H28*B47</f>
        <v>525000</v>
      </c>
      <c r="I47" s="842">
        <f>I28*B47</f>
        <v>805000</v>
      </c>
      <c r="J47" s="13">
        <f t="shared" si="2"/>
        <v>1435000</v>
      </c>
      <c r="K47" s="840">
        <f>K28*B47</f>
        <v>252000</v>
      </c>
      <c r="L47" s="840">
        <f>L28*B47</f>
        <v>252000</v>
      </c>
      <c r="M47" s="840">
        <f>M28*B47</f>
        <v>252000</v>
      </c>
      <c r="N47" s="841">
        <f>N28*B47</f>
        <v>252000</v>
      </c>
      <c r="O47" s="13">
        <f t="shared" si="3"/>
        <v>2443000</v>
      </c>
    </row>
    <row r="48" spans="1:15" ht="15" thickBot="1" x14ac:dyDescent="0.35">
      <c r="A48" s="843" t="s">
        <v>142</v>
      </c>
      <c r="B48" s="844">
        <v>150</v>
      </c>
      <c r="C48" s="845">
        <f>C28*B48</f>
        <v>150000</v>
      </c>
      <c r="D48" s="845">
        <f>D28*B48</f>
        <v>0</v>
      </c>
      <c r="E48" s="846">
        <f>E28*B48</f>
        <v>300000</v>
      </c>
      <c r="F48" s="846">
        <f>F28*B48</f>
        <v>750000</v>
      </c>
      <c r="G48" s="846">
        <f>G28*B48</f>
        <v>750000</v>
      </c>
      <c r="H48" s="847">
        <f>H28*B48</f>
        <v>1125000</v>
      </c>
      <c r="I48" s="848">
        <f>I28*B48</f>
        <v>1725000</v>
      </c>
      <c r="J48" s="642">
        <f t="shared" si="2"/>
        <v>3075000</v>
      </c>
      <c r="K48" s="846">
        <f>K28*B48</f>
        <v>540000</v>
      </c>
      <c r="L48" s="846">
        <f>L28*B48</f>
        <v>540000</v>
      </c>
      <c r="M48" s="846">
        <f>M28*B48</f>
        <v>540000</v>
      </c>
      <c r="N48" s="847">
        <f>N28*B48</f>
        <v>540000</v>
      </c>
      <c r="O48" s="13">
        <f t="shared" si="3"/>
        <v>5235000</v>
      </c>
    </row>
    <row r="49" spans="1:15" ht="15" thickBot="1" x14ac:dyDescent="0.35">
      <c r="A49" s="849" t="s">
        <v>149</v>
      </c>
      <c r="B49" s="850">
        <v>500</v>
      </c>
      <c r="C49" s="851">
        <f>C28*B49</f>
        <v>500000</v>
      </c>
      <c r="D49" s="851">
        <f>D28*B49</f>
        <v>0</v>
      </c>
      <c r="E49" s="852">
        <f>E28*B49</f>
        <v>1000000</v>
      </c>
      <c r="F49" s="852">
        <f>F28*B49</f>
        <v>2500000</v>
      </c>
      <c r="G49" s="852">
        <f>G28*B49</f>
        <v>2500000</v>
      </c>
      <c r="H49" s="853">
        <f>H28*B49</f>
        <v>3750000</v>
      </c>
      <c r="I49" s="854">
        <f>I28*B49</f>
        <v>5750000</v>
      </c>
      <c r="J49" s="642">
        <f t="shared" si="2"/>
        <v>10250000</v>
      </c>
      <c r="K49" s="852">
        <f>K28*B49</f>
        <v>1800000</v>
      </c>
      <c r="L49" s="852">
        <f>L28*B49</f>
        <v>1800000</v>
      </c>
      <c r="M49" s="852">
        <f>M28*B49</f>
        <v>1800000</v>
      </c>
      <c r="N49" s="853">
        <f>N28*B49</f>
        <v>1800000</v>
      </c>
      <c r="O49" s="13">
        <f t="shared" si="3"/>
        <v>17450000</v>
      </c>
    </row>
    <row r="50" spans="1:15" ht="15" thickBot="1" x14ac:dyDescent="0.35"/>
    <row r="51" spans="1:15" ht="15" thickBot="1" x14ac:dyDescent="0.35">
      <c r="A51" s="855" t="s">
        <v>3</v>
      </c>
      <c r="B51" s="119">
        <v>0.2</v>
      </c>
      <c r="C51" s="141">
        <f>C53*B51</f>
        <v>200</v>
      </c>
      <c r="D51" s="141">
        <f>D53*B51</f>
        <v>0</v>
      </c>
      <c r="E51" s="152">
        <f>E53*B51</f>
        <v>400</v>
      </c>
      <c r="F51" s="152">
        <f>F53*B51</f>
        <v>1000</v>
      </c>
      <c r="G51" s="152">
        <f>G53*B51</f>
        <v>1000</v>
      </c>
      <c r="H51" s="120">
        <f>H53*B51</f>
        <v>1500</v>
      </c>
      <c r="I51" s="119">
        <f>I53*B51</f>
        <v>2300</v>
      </c>
      <c r="J51" s="641">
        <f t="shared" ref="J51:J74" si="4">C51+D51+E51+F51+G51+H51</f>
        <v>4100</v>
      </c>
      <c r="K51" s="152">
        <f>K53*B51</f>
        <v>720</v>
      </c>
      <c r="L51" s="152">
        <f>L53*B51</f>
        <v>720</v>
      </c>
      <c r="M51" s="152">
        <f>M53*B51</f>
        <v>720</v>
      </c>
      <c r="N51" s="120">
        <f>N53*B51</f>
        <v>720</v>
      </c>
      <c r="O51" s="520">
        <f t="shared" ref="O51:O74" si="5">C51+D51+E51+F51+G51+H51+K51+L51+M51+N51</f>
        <v>6980</v>
      </c>
    </row>
    <row r="52" spans="1:15" ht="15" thickBot="1" x14ac:dyDescent="0.35">
      <c r="A52" s="103" t="s">
        <v>4</v>
      </c>
      <c r="B52" s="121">
        <v>0.5</v>
      </c>
      <c r="C52" s="142">
        <f>C53*B52</f>
        <v>500</v>
      </c>
      <c r="D52" s="142">
        <f>D53*B52</f>
        <v>0</v>
      </c>
      <c r="E52" s="153">
        <f>E53*B52</f>
        <v>1000</v>
      </c>
      <c r="F52" s="153">
        <f>F53*B52</f>
        <v>2500</v>
      </c>
      <c r="G52" s="153">
        <f>G53*B52</f>
        <v>2500</v>
      </c>
      <c r="H52" s="122">
        <f>H53*B52</f>
        <v>3750</v>
      </c>
      <c r="I52" s="121">
        <f>I53*B52</f>
        <v>5750</v>
      </c>
      <c r="J52" s="13">
        <f t="shared" si="4"/>
        <v>10250</v>
      </c>
      <c r="K52" s="153">
        <f>K53*B52</f>
        <v>1800</v>
      </c>
      <c r="L52" s="153">
        <f>L53*B52</f>
        <v>1800</v>
      </c>
      <c r="M52" s="153">
        <f>M53*B52</f>
        <v>1800</v>
      </c>
      <c r="N52" s="122">
        <f>N53*B52</f>
        <v>1800</v>
      </c>
      <c r="O52" s="13">
        <f t="shared" si="5"/>
        <v>17450</v>
      </c>
    </row>
    <row r="53" spans="1:15" ht="15" thickBot="1" x14ac:dyDescent="0.35">
      <c r="A53" s="104" t="s">
        <v>5</v>
      </c>
      <c r="B53" s="123">
        <v>1</v>
      </c>
      <c r="C53" s="143">
        <v>1000</v>
      </c>
      <c r="D53" s="143">
        <v>0</v>
      </c>
      <c r="E53" s="154">
        <v>2000</v>
      </c>
      <c r="F53" s="154">
        <v>5000</v>
      </c>
      <c r="G53" s="154">
        <v>5000</v>
      </c>
      <c r="H53" s="124">
        <v>7500</v>
      </c>
      <c r="I53" s="123">
        <v>11500</v>
      </c>
      <c r="J53" s="13">
        <f t="shared" si="4"/>
        <v>20500</v>
      </c>
      <c r="K53" s="154">
        <v>3600</v>
      </c>
      <c r="L53" s="154">
        <v>3600</v>
      </c>
      <c r="M53" s="154">
        <v>3600</v>
      </c>
      <c r="N53" s="124">
        <v>3600</v>
      </c>
      <c r="O53" s="13">
        <f t="shared" si="5"/>
        <v>34900</v>
      </c>
    </row>
    <row r="54" spans="1:15" ht="15" thickBot="1" x14ac:dyDescent="0.35">
      <c r="A54" s="105" t="s">
        <v>6</v>
      </c>
      <c r="B54" s="125">
        <v>1.5</v>
      </c>
      <c r="C54" s="144">
        <f>C53*B54</f>
        <v>1500</v>
      </c>
      <c r="D54" s="144">
        <f>D53*B54</f>
        <v>0</v>
      </c>
      <c r="E54" s="155">
        <f>E53*B54</f>
        <v>3000</v>
      </c>
      <c r="F54" s="155">
        <f>F53*B54</f>
        <v>7500</v>
      </c>
      <c r="G54" s="155">
        <f>G53*B54</f>
        <v>7500</v>
      </c>
      <c r="H54" s="126">
        <f>H53*B54</f>
        <v>11250</v>
      </c>
      <c r="I54" s="125">
        <f>I53*B54</f>
        <v>17250</v>
      </c>
      <c r="J54" s="13">
        <f t="shared" si="4"/>
        <v>30750</v>
      </c>
      <c r="K54" s="155">
        <f>K53*B54</f>
        <v>5400</v>
      </c>
      <c r="L54" s="155">
        <f>L53*B54</f>
        <v>5400</v>
      </c>
      <c r="M54" s="155">
        <f>M53*B54</f>
        <v>5400</v>
      </c>
      <c r="N54" s="126">
        <f>N53*B54</f>
        <v>5400</v>
      </c>
      <c r="O54" s="13">
        <f t="shared" si="5"/>
        <v>52350</v>
      </c>
    </row>
    <row r="55" spans="1:15" ht="15" thickBot="1" x14ac:dyDescent="0.35">
      <c r="A55" s="106" t="s">
        <v>7</v>
      </c>
      <c r="B55" s="127">
        <v>2</v>
      </c>
      <c r="C55" s="145">
        <f>C53*B55</f>
        <v>2000</v>
      </c>
      <c r="D55" s="145">
        <f>D53*B55</f>
        <v>0</v>
      </c>
      <c r="E55" s="156">
        <f>E53*B55</f>
        <v>4000</v>
      </c>
      <c r="F55" s="156">
        <f>F53*B55</f>
        <v>10000</v>
      </c>
      <c r="G55" s="156">
        <f>G53*B55</f>
        <v>10000</v>
      </c>
      <c r="H55" s="128">
        <f>H53*B55</f>
        <v>15000</v>
      </c>
      <c r="I55" s="127">
        <f>I53*B55</f>
        <v>23000</v>
      </c>
      <c r="J55" s="13">
        <f t="shared" si="4"/>
        <v>41000</v>
      </c>
      <c r="K55" s="156">
        <f>K53*B55</f>
        <v>7200</v>
      </c>
      <c r="L55" s="156">
        <f>L53*B55</f>
        <v>7200</v>
      </c>
      <c r="M55" s="156">
        <f>M53*B55</f>
        <v>7200</v>
      </c>
      <c r="N55" s="128">
        <f>N53*B55</f>
        <v>7200</v>
      </c>
      <c r="O55" s="13">
        <f t="shared" si="5"/>
        <v>69800</v>
      </c>
    </row>
    <row r="56" spans="1:15" ht="15" thickBot="1" x14ac:dyDescent="0.35">
      <c r="A56" s="107" t="s">
        <v>8</v>
      </c>
      <c r="B56" s="129">
        <v>3</v>
      </c>
      <c r="C56" s="146">
        <f>C53*B56</f>
        <v>3000</v>
      </c>
      <c r="D56" s="146">
        <f>D53*B56</f>
        <v>0</v>
      </c>
      <c r="E56" s="157">
        <f>E53*B56</f>
        <v>6000</v>
      </c>
      <c r="F56" s="157">
        <f>F53*B56</f>
        <v>15000</v>
      </c>
      <c r="G56" s="157">
        <f>G53*B56</f>
        <v>15000</v>
      </c>
      <c r="H56" s="130">
        <f>H53*B56</f>
        <v>22500</v>
      </c>
      <c r="I56" s="129">
        <f>I53*B56</f>
        <v>34500</v>
      </c>
      <c r="J56" s="13">
        <f t="shared" si="4"/>
        <v>61500</v>
      </c>
      <c r="K56" s="157">
        <f>K53*B56</f>
        <v>10800</v>
      </c>
      <c r="L56" s="157">
        <f>L53*B56</f>
        <v>10800</v>
      </c>
      <c r="M56" s="157">
        <f>M53*B56</f>
        <v>10800</v>
      </c>
      <c r="N56" s="130">
        <f>N53*B56</f>
        <v>10800</v>
      </c>
      <c r="O56" s="13">
        <f t="shared" si="5"/>
        <v>104700</v>
      </c>
    </row>
    <row r="57" spans="1:15" ht="15" thickBot="1" x14ac:dyDescent="0.35">
      <c r="A57" s="784" t="s">
        <v>14</v>
      </c>
      <c r="B57" s="785">
        <v>5</v>
      </c>
      <c r="C57" s="786">
        <f>C53*B57</f>
        <v>5000</v>
      </c>
      <c r="D57" s="787">
        <f>D53*B57</f>
        <v>0</v>
      </c>
      <c r="E57" s="787">
        <f>E53*B57</f>
        <v>10000</v>
      </c>
      <c r="F57" s="787">
        <f>F53*B57</f>
        <v>25000</v>
      </c>
      <c r="G57" s="787">
        <f>G53*B57</f>
        <v>25000</v>
      </c>
      <c r="H57" s="788">
        <f>H53*B57</f>
        <v>37500</v>
      </c>
      <c r="I57" s="785">
        <f>I53*B57</f>
        <v>57500</v>
      </c>
      <c r="J57" s="13">
        <f t="shared" si="4"/>
        <v>102500</v>
      </c>
      <c r="K57" s="787">
        <f>K53*B57</f>
        <v>18000</v>
      </c>
      <c r="L57" s="787">
        <f>L53*B57</f>
        <v>18000</v>
      </c>
      <c r="M57" s="787">
        <f>M53*B57</f>
        <v>18000</v>
      </c>
      <c r="N57" s="788">
        <f>N53*B57</f>
        <v>18000</v>
      </c>
      <c r="O57" s="13">
        <f t="shared" si="5"/>
        <v>174500</v>
      </c>
    </row>
    <row r="58" spans="1:15" ht="15" thickBot="1" x14ac:dyDescent="0.35">
      <c r="A58" s="110" t="s">
        <v>9</v>
      </c>
      <c r="B58" s="644">
        <v>7</v>
      </c>
      <c r="C58" s="645">
        <f>C53*B58</f>
        <v>7000</v>
      </c>
      <c r="D58" s="646">
        <f>D53*B58</f>
        <v>0</v>
      </c>
      <c r="E58" s="646">
        <f>E53*B58</f>
        <v>14000</v>
      </c>
      <c r="F58" s="646">
        <f>F53*B58</f>
        <v>35000</v>
      </c>
      <c r="G58" s="646">
        <f>G53*B58</f>
        <v>35000</v>
      </c>
      <c r="H58" s="647">
        <f>H53*B58</f>
        <v>52500</v>
      </c>
      <c r="I58" s="644">
        <f>I53*B58</f>
        <v>80500</v>
      </c>
      <c r="J58" s="643">
        <f t="shared" si="4"/>
        <v>143500</v>
      </c>
      <c r="K58" s="646">
        <f>K53*B58</f>
        <v>25200</v>
      </c>
      <c r="L58" s="646">
        <f>L53*B58</f>
        <v>25200</v>
      </c>
      <c r="M58" s="646">
        <f>M53*B58</f>
        <v>25200</v>
      </c>
      <c r="N58" s="647">
        <f>N53*B58</f>
        <v>25200</v>
      </c>
      <c r="O58" s="643">
        <f t="shared" si="5"/>
        <v>244300</v>
      </c>
    </row>
    <row r="59" spans="1:15" ht="15" thickBot="1" x14ac:dyDescent="0.35">
      <c r="A59" s="109" t="s">
        <v>122</v>
      </c>
      <c r="B59" s="815">
        <v>7</v>
      </c>
      <c r="C59" s="816">
        <f>C53*B59</f>
        <v>7000</v>
      </c>
      <c r="D59" s="524">
        <f>D53*B59</f>
        <v>0</v>
      </c>
      <c r="E59" s="524">
        <f>E53*B59</f>
        <v>14000</v>
      </c>
      <c r="F59" s="524">
        <f>F53*B59</f>
        <v>35000</v>
      </c>
      <c r="G59" s="524">
        <f>G53*B59</f>
        <v>35000</v>
      </c>
      <c r="H59" s="525">
        <f>H53*B59</f>
        <v>52500</v>
      </c>
      <c r="I59" s="815">
        <f>I53*B59</f>
        <v>80500</v>
      </c>
      <c r="J59" s="643">
        <f t="shared" si="4"/>
        <v>143500</v>
      </c>
      <c r="K59" s="524">
        <f>K53*B59</f>
        <v>25200</v>
      </c>
      <c r="L59" s="524">
        <f>L53*B59</f>
        <v>25200</v>
      </c>
      <c r="M59" s="524">
        <f>M53*B59</f>
        <v>25200</v>
      </c>
      <c r="N59" s="525">
        <f>N53*B59</f>
        <v>25200</v>
      </c>
      <c r="O59" s="643">
        <f t="shared" si="5"/>
        <v>244300</v>
      </c>
    </row>
    <row r="60" spans="1:15" ht="15" thickBot="1" x14ac:dyDescent="0.35">
      <c r="A60" s="113" t="s">
        <v>119</v>
      </c>
      <c r="B60" s="789">
        <v>10</v>
      </c>
      <c r="C60" s="790">
        <f>C53*B60</f>
        <v>10000</v>
      </c>
      <c r="D60" s="529">
        <f>D53*B60</f>
        <v>0</v>
      </c>
      <c r="E60" s="529">
        <f>E53*B60</f>
        <v>20000</v>
      </c>
      <c r="F60" s="529">
        <f>F53*B60</f>
        <v>50000</v>
      </c>
      <c r="G60" s="529">
        <f>G53*B60</f>
        <v>50000</v>
      </c>
      <c r="H60" s="530">
        <f>H53*B60</f>
        <v>75000</v>
      </c>
      <c r="I60" s="789">
        <f>I53*B60</f>
        <v>115000</v>
      </c>
      <c r="J60" s="641">
        <f t="shared" si="4"/>
        <v>205000</v>
      </c>
      <c r="K60" s="529">
        <f>K53*B60</f>
        <v>36000</v>
      </c>
      <c r="L60" s="529">
        <f>L53*B60</f>
        <v>36000</v>
      </c>
      <c r="M60" s="529">
        <f>M53*B60</f>
        <v>36000</v>
      </c>
      <c r="N60" s="530">
        <f>N53*B60</f>
        <v>36000</v>
      </c>
      <c r="O60" s="641">
        <f t="shared" si="5"/>
        <v>349000</v>
      </c>
    </row>
    <row r="61" spans="1:15" ht="15" thickBot="1" x14ac:dyDescent="0.35">
      <c r="A61" s="108" t="s">
        <v>12</v>
      </c>
      <c r="B61" s="817">
        <v>10</v>
      </c>
      <c r="C61" s="818">
        <f>C53*B61</f>
        <v>10000</v>
      </c>
      <c r="D61" s="522">
        <f>D53*B61</f>
        <v>0</v>
      </c>
      <c r="E61" s="522">
        <f>E53*B61</f>
        <v>20000</v>
      </c>
      <c r="F61" s="522">
        <f>F53*B61</f>
        <v>50000</v>
      </c>
      <c r="G61" s="522">
        <f>G53*B61</f>
        <v>50000</v>
      </c>
      <c r="H61" s="523">
        <f>H53*B61</f>
        <v>75000</v>
      </c>
      <c r="I61" s="817">
        <f>I53*B61</f>
        <v>115000</v>
      </c>
      <c r="J61" s="643">
        <f t="shared" si="4"/>
        <v>205000</v>
      </c>
      <c r="K61" s="522">
        <f>K53*B61</f>
        <v>36000</v>
      </c>
      <c r="L61" s="522">
        <f>L53*B61</f>
        <v>36000</v>
      </c>
      <c r="M61" s="522">
        <f>M53*B61</f>
        <v>36000</v>
      </c>
      <c r="N61" s="523">
        <f>N53*B61</f>
        <v>36000</v>
      </c>
      <c r="O61" s="643">
        <f t="shared" si="5"/>
        <v>349000</v>
      </c>
    </row>
    <row r="62" spans="1:15" ht="15" thickBot="1" x14ac:dyDescent="0.35">
      <c r="A62" s="791" t="s">
        <v>18</v>
      </c>
      <c r="B62" s="507">
        <v>15</v>
      </c>
      <c r="C62" s="826">
        <f>C53*B62</f>
        <v>15000</v>
      </c>
      <c r="D62" s="827">
        <f>D53*B62</f>
        <v>0</v>
      </c>
      <c r="E62" s="827">
        <f>E53*B62</f>
        <v>30000</v>
      </c>
      <c r="F62" s="827">
        <f>F53*B62</f>
        <v>75000</v>
      </c>
      <c r="G62" s="827">
        <f>G53*B62</f>
        <v>75000</v>
      </c>
      <c r="H62" s="828">
        <f>H53*B62</f>
        <v>112500</v>
      </c>
      <c r="I62" s="507">
        <f>I53*B62</f>
        <v>172500</v>
      </c>
      <c r="J62" s="13">
        <f t="shared" si="4"/>
        <v>307500</v>
      </c>
      <c r="K62" s="827">
        <f>K53*B62</f>
        <v>54000</v>
      </c>
      <c r="L62" s="827">
        <f>L53*B62</f>
        <v>54000</v>
      </c>
      <c r="M62" s="827">
        <f>M53*B62</f>
        <v>54000</v>
      </c>
      <c r="N62" s="828">
        <f>N53*B62</f>
        <v>54000</v>
      </c>
      <c r="O62" s="13">
        <f t="shared" si="5"/>
        <v>523500</v>
      </c>
    </row>
    <row r="63" spans="1:15" ht="15" thickBot="1" x14ac:dyDescent="0.35">
      <c r="A63" s="792" t="s">
        <v>25</v>
      </c>
      <c r="B63" s="793">
        <v>20</v>
      </c>
      <c r="C63" s="794">
        <f>C53*B63</f>
        <v>20000</v>
      </c>
      <c r="D63" s="795">
        <f>D53*B63</f>
        <v>0</v>
      </c>
      <c r="E63" s="795">
        <f>E53*B63</f>
        <v>40000</v>
      </c>
      <c r="F63" s="795">
        <f>F53*B63</f>
        <v>100000</v>
      </c>
      <c r="G63" s="795">
        <f>G53*B63</f>
        <v>100000</v>
      </c>
      <c r="H63" s="796">
        <f>H53*B63</f>
        <v>150000</v>
      </c>
      <c r="I63" s="793">
        <f>I53*B63</f>
        <v>230000</v>
      </c>
      <c r="J63" s="641">
        <f t="shared" si="4"/>
        <v>410000</v>
      </c>
      <c r="K63" s="795">
        <f>K53*B63</f>
        <v>72000</v>
      </c>
      <c r="L63" s="795">
        <f>L53*B63</f>
        <v>72000</v>
      </c>
      <c r="M63" s="795">
        <f>M53*B63</f>
        <v>72000</v>
      </c>
      <c r="N63" s="796">
        <f>N53*B63</f>
        <v>72000</v>
      </c>
      <c r="O63" s="641">
        <f t="shared" si="5"/>
        <v>698000</v>
      </c>
    </row>
    <row r="64" spans="1:15" ht="15" thickBot="1" x14ac:dyDescent="0.35">
      <c r="A64" s="801" t="s">
        <v>121</v>
      </c>
      <c r="B64" s="819">
        <v>20</v>
      </c>
      <c r="C64" s="820">
        <f>C53*B64</f>
        <v>20000</v>
      </c>
      <c r="D64" s="527">
        <f>D53*B64</f>
        <v>0</v>
      </c>
      <c r="E64" s="527">
        <f>E53*B64</f>
        <v>40000</v>
      </c>
      <c r="F64" s="527">
        <f>F53*B64</f>
        <v>100000</v>
      </c>
      <c r="G64" s="527">
        <f>G53*B64</f>
        <v>100000</v>
      </c>
      <c r="H64" s="528">
        <f>H53*B64</f>
        <v>150000</v>
      </c>
      <c r="I64" s="819">
        <f>I53*B64</f>
        <v>230000</v>
      </c>
      <c r="J64" s="641">
        <f t="shared" si="4"/>
        <v>410000</v>
      </c>
      <c r="K64" s="527">
        <f>K53*B64</f>
        <v>72000</v>
      </c>
      <c r="L64" s="527">
        <f>L53*B64</f>
        <v>72000</v>
      </c>
      <c r="M64" s="527">
        <f>M53*B64</f>
        <v>72000</v>
      </c>
      <c r="N64" s="528">
        <f>N53*B64</f>
        <v>72000</v>
      </c>
      <c r="O64" s="641">
        <f t="shared" si="5"/>
        <v>698000</v>
      </c>
    </row>
    <row r="65" spans="1:15" ht="15" thickBot="1" x14ac:dyDescent="0.35">
      <c r="A65" s="821" t="s">
        <v>124</v>
      </c>
      <c r="B65" s="822">
        <v>20</v>
      </c>
      <c r="C65" s="823">
        <f>C53*B65</f>
        <v>20000</v>
      </c>
      <c r="D65" s="824">
        <f>D53*B65</f>
        <v>0</v>
      </c>
      <c r="E65" s="824">
        <f>E53*B65</f>
        <v>40000</v>
      </c>
      <c r="F65" s="824">
        <f>F53*B65</f>
        <v>100000</v>
      </c>
      <c r="G65" s="824">
        <f>G53*B65</f>
        <v>100000</v>
      </c>
      <c r="H65" s="825">
        <f>H53*B65</f>
        <v>150000</v>
      </c>
      <c r="I65" s="822">
        <f>I53*B65</f>
        <v>230000</v>
      </c>
      <c r="J65" s="641">
        <f t="shared" si="4"/>
        <v>410000</v>
      </c>
      <c r="K65" s="824">
        <f>K53*B65</f>
        <v>72000</v>
      </c>
      <c r="L65" s="824">
        <f>L53*B65</f>
        <v>72000</v>
      </c>
      <c r="M65" s="824">
        <f>M53*B65</f>
        <v>72000</v>
      </c>
      <c r="N65" s="825">
        <f>N53*B65</f>
        <v>72000</v>
      </c>
      <c r="O65" s="641">
        <f t="shared" si="5"/>
        <v>698000</v>
      </c>
    </row>
    <row r="66" spans="1:15" ht="15" thickBot="1" x14ac:dyDescent="0.35">
      <c r="A66" s="806" t="s">
        <v>10</v>
      </c>
      <c r="B66" s="807">
        <v>35</v>
      </c>
      <c r="C66" s="808">
        <f>C53*B66</f>
        <v>35000</v>
      </c>
      <c r="D66" s="808">
        <f>D53*B66</f>
        <v>0</v>
      </c>
      <c r="E66" s="809">
        <f>E53*B66</f>
        <v>70000</v>
      </c>
      <c r="F66" s="809">
        <f>F53*B66</f>
        <v>175000</v>
      </c>
      <c r="G66" s="809">
        <f>G53*B66</f>
        <v>175000</v>
      </c>
      <c r="H66" s="810">
        <f>H53*B66</f>
        <v>262500</v>
      </c>
      <c r="I66" s="503">
        <f>I53*B66</f>
        <v>402500</v>
      </c>
      <c r="J66" s="13">
        <f t="shared" si="4"/>
        <v>717500</v>
      </c>
      <c r="K66" s="809">
        <f>K53*B66</f>
        <v>126000</v>
      </c>
      <c r="L66" s="809">
        <f>L53*B66</f>
        <v>126000</v>
      </c>
      <c r="M66" s="809">
        <f>M53*B66</f>
        <v>126000</v>
      </c>
      <c r="N66" s="810">
        <f>N53*B66</f>
        <v>126000</v>
      </c>
      <c r="O66" s="13">
        <f t="shared" si="5"/>
        <v>1221500</v>
      </c>
    </row>
    <row r="67" spans="1:15" ht="15" thickBot="1" x14ac:dyDescent="0.35">
      <c r="A67" s="811" t="s">
        <v>143</v>
      </c>
      <c r="B67" s="812">
        <v>35</v>
      </c>
      <c r="C67" s="545">
        <f>C53*B67</f>
        <v>35000</v>
      </c>
      <c r="D67" s="545">
        <f>D53*B67</f>
        <v>0</v>
      </c>
      <c r="E67" s="549">
        <f>E53*B67</f>
        <v>70000</v>
      </c>
      <c r="F67" s="549">
        <f>F53*B67</f>
        <v>175000</v>
      </c>
      <c r="G67" s="549">
        <f>G53*B67</f>
        <v>175000</v>
      </c>
      <c r="H67" s="813">
        <f>H53*B67</f>
        <v>262500</v>
      </c>
      <c r="I67" s="544">
        <f>I53*B67</f>
        <v>402500</v>
      </c>
      <c r="J67" s="13">
        <f t="shared" si="4"/>
        <v>717500</v>
      </c>
      <c r="K67" s="549">
        <f>K53*B67</f>
        <v>126000</v>
      </c>
      <c r="L67" s="549">
        <f>L53*B67</f>
        <v>126000</v>
      </c>
      <c r="M67" s="549">
        <f>M53*B67</f>
        <v>126000</v>
      </c>
      <c r="N67" s="813">
        <f>N53*B67</f>
        <v>126000</v>
      </c>
      <c r="O67" s="13">
        <f t="shared" si="5"/>
        <v>1221500</v>
      </c>
    </row>
    <row r="68" spans="1:15" ht="15" thickBot="1" x14ac:dyDescent="0.35">
      <c r="A68" s="798" t="s">
        <v>123</v>
      </c>
      <c r="B68" s="814">
        <v>35</v>
      </c>
      <c r="C68" s="802">
        <f>C53*B68</f>
        <v>35000</v>
      </c>
      <c r="D68" s="802">
        <f>D53*B68</f>
        <v>0</v>
      </c>
      <c r="E68" s="803">
        <f>E53*B68</f>
        <v>70000</v>
      </c>
      <c r="F68" s="803">
        <f>F53*B68</f>
        <v>175000</v>
      </c>
      <c r="G68" s="803">
        <f>G53*B68</f>
        <v>175000</v>
      </c>
      <c r="H68" s="804">
        <f>H53*B68</f>
        <v>262500</v>
      </c>
      <c r="I68" s="805">
        <f>I53*B68</f>
        <v>402500</v>
      </c>
      <c r="J68" s="642">
        <f t="shared" si="4"/>
        <v>717500</v>
      </c>
      <c r="K68" s="803">
        <f>K53*B68</f>
        <v>126000</v>
      </c>
      <c r="L68" s="803">
        <f>L53*B68</f>
        <v>126000</v>
      </c>
      <c r="M68" s="803">
        <f>M53*B68</f>
        <v>126000</v>
      </c>
      <c r="N68" s="804">
        <f>N53*B68</f>
        <v>126000</v>
      </c>
      <c r="O68" s="13">
        <f t="shared" si="5"/>
        <v>1221500</v>
      </c>
    </row>
    <row r="69" spans="1:15" ht="15" thickBot="1" x14ac:dyDescent="0.35">
      <c r="A69" s="800" t="s">
        <v>141</v>
      </c>
      <c r="B69" s="829">
        <v>70</v>
      </c>
      <c r="C69" s="388">
        <f>C53*B69</f>
        <v>70000</v>
      </c>
      <c r="D69" s="388">
        <f>D53*B69</f>
        <v>0</v>
      </c>
      <c r="E69" s="389">
        <f>E53*B69</f>
        <v>140000</v>
      </c>
      <c r="F69" s="389">
        <f>F53*B69</f>
        <v>350000</v>
      </c>
      <c r="G69" s="389">
        <f>G53*B69</f>
        <v>350000</v>
      </c>
      <c r="H69" s="830">
        <f>H53*B69</f>
        <v>525000</v>
      </c>
      <c r="I69" s="387">
        <f>I53*B69</f>
        <v>805000</v>
      </c>
      <c r="J69" s="13">
        <f t="shared" si="4"/>
        <v>1435000</v>
      </c>
      <c r="K69" s="389">
        <f>K53*B69</f>
        <v>252000</v>
      </c>
      <c r="L69" s="389">
        <f>L53*B69</f>
        <v>252000</v>
      </c>
      <c r="M69" s="389">
        <f>M53*B69</f>
        <v>252000</v>
      </c>
      <c r="N69" s="830">
        <f>N53*B69</f>
        <v>252000</v>
      </c>
      <c r="O69" s="13">
        <f t="shared" si="5"/>
        <v>2443000</v>
      </c>
    </row>
    <row r="70" spans="1:15" ht="15" thickBot="1" x14ac:dyDescent="0.35">
      <c r="A70" s="799" t="s">
        <v>125</v>
      </c>
      <c r="B70" s="797">
        <v>70</v>
      </c>
      <c r="C70" s="149">
        <f>C53*B70</f>
        <v>70000</v>
      </c>
      <c r="D70" s="149">
        <f>D53*B70</f>
        <v>0</v>
      </c>
      <c r="E70" s="160">
        <f>E53*B70</f>
        <v>140000</v>
      </c>
      <c r="F70" s="160">
        <f>F53*B70</f>
        <v>350000</v>
      </c>
      <c r="G70" s="160">
        <f>G53*B70</f>
        <v>350000</v>
      </c>
      <c r="H70" s="136">
        <f>H53*B70</f>
        <v>525000</v>
      </c>
      <c r="I70" s="135">
        <f>I53*B70</f>
        <v>805000</v>
      </c>
      <c r="J70" s="13">
        <f t="shared" si="4"/>
        <v>1435000</v>
      </c>
      <c r="K70" s="160">
        <f>K53*B70</f>
        <v>252000</v>
      </c>
      <c r="L70" s="160">
        <f>L53*B70</f>
        <v>252000</v>
      </c>
      <c r="M70" s="160">
        <f>M53*B70</f>
        <v>252000</v>
      </c>
      <c r="N70" s="136">
        <f>N53*B70</f>
        <v>252000</v>
      </c>
      <c r="O70" s="13">
        <f t="shared" si="5"/>
        <v>2443000</v>
      </c>
    </row>
    <row r="71" spans="1:15" ht="15" thickBot="1" x14ac:dyDescent="0.35">
      <c r="A71" s="831" t="s">
        <v>128</v>
      </c>
      <c r="B71" s="832">
        <v>70</v>
      </c>
      <c r="C71" s="833">
        <f>C53*B71</f>
        <v>70000</v>
      </c>
      <c r="D71" s="833">
        <f>D53*B71</f>
        <v>0</v>
      </c>
      <c r="E71" s="834">
        <f>E53*B71</f>
        <v>140000</v>
      </c>
      <c r="F71" s="834">
        <f>F53*B71</f>
        <v>350000</v>
      </c>
      <c r="G71" s="834">
        <f>G53*B71</f>
        <v>350000</v>
      </c>
      <c r="H71" s="835">
        <f>H53*B71</f>
        <v>525000</v>
      </c>
      <c r="I71" s="836">
        <f>I53*B71</f>
        <v>805000</v>
      </c>
      <c r="J71" s="642">
        <f t="shared" si="4"/>
        <v>1435000</v>
      </c>
      <c r="K71" s="834">
        <f>K53*B71</f>
        <v>252000</v>
      </c>
      <c r="L71" s="834">
        <f>L53*B71</f>
        <v>252000</v>
      </c>
      <c r="M71" s="834">
        <f>M53*B71</f>
        <v>252000</v>
      </c>
      <c r="N71" s="835">
        <f>N53*B71</f>
        <v>252000</v>
      </c>
      <c r="O71" s="13">
        <f t="shared" si="5"/>
        <v>2443000</v>
      </c>
    </row>
    <row r="72" spans="1:15" ht="15" thickBot="1" x14ac:dyDescent="0.35">
      <c r="A72" s="837" t="s">
        <v>127</v>
      </c>
      <c r="B72" s="838">
        <v>70</v>
      </c>
      <c r="C72" s="839">
        <f>C53*B72</f>
        <v>70000</v>
      </c>
      <c r="D72" s="839">
        <f>D53*B72</f>
        <v>0</v>
      </c>
      <c r="E72" s="840">
        <f>E53*B72</f>
        <v>140000</v>
      </c>
      <c r="F72" s="840">
        <f>F53*B72</f>
        <v>350000</v>
      </c>
      <c r="G72" s="840">
        <f>G53*B72</f>
        <v>350000</v>
      </c>
      <c r="H72" s="841">
        <f>H53*B72</f>
        <v>525000</v>
      </c>
      <c r="I72" s="842">
        <f>I53*B72</f>
        <v>805000</v>
      </c>
      <c r="J72" s="13">
        <f t="shared" si="4"/>
        <v>1435000</v>
      </c>
      <c r="K72" s="840">
        <f>K53*B72</f>
        <v>252000</v>
      </c>
      <c r="L72" s="840">
        <f>L53*B72</f>
        <v>252000</v>
      </c>
      <c r="M72" s="840">
        <f>M53*B72</f>
        <v>252000</v>
      </c>
      <c r="N72" s="841">
        <f>N53*B72</f>
        <v>252000</v>
      </c>
      <c r="O72" s="13">
        <f t="shared" si="5"/>
        <v>2443000</v>
      </c>
    </row>
    <row r="73" spans="1:15" ht="15" thickBot="1" x14ac:dyDescent="0.35">
      <c r="A73" s="843" t="s">
        <v>142</v>
      </c>
      <c r="B73" s="844">
        <v>150</v>
      </c>
      <c r="C73" s="845">
        <f>C53*B73</f>
        <v>150000</v>
      </c>
      <c r="D73" s="845">
        <f>D53*B73</f>
        <v>0</v>
      </c>
      <c r="E73" s="846">
        <f>E53*B73</f>
        <v>300000</v>
      </c>
      <c r="F73" s="846">
        <f>F53*B73</f>
        <v>750000</v>
      </c>
      <c r="G73" s="846">
        <f>G53*B73</f>
        <v>750000</v>
      </c>
      <c r="H73" s="847">
        <f>H53*B73</f>
        <v>1125000</v>
      </c>
      <c r="I73" s="848">
        <f>I53*B73</f>
        <v>1725000</v>
      </c>
      <c r="J73" s="642">
        <f t="shared" si="4"/>
        <v>3075000</v>
      </c>
      <c r="K73" s="846">
        <f>K53*B73</f>
        <v>540000</v>
      </c>
      <c r="L73" s="846">
        <f>L53*B73</f>
        <v>540000</v>
      </c>
      <c r="M73" s="846">
        <f>M53*B73</f>
        <v>540000</v>
      </c>
      <c r="N73" s="847">
        <f>N53*B73</f>
        <v>540000</v>
      </c>
      <c r="O73" s="13">
        <f t="shared" si="5"/>
        <v>5235000</v>
      </c>
    </row>
    <row r="74" spans="1:15" ht="15" thickBot="1" x14ac:dyDescent="0.35">
      <c r="A74" s="849" t="s">
        <v>149</v>
      </c>
      <c r="B74" s="850">
        <v>500</v>
      </c>
      <c r="C74" s="851">
        <f>C53*B74</f>
        <v>500000</v>
      </c>
      <c r="D74" s="851">
        <f>D53*B74</f>
        <v>0</v>
      </c>
      <c r="E74" s="852">
        <f>E53*B74</f>
        <v>1000000</v>
      </c>
      <c r="F74" s="852">
        <f>F53*B74</f>
        <v>2500000</v>
      </c>
      <c r="G74" s="852">
        <f>G53*B74</f>
        <v>2500000</v>
      </c>
      <c r="H74" s="853">
        <f>H53*B74</f>
        <v>3750000</v>
      </c>
      <c r="I74" s="854">
        <f>I53*B74</f>
        <v>5750000</v>
      </c>
      <c r="J74" s="642">
        <f t="shared" si="4"/>
        <v>10250000</v>
      </c>
      <c r="K74" s="852">
        <f>K53*B74</f>
        <v>1800000</v>
      </c>
      <c r="L74" s="852">
        <f>L53*B74</f>
        <v>1800000</v>
      </c>
      <c r="M74" s="852">
        <f>M53*B74</f>
        <v>1800000</v>
      </c>
      <c r="N74" s="853">
        <f>N53*B74</f>
        <v>1800000</v>
      </c>
      <c r="O74" s="13">
        <f t="shared" si="5"/>
        <v>17450000</v>
      </c>
    </row>
    <row r="75" spans="1:15" ht="15" thickBot="1" x14ac:dyDescent="0.35"/>
    <row r="76" spans="1:15" ht="15" thickBot="1" x14ac:dyDescent="0.35">
      <c r="A76" s="855" t="s">
        <v>3</v>
      </c>
      <c r="B76" s="119">
        <v>0.2</v>
      </c>
      <c r="C76" s="141">
        <f>C78*B76</f>
        <v>200</v>
      </c>
      <c r="D76" s="141">
        <f>D78*B76</f>
        <v>0</v>
      </c>
      <c r="E76" s="152">
        <f>E78*B76</f>
        <v>400</v>
      </c>
      <c r="F76" s="152">
        <f>F78*B76</f>
        <v>1000</v>
      </c>
      <c r="G76" s="152">
        <f>G78*B76</f>
        <v>1000</v>
      </c>
      <c r="H76" s="120">
        <f>H78*B76</f>
        <v>1500</v>
      </c>
      <c r="I76" s="119">
        <f>I78*B76</f>
        <v>2300</v>
      </c>
      <c r="J76" s="641">
        <f t="shared" ref="J76:J99" si="6">C76+D76+E76+F76+G76+H76</f>
        <v>4100</v>
      </c>
      <c r="K76" s="152">
        <f>K78*B76</f>
        <v>720</v>
      </c>
      <c r="L76" s="152">
        <f>L78*B76</f>
        <v>720</v>
      </c>
      <c r="M76" s="152">
        <f>M78*B76</f>
        <v>720</v>
      </c>
      <c r="N76" s="120">
        <f>N78*B76</f>
        <v>720</v>
      </c>
      <c r="O76" s="520">
        <f t="shared" ref="O76:O99" si="7">C76+D76+E76+F76+G76+H76+K76+L76+M76+N76</f>
        <v>6980</v>
      </c>
    </row>
    <row r="77" spans="1:15" ht="15" thickBot="1" x14ac:dyDescent="0.35">
      <c r="A77" s="103" t="s">
        <v>4</v>
      </c>
      <c r="B77" s="121">
        <v>0.5</v>
      </c>
      <c r="C77" s="142">
        <f>C78*B77</f>
        <v>500</v>
      </c>
      <c r="D77" s="142">
        <f>D78*B77</f>
        <v>0</v>
      </c>
      <c r="E77" s="153">
        <f>E78*B77</f>
        <v>1000</v>
      </c>
      <c r="F77" s="153">
        <f>F78*B77</f>
        <v>2500</v>
      </c>
      <c r="G77" s="153">
        <f>G78*B77</f>
        <v>2500</v>
      </c>
      <c r="H77" s="122">
        <f>H78*B77</f>
        <v>3750</v>
      </c>
      <c r="I77" s="121">
        <f>I78*B77</f>
        <v>5750</v>
      </c>
      <c r="J77" s="13">
        <f t="shared" si="6"/>
        <v>10250</v>
      </c>
      <c r="K77" s="153">
        <f>K78*B77</f>
        <v>1800</v>
      </c>
      <c r="L77" s="153">
        <f>L78*B77</f>
        <v>1800</v>
      </c>
      <c r="M77" s="153">
        <f>M78*B77</f>
        <v>1800</v>
      </c>
      <c r="N77" s="122">
        <f>N78*B77</f>
        <v>1800</v>
      </c>
      <c r="O77" s="13">
        <f t="shared" si="7"/>
        <v>17450</v>
      </c>
    </row>
    <row r="78" spans="1:15" ht="15" thickBot="1" x14ac:dyDescent="0.35">
      <c r="A78" s="104" t="s">
        <v>5</v>
      </c>
      <c r="B78" s="123">
        <v>1</v>
      </c>
      <c r="C78" s="143">
        <v>1000</v>
      </c>
      <c r="D78" s="143">
        <v>0</v>
      </c>
      <c r="E78" s="154">
        <v>2000</v>
      </c>
      <c r="F78" s="154">
        <v>5000</v>
      </c>
      <c r="G78" s="154">
        <v>5000</v>
      </c>
      <c r="H78" s="124">
        <v>7500</v>
      </c>
      <c r="I78" s="123">
        <v>11500</v>
      </c>
      <c r="J78" s="13">
        <f t="shared" si="6"/>
        <v>20500</v>
      </c>
      <c r="K78" s="154">
        <v>3600</v>
      </c>
      <c r="L78" s="154">
        <v>3600</v>
      </c>
      <c r="M78" s="154">
        <v>3600</v>
      </c>
      <c r="N78" s="124">
        <v>3600</v>
      </c>
      <c r="O78" s="13">
        <f t="shared" si="7"/>
        <v>34900</v>
      </c>
    </row>
    <row r="79" spans="1:15" ht="15" thickBot="1" x14ac:dyDescent="0.35">
      <c r="A79" s="105" t="s">
        <v>6</v>
      </c>
      <c r="B79" s="125">
        <v>1.5</v>
      </c>
      <c r="C79" s="144">
        <f>C78*B79</f>
        <v>1500</v>
      </c>
      <c r="D79" s="144">
        <f>D78*B79</f>
        <v>0</v>
      </c>
      <c r="E79" s="155">
        <f>E78*B79</f>
        <v>3000</v>
      </c>
      <c r="F79" s="155">
        <f>F78*B79</f>
        <v>7500</v>
      </c>
      <c r="G79" s="155">
        <f>G78*B79</f>
        <v>7500</v>
      </c>
      <c r="H79" s="126">
        <f>H78*B79</f>
        <v>11250</v>
      </c>
      <c r="I79" s="125">
        <f>I78*B79</f>
        <v>17250</v>
      </c>
      <c r="J79" s="13">
        <f t="shared" si="6"/>
        <v>30750</v>
      </c>
      <c r="K79" s="155">
        <f>K78*B79</f>
        <v>5400</v>
      </c>
      <c r="L79" s="155">
        <f>L78*B79</f>
        <v>5400</v>
      </c>
      <c r="M79" s="155">
        <f>M78*B79</f>
        <v>5400</v>
      </c>
      <c r="N79" s="126">
        <f>N78*B79</f>
        <v>5400</v>
      </c>
      <c r="O79" s="13">
        <f t="shared" si="7"/>
        <v>52350</v>
      </c>
    </row>
    <row r="80" spans="1:15" ht="15" thickBot="1" x14ac:dyDescent="0.35">
      <c r="A80" s="106" t="s">
        <v>7</v>
      </c>
      <c r="B80" s="127">
        <v>2</v>
      </c>
      <c r="C80" s="145">
        <f>C78*B80</f>
        <v>2000</v>
      </c>
      <c r="D80" s="145">
        <f>D78*B80</f>
        <v>0</v>
      </c>
      <c r="E80" s="156">
        <f>E78*B80</f>
        <v>4000</v>
      </c>
      <c r="F80" s="156">
        <f>F78*B80</f>
        <v>10000</v>
      </c>
      <c r="G80" s="156">
        <f>G78*B80</f>
        <v>10000</v>
      </c>
      <c r="H80" s="128">
        <f>H78*B80</f>
        <v>15000</v>
      </c>
      <c r="I80" s="127">
        <f>I78*B80</f>
        <v>23000</v>
      </c>
      <c r="J80" s="13">
        <f t="shared" si="6"/>
        <v>41000</v>
      </c>
      <c r="K80" s="156">
        <f>K78*B80</f>
        <v>7200</v>
      </c>
      <c r="L80" s="156">
        <f>L78*B80</f>
        <v>7200</v>
      </c>
      <c r="M80" s="156">
        <f>M78*B80</f>
        <v>7200</v>
      </c>
      <c r="N80" s="128">
        <f>N78*B80</f>
        <v>7200</v>
      </c>
      <c r="O80" s="13">
        <f t="shared" si="7"/>
        <v>69800</v>
      </c>
    </row>
    <row r="81" spans="1:15" ht="15" thickBot="1" x14ac:dyDescent="0.35">
      <c r="A81" s="107" t="s">
        <v>8</v>
      </c>
      <c r="B81" s="129">
        <v>3</v>
      </c>
      <c r="C81" s="146">
        <f>C78*B81</f>
        <v>3000</v>
      </c>
      <c r="D81" s="146">
        <f>D78*B81</f>
        <v>0</v>
      </c>
      <c r="E81" s="157">
        <f>E78*B81</f>
        <v>6000</v>
      </c>
      <c r="F81" s="157">
        <f>F78*B81</f>
        <v>15000</v>
      </c>
      <c r="G81" s="157">
        <f>G78*B81</f>
        <v>15000</v>
      </c>
      <c r="H81" s="130">
        <f>H78*B81</f>
        <v>22500</v>
      </c>
      <c r="I81" s="129">
        <f>I78*B81</f>
        <v>34500</v>
      </c>
      <c r="J81" s="13">
        <f t="shared" si="6"/>
        <v>61500</v>
      </c>
      <c r="K81" s="157">
        <f>K78*B81</f>
        <v>10800</v>
      </c>
      <c r="L81" s="157">
        <f>L78*B81</f>
        <v>10800</v>
      </c>
      <c r="M81" s="157">
        <f>M78*B81</f>
        <v>10800</v>
      </c>
      <c r="N81" s="130">
        <f>N78*B81</f>
        <v>10800</v>
      </c>
      <c r="O81" s="13">
        <f t="shared" si="7"/>
        <v>104700</v>
      </c>
    </row>
    <row r="82" spans="1:15" ht="15" thickBot="1" x14ac:dyDescent="0.35">
      <c r="A82" s="784" t="s">
        <v>14</v>
      </c>
      <c r="B82" s="785">
        <v>5</v>
      </c>
      <c r="C82" s="786">
        <f>C78*B82</f>
        <v>5000</v>
      </c>
      <c r="D82" s="787">
        <f>D78*B82</f>
        <v>0</v>
      </c>
      <c r="E82" s="787">
        <f>E78*B82</f>
        <v>10000</v>
      </c>
      <c r="F82" s="787">
        <f>F78*B82</f>
        <v>25000</v>
      </c>
      <c r="G82" s="787">
        <f>G78*B82</f>
        <v>25000</v>
      </c>
      <c r="H82" s="788">
        <f>H78*B82</f>
        <v>37500</v>
      </c>
      <c r="I82" s="785">
        <f>I78*B82</f>
        <v>57500</v>
      </c>
      <c r="J82" s="13">
        <f t="shared" si="6"/>
        <v>102500</v>
      </c>
      <c r="K82" s="787">
        <f>K78*B82</f>
        <v>18000</v>
      </c>
      <c r="L82" s="787">
        <f>L78*B82</f>
        <v>18000</v>
      </c>
      <c r="M82" s="787">
        <f>M78*B82</f>
        <v>18000</v>
      </c>
      <c r="N82" s="788">
        <f>N78*B82</f>
        <v>18000</v>
      </c>
      <c r="O82" s="13">
        <f t="shared" si="7"/>
        <v>174500</v>
      </c>
    </row>
    <row r="83" spans="1:15" ht="15" thickBot="1" x14ac:dyDescent="0.35">
      <c r="A83" s="110" t="s">
        <v>9</v>
      </c>
      <c r="B83" s="644">
        <v>7</v>
      </c>
      <c r="C83" s="645">
        <f>C78*B83</f>
        <v>7000</v>
      </c>
      <c r="D83" s="646">
        <f>D78*B83</f>
        <v>0</v>
      </c>
      <c r="E83" s="646">
        <f>E78*B83</f>
        <v>14000</v>
      </c>
      <c r="F83" s="646">
        <f>F78*B83</f>
        <v>35000</v>
      </c>
      <c r="G83" s="646">
        <f>G78*B83</f>
        <v>35000</v>
      </c>
      <c r="H83" s="647">
        <f>H78*B83</f>
        <v>52500</v>
      </c>
      <c r="I83" s="644">
        <f>I78*B83</f>
        <v>80500</v>
      </c>
      <c r="J83" s="643">
        <f t="shared" si="6"/>
        <v>143500</v>
      </c>
      <c r="K83" s="646">
        <f>K78*B83</f>
        <v>25200</v>
      </c>
      <c r="L83" s="646">
        <f>L78*B83</f>
        <v>25200</v>
      </c>
      <c r="M83" s="646">
        <f>M78*B83</f>
        <v>25200</v>
      </c>
      <c r="N83" s="647">
        <f>N78*B83</f>
        <v>25200</v>
      </c>
      <c r="O83" s="643">
        <f t="shared" si="7"/>
        <v>244300</v>
      </c>
    </row>
    <row r="84" spans="1:15" ht="15" thickBot="1" x14ac:dyDescent="0.35">
      <c r="A84" s="109" t="s">
        <v>122</v>
      </c>
      <c r="B84" s="815">
        <v>7</v>
      </c>
      <c r="C84" s="816">
        <f>C78*B84</f>
        <v>7000</v>
      </c>
      <c r="D84" s="524">
        <f>D78*B84</f>
        <v>0</v>
      </c>
      <c r="E84" s="524">
        <f>E78*B84</f>
        <v>14000</v>
      </c>
      <c r="F84" s="524">
        <f>F78*B84</f>
        <v>35000</v>
      </c>
      <c r="G84" s="524">
        <f>G78*B84</f>
        <v>35000</v>
      </c>
      <c r="H84" s="525">
        <f>H78*B84</f>
        <v>52500</v>
      </c>
      <c r="I84" s="815">
        <f>I78*B84</f>
        <v>80500</v>
      </c>
      <c r="J84" s="643">
        <f t="shared" si="6"/>
        <v>143500</v>
      </c>
      <c r="K84" s="524">
        <f>K78*B84</f>
        <v>25200</v>
      </c>
      <c r="L84" s="524">
        <f>L78*B84</f>
        <v>25200</v>
      </c>
      <c r="M84" s="524">
        <f>M78*B84</f>
        <v>25200</v>
      </c>
      <c r="N84" s="525">
        <f>N78*B84</f>
        <v>25200</v>
      </c>
      <c r="O84" s="643">
        <f t="shared" si="7"/>
        <v>244300</v>
      </c>
    </row>
    <row r="85" spans="1:15" ht="15" thickBot="1" x14ac:dyDescent="0.35">
      <c r="A85" s="113" t="s">
        <v>119</v>
      </c>
      <c r="B85" s="789">
        <v>10</v>
      </c>
      <c r="C85" s="790">
        <f>C78*B85</f>
        <v>10000</v>
      </c>
      <c r="D85" s="529">
        <f>D78*B85</f>
        <v>0</v>
      </c>
      <c r="E85" s="529">
        <f>E78*B85</f>
        <v>20000</v>
      </c>
      <c r="F85" s="529">
        <f>F78*B85</f>
        <v>50000</v>
      </c>
      <c r="G85" s="529">
        <f>G78*B85</f>
        <v>50000</v>
      </c>
      <c r="H85" s="530">
        <f>H78*B85</f>
        <v>75000</v>
      </c>
      <c r="I85" s="789">
        <f>I78*B85</f>
        <v>115000</v>
      </c>
      <c r="J85" s="641">
        <f t="shared" si="6"/>
        <v>205000</v>
      </c>
      <c r="K85" s="529">
        <f>K78*B85</f>
        <v>36000</v>
      </c>
      <c r="L85" s="529">
        <f>L78*B85</f>
        <v>36000</v>
      </c>
      <c r="M85" s="529">
        <f>M78*B85</f>
        <v>36000</v>
      </c>
      <c r="N85" s="530">
        <f>N78*B85</f>
        <v>36000</v>
      </c>
      <c r="O85" s="641">
        <f t="shared" si="7"/>
        <v>349000</v>
      </c>
    </row>
    <row r="86" spans="1:15" ht="15" thickBot="1" x14ac:dyDescent="0.35">
      <c r="A86" s="108" t="s">
        <v>12</v>
      </c>
      <c r="B86" s="817">
        <v>10</v>
      </c>
      <c r="C86" s="818">
        <f>C78*B86</f>
        <v>10000</v>
      </c>
      <c r="D86" s="522">
        <f>D78*B86</f>
        <v>0</v>
      </c>
      <c r="E86" s="522">
        <f>E78*B86</f>
        <v>20000</v>
      </c>
      <c r="F86" s="522">
        <f>F78*B86</f>
        <v>50000</v>
      </c>
      <c r="G86" s="522">
        <f>G78*B86</f>
        <v>50000</v>
      </c>
      <c r="H86" s="523">
        <f>H78*B86</f>
        <v>75000</v>
      </c>
      <c r="I86" s="817">
        <f>I78*B86</f>
        <v>115000</v>
      </c>
      <c r="J86" s="643">
        <f t="shared" si="6"/>
        <v>205000</v>
      </c>
      <c r="K86" s="522">
        <f>K78*B86</f>
        <v>36000</v>
      </c>
      <c r="L86" s="522">
        <f>L78*B86</f>
        <v>36000</v>
      </c>
      <c r="M86" s="522">
        <f>M78*B86</f>
        <v>36000</v>
      </c>
      <c r="N86" s="523">
        <f>N78*B86</f>
        <v>36000</v>
      </c>
      <c r="O86" s="643">
        <f t="shared" si="7"/>
        <v>349000</v>
      </c>
    </row>
    <row r="87" spans="1:15" ht="15" thickBot="1" x14ac:dyDescent="0.35">
      <c r="A87" s="791" t="s">
        <v>18</v>
      </c>
      <c r="B87" s="507">
        <v>15</v>
      </c>
      <c r="C87" s="826">
        <f>C78*B87</f>
        <v>15000</v>
      </c>
      <c r="D87" s="827">
        <f>D78*B87</f>
        <v>0</v>
      </c>
      <c r="E87" s="827">
        <f>E78*B87</f>
        <v>30000</v>
      </c>
      <c r="F87" s="827">
        <f>F78*B87</f>
        <v>75000</v>
      </c>
      <c r="G87" s="827">
        <f>G78*B87</f>
        <v>75000</v>
      </c>
      <c r="H87" s="828">
        <f>H78*B87</f>
        <v>112500</v>
      </c>
      <c r="I87" s="507">
        <f>I78*B87</f>
        <v>172500</v>
      </c>
      <c r="J87" s="13">
        <f t="shared" si="6"/>
        <v>307500</v>
      </c>
      <c r="K87" s="827">
        <f>K78*B87</f>
        <v>54000</v>
      </c>
      <c r="L87" s="827">
        <f>L78*B87</f>
        <v>54000</v>
      </c>
      <c r="M87" s="827">
        <f>M78*B87</f>
        <v>54000</v>
      </c>
      <c r="N87" s="828">
        <f>N78*B87</f>
        <v>54000</v>
      </c>
      <c r="O87" s="13">
        <f t="shared" si="7"/>
        <v>523500</v>
      </c>
    </row>
    <row r="88" spans="1:15" ht="15" thickBot="1" x14ac:dyDescent="0.35">
      <c r="A88" s="792" t="s">
        <v>25</v>
      </c>
      <c r="B88" s="793">
        <v>20</v>
      </c>
      <c r="C88" s="794">
        <f>C78*B88</f>
        <v>20000</v>
      </c>
      <c r="D88" s="795">
        <f>D78*B88</f>
        <v>0</v>
      </c>
      <c r="E88" s="795">
        <f>E78*B88</f>
        <v>40000</v>
      </c>
      <c r="F88" s="795">
        <f>F78*B88</f>
        <v>100000</v>
      </c>
      <c r="G88" s="795">
        <f>G78*B88</f>
        <v>100000</v>
      </c>
      <c r="H88" s="796">
        <f>H78*B88</f>
        <v>150000</v>
      </c>
      <c r="I88" s="793">
        <f>I78*B88</f>
        <v>230000</v>
      </c>
      <c r="J88" s="641">
        <f t="shared" si="6"/>
        <v>410000</v>
      </c>
      <c r="K88" s="795">
        <f>K78*B88</f>
        <v>72000</v>
      </c>
      <c r="L88" s="795">
        <f>L78*B88</f>
        <v>72000</v>
      </c>
      <c r="M88" s="795">
        <f>M78*B88</f>
        <v>72000</v>
      </c>
      <c r="N88" s="796">
        <f>N78*B88</f>
        <v>72000</v>
      </c>
      <c r="O88" s="641">
        <f t="shared" si="7"/>
        <v>698000</v>
      </c>
    </row>
    <row r="89" spans="1:15" ht="15" thickBot="1" x14ac:dyDescent="0.35">
      <c r="A89" s="801" t="s">
        <v>121</v>
      </c>
      <c r="B89" s="819">
        <v>20</v>
      </c>
      <c r="C89" s="820">
        <f>C78*B89</f>
        <v>20000</v>
      </c>
      <c r="D89" s="527">
        <f>D78*B89</f>
        <v>0</v>
      </c>
      <c r="E89" s="527">
        <f>E78*B89</f>
        <v>40000</v>
      </c>
      <c r="F89" s="527">
        <f>F78*B89</f>
        <v>100000</v>
      </c>
      <c r="G89" s="527">
        <f>G78*B89</f>
        <v>100000</v>
      </c>
      <c r="H89" s="528">
        <f>H78*B89</f>
        <v>150000</v>
      </c>
      <c r="I89" s="819">
        <f>I78*B89</f>
        <v>230000</v>
      </c>
      <c r="J89" s="641">
        <f t="shared" si="6"/>
        <v>410000</v>
      </c>
      <c r="K89" s="527">
        <f>K78*B89</f>
        <v>72000</v>
      </c>
      <c r="L89" s="527">
        <f>L78*B89</f>
        <v>72000</v>
      </c>
      <c r="M89" s="527">
        <f>M78*B89</f>
        <v>72000</v>
      </c>
      <c r="N89" s="528">
        <f>N78*B89</f>
        <v>72000</v>
      </c>
      <c r="O89" s="641">
        <f t="shared" si="7"/>
        <v>698000</v>
      </c>
    </row>
    <row r="90" spans="1:15" ht="15" thickBot="1" x14ac:dyDescent="0.35">
      <c r="A90" s="821" t="s">
        <v>124</v>
      </c>
      <c r="B90" s="822">
        <v>20</v>
      </c>
      <c r="C90" s="823">
        <f>C78*B90</f>
        <v>20000</v>
      </c>
      <c r="D90" s="824">
        <f>D78*B90</f>
        <v>0</v>
      </c>
      <c r="E90" s="824">
        <f>E78*B90</f>
        <v>40000</v>
      </c>
      <c r="F90" s="824">
        <f>F78*B90</f>
        <v>100000</v>
      </c>
      <c r="G90" s="824">
        <f>G78*B90</f>
        <v>100000</v>
      </c>
      <c r="H90" s="825">
        <f>H78*B90</f>
        <v>150000</v>
      </c>
      <c r="I90" s="822">
        <f>I78*B90</f>
        <v>230000</v>
      </c>
      <c r="J90" s="641">
        <f t="shared" si="6"/>
        <v>410000</v>
      </c>
      <c r="K90" s="824">
        <f>K78*B90</f>
        <v>72000</v>
      </c>
      <c r="L90" s="824">
        <f>L78*B90</f>
        <v>72000</v>
      </c>
      <c r="M90" s="824">
        <f>M78*B90</f>
        <v>72000</v>
      </c>
      <c r="N90" s="825">
        <f>N78*B90</f>
        <v>72000</v>
      </c>
      <c r="O90" s="641">
        <f t="shared" si="7"/>
        <v>698000</v>
      </c>
    </row>
    <row r="91" spans="1:15" ht="15" thickBot="1" x14ac:dyDescent="0.35">
      <c r="A91" s="806" t="s">
        <v>10</v>
      </c>
      <c r="B91" s="807">
        <v>35</v>
      </c>
      <c r="C91" s="808">
        <f>C78*B91</f>
        <v>35000</v>
      </c>
      <c r="D91" s="808">
        <f>D78*B91</f>
        <v>0</v>
      </c>
      <c r="E91" s="809">
        <f>E78*B91</f>
        <v>70000</v>
      </c>
      <c r="F91" s="809">
        <f>F78*B91</f>
        <v>175000</v>
      </c>
      <c r="G91" s="809">
        <f>G78*B91</f>
        <v>175000</v>
      </c>
      <c r="H91" s="810">
        <f>H78*B91</f>
        <v>262500</v>
      </c>
      <c r="I91" s="503">
        <f>I78*B91</f>
        <v>402500</v>
      </c>
      <c r="J91" s="13">
        <f t="shared" si="6"/>
        <v>717500</v>
      </c>
      <c r="K91" s="809">
        <f>K78*B91</f>
        <v>126000</v>
      </c>
      <c r="L91" s="809">
        <f>L78*B91</f>
        <v>126000</v>
      </c>
      <c r="M91" s="809">
        <f>M78*B91</f>
        <v>126000</v>
      </c>
      <c r="N91" s="810">
        <f>N78*B91</f>
        <v>126000</v>
      </c>
      <c r="O91" s="13">
        <f t="shared" si="7"/>
        <v>1221500</v>
      </c>
    </row>
    <row r="92" spans="1:15" ht="15" thickBot="1" x14ac:dyDescent="0.35">
      <c r="A92" s="811" t="s">
        <v>143</v>
      </c>
      <c r="B92" s="812">
        <v>35</v>
      </c>
      <c r="C92" s="545">
        <f>C78*B92</f>
        <v>35000</v>
      </c>
      <c r="D92" s="545">
        <f>D78*B92</f>
        <v>0</v>
      </c>
      <c r="E92" s="549">
        <f>E78*B92</f>
        <v>70000</v>
      </c>
      <c r="F92" s="549">
        <f>F78*B92</f>
        <v>175000</v>
      </c>
      <c r="G92" s="549">
        <f>G78*B92</f>
        <v>175000</v>
      </c>
      <c r="H92" s="813">
        <f>H78*B92</f>
        <v>262500</v>
      </c>
      <c r="I92" s="544">
        <f>I78*B92</f>
        <v>402500</v>
      </c>
      <c r="J92" s="13">
        <f t="shared" si="6"/>
        <v>717500</v>
      </c>
      <c r="K92" s="549">
        <f>K78*B92</f>
        <v>126000</v>
      </c>
      <c r="L92" s="549">
        <f>L78*B92</f>
        <v>126000</v>
      </c>
      <c r="M92" s="549">
        <f>M78*B92</f>
        <v>126000</v>
      </c>
      <c r="N92" s="813">
        <f>N78*B92</f>
        <v>126000</v>
      </c>
      <c r="O92" s="13">
        <f t="shared" si="7"/>
        <v>1221500</v>
      </c>
    </row>
    <row r="93" spans="1:15" ht="15" thickBot="1" x14ac:dyDescent="0.35">
      <c r="A93" s="798" t="s">
        <v>123</v>
      </c>
      <c r="B93" s="814">
        <v>35</v>
      </c>
      <c r="C93" s="802">
        <f>C78*B93</f>
        <v>35000</v>
      </c>
      <c r="D93" s="802">
        <f>D78*B93</f>
        <v>0</v>
      </c>
      <c r="E93" s="803">
        <f>E78*B93</f>
        <v>70000</v>
      </c>
      <c r="F93" s="803">
        <f>F78*B93</f>
        <v>175000</v>
      </c>
      <c r="G93" s="803">
        <f>G78*B93</f>
        <v>175000</v>
      </c>
      <c r="H93" s="804">
        <f>H78*B93</f>
        <v>262500</v>
      </c>
      <c r="I93" s="805">
        <f>I78*B93</f>
        <v>402500</v>
      </c>
      <c r="J93" s="642">
        <f t="shared" si="6"/>
        <v>717500</v>
      </c>
      <c r="K93" s="803">
        <f>K78*B93</f>
        <v>126000</v>
      </c>
      <c r="L93" s="803">
        <f>L78*B93</f>
        <v>126000</v>
      </c>
      <c r="M93" s="803">
        <f>M78*B93</f>
        <v>126000</v>
      </c>
      <c r="N93" s="804">
        <f>N78*B93</f>
        <v>126000</v>
      </c>
      <c r="O93" s="13">
        <f t="shared" si="7"/>
        <v>1221500</v>
      </c>
    </row>
    <row r="94" spans="1:15" ht="15" thickBot="1" x14ac:dyDescent="0.35">
      <c r="A94" s="800" t="s">
        <v>141</v>
      </c>
      <c r="B94" s="829">
        <v>70</v>
      </c>
      <c r="C94" s="388">
        <f>C78*B94</f>
        <v>70000</v>
      </c>
      <c r="D94" s="388">
        <f>D78*B94</f>
        <v>0</v>
      </c>
      <c r="E94" s="389">
        <f>E78*B94</f>
        <v>140000</v>
      </c>
      <c r="F94" s="389">
        <f>F78*B94</f>
        <v>350000</v>
      </c>
      <c r="G94" s="389">
        <f>G78*B94</f>
        <v>350000</v>
      </c>
      <c r="H94" s="830">
        <f>H78*B94</f>
        <v>525000</v>
      </c>
      <c r="I94" s="387">
        <f>I78*B94</f>
        <v>805000</v>
      </c>
      <c r="J94" s="13">
        <f t="shared" si="6"/>
        <v>1435000</v>
      </c>
      <c r="K94" s="389">
        <f>K78*B94</f>
        <v>252000</v>
      </c>
      <c r="L94" s="389">
        <f>L78*B94</f>
        <v>252000</v>
      </c>
      <c r="M94" s="389">
        <f>M78*B94</f>
        <v>252000</v>
      </c>
      <c r="N94" s="830">
        <f>N78*B94</f>
        <v>252000</v>
      </c>
      <c r="O94" s="13">
        <f t="shared" si="7"/>
        <v>2443000</v>
      </c>
    </row>
    <row r="95" spans="1:15" ht="15" thickBot="1" x14ac:dyDescent="0.35">
      <c r="A95" s="799" t="s">
        <v>125</v>
      </c>
      <c r="B95" s="797">
        <v>70</v>
      </c>
      <c r="C95" s="149">
        <f>C78*B95</f>
        <v>70000</v>
      </c>
      <c r="D95" s="149">
        <f>D78*B95</f>
        <v>0</v>
      </c>
      <c r="E95" s="160">
        <f>E78*B95</f>
        <v>140000</v>
      </c>
      <c r="F95" s="160">
        <f>F78*B95</f>
        <v>350000</v>
      </c>
      <c r="G95" s="160">
        <f>G78*B95</f>
        <v>350000</v>
      </c>
      <c r="H95" s="136">
        <f>H78*B95</f>
        <v>525000</v>
      </c>
      <c r="I95" s="135">
        <f>I78*B95</f>
        <v>805000</v>
      </c>
      <c r="J95" s="13">
        <f t="shared" si="6"/>
        <v>1435000</v>
      </c>
      <c r="K95" s="160">
        <f>K78*B95</f>
        <v>252000</v>
      </c>
      <c r="L95" s="160">
        <f>L78*B95</f>
        <v>252000</v>
      </c>
      <c r="M95" s="160">
        <f>M78*B95</f>
        <v>252000</v>
      </c>
      <c r="N95" s="136">
        <f>N78*B95</f>
        <v>252000</v>
      </c>
      <c r="O95" s="13">
        <f t="shared" si="7"/>
        <v>2443000</v>
      </c>
    </row>
    <row r="96" spans="1:15" ht="15" thickBot="1" x14ac:dyDescent="0.35">
      <c r="A96" s="831" t="s">
        <v>128</v>
      </c>
      <c r="B96" s="832">
        <v>70</v>
      </c>
      <c r="C96" s="833">
        <f>C78*B96</f>
        <v>70000</v>
      </c>
      <c r="D96" s="833">
        <f>D78*B96</f>
        <v>0</v>
      </c>
      <c r="E96" s="834">
        <f>E78*B96</f>
        <v>140000</v>
      </c>
      <c r="F96" s="834">
        <f>F78*B96</f>
        <v>350000</v>
      </c>
      <c r="G96" s="834">
        <f>G78*B96</f>
        <v>350000</v>
      </c>
      <c r="H96" s="835">
        <f>H78*B96</f>
        <v>525000</v>
      </c>
      <c r="I96" s="836">
        <f>I78*B96</f>
        <v>805000</v>
      </c>
      <c r="J96" s="642">
        <f t="shared" si="6"/>
        <v>1435000</v>
      </c>
      <c r="K96" s="834">
        <f>K78*B96</f>
        <v>252000</v>
      </c>
      <c r="L96" s="834">
        <f>L78*B96</f>
        <v>252000</v>
      </c>
      <c r="M96" s="834">
        <f>M78*B96</f>
        <v>252000</v>
      </c>
      <c r="N96" s="835">
        <f>N78*B96</f>
        <v>252000</v>
      </c>
      <c r="O96" s="13">
        <f t="shared" si="7"/>
        <v>2443000</v>
      </c>
    </row>
    <row r="97" spans="1:15" ht="15" thickBot="1" x14ac:dyDescent="0.35">
      <c r="A97" s="837" t="s">
        <v>127</v>
      </c>
      <c r="B97" s="838">
        <v>70</v>
      </c>
      <c r="C97" s="839">
        <f>C78*B97</f>
        <v>70000</v>
      </c>
      <c r="D97" s="839">
        <f>D78*B97</f>
        <v>0</v>
      </c>
      <c r="E97" s="840">
        <f>E78*B97</f>
        <v>140000</v>
      </c>
      <c r="F97" s="840">
        <f>F78*B97</f>
        <v>350000</v>
      </c>
      <c r="G97" s="840">
        <f>G78*B97</f>
        <v>350000</v>
      </c>
      <c r="H97" s="841">
        <f>H78*B97</f>
        <v>525000</v>
      </c>
      <c r="I97" s="842">
        <f>I78*B97</f>
        <v>805000</v>
      </c>
      <c r="J97" s="13">
        <f t="shared" si="6"/>
        <v>1435000</v>
      </c>
      <c r="K97" s="840">
        <f>K78*B97</f>
        <v>252000</v>
      </c>
      <c r="L97" s="840">
        <f>L78*B97</f>
        <v>252000</v>
      </c>
      <c r="M97" s="840">
        <f>M78*B97</f>
        <v>252000</v>
      </c>
      <c r="N97" s="841">
        <f>N78*B97</f>
        <v>252000</v>
      </c>
      <c r="O97" s="13">
        <f t="shared" si="7"/>
        <v>2443000</v>
      </c>
    </row>
    <row r="98" spans="1:15" ht="15" thickBot="1" x14ac:dyDescent="0.35">
      <c r="A98" s="843" t="s">
        <v>142</v>
      </c>
      <c r="B98" s="844">
        <v>150</v>
      </c>
      <c r="C98" s="845">
        <f>C78*B98</f>
        <v>150000</v>
      </c>
      <c r="D98" s="845">
        <f>D78*B98</f>
        <v>0</v>
      </c>
      <c r="E98" s="846">
        <f>E78*B98</f>
        <v>300000</v>
      </c>
      <c r="F98" s="846">
        <f>F78*B98</f>
        <v>750000</v>
      </c>
      <c r="G98" s="846">
        <f>G78*B98</f>
        <v>750000</v>
      </c>
      <c r="H98" s="847">
        <f>H78*B98</f>
        <v>1125000</v>
      </c>
      <c r="I98" s="848">
        <f>I78*B98</f>
        <v>1725000</v>
      </c>
      <c r="J98" s="642">
        <f t="shared" si="6"/>
        <v>3075000</v>
      </c>
      <c r="K98" s="846">
        <f>K78*B98</f>
        <v>540000</v>
      </c>
      <c r="L98" s="846">
        <f>L78*B98</f>
        <v>540000</v>
      </c>
      <c r="M98" s="846">
        <f>M78*B98</f>
        <v>540000</v>
      </c>
      <c r="N98" s="847">
        <f>N78*B98</f>
        <v>540000</v>
      </c>
      <c r="O98" s="13">
        <f t="shared" si="7"/>
        <v>5235000</v>
      </c>
    </row>
    <row r="99" spans="1:15" ht="15" thickBot="1" x14ac:dyDescent="0.35">
      <c r="A99" s="849" t="s">
        <v>149</v>
      </c>
      <c r="B99" s="850">
        <v>500</v>
      </c>
      <c r="C99" s="851">
        <f>C78*B99</f>
        <v>500000</v>
      </c>
      <c r="D99" s="851">
        <f>D78*B99</f>
        <v>0</v>
      </c>
      <c r="E99" s="852">
        <f>E78*B99</f>
        <v>1000000</v>
      </c>
      <c r="F99" s="852">
        <f>F78*B99</f>
        <v>2500000</v>
      </c>
      <c r="G99" s="852">
        <f>G78*B99</f>
        <v>2500000</v>
      </c>
      <c r="H99" s="853">
        <f>H78*B99</f>
        <v>3750000</v>
      </c>
      <c r="I99" s="854">
        <f>I78*B99</f>
        <v>5750000</v>
      </c>
      <c r="J99" s="642">
        <f t="shared" si="6"/>
        <v>10250000</v>
      </c>
      <c r="K99" s="852">
        <f>K78*B99</f>
        <v>1800000</v>
      </c>
      <c r="L99" s="852">
        <f>L78*B99</f>
        <v>1800000</v>
      </c>
      <c r="M99" s="852">
        <f>M78*B99</f>
        <v>1800000</v>
      </c>
      <c r="N99" s="853">
        <f>N78*B99</f>
        <v>1800000</v>
      </c>
      <c r="O99" s="13">
        <f t="shared" si="7"/>
        <v>17450000</v>
      </c>
    </row>
    <row r="100" spans="1:15" ht="15" thickBot="1" x14ac:dyDescent="0.35"/>
    <row r="101" spans="1:15" ht="15" thickBot="1" x14ac:dyDescent="0.35">
      <c r="A101" s="855" t="s">
        <v>3</v>
      </c>
      <c r="B101" s="119">
        <v>0.2</v>
      </c>
      <c r="C101" s="141">
        <f>C103*B101</f>
        <v>200</v>
      </c>
      <c r="D101" s="141">
        <f>D103*B101</f>
        <v>0</v>
      </c>
      <c r="E101" s="152">
        <f>E103*B101</f>
        <v>400</v>
      </c>
      <c r="F101" s="152">
        <f>F103*B101</f>
        <v>1000</v>
      </c>
      <c r="G101" s="152">
        <f>G103*B101</f>
        <v>1000</v>
      </c>
      <c r="H101" s="120">
        <f>H103*B101</f>
        <v>1500</v>
      </c>
      <c r="I101" s="119">
        <f>I103*B101</f>
        <v>2300</v>
      </c>
      <c r="J101" s="641">
        <f t="shared" ref="J101:J124" si="8">C101+D101+E101+F101+G101+H101</f>
        <v>4100</v>
      </c>
      <c r="K101" s="152">
        <f>K103*B101</f>
        <v>720</v>
      </c>
      <c r="L101" s="152">
        <f>L103*B101</f>
        <v>720</v>
      </c>
      <c r="M101" s="152">
        <f>M103*B101</f>
        <v>720</v>
      </c>
      <c r="N101" s="120">
        <f>N103*B101</f>
        <v>720</v>
      </c>
      <c r="O101" s="520">
        <f t="shared" ref="O101:O124" si="9">C101+D101+E101+F101+G101+H101+K101+L101+M101+N101</f>
        <v>6980</v>
      </c>
    </row>
    <row r="102" spans="1:15" ht="15" thickBot="1" x14ac:dyDescent="0.35">
      <c r="A102" s="103" t="s">
        <v>4</v>
      </c>
      <c r="B102" s="121">
        <v>0.5</v>
      </c>
      <c r="C102" s="142">
        <f>C103*B102</f>
        <v>500</v>
      </c>
      <c r="D102" s="142">
        <f>D103*B102</f>
        <v>0</v>
      </c>
      <c r="E102" s="153">
        <f>E103*B102</f>
        <v>1000</v>
      </c>
      <c r="F102" s="153">
        <f>F103*B102</f>
        <v>2500</v>
      </c>
      <c r="G102" s="153">
        <f>G103*B102</f>
        <v>2500</v>
      </c>
      <c r="H102" s="122">
        <f>H103*B102</f>
        <v>3750</v>
      </c>
      <c r="I102" s="121">
        <f>I103*B102</f>
        <v>5750</v>
      </c>
      <c r="J102" s="13">
        <f t="shared" si="8"/>
        <v>10250</v>
      </c>
      <c r="K102" s="153">
        <f>K103*B102</f>
        <v>1800</v>
      </c>
      <c r="L102" s="153">
        <f>L103*B102</f>
        <v>1800</v>
      </c>
      <c r="M102" s="153">
        <f>M103*B102</f>
        <v>1800</v>
      </c>
      <c r="N102" s="122">
        <f>N103*B102</f>
        <v>1800</v>
      </c>
      <c r="O102" s="13">
        <f t="shared" si="9"/>
        <v>17450</v>
      </c>
    </row>
    <row r="103" spans="1:15" ht="15" thickBot="1" x14ac:dyDescent="0.35">
      <c r="A103" s="104" t="s">
        <v>5</v>
      </c>
      <c r="B103" s="123">
        <v>1</v>
      </c>
      <c r="C103" s="143">
        <v>1000</v>
      </c>
      <c r="D103" s="143">
        <v>0</v>
      </c>
      <c r="E103" s="154">
        <v>2000</v>
      </c>
      <c r="F103" s="154">
        <v>5000</v>
      </c>
      <c r="G103" s="154">
        <v>5000</v>
      </c>
      <c r="H103" s="124">
        <v>7500</v>
      </c>
      <c r="I103" s="123">
        <v>11500</v>
      </c>
      <c r="J103" s="13">
        <f t="shared" si="8"/>
        <v>20500</v>
      </c>
      <c r="K103" s="154">
        <v>3600</v>
      </c>
      <c r="L103" s="154">
        <v>3600</v>
      </c>
      <c r="M103" s="154">
        <v>3600</v>
      </c>
      <c r="N103" s="124">
        <v>3600</v>
      </c>
      <c r="O103" s="13">
        <f t="shared" si="9"/>
        <v>34900</v>
      </c>
    </row>
    <row r="104" spans="1:15" ht="15" thickBot="1" x14ac:dyDescent="0.35">
      <c r="A104" s="105" t="s">
        <v>6</v>
      </c>
      <c r="B104" s="125">
        <v>1.5</v>
      </c>
      <c r="C104" s="144">
        <f>C103*B104</f>
        <v>1500</v>
      </c>
      <c r="D104" s="144">
        <f>D103*B104</f>
        <v>0</v>
      </c>
      <c r="E104" s="155">
        <f>E103*B104</f>
        <v>3000</v>
      </c>
      <c r="F104" s="155">
        <f>F103*B104</f>
        <v>7500</v>
      </c>
      <c r="G104" s="155">
        <f>G103*B104</f>
        <v>7500</v>
      </c>
      <c r="H104" s="126">
        <f>H103*B104</f>
        <v>11250</v>
      </c>
      <c r="I104" s="125">
        <f>I103*B104</f>
        <v>17250</v>
      </c>
      <c r="J104" s="13">
        <f t="shared" si="8"/>
        <v>30750</v>
      </c>
      <c r="K104" s="155">
        <f>K103*B104</f>
        <v>5400</v>
      </c>
      <c r="L104" s="155">
        <f>L103*B104</f>
        <v>5400</v>
      </c>
      <c r="M104" s="155">
        <f>M103*B104</f>
        <v>5400</v>
      </c>
      <c r="N104" s="126">
        <f>N103*B104</f>
        <v>5400</v>
      </c>
      <c r="O104" s="13">
        <f t="shared" si="9"/>
        <v>52350</v>
      </c>
    </row>
    <row r="105" spans="1:15" ht="15" thickBot="1" x14ac:dyDescent="0.35">
      <c r="A105" s="106" t="s">
        <v>7</v>
      </c>
      <c r="B105" s="127">
        <v>2</v>
      </c>
      <c r="C105" s="145">
        <f>C103*B105</f>
        <v>2000</v>
      </c>
      <c r="D105" s="145">
        <f>D103*B105</f>
        <v>0</v>
      </c>
      <c r="E105" s="156">
        <f>E103*B105</f>
        <v>4000</v>
      </c>
      <c r="F105" s="156">
        <f>F103*B105</f>
        <v>10000</v>
      </c>
      <c r="G105" s="156">
        <f>G103*B105</f>
        <v>10000</v>
      </c>
      <c r="H105" s="128">
        <f>H103*B105</f>
        <v>15000</v>
      </c>
      <c r="I105" s="127">
        <f>I103*B105</f>
        <v>23000</v>
      </c>
      <c r="J105" s="13">
        <f t="shared" si="8"/>
        <v>41000</v>
      </c>
      <c r="K105" s="156">
        <f>K103*B105</f>
        <v>7200</v>
      </c>
      <c r="L105" s="156">
        <f>L103*B105</f>
        <v>7200</v>
      </c>
      <c r="M105" s="156">
        <f>M103*B105</f>
        <v>7200</v>
      </c>
      <c r="N105" s="128">
        <f>N103*B105</f>
        <v>7200</v>
      </c>
      <c r="O105" s="13">
        <f t="shared" si="9"/>
        <v>69800</v>
      </c>
    </row>
    <row r="106" spans="1:15" ht="15" thickBot="1" x14ac:dyDescent="0.35">
      <c r="A106" s="107" t="s">
        <v>8</v>
      </c>
      <c r="B106" s="129">
        <v>3</v>
      </c>
      <c r="C106" s="146">
        <f>C103*B106</f>
        <v>3000</v>
      </c>
      <c r="D106" s="146">
        <f>D103*B106</f>
        <v>0</v>
      </c>
      <c r="E106" s="157">
        <f>E103*B106</f>
        <v>6000</v>
      </c>
      <c r="F106" s="157">
        <f>F103*B106</f>
        <v>15000</v>
      </c>
      <c r="G106" s="157">
        <f>G103*B106</f>
        <v>15000</v>
      </c>
      <c r="H106" s="130">
        <f>H103*B106</f>
        <v>22500</v>
      </c>
      <c r="I106" s="129">
        <f>I103*B106</f>
        <v>34500</v>
      </c>
      <c r="J106" s="13">
        <f t="shared" si="8"/>
        <v>61500</v>
      </c>
      <c r="K106" s="157">
        <f>K103*B106</f>
        <v>10800</v>
      </c>
      <c r="L106" s="157">
        <f>L103*B106</f>
        <v>10800</v>
      </c>
      <c r="M106" s="157">
        <f>M103*B106</f>
        <v>10800</v>
      </c>
      <c r="N106" s="130">
        <f>N103*B106</f>
        <v>10800</v>
      </c>
      <c r="O106" s="13">
        <f t="shared" si="9"/>
        <v>104700</v>
      </c>
    </row>
    <row r="107" spans="1:15" ht="15" thickBot="1" x14ac:dyDescent="0.35">
      <c r="A107" s="784" t="s">
        <v>14</v>
      </c>
      <c r="B107" s="785">
        <v>5</v>
      </c>
      <c r="C107" s="786">
        <f>C103*B107</f>
        <v>5000</v>
      </c>
      <c r="D107" s="787">
        <f>D103*B107</f>
        <v>0</v>
      </c>
      <c r="E107" s="787">
        <f>E103*B107</f>
        <v>10000</v>
      </c>
      <c r="F107" s="787">
        <f>F103*B107</f>
        <v>25000</v>
      </c>
      <c r="G107" s="787">
        <f>G103*B107</f>
        <v>25000</v>
      </c>
      <c r="H107" s="788">
        <f>H103*B107</f>
        <v>37500</v>
      </c>
      <c r="I107" s="785">
        <f>I103*B107</f>
        <v>57500</v>
      </c>
      <c r="J107" s="13">
        <f t="shared" si="8"/>
        <v>102500</v>
      </c>
      <c r="K107" s="787">
        <f>K103*B107</f>
        <v>18000</v>
      </c>
      <c r="L107" s="787">
        <f>L103*B107</f>
        <v>18000</v>
      </c>
      <c r="M107" s="787">
        <f>M103*B107</f>
        <v>18000</v>
      </c>
      <c r="N107" s="788">
        <f>N103*B107</f>
        <v>18000</v>
      </c>
      <c r="O107" s="13">
        <f t="shared" si="9"/>
        <v>174500</v>
      </c>
    </row>
    <row r="108" spans="1:15" ht="15" thickBot="1" x14ac:dyDescent="0.35">
      <c r="A108" s="110" t="s">
        <v>9</v>
      </c>
      <c r="B108" s="644">
        <v>7</v>
      </c>
      <c r="C108" s="645">
        <f>C103*B108</f>
        <v>7000</v>
      </c>
      <c r="D108" s="646">
        <f>D103*B108</f>
        <v>0</v>
      </c>
      <c r="E108" s="646">
        <f>E103*B108</f>
        <v>14000</v>
      </c>
      <c r="F108" s="646">
        <f>F103*B108</f>
        <v>35000</v>
      </c>
      <c r="G108" s="646">
        <f>G103*B108</f>
        <v>35000</v>
      </c>
      <c r="H108" s="647">
        <f>H103*B108</f>
        <v>52500</v>
      </c>
      <c r="I108" s="644">
        <f>I103*B108</f>
        <v>80500</v>
      </c>
      <c r="J108" s="643">
        <f t="shared" si="8"/>
        <v>143500</v>
      </c>
      <c r="K108" s="646">
        <f>K103*B108</f>
        <v>25200</v>
      </c>
      <c r="L108" s="646">
        <f>L103*B108</f>
        <v>25200</v>
      </c>
      <c r="M108" s="646">
        <f>M103*B108</f>
        <v>25200</v>
      </c>
      <c r="N108" s="647">
        <f>N103*B108</f>
        <v>25200</v>
      </c>
      <c r="O108" s="643">
        <f t="shared" si="9"/>
        <v>244300</v>
      </c>
    </row>
    <row r="109" spans="1:15" ht="15" thickBot="1" x14ac:dyDescent="0.35">
      <c r="A109" s="109" t="s">
        <v>122</v>
      </c>
      <c r="B109" s="815">
        <v>7</v>
      </c>
      <c r="C109" s="816">
        <f>C103*B109</f>
        <v>7000</v>
      </c>
      <c r="D109" s="524">
        <f>D103*B109</f>
        <v>0</v>
      </c>
      <c r="E109" s="524">
        <f>E103*B109</f>
        <v>14000</v>
      </c>
      <c r="F109" s="524">
        <f>F103*B109</f>
        <v>35000</v>
      </c>
      <c r="G109" s="524">
        <f>G103*B109</f>
        <v>35000</v>
      </c>
      <c r="H109" s="525">
        <f>H103*B109</f>
        <v>52500</v>
      </c>
      <c r="I109" s="815">
        <f>I103*B109</f>
        <v>80500</v>
      </c>
      <c r="J109" s="643">
        <f t="shared" si="8"/>
        <v>143500</v>
      </c>
      <c r="K109" s="524">
        <f>K103*B109</f>
        <v>25200</v>
      </c>
      <c r="L109" s="524">
        <f>L103*B109</f>
        <v>25200</v>
      </c>
      <c r="M109" s="524">
        <f>M103*B109</f>
        <v>25200</v>
      </c>
      <c r="N109" s="525">
        <f>N103*B109</f>
        <v>25200</v>
      </c>
      <c r="O109" s="643">
        <f t="shared" si="9"/>
        <v>244300</v>
      </c>
    </row>
    <row r="110" spans="1:15" ht="15" thickBot="1" x14ac:dyDescent="0.35">
      <c r="A110" s="113" t="s">
        <v>119</v>
      </c>
      <c r="B110" s="789">
        <v>10</v>
      </c>
      <c r="C110" s="790">
        <f>C103*B110</f>
        <v>10000</v>
      </c>
      <c r="D110" s="529">
        <f>D103*B110</f>
        <v>0</v>
      </c>
      <c r="E110" s="529">
        <f>E103*B110</f>
        <v>20000</v>
      </c>
      <c r="F110" s="529">
        <f>F103*B110</f>
        <v>50000</v>
      </c>
      <c r="G110" s="529">
        <f>G103*B110</f>
        <v>50000</v>
      </c>
      <c r="H110" s="530">
        <f>H103*B110</f>
        <v>75000</v>
      </c>
      <c r="I110" s="789">
        <f>I103*B110</f>
        <v>115000</v>
      </c>
      <c r="J110" s="641">
        <f t="shared" si="8"/>
        <v>205000</v>
      </c>
      <c r="K110" s="529">
        <f>K103*B110</f>
        <v>36000</v>
      </c>
      <c r="L110" s="529">
        <f>L103*B110</f>
        <v>36000</v>
      </c>
      <c r="M110" s="529">
        <f>M103*B110</f>
        <v>36000</v>
      </c>
      <c r="N110" s="530">
        <f>N103*B110</f>
        <v>36000</v>
      </c>
      <c r="O110" s="641">
        <f t="shared" si="9"/>
        <v>349000</v>
      </c>
    </row>
    <row r="111" spans="1:15" ht="15" thickBot="1" x14ac:dyDescent="0.35">
      <c r="A111" s="108" t="s">
        <v>12</v>
      </c>
      <c r="B111" s="817">
        <v>10</v>
      </c>
      <c r="C111" s="818">
        <f>C103*B111</f>
        <v>10000</v>
      </c>
      <c r="D111" s="522">
        <f>D103*B111</f>
        <v>0</v>
      </c>
      <c r="E111" s="522">
        <f>E103*B111</f>
        <v>20000</v>
      </c>
      <c r="F111" s="522">
        <f>F103*B111</f>
        <v>50000</v>
      </c>
      <c r="G111" s="522">
        <f>G103*B111</f>
        <v>50000</v>
      </c>
      <c r="H111" s="523">
        <f>H103*B111</f>
        <v>75000</v>
      </c>
      <c r="I111" s="817">
        <f>I103*B111</f>
        <v>115000</v>
      </c>
      <c r="J111" s="643">
        <f t="shared" si="8"/>
        <v>205000</v>
      </c>
      <c r="K111" s="522">
        <f>K103*B111</f>
        <v>36000</v>
      </c>
      <c r="L111" s="522">
        <f>L103*B111</f>
        <v>36000</v>
      </c>
      <c r="M111" s="522">
        <f>M103*B111</f>
        <v>36000</v>
      </c>
      <c r="N111" s="523">
        <f>N103*B111</f>
        <v>36000</v>
      </c>
      <c r="O111" s="643">
        <f t="shared" si="9"/>
        <v>349000</v>
      </c>
    </row>
    <row r="112" spans="1:15" ht="15" thickBot="1" x14ac:dyDescent="0.35">
      <c r="A112" s="791" t="s">
        <v>18</v>
      </c>
      <c r="B112" s="507">
        <v>15</v>
      </c>
      <c r="C112" s="826">
        <f>C103*B112</f>
        <v>15000</v>
      </c>
      <c r="D112" s="827">
        <f>D103*B112</f>
        <v>0</v>
      </c>
      <c r="E112" s="827">
        <f>E103*B112</f>
        <v>30000</v>
      </c>
      <c r="F112" s="827">
        <f>F103*B112</f>
        <v>75000</v>
      </c>
      <c r="G112" s="827">
        <f>G103*B112</f>
        <v>75000</v>
      </c>
      <c r="H112" s="828">
        <f>H103*B112</f>
        <v>112500</v>
      </c>
      <c r="I112" s="507">
        <f>I103*B112</f>
        <v>172500</v>
      </c>
      <c r="J112" s="13">
        <f t="shared" si="8"/>
        <v>307500</v>
      </c>
      <c r="K112" s="827">
        <f>K103*B112</f>
        <v>54000</v>
      </c>
      <c r="L112" s="827">
        <f>L103*B112</f>
        <v>54000</v>
      </c>
      <c r="M112" s="827">
        <f>M103*B112</f>
        <v>54000</v>
      </c>
      <c r="N112" s="828">
        <f>N103*B112</f>
        <v>54000</v>
      </c>
      <c r="O112" s="13">
        <f t="shared" si="9"/>
        <v>523500</v>
      </c>
    </row>
    <row r="113" spans="1:15" ht="15" thickBot="1" x14ac:dyDescent="0.35">
      <c r="A113" s="792" t="s">
        <v>25</v>
      </c>
      <c r="B113" s="793">
        <v>20</v>
      </c>
      <c r="C113" s="794">
        <f>C103*B113</f>
        <v>20000</v>
      </c>
      <c r="D113" s="795">
        <f>D103*B113</f>
        <v>0</v>
      </c>
      <c r="E113" s="795">
        <f>E103*B113</f>
        <v>40000</v>
      </c>
      <c r="F113" s="795">
        <f>F103*B113</f>
        <v>100000</v>
      </c>
      <c r="G113" s="795">
        <f>G103*B113</f>
        <v>100000</v>
      </c>
      <c r="H113" s="796">
        <f>H103*B113</f>
        <v>150000</v>
      </c>
      <c r="I113" s="793">
        <f>I103*B113</f>
        <v>230000</v>
      </c>
      <c r="J113" s="641">
        <f t="shared" si="8"/>
        <v>410000</v>
      </c>
      <c r="K113" s="795">
        <f>K103*B113</f>
        <v>72000</v>
      </c>
      <c r="L113" s="795">
        <f>L103*B113</f>
        <v>72000</v>
      </c>
      <c r="M113" s="795">
        <f>M103*B113</f>
        <v>72000</v>
      </c>
      <c r="N113" s="796">
        <f>N103*B113</f>
        <v>72000</v>
      </c>
      <c r="O113" s="641">
        <f t="shared" si="9"/>
        <v>698000</v>
      </c>
    </row>
    <row r="114" spans="1:15" ht="15" thickBot="1" x14ac:dyDescent="0.35">
      <c r="A114" s="801" t="s">
        <v>121</v>
      </c>
      <c r="B114" s="819">
        <v>20</v>
      </c>
      <c r="C114" s="820">
        <f>C103*B114</f>
        <v>20000</v>
      </c>
      <c r="D114" s="527">
        <f>D103*B114</f>
        <v>0</v>
      </c>
      <c r="E114" s="527">
        <f>E103*B114</f>
        <v>40000</v>
      </c>
      <c r="F114" s="527">
        <f>F103*B114</f>
        <v>100000</v>
      </c>
      <c r="G114" s="527">
        <f>G103*B114</f>
        <v>100000</v>
      </c>
      <c r="H114" s="528">
        <f>H103*B114</f>
        <v>150000</v>
      </c>
      <c r="I114" s="819">
        <f>I103*B114</f>
        <v>230000</v>
      </c>
      <c r="J114" s="641">
        <f t="shared" si="8"/>
        <v>410000</v>
      </c>
      <c r="K114" s="527">
        <f>K103*B114</f>
        <v>72000</v>
      </c>
      <c r="L114" s="527">
        <f>L103*B114</f>
        <v>72000</v>
      </c>
      <c r="M114" s="527">
        <f>M103*B114</f>
        <v>72000</v>
      </c>
      <c r="N114" s="528">
        <f>N103*B114</f>
        <v>72000</v>
      </c>
      <c r="O114" s="641">
        <f t="shared" si="9"/>
        <v>698000</v>
      </c>
    </row>
    <row r="115" spans="1:15" ht="15" thickBot="1" x14ac:dyDescent="0.35">
      <c r="A115" s="821" t="s">
        <v>124</v>
      </c>
      <c r="B115" s="822">
        <v>20</v>
      </c>
      <c r="C115" s="823">
        <f>C103*B115</f>
        <v>20000</v>
      </c>
      <c r="D115" s="824">
        <f>D103*B115</f>
        <v>0</v>
      </c>
      <c r="E115" s="824">
        <f>E103*B115</f>
        <v>40000</v>
      </c>
      <c r="F115" s="824">
        <f>F103*B115</f>
        <v>100000</v>
      </c>
      <c r="G115" s="824">
        <f>G103*B115</f>
        <v>100000</v>
      </c>
      <c r="H115" s="825">
        <f>H103*B115</f>
        <v>150000</v>
      </c>
      <c r="I115" s="822">
        <f>I103*B115</f>
        <v>230000</v>
      </c>
      <c r="J115" s="641">
        <f t="shared" si="8"/>
        <v>410000</v>
      </c>
      <c r="K115" s="824">
        <f>K103*B115</f>
        <v>72000</v>
      </c>
      <c r="L115" s="824">
        <f>L103*B115</f>
        <v>72000</v>
      </c>
      <c r="M115" s="824">
        <f>M103*B115</f>
        <v>72000</v>
      </c>
      <c r="N115" s="825">
        <f>N103*B115</f>
        <v>72000</v>
      </c>
      <c r="O115" s="641">
        <f t="shared" si="9"/>
        <v>698000</v>
      </c>
    </row>
    <row r="116" spans="1:15" ht="15" thickBot="1" x14ac:dyDescent="0.35">
      <c r="A116" s="806" t="s">
        <v>10</v>
      </c>
      <c r="B116" s="807">
        <v>35</v>
      </c>
      <c r="C116" s="808">
        <f>C103*B116</f>
        <v>35000</v>
      </c>
      <c r="D116" s="808">
        <f>D103*B116</f>
        <v>0</v>
      </c>
      <c r="E116" s="809">
        <f>E103*B116</f>
        <v>70000</v>
      </c>
      <c r="F116" s="809">
        <f>F103*B116</f>
        <v>175000</v>
      </c>
      <c r="G116" s="809">
        <f>G103*B116</f>
        <v>175000</v>
      </c>
      <c r="H116" s="810">
        <f>H103*B116</f>
        <v>262500</v>
      </c>
      <c r="I116" s="503">
        <f>I103*B116</f>
        <v>402500</v>
      </c>
      <c r="J116" s="13">
        <f t="shared" si="8"/>
        <v>717500</v>
      </c>
      <c r="K116" s="809">
        <f>K103*B116</f>
        <v>126000</v>
      </c>
      <c r="L116" s="809">
        <f>L103*B116</f>
        <v>126000</v>
      </c>
      <c r="M116" s="809">
        <f>M103*B116</f>
        <v>126000</v>
      </c>
      <c r="N116" s="810">
        <f>N103*B116</f>
        <v>126000</v>
      </c>
      <c r="O116" s="13">
        <f t="shared" si="9"/>
        <v>1221500</v>
      </c>
    </row>
    <row r="117" spans="1:15" ht="15" thickBot="1" x14ac:dyDescent="0.35">
      <c r="A117" s="811" t="s">
        <v>143</v>
      </c>
      <c r="B117" s="812">
        <v>35</v>
      </c>
      <c r="C117" s="545">
        <f>C103*B117</f>
        <v>35000</v>
      </c>
      <c r="D117" s="545">
        <f>D103*B117</f>
        <v>0</v>
      </c>
      <c r="E117" s="549">
        <f>E103*B117</f>
        <v>70000</v>
      </c>
      <c r="F117" s="549">
        <f>F103*B117</f>
        <v>175000</v>
      </c>
      <c r="G117" s="549">
        <f>G103*B117</f>
        <v>175000</v>
      </c>
      <c r="H117" s="813">
        <f>H103*B117</f>
        <v>262500</v>
      </c>
      <c r="I117" s="544">
        <f>I103*B117</f>
        <v>402500</v>
      </c>
      <c r="J117" s="13">
        <f t="shared" si="8"/>
        <v>717500</v>
      </c>
      <c r="K117" s="549">
        <f>K103*B117</f>
        <v>126000</v>
      </c>
      <c r="L117" s="549">
        <f>L103*B117</f>
        <v>126000</v>
      </c>
      <c r="M117" s="549">
        <f>M103*B117</f>
        <v>126000</v>
      </c>
      <c r="N117" s="813">
        <f>N103*B117</f>
        <v>126000</v>
      </c>
      <c r="O117" s="13">
        <f t="shared" si="9"/>
        <v>1221500</v>
      </c>
    </row>
    <row r="118" spans="1:15" ht="15" thickBot="1" x14ac:dyDescent="0.35">
      <c r="A118" s="798" t="s">
        <v>123</v>
      </c>
      <c r="B118" s="814">
        <v>35</v>
      </c>
      <c r="C118" s="802">
        <f>C103*B118</f>
        <v>35000</v>
      </c>
      <c r="D118" s="802">
        <f>D103*B118</f>
        <v>0</v>
      </c>
      <c r="E118" s="803">
        <f>E103*B118</f>
        <v>70000</v>
      </c>
      <c r="F118" s="803">
        <f>F103*B118</f>
        <v>175000</v>
      </c>
      <c r="G118" s="803">
        <f>G103*B118</f>
        <v>175000</v>
      </c>
      <c r="H118" s="804">
        <f>H103*B118</f>
        <v>262500</v>
      </c>
      <c r="I118" s="805">
        <f>I103*B118</f>
        <v>402500</v>
      </c>
      <c r="J118" s="642">
        <f t="shared" si="8"/>
        <v>717500</v>
      </c>
      <c r="K118" s="803">
        <f>K103*B118</f>
        <v>126000</v>
      </c>
      <c r="L118" s="803">
        <f>L103*B118</f>
        <v>126000</v>
      </c>
      <c r="M118" s="803">
        <f>M103*B118</f>
        <v>126000</v>
      </c>
      <c r="N118" s="804">
        <f>N103*B118</f>
        <v>126000</v>
      </c>
      <c r="O118" s="13">
        <f t="shared" si="9"/>
        <v>1221500</v>
      </c>
    </row>
    <row r="119" spans="1:15" ht="15" thickBot="1" x14ac:dyDescent="0.35">
      <c r="A119" s="800" t="s">
        <v>141</v>
      </c>
      <c r="B119" s="829">
        <v>70</v>
      </c>
      <c r="C119" s="388">
        <f>C103*B119</f>
        <v>70000</v>
      </c>
      <c r="D119" s="388">
        <f>D103*B119</f>
        <v>0</v>
      </c>
      <c r="E119" s="389">
        <f>E103*B119</f>
        <v>140000</v>
      </c>
      <c r="F119" s="389">
        <f>F103*B119</f>
        <v>350000</v>
      </c>
      <c r="G119" s="389">
        <f>G103*B119</f>
        <v>350000</v>
      </c>
      <c r="H119" s="830">
        <f>H103*B119</f>
        <v>525000</v>
      </c>
      <c r="I119" s="387">
        <f>I103*B119</f>
        <v>805000</v>
      </c>
      <c r="J119" s="13">
        <f t="shared" si="8"/>
        <v>1435000</v>
      </c>
      <c r="K119" s="389">
        <f>K103*B119</f>
        <v>252000</v>
      </c>
      <c r="L119" s="389">
        <f>L103*B119</f>
        <v>252000</v>
      </c>
      <c r="M119" s="389">
        <f>M103*B119</f>
        <v>252000</v>
      </c>
      <c r="N119" s="830">
        <f>N103*B119</f>
        <v>252000</v>
      </c>
      <c r="O119" s="13">
        <f t="shared" si="9"/>
        <v>2443000</v>
      </c>
    </row>
    <row r="120" spans="1:15" ht="15" thickBot="1" x14ac:dyDescent="0.35">
      <c r="A120" s="799" t="s">
        <v>125</v>
      </c>
      <c r="B120" s="797">
        <v>70</v>
      </c>
      <c r="C120" s="149">
        <f>C103*B120</f>
        <v>70000</v>
      </c>
      <c r="D120" s="149">
        <f>D103*B120</f>
        <v>0</v>
      </c>
      <c r="E120" s="160">
        <f>E103*B120</f>
        <v>140000</v>
      </c>
      <c r="F120" s="160">
        <f>F103*B120</f>
        <v>350000</v>
      </c>
      <c r="G120" s="160">
        <f>G103*B120</f>
        <v>350000</v>
      </c>
      <c r="H120" s="136">
        <f>H103*B120</f>
        <v>525000</v>
      </c>
      <c r="I120" s="135">
        <f>I103*B120</f>
        <v>805000</v>
      </c>
      <c r="J120" s="13">
        <f t="shared" si="8"/>
        <v>1435000</v>
      </c>
      <c r="K120" s="160">
        <f>K103*B120</f>
        <v>252000</v>
      </c>
      <c r="L120" s="160">
        <f>L103*B120</f>
        <v>252000</v>
      </c>
      <c r="M120" s="160">
        <f>M103*B120</f>
        <v>252000</v>
      </c>
      <c r="N120" s="136">
        <f>N103*B120</f>
        <v>252000</v>
      </c>
      <c r="O120" s="13">
        <f t="shared" si="9"/>
        <v>2443000</v>
      </c>
    </row>
    <row r="121" spans="1:15" ht="15" thickBot="1" x14ac:dyDescent="0.35">
      <c r="A121" s="831" t="s">
        <v>128</v>
      </c>
      <c r="B121" s="832">
        <v>70</v>
      </c>
      <c r="C121" s="833">
        <f>C103*B121</f>
        <v>70000</v>
      </c>
      <c r="D121" s="833">
        <f>D103*B121</f>
        <v>0</v>
      </c>
      <c r="E121" s="834">
        <f>E103*B121</f>
        <v>140000</v>
      </c>
      <c r="F121" s="834">
        <f>F103*B121</f>
        <v>350000</v>
      </c>
      <c r="G121" s="834">
        <f>G103*B121</f>
        <v>350000</v>
      </c>
      <c r="H121" s="835">
        <f>H103*B121</f>
        <v>525000</v>
      </c>
      <c r="I121" s="836">
        <f>I103*B121</f>
        <v>805000</v>
      </c>
      <c r="J121" s="642">
        <f t="shared" si="8"/>
        <v>1435000</v>
      </c>
      <c r="K121" s="834">
        <f>K103*B121</f>
        <v>252000</v>
      </c>
      <c r="L121" s="834">
        <f>L103*B121</f>
        <v>252000</v>
      </c>
      <c r="M121" s="834">
        <f>M103*B121</f>
        <v>252000</v>
      </c>
      <c r="N121" s="835">
        <f>N103*B121</f>
        <v>252000</v>
      </c>
      <c r="O121" s="13">
        <f t="shared" si="9"/>
        <v>2443000</v>
      </c>
    </row>
    <row r="122" spans="1:15" ht="15" thickBot="1" x14ac:dyDescent="0.35">
      <c r="A122" s="837" t="s">
        <v>127</v>
      </c>
      <c r="B122" s="838">
        <v>70</v>
      </c>
      <c r="C122" s="839">
        <f>C103*B122</f>
        <v>70000</v>
      </c>
      <c r="D122" s="839">
        <f>D103*B122</f>
        <v>0</v>
      </c>
      <c r="E122" s="840">
        <f>E103*B122</f>
        <v>140000</v>
      </c>
      <c r="F122" s="840">
        <f>F103*B122</f>
        <v>350000</v>
      </c>
      <c r="G122" s="840">
        <f>G103*B122</f>
        <v>350000</v>
      </c>
      <c r="H122" s="841">
        <f>H103*B122</f>
        <v>525000</v>
      </c>
      <c r="I122" s="842">
        <f>I103*B122</f>
        <v>805000</v>
      </c>
      <c r="J122" s="13">
        <f t="shared" si="8"/>
        <v>1435000</v>
      </c>
      <c r="K122" s="840">
        <f>K103*B122</f>
        <v>252000</v>
      </c>
      <c r="L122" s="840">
        <f>L103*B122</f>
        <v>252000</v>
      </c>
      <c r="M122" s="840">
        <f>M103*B122</f>
        <v>252000</v>
      </c>
      <c r="N122" s="841">
        <f>N103*B122</f>
        <v>252000</v>
      </c>
      <c r="O122" s="13">
        <f t="shared" si="9"/>
        <v>2443000</v>
      </c>
    </row>
    <row r="123" spans="1:15" ht="15" thickBot="1" x14ac:dyDescent="0.35">
      <c r="A123" s="843" t="s">
        <v>142</v>
      </c>
      <c r="B123" s="844">
        <v>150</v>
      </c>
      <c r="C123" s="845">
        <f>C103*B123</f>
        <v>150000</v>
      </c>
      <c r="D123" s="845">
        <f>D103*B123</f>
        <v>0</v>
      </c>
      <c r="E123" s="846">
        <f>E103*B123</f>
        <v>300000</v>
      </c>
      <c r="F123" s="846">
        <f>F103*B123</f>
        <v>750000</v>
      </c>
      <c r="G123" s="846">
        <f>G103*B123</f>
        <v>750000</v>
      </c>
      <c r="H123" s="847">
        <f>H103*B123</f>
        <v>1125000</v>
      </c>
      <c r="I123" s="848">
        <f>I103*B123</f>
        <v>1725000</v>
      </c>
      <c r="J123" s="642">
        <f t="shared" si="8"/>
        <v>3075000</v>
      </c>
      <c r="K123" s="846">
        <f>K103*B123</f>
        <v>540000</v>
      </c>
      <c r="L123" s="846">
        <f>L103*B123</f>
        <v>540000</v>
      </c>
      <c r="M123" s="846">
        <f>M103*B123</f>
        <v>540000</v>
      </c>
      <c r="N123" s="847">
        <f>N103*B123</f>
        <v>540000</v>
      </c>
      <c r="O123" s="13">
        <f t="shared" si="9"/>
        <v>5235000</v>
      </c>
    </row>
    <row r="124" spans="1:15" ht="15" thickBot="1" x14ac:dyDescent="0.35">
      <c r="A124" s="849" t="s">
        <v>149</v>
      </c>
      <c r="B124" s="850">
        <v>500</v>
      </c>
      <c r="C124" s="851">
        <f>C103*B124</f>
        <v>500000</v>
      </c>
      <c r="D124" s="851">
        <f>D103*B124</f>
        <v>0</v>
      </c>
      <c r="E124" s="852">
        <f>E103*B124</f>
        <v>1000000</v>
      </c>
      <c r="F124" s="852">
        <f>F103*B124</f>
        <v>2500000</v>
      </c>
      <c r="G124" s="852">
        <f>G103*B124</f>
        <v>2500000</v>
      </c>
      <c r="H124" s="853">
        <f>H103*B124</f>
        <v>3750000</v>
      </c>
      <c r="I124" s="854">
        <f>I103*B124</f>
        <v>5750000</v>
      </c>
      <c r="J124" s="642">
        <f t="shared" si="8"/>
        <v>10250000</v>
      </c>
      <c r="K124" s="852">
        <f>K103*B124</f>
        <v>1800000</v>
      </c>
      <c r="L124" s="852">
        <f>L103*B124</f>
        <v>1800000</v>
      </c>
      <c r="M124" s="852">
        <f>M103*B124</f>
        <v>1800000</v>
      </c>
      <c r="N124" s="853">
        <f>N103*B124</f>
        <v>1800000</v>
      </c>
      <c r="O124" s="13">
        <f t="shared" si="9"/>
        <v>17450000</v>
      </c>
    </row>
  </sheetData>
  <mergeCells count="70">
    <mergeCell ref="G19:G22"/>
    <mergeCell ref="B19:B22"/>
    <mergeCell ref="C19:C22"/>
    <mergeCell ref="D19:D22"/>
    <mergeCell ref="E19:E22"/>
    <mergeCell ref="F19:F22"/>
    <mergeCell ref="H19:H22"/>
    <mergeCell ref="I19:I22"/>
    <mergeCell ref="K19:K22"/>
    <mergeCell ref="L19:L22"/>
    <mergeCell ref="M19:M22"/>
    <mergeCell ref="J19:J22"/>
    <mergeCell ref="O19:O22"/>
    <mergeCell ref="O16:O18"/>
    <mergeCell ref="N16:N18"/>
    <mergeCell ref="M16:M18"/>
    <mergeCell ref="L16:L18"/>
    <mergeCell ref="N19:N22"/>
    <mergeCell ref="O13:O15"/>
    <mergeCell ref="N13:N15"/>
    <mergeCell ref="M13:M15"/>
    <mergeCell ref="L13:L15"/>
    <mergeCell ref="K13:K15"/>
    <mergeCell ref="K10:K11"/>
    <mergeCell ref="E16:E18"/>
    <mergeCell ref="D16:D18"/>
    <mergeCell ref="C16:C18"/>
    <mergeCell ref="B16:B18"/>
    <mergeCell ref="I13:I15"/>
    <mergeCell ref="J13:J15"/>
    <mergeCell ref="J16:J18"/>
    <mergeCell ref="I16:I18"/>
    <mergeCell ref="H16:H18"/>
    <mergeCell ref="G16:G18"/>
    <mergeCell ref="F16:F18"/>
    <mergeCell ref="H13:H15"/>
    <mergeCell ref="G13:G15"/>
    <mergeCell ref="F13:F15"/>
    <mergeCell ref="K16:K18"/>
    <mergeCell ref="O8:O9"/>
    <mergeCell ref="O10:O11"/>
    <mergeCell ref="N10:N11"/>
    <mergeCell ref="M10:M11"/>
    <mergeCell ref="L10:L11"/>
    <mergeCell ref="N8:N9"/>
    <mergeCell ref="M8:M9"/>
    <mergeCell ref="L8:L9"/>
    <mergeCell ref="E13:E15"/>
    <mergeCell ref="D13:D15"/>
    <mergeCell ref="C13:C15"/>
    <mergeCell ref="B13:B15"/>
    <mergeCell ref="C8:C9"/>
    <mergeCell ref="B8:B9"/>
    <mergeCell ref="E10:E11"/>
    <mergeCell ref="D10:D11"/>
    <mergeCell ref="C10:C11"/>
    <mergeCell ref="B10:B11"/>
    <mergeCell ref="K8:K9"/>
    <mergeCell ref="I8:I9"/>
    <mergeCell ref="J8:J9"/>
    <mergeCell ref="E8:E9"/>
    <mergeCell ref="D8:D9"/>
    <mergeCell ref="H8:H9"/>
    <mergeCell ref="G8:G9"/>
    <mergeCell ref="F8:F9"/>
    <mergeCell ref="J10:J11"/>
    <mergeCell ref="I10:I11"/>
    <mergeCell ref="H10:H11"/>
    <mergeCell ref="G10:G11"/>
    <mergeCell ref="F10:F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D0C2B-B0C7-4E14-BEF4-EBC466556372}">
  <dimension ref="A1:AZ153"/>
  <sheetViews>
    <sheetView zoomScale="85" zoomScaleNormal="85" workbookViewId="0">
      <selection activeCell="N39" sqref="N39"/>
    </sheetView>
  </sheetViews>
  <sheetFormatPr defaultRowHeight="14.4" x14ac:dyDescent="0.3"/>
  <cols>
    <col min="1" max="1" width="16.88671875" bestFit="1" customWidth="1"/>
    <col min="2" max="2" width="14.21875" bestFit="1" customWidth="1"/>
    <col min="8" max="8" width="15.109375" bestFit="1" customWidth="1"/>
    <col min="11" max="11" width="17.44140625" bestFit="1" customWidth="1"/>
    <col min="12" max="12" width="14.77734375" bestFit="1" customWidth="1"/>
    <col min="22" max="22" width="17.44140625" bestFit="1" customWidth="1"/>
    <col min="23" max="23" width="14.77734375" bestFit="1" customWidth="1"/>
    <col min="34" max="34" width="17.44140625" bestFit="1" customWidth="1"/>
    <col min="35" max="35" width="14.77734375" bestFit="1" customWidth="1"/>
    <col min="46" max="46" width="17.44140625" bestFit="1" customWidth="1"/>
    <col min="47" max="47" width="14.77734375" bestFit="1" customWidth="1"/>
    <col min="48" max="49" width="15.5546875" customWidth="1"/>
  </cols>
  <sheetData>
    <row r="1" spans="1:52" ht="15" thickBot="1" x14ac:dyDescent="0.35">
      <c r="A1" s="1220" t="s">
        <v>36</v>
      </c>
      <c r="B1" s="100" t="s">
        <v>32</v>
      </c>
      <c r="C1" s="1218" t="s">
        <v>160</v>
      </c>
      <c r="D1" s="1222"/>
      <c r="E1" s="1219"/>
      <c r="F1" s="344" t="s">
        <v>59</v>
      </c>
      <c r="G1" s="9" t="s">
        <v>42</v>
      </c>
      <c r="H1" s="876"/>
      <c r="K1" s="1220" t="s">
        <v>36</v>
      </c>
      <c r="L1" s="100" t="s">
        <v>32</v>
      </c>
      <c r="M1" s="1218" t="s">
        <v>154</v>
      </c>
      <c r="N1" s="1222"/>
      <c r="O1" s="1222"/>
      <c r="P1" s="1222"/>
      <c r="Q1" s="344" t="s">
        <v>59</v>
      </c>
      <c r="R1" s="9" t="s">
        <v>42</v>
      </c>
      <c r="S1" s="883"/>
      <c r="V1" s="1220" t="s">
        <v>36</v>
      </c>
      <c r="W1" s="100" t="s">
        <v>32</v>
      </c>
      <c r="X1" s="1218" t="s">
        <v>152</v>
      </c>
      <c r="Y1" s="1222"/>
      <c r="Z1" s="1222"/>
      <c r="AA1" s="1222"/>
      <c r="AB1" s="1219"/>
      <c r="AC1" s="344" t="s">
        <v>59</v>
      </c>
      <c r="AD1" s="9" t="s">
        <v>42</v>
      </c>
      <c r="AE1" s="898"/>
      <c r="AH1" s="1220" t="s">
        <v>36</v>
      </c>
      <c r="AI1" s="100" t="s">
        <v>32</v>
      </c>
      <c r="AJ1" s="1218" t="s">
        <v>151</v>
      </c>
      <c r="AK1" s="1222"/>
      <c r="AL1" s="1222"/>
      <c r="AM1" s="1222"/>
      <c r="AN1" s="1219"/>
      <c r="AO1" s="344" t="s">
        <v>59</v>
      </c>
      <c r="AP1" s="9" t="s">
        <v>42</v>
      </c>
      <c r="AQ1" s="898"/>
      <c r="AT1" s="996" t="s">
        <v>36</v>
      </c>
      <c r="AU1" s="100" t="s">
        <v>32</v>
      </c>
      <c r="AV1" s="1218" t="s">
        <v>163</v>
      </c>
      <c r="AW1" s="1219"/>
      <c r="AX1" s="344" t="s">
        <v>59</v>
      </c>
      <c r="AY1" s="9" t="s">
        <v>42</v>
      </c>
      <c r="AZ1" s="957"/>
    </row>
    <row r="2" spans="1:52" ht="15" thickBot="1" x14ac:dyDescent="0.35">
      <c r="A2" s="1221"/>
      <c r="B2" s="100" t="s">
        <v>33</v>
      </c>
      <c r="C2" s="874">
        <v>0</v>
      </c>
      <c r="D2" s="218">
        <v>1</v>
      </c>
      <c r="E2" s="219">
        <v>2</v>
      </c>
      <c r="F2" s="13" t="s">
        <v>34</v>
      </c>
      <c r="G2" s="877"/>
      <c r="H2" s="876"/>
      <c r="K2" s="1221"/>
      <c r="L2" s="100" t="s">
        <v>33</v>
      </c>
      <c r="M2" s="879">
        <v>0</v>
      </c>
      <c r="N2" s="218">
        <v>1</v>
      </c>
      <c r="O2" s="218">
        <v>2</v>
      </c>
      <c r="P2" s="219">
        <v>3</v>
      </c>
      <c r="Q2" s="13" t="s">
        <v>34</v>
      </c>
      <c r="R2" s="882"/>
      <c r="S2" s="883"/>
      <c r="V2" s="1221"/>
      <c r="W2" s="100" t="s">
        <v>33</v>
      </c>
      <c r="X2" s="895">
        <v>0</v>
      </c>
      <c r="Y2" s="218">
        <v>1</v>
      </c>
      <c r="Z2" s="218">
        <v>2</v>
      </c>
      <c r="AA2" s="219">
        <v>3</v>
      </c>
      <c r="AB2" s="219">
        <v>4</v>
      </c>
      <c r="AC2" s="13" t="s">
        <v>34</v>
      </c>
      <c r="AD2" s="899"/>
      <c r="AE2" s="898"/>
      <c r="AH2" s="1221"/>
      <c r="AI2" s="100" t="s">
        <v>33</v>
      </c>
      <c r="AJ2" s="895">
        <v>0</v>
      </c>
      <c r="AK2" s="218">
        <v>1</v>
      </c>
      <c r="AL2" s="218">
        <v>2</v>
      </c>
      <c r="AM2" s="219">
        <v>3</v>
      </c>
      <c r="AN2" s="219">
        <v>4</v>
      </c>
      <c r="AO2" s="13" t="s">
        <v>34</v>
      </c>
      <c r="AP2" s="899"/>
      <c r="AQ2" s="898"/>
      <c r="AT2" s="997"/>
      <c r="AU2" s="100" t="s">
        <v>33</v>
      </c>
      <c r="AV2" s="906">
        <v>0</v>
      </c>
      <c r="AW2" s="218">
        <v>1</v>
      </c>
      <c r="AX2" s="13" t="s">
        <v>34</v>
      </c>
      <c r="AY2" s="956"/>
      <c r="AZ2" s="957"/>
    </row>
    <row r="3" spans="1:52" ht="15" thickBot="1" x14ac:dyDescent="0.35">
      <c r="A3" s="541" t="s">
        <v>48</v>
      </c>
      <c r="B3" s="329">
        <v>1</v>
      </c>
      <c r="C3" s="330">
        <v>900</v>
      </c>
      <c r="D3" s="330">
        <v>3600</v>
      </c>
      <c r="E3" s="484">
        <v>7200</v>
      </c>
      <c r="F3" s="329">
        <v>7200</v>
      </c>
      <c r="G3" s="9">
        <f>C3+D3+E3</f>
        <v>11700</v>
      </c>
      <c r="H3" s="876"/>
      <c r="K3" s="541" t="s">
        <v>48</v>
      </c>
      <c r="L3" s="329">
        <v>1</v>
      </c>
      <c r="M3" s="330">
        <v>900</v>
      </c>
      <c r="N3" s="330">
        <v>1800</v>
      </c>
      <c r="O3" s="331">
        <v>1800</v>
      </c>
      <c r="P3" s="484">
        <v>1800</v>
      </c>
      <c r="Q3" s="329">
        <v>3600</v>
      </c>
      <c r="R3" s="13">
        <f>M3+N3+O3+P3</f>
        <v>6300</v>
      </c>
      <c r="S3" s="883"/>
      <c r="V3" s="541" t="s">
        <v>48</v>
      </c>
      <c r="W3" s="329">
        <v>1</v>
      </c>
      <c r="X3" s="330">
        <v>900</v>
      </c>
      <c r="Y3" s="330">
        <v>1800</v>
      </c>
      <c r="Z3" s="331">
        <v>1800</v>
      </c>
      <c r="AA3" s="484">
        <v>1800</v>
      </c>
      <c r="AB3" s="484">
        <v>1800</v>
      </c>
      <c r="AC3" s="329">
        <v>3600</v>
      </c>
      <c r="AD3" s="13">
        <f>X3+Y3+Z3+AA3+AB3</f>
        <v>8100</v>
      </c>
      <c r="AE3" s="898"/>
      <c r="AH3" s="541" t="s">
        <v>48</v>
      </c>
      <c r="AI3" s="329">
        <v>1</v>
      </c>
      <c r="AJ3" s="330">
        <v>900</v>
      </c>
      <c r="AK3" s="330">
        <v>900</v>
      </c>
      <c r="AL3" s="331">
        <v>1800</v>
      </c>
      <c r="AM3" s="484">
        <v>1800</v>
      </c>
      <c r="AN3" s="484">
        <v>1800</v>
      </c>
      <c r="AO3" s="329">
        <v>3600</v>
      </c>
      <c r="AP3" s="13">
        <f>AJ3+AK3+AL3+AM3</f>
        <v>5400</v>
      </c>
      <c r="AQ3" s="898"/>
      <c r="AT3" s="541" t="s">
        <v>48</v>
      </c>
      <c r="AU3" s="329">
        <v>1</v>
      </c>
      <c r="AV3" s="330">
        <v>900</v>
      </c>
      <c r="AW3" s="330">
        <v>4500</v>
      </c>
      <c r="AX3" s="329">
        <v>3600</v>
      </c>
      <c r="AY3" s="13">
        <f>AV3+AW3</f>
        <v>5400</v>
      </c>
      <c r="AZ3" s="957"/>
    </row>
    <row r="4" spans="1:52" ht="15" thickBot="1" x14ac:dyDescent="0.35">
      <c r="A4" s="195"/>
      <c r="B4" s="878"/>
      <c r="C4" s="196"/>
      <c r="D4" s="196"/>
      <c r="E4" s="196"/>
      <c r="F4" s="533"/>
      <c r="G4" s="876"/>
      <c r="H4" s="876"/>
      <c r="K4" s="195"/>
      <c r="L4" s="884"/>
      <c r="M4" s="196"/>
      <c r="N4" s="196"/>
      <c r="O4" s="196"/>
      <c r="P4" s="196"/>
      <c r="Q4" s="533"/>
      <c r="R4" s="883"/>
      <c r="S4" s="883"/>
      <c r="V4" s="195"/>
      <c r="W4" s="901"/>
      <c r="X4" s="196"/>
      <c r="Y4" s="196"/>
      <c r="Z4" s="196"/>
      <c r="AA4" s="196"/>
      <c r="AB4" s="196"/>
      <c r="AC4" s="533"/>
      <c r="AD4" s="898"/>
      <c r="AE4" s="898"/>
      <c r="AH4" s="195"/>
      <c r="AI4" s="901"/>
      <c r="AJ4" s="196"/>
      <c r="AK4" s="196"/>
      <c r="AL4" s="196"/>
      <c r="AM4" s="196"/>
      <c r="AN4" s="196"/>
      <c r="AO4" s="533"/>
      <c r="AP4" s="898"/>
      <c r="AQ4" s="898"/>
      <c r="AT4" s="195"/>
      <c r="AU4" s="964"/>
      <c r="AV4" s="196"/>
      <c r="AW4" s="196"/>
      <c r="AX4" s="533"/>
      <c r="AY4" s="957"/>
      <c r="AZ4" s="957"/>
    </row>
    <row r="5" spans="1:52" ht="15" thickBot="1" x14ac:dyDescent="0.35">
      <c r="A5" s="215" t="s">
        <v>35</v>
      </c>
      <c r="B5" s="100" t="s">
        <v>32</v>
      </c>
      <c r="C5" s="1218" t="s">
        <v>160</v>
      </c>
      <c r="D5" s="1222"/>
      <c r="E5" s="1219"/>
      <c r="F5" s="344" t="s">
        <v>59</v>
      </c>
      <c r="G5" s="9" t="s">
        <v>42</v>
      </c>
      <c r="H5" s="876"/>
      <c r="K5" s="215" t="s">
        <v>35</v>
      </c>
      <c r="L5" s="100" t="s">
        <v>32</v>
      </c>
      <c r="M5" s="1218" t="s">
        <v>154</v>
      </c>
      <c r="N5" s="1222"/>
      <c r="O5" s="1222"/>
      <c r="P5" s="1222"/>
      <c r="Q5" s="344" t="s">
        <v>59</v>
      </c>
      <c r="R5" s="9" t="s">
        <v>42</v>
      </c>
      <c r="S5" s="883"/>
      <c r="V5" s="215" t="s">
        <v>35</v>
      </c>
      <c r="W5" s="100" t="s">
        <v>32</v>
      </c>
      <c r="X5" s="1218" t="s">
        <v>152</v>
      </c>
      <c r="Y5" s="1222"/>
      <c r="Z5" s="1222"/>
      <c r="AA5" s="1222"/>
      <c r="AB5" s="1219"/>
      <c r="AC5" s="344" t="s">
        <v>59</v>
      </c>
      <c r="AD5" s="9" t="s">
        <v>42</v>
      </c>
      <c r="AE5" s="898"/>
      <c r="AH5" s="215" t="s">
        <v>35</v>
      </c>
      <c r="AI5" s="100" t="s">
        <v>32</v>
      </c>
      <c r="AJ5" s="1218" t="s">
        <v>151</v>
      </c>
      <c r="AK5" s="1222"/>
      <c r="AL5" s="1222"/>
      <c r="AM5" s="1222"/>
      <c r="AN5" s="1219"/>
      <c r="AO5" s="344" t="s">
        <v>59</v>
      </c>
      <c r="AP5" s="9" t="s">
        <v>42</v>
      </c>
      <c r="AQ5" s="898"/>
      <c r="AT5" s="215" t="s">
        <v>35</v>
      </c>
      <c r="AU5" s="100" t="s">
        <v>32</v>
      </c>
      <c r="AV5" s="1218" t="s">
        <v>163</v>
      </c>
      <c r="AW5" s="1219"/>
      <c r="AX5" s="344" t="s">
        <v>59</v>
      </c>
      <c r="AY5" s="9" t="s">
        <v>42</v>
      </c>
      <c r="AZ5" s="957"/>
    </row>
    <row r="6" spans="1:52" ht="15.6" thickTop="1" thickBot="1" x14ac:dyDescent="0.35">
      <c r="A6" s="461" t="s">
        <v>53</v>
      </c>
      <c r="B6" s="100" t="s">
        <v>33</v>
      </c>
      <c r="C6" s="874">
        <v>0</v>
      </c>
      <c r="D6" s="218">
        <v>1</v>
      </c>
      <c r="E6" s="219">
        <v>2</v>
      </c>
      <c r="F6" s="13" t="s">
        <v>34</v>
      </c>
      <c r="G6" s="877"/>
      <c r="H6" s="876"/>
      <c r="K6" s="461" t="s">
        <v>53</v>
      </c>
      <c r="L6" s="100" t="s">
        <v>33</v>
      </c>
      <c r="M6" s="879">
        <v>0</v>
      </c>
      <c r="N6" s="218">
        <v>1</v>
      </c>
      <c r="O6" s="218">
        <v>2</v>
      </c>
      <c r="P6" s="219">
        <v>3</v>
      </c>
      <c r="Q6" s="13" t="s">
        <v>34</v>
      </c>
      <c r="R6" s="882"/>
      <c r="S6" s="883"/>
      <c r="V6" s="461" t="s">
        <v>53</v>
      </c>
      <c r="W6" s="100" t="s">
        <v>33</v>
      </c>
      <c r="X6" s="895">
        <v>0</v>
      </c>
      <c r="Y6" s="218">
        <v>1</v>
      </c>
      <c r="Z6" s="218">
        <v>2</v>
      </c>
      <c r="AA6" s="219">
        <v>3</v>
      </c>
      <c r="AB6" s="219">
        <v>4</v>
      </c>
      <c r="AC6" s="13" t="s">
        <v>34</v>
      </c>
      <c r="AD6" s="899"/>
      <c r="AE6" s="898"/>
      <c r="AH6" s="461" t="s">
        <v>53</v>
      </c>
      <c r="AI6" s="100" t="s">
        <v>33</v>
      </c>
      <c r="AJ6" s="895">
        <v>0</v>
      </c>
      <c r="AK6" s="218">
        <v>1</v>
      </c>
      <c r="AL6" s="218">
        <v>2</v>
      </c>
      <c r="AM6" s="219">
        <v>3</v>
      </c>
      <c r="AN6" s="219">
        <v>4</v>
      </c>
      <c r="AO6" s="13" t="s">
        <v>34</v>
      </c>
      <c r="AP6" s="899"/>
      <c r="AQ6" s="898"/>
      <c r="AT6" s="461" t="s">
        <v>53</v>
      </c>
      <c r="AU6" s="100" t="s">
        <v>33</v>
      </c>
      <c r="AV6" s="906">
        <v>0</v>
      </c>
      <c r="AW6" s="218">
        <v>1</v>
      </c>
      <c r="AX6" s="13" t="s">
        <v>34</v>
      </c>
      <c r="AY6" s="956"/>
      <c r="AZ6" s="957"/>
    </row>
    <row r="7" spans="1:52" ht="15.6" thickTop="1" thickBot="1" x14ac:dyDescent="0.35">
      <c r="A7" s="541" t="s">
        <v>48</v>
      </c>
      <c r="B7" s="329">
        <v>1</v>
      </c>
      <c r="C7" s="330">
        <f>C11+C15*2+C19*2.333+C23*5+C27*5</f>
        <v>2750</v>
      </c>
      <c r="D7" s="330">
        <f t="shared" ref="D7:E7" si="0">D11+D15*2+D19*2.333+D23*5+D27*5</f>
        <v>23998.75</v>
      </c>
      <c r="E7" s="494">
        <f t="shared" si="0"/>
        <v>55497.5</v>
      </c>
      <c r="F7" s="329">
        <f>F11+F15*2+F19*2.333+F23*5+F27*5</f>
        <v>37165</v>
      </c>
      <c r="G7" s="13">
        <f>C7+D7+E7</f>
        <v>82246.25</v>
      </c>
      <c r="H7" s="876"/>
      <c r="K7" s="541" t="s">
        <v>48</v>
      </c>
      <c r="L7" s="329">
        <v>1</v>
      </c>
      <c r="M7" s="330">
        <f>M11+M15*2+M19*2.333+M23*5+M27*5</f>
        <v>2750</v>
      </c>
      <c r="N7" s="330">
        <f t="shared" ref="N7:Q7" si="1">N11+N15*2+N19*2.333+N23*5+N27*5</f>
        <v>13748.5</v>
      </c>
      <c r="O7" s="330">
        <f>O11+O15*2+O19*2.333+O23*5+O27*5</f>
        <v>18832.5</v>
      </c>
      <c r="P7" s="494">
        <f t="shared" si="1"/>
        <v>18832.5</v>
      </c>
      <c r="Q7" s="329">
        <f t="shared" si="1"/>
        <v>37665</v>
      </c>
      <c r="R7" s="13">
        <f>M7+N7+O7+P7</f>
        <v>54163.5</v>
      </c>
      <c r="S7" s="883"/>
      <c r="V7" s="541" t="s">
        <v>48</v>
      </c>
      <c r="W7" s="329">
        <v>1</v>
      </c>
      <c r="X7" s="330">
        <f>X11+X15*2+X19*2.333+X23*5+X27*5</f>
        <v>2750</v>
      </c>
      <c r="Y7" s="330">
        <f t="shared" ref="Y7" si="2">Y11+Y15*2+Y19*2.333+Y23*5+Y27*5</f>
        <v>13748.5</v>
      </c>
      <c r="Z7" s="330">
        <f>Z11+Z15*2+Z19*2.333+Z23*5+Z27*5</f>
        <v>18832.5</v>
      </c>
      <c r="AA7" s="330">
        <f>AA11+AA15*2+AA19*2.333+AA23*5+AA27*5</f>
        <v>18832.5</v>
      </c>
      <c r="AB7" s="494">
        <f t="shared" ref="AB7" si="3">AB11+AB15*2+AB19*2.333+AB23*5+AB27*5</f>
        <v>18832.5</v>
      </c>
      <c r="AC7" s="329">
        <f>AC11+AC15*2+AC19*2.333+AC23*5+AC27*5</f>
        <v>37665</v>
      </c>
      <c r="AD7" s="13">
        <f>X7+Y7+Z7+AA7+AB7</f>
        <v>72996</v>
      </c>
      <c r="AE7" s="898"/>
      <c r="AH7" s="541" t="s">
        <v>48</v>
      </c>
      <c r="AI7" s="329">
        <v>1</v>
      </c>
      <c r="AJ7" s="330">
        <f>AJ11+AJ15*2+AJ19*2.333+AJ23*5+AJ27*5</f>
        <v>2750</v>
      </c>
      <c r="AK7" s="330">
        <f t="shared" ref="AK7" si="4">AK11+AK15*2+AK19*2.333+AK23*5+AK27*5</f>
        <v>7249.25</v>
      </c>
      <c r="AL7" s="330">
        <f>AL11+AL15*2+AL19*2.333+AL23*5+AL27*5</f>
        <v>19332.5</v>
      </c>
      <c r="AM7" s="494">
        <f t="shared" ref="AM7" si="5">AM11+AM15*2+AM19*2.333+AM23*5+AM27*5</f>
        <v>19332.5</v>
      </c>
      <c r="AN7" s="494">
        <v>10000</v>
      </c>
      <c r="AO7" s="329">
        <f>AO11+AO15*2+AO19*2.333+AO23*5+AO27*5</f>
        <v>37665</v>
      </c>
      <c r="AP7" s="13">
        <f>AJ7+AK7+AL7+AM7</f>
        <v>48664.25</v>
      </c>
      <c r="AQ7" s="898"/>
      <c r="AT7" s="541" t="s">
        <v>48</v>
      </c>
      <c r="AU7" s="329">
        <v>1</v>
      </c>
      <c r="AV7" s="330">
        <f>AV11+AV15*2+AV19*2.333+AV23*5+AV27*5</f>
        <v>2750</v>
      </c>
      <c r="AW7" s="330">
        <f>AW11+AW15*2+AW19*2.333+AW23*5+AW27*5</f>
        <v>43665</v>
      </c>
      <c r="AX7" s="329">
        <f>AX11+AX15*2+AX19*2.333+AX23*5+AX27*5</f>
        <v>37665</v>
      </c>
      <c r="AY7" s="13">
        <f>AV7+AW7</f>
        <v>46415</v>
      </c>
      <c r="AZ7" s="957"/>
    </row>
    <row r="8" spans="1:52" ht="15" thickBot="1" x14ac:dyDescent="0.35">
      <c r="A8" s="195"/>
      <c r="B8" s="878"/>
      <c r="C8" s="193"/>
      <c r="D8" s="193"/>
      <c r="E8" s="193"/>
      <c r="F8" s="876"/>
      <c r="G8" s="876"/>
      <c r="H8" s="876"/>
      <c r="K8" s="195"/>
      <c r="L8" s="884"/>
      <c r="M8" s="193"/>
      <c r="N8" s="193"/>
      <c r="O8" s="193"/>
      <c r="P8" s="193"/>
      <c r="Q8" s="883"/>
      <c r="R8" s="883"/>
      <c r="S8" s="883"/>
      <c r="V8" s="195"/>
      <c r="W8" s="901"/>
      <c r="X8" s="193"/>
      <c r="Y8" s="193"/>
      <c r="Z8" s="193"/>
      <c r="AA8" s="193"/>
      <c r="AB8" s="193"/>
      <c r="AC8" s="898"/>
      <c r="AD8" s="898"/>
      <c r="AE8" s="898"/>
      <c r="AH8" s="195"/>
      <c r="AI8" s="901"/>
      <c r="AJ8" s="193"/>
      <c r="AK8" s="193"/>
      <c r="AL8" s="193"/>
      <c r="AM8" s="193"/>
      <c r="AN8" s="193"/>
      <c r="AO8" s="898"/>
      <c r="AP8" s="898"/>
      <c r="AQ8" s="898"/>
      <c r="AT8" s="195"/>
      <c r="AU8" s="964"/>
      <c r="AV8" s="193"/>
      <c r="AW8" s="193"/>
      <c r="AX8" s="957"/>
      <c r="AY8" s="957"/>
      <c r="AZ8" s="957"/>
    </row>
    <row r="9" spans="1:52" ht="15" thickBot="1" x14ac:dyDescent="0.35">
      <c r="A9" s="314" t="s">
        <v>35</v>
      </c>
      <c r="B9" s="100" t="s">
        <v>32</v>
      </c>
      <c r="C9" s="1218" t="s">
        <v>160</v>
      </c>
      <c r="D9" s="1222"/>
      <c r="E9" s="1219"/>
      <c r="F9" s="344" t="s">
        <v>59</v>
      </c>
      <c r="G9" s="9" t="s">
        <v>42</v>
      </c>
      <c r="H9" s="876"/>
      <c r="K9" s="314" t="s">
        <v>35</v>
      </c>
      <c r="L9" s="100" t="s">
        <v>32</v>
      </c>
      <c r="M9" s="1218" t="s">
        <v>154</v>
      </c>
      <c r="N9" s="1222"/>
      <c r="O9" s="1222"/>
      <c r="P9" s="1222"/>
      <c r="Q9" s="344" t="s">
        <v>59</v>
      </c>
      <c r="R9" s="9" t="s">
        <v>42</v>
      </c>
      <c r="S9" s="883"/>
      <c r="V9" s="314" t="s">
        <v>35</v>
      </c>
      <c r="W9" s="100" t="s">
        <v>32</v>
      </c>
      <c r="X9" s="1218" t="s">
        <v>152</v>
      </c>
      <c r="Y9" s="1222"/>
      <c r="Z9" s="1222"/>
      <c r="AA9" s="1222"/>
      <c r="AB9" s="1219"/>
      <c r="AC9" s="344" t="s">
        <v>59</v>
      </c>
      <c r="AD9" s="9" t="s">
        <v>42</v>
      </c>
      <c r="AE9" s="898"/>
      <c r="AH9" s="314" t="s">
        <v>35</v>
      </c>
      <c r="AI9" s="100" t="s">
        <v>32</v>
      </c>
      <c r="AJ9" s="1218" t="s">
        <v>151</v>
      </c>
      <c r="AK9" s="1222"/>
      <c r="AL9" s="1222"/>
      <c r="AM9" s="1222"/>
      <c r="AN9" s="1219"/>
      <c r="AO9" s="344" t="s">
        <v>59</v>
      </c>
      <c r="AP9" s="9" t="s">
        <v>42</v>
      </c>
      <c r="AQ9" s="898"/>
      <c r="AT9" s="314" t="s">
        <v>35</v>
      </c>
      <c r="AU9" s="100" t="s">
        <v>32</v>
      </c>
      <c r="AV9" s="1218" t="s">
        <v>163</v>
      </c>
      <c r="AW9" s="1219"/>
      <c r="AX9" s="344" t="s">
        <v>59</v>
      </c>
      <c r="AY9" s="9" t="s">
        <v>42</v>
      </c>
      <c r="AZ9" s="957"/>
    </row>
    <row r="10" spans="1:52" ht="15.6" thickTop="1" thickBot="1" x14ac:dyDescent="0.35">
      <c r="A10" s="460" t="s">
        <v>65</v>
      </c>
      <c r="B10" s="100" t="s">
        <v>33</v>
      </c>
      <c r="C10" s="874">
        <v>0</v>
      </c>
      <c r="D10" s="218">
        <v>1</v>
      </c>
      <c r="E10" s="219">
        <v>2</v>
      </c>
      <c r="F10" s="13" t="s">
        <v>34</v>
      </c>
      <c r="G10" s="877"/>
      <c r="H10" s="876"/>
      <c r="K10" s="460" t="s">
        <v>65</v>
      </c>
      <c r="L10" s="100" t="s">
        <v>33</v>
      </c>
      <c r="M10" s="879">
        <v>0</v>
      </c>
      <c r="N10" s="218">
        <v>1</v>
      </c>
      <c r="O10" s="218">
        <v>2</v>
      </c>
      <c r="P10" s="219">
        <v>3</v>
      </c>
      <c r="Q10" s="13" t="s">
        <v>34</v>
      </c>
      <c r="R10" s="882"/>
      <c r="S10" s="883"/>
      <c r="V10" s="460" t="s">
        <v>65</v>
      </c>
      <c r="W10" s="100" t="s">
        <v>33</v>
      </c>
      <c r="X10" s="895">
        <v>0</v>
      </c>
      <c r="Y10" s="218">
        <v>1</v>
      </c>
      <c r="Z10" s="218">
        <v>2</v>
      </c>
      <c r="AA10" s="219">
        <v>3</v>
      </c>
      <c r="AB10" s="219">
        <v>4</v>
      </c>
      <c r="AC10" s="13" t="s">
        <v>34</v>
      </c>
      <c r="AD10" s="899"/>
      <c r="AE10" s="898"/>
      <c r="AH10" s="460" t="s">
        <v>65</v>
      </c>
      <c r="AI10" s="100" t="s">
        <v>33</v>
      </c>
      <c r="AJ10" s="895">
        <v>0</v>
      </c>
      <c r="AK10" s="218">
        <v>1</v>
      </c>
      <c r="AL10" s="218">
        <v>2</v>
      </c>
      <c r="AM10" s="219">
        <v>3</v>
      </c>
      <c r="AN10" s="219">
        <v>4</v>
      </c>
      <c r="AO10" s="13" t="s">
        <v>34</v>
      </c>
      <c r="AP10" s="899"/>
      <c r="AQ10" s="898"/>
      <c r="AT10" s="460" t="s">
        <v>65</v>
      </c>
      <c r="AU10" s="100" t="s">
        <v>33</v>
      </c>
      <c r="AV10" s="906">
        <v>0</v>
      </c>
      <c r="AW10" s="218">
        <v>1</v>
      </c>
      <c r="AX10" s="13" t="s">
        <v>34</v>
      </c>
      <c r="AY10" s="956"/>
      <c r="AZ10" s="957"/>
    </row>
    <row r="11" spans="1:52" ht="15.6" thickTop="1" thickBot="1" x14ac:dyDescent="0.35">
      <c r="A11" s="541" t="s">
        <v>48</v>
      </c>
      <c r="B11" s="329">
        <v>1</v>
      </c>
      <c r="C11" s="330">
        <v>250</v>
      </c>
      <c r="D11" s="330">
        <v>250</v>
      </c>
      <c r="E11" s="494">
        <v>500</v>
      </c>
      <c r="F11" s="329">
        <v>500</v>
      </c>
      <c r="G11" s="13">
        <f>C11+D11+E11</f>
        <v>1000</v>
      </c>
      <c r="H11" s="876"/>
      <c r="K11" s="541" t="s">
        <v>48</v>
      </c>
      <c r="L11" s="329">
        <v>1</v>
      </c>
      <c r="M11" s="330">
        <v>250</v>
      </c>
      <c r="N11" s="330">
        <v>250</v>
      </c>
      <c r="O11" s="330">
        <v>500</v>
      </c>
      <c r="P11" s="494">
        <v>500</v>
      </c>
      <c r="Q11" s="329">
        <v>1000</v>
      </c>
      <c r="R11" s="13">
        <f>M11+N11+O11+P11</f>
        <v>1500</v>
      </c>
      <c r="S11" s="883"/>
      <c r="V11" s="541" t="s">
        <v>48</v>
      </c>
      <c r="W11" s="329">
        <v>1</v>
      </c>
      <c r="X11" s="330">
        <v>250</v>
      </c>
      <c r="Y11" s="330">
        <v>250</v>
      </c>
      <c r="Z11" s="330">
        <v>500</v>
      </c>
      <c r="AA11" s="494">
        <v>500</v>
      </c>
      <c r="AB11" s="494">
        <v>500</v>
      </c>
      <c r="AC11" s="329">
        <v>1000</v>
      </c>
      <c r="AD11" s="13">
        <f>X11+Y11+Z11+AA11</f>
        <v>1500</v>
      </c>
      <c r="AE11" s="898"/>
      <c r="AH11" s="541" t="s">
        <v>48</v>
      </c>
      <c r="AI11" s="329">
        <v>1</v>
      </c>
      <c r="AJ11" s="330">
        <v>250</v>
      </c>
      <c r="AK11" s="330">
        <v>500</v>
      </c>
      <c r="AL11" s="330">
        <v>1000</v>
      </c>
      <c r="AM11" s="494">
        <v>1000</v>
      </c>
      <c r="AN11" s="494">
        <v>0</v>
      </c>
      <c r="AO11" s="329">
        <v>1000</v>
      </c>
      <c r="AP11" s="13">
        <f>AJ11+AK11+AL11+AM11</f>
        <v>2750</v>
      </c>
      <c r="AQ11" s="898"/>
      <c r="AT11" s="541" t="s">
        <v>48</v>
      </c>
      <c r="AU11" s="329">
        <v>1</v>
      </c>
      <c r="AV11" s="330">
        <v>250</v>
      </c>
      <c r="AW11" s="330">
        <v>1000</v>
      </c>
      <c r="AX11" s="329">
        <v>1000</v>
      </c>
      <c r="AY11" s="13">
        <f>AV11+AW11</f>
        <v>1250</v>
      </c>
      <c r="AZ11" s="957"/>
    </row>
    <row r="12" spans="1:52" ht="15" thickBot="1" x14ac:dyDescent="0.35">
      <c r="A12" s="192"/>
      <c r="B12" s="876"/>
      <c r="C12" s="876"/>
      <c r="D12" s="876"/>
      <c r="E12" s="876"/>
      <c r="F12" s="876"/>
      <c r="G12" s="876"/>
      <c r="H12" s="876"/>
      <c r="K12" s="192"/>
      <c r="L12" s="883"/>
      <c r="M12" s="883"/>
      <c r="N12" s="883"/>
      <c r="O12" s="883"/>
      <c r="P12" s="883"/>
      <c r="Q12" s="883"/>
      <c r="R12" s="883"/>
      <c r="S12" s="883"/>
      <c r="V12" s="192"/>
      <c r="W12" s="898"/>
      <c r="X12" s="898"/>
      <c r="Y12" s="898"/>
      <c r="Z12" s="898"/>
      <c r="AA12" s="898"/>
      <c r="AB12" s="898"/>
      <c r="AC12" s="898"/>
      <c r="AD12" s="898"/>
      <c r="AE12" s="898"/>
      <c r="AH12" s="192"/>
      <c r="AI12" s="898"/>
      <c r="AJ12" s="898"/>
      <c r="AK12" s="898"/>
      <c r="AL12" s="898"/>
      <c r="AM12" s="898"/>
      <c r="AN12" s="898"/>
      <c r="AO12" s="898"/>
      <c r="AP12" s="898"/>
      <c r="AQ12" s="898"/>
      <c r="AT12" s="192"/>
      <c r="AU12" s="957"/>
      <c r="AV12" s="957"/>
      <c r="AW12" s="957"/>
      <c r="AX12" s="957"/>
      <c r="AY12" s="957"/>
      <c r="AZ12" s="957"/>
    </row>
    <row r="13" spans="1:52" ht="15" thickBot="1" x14ac:dyDescent="0.35">
      <c r="A13" s="885" t="s">
        <v>35</v>
      </c>
      <c r="B13" s="100" t="s">
        <v>32</v>
      </c>
      <c r="C13" s="1218" t="s">
        <v>160</v>
      </c>
      <c r="D13" s="1222"/>
      <c r="E13" s="1219"/>
      <c r="F13" s="344" t="s">
        <v>59</v>
      </c>
      <c r="G13" s="9" t="s">
        <v>42</v>
      </c>
      <c r="H13" s="876"/>
      <c r="K13" s="885" t="s">
        <v>35</v>
      </c>
      <c r="L13" s="100" t="s">
        <v>32</v>
      </c>
      <c r="M13" s="1218" t="s">
        <v>154</v>
      </c>
      <c r="N13" s="1222"/>
      <c r="O13" s="1222"/>
      <c r="P13" s="1222"/>
      <c r="Q13" s="344" t="s">
        <v>59</v>
      </c>
      <c r="R13" s="9" t="s">
        <v>42</v>
      </c>
      <c r="V13" s="885" t="s">
        <v>35</v>
      </c>
      <c r="W13" s="100" t="s">
        <v>32</v>
      </c>
      <c r="X13" s="1218" t="s">
        <v>152</v>
      </c>
      <c r="Y13" s="1222"/>
      <c r="Z13" s="1222"/>
      <c r="AA13" s="1222"/>
      <c r="AB13" s="1219"/>
      <c r="AC13" s="344" t="s">
        <v>59</v>
      </c>
      <c r="AD13" s="9" t="s">
        <v>42</v>
      </c>
      <c r="AH13" s="885" t="s">
        <v>35</v>
      </c>
      <c r="AI13" s="100" t="s">
        <v>32</v>
      </c>
      <c r="AJ13" s="1218" t="s">
        <v>151</v>
      </c>
      <c r="AK13" s="1222"/>
      <c r="AL13" s="1222"/>
      <c r="AM13" s="1222"/>
      <c r="AN13" s="1219"/>
      <c r="AO13" s="344" t="s">
        <v>59</v>
      </c>
      <c r="AP13" s="9" t="s">
        <v>42</v>
      </c>
      <c r="AT13" s="885" t="s">
        <v>35</v>
      </c>
      <c r="AU13" s="100" t="s">
        <v>32</v>
      </c>
      <c r="AV13" s="1218" t="s">
        <v>163</v>
      </c>
      <c r="AW13" s="1219"/>
      <c r="AX13" s="344" t="s">
        <v>59</v>
      </c>
      <c r="AY13" s="9" t="s">
        <v>42</v>
      </c>
    </row>
    <row r="14" spans="1:52" ht="15.6" thickTop="1" thickBot="1" x14ac:dyDescent="0.35">
      <c r="A14" s="886" t="s">
        <v>157</v>
      </c>
      <c r="B14" s="100" t="s">
        <v>33</v>
      </c>
      <c r="C14" s="874">
        <v>0</v>
      </c>
      <c r="D14" s="218">
        <v>1</v>
      </c>
      <c r="E14" s="219">
        <v>2</v>
      </c>
      <c r="F14" s="13" t="s">
        <v>34</v>
      </c>
      <c r="G14" s="877"/>
      <c r="H14" s="876"/>
      <c r="K14" s="886" t="s">
        <v>157</v>
      </c>
      <c r="L14" s="100" t="s">
        <v>33</v>
      </c>
      <c r="M14" s="879">
        <v>0</v>
      </c>
      <c r="N14" s="218">
        <v>1</v>
      </c>
      <c r="O14" s="218">
        <v>2</v>
      </c>
      <c r="P14" s="219">
        <v>3</v>
      </c>
      <c r="Q14" s="13" t="s">
        <v>34</v>
      </c>
      <c r="R14" s="882"/>
      <c r="V14" s="886" t="s">
        <v>157</v>
      </c>
      <c r="W14" s="100" t="s">
        <v>33</v>
      </c>
      <c r="X14" s="895">
        <v>0</v>
      </c>
      <c r="Y14" s="218">
        <v>1</v>
      </c>
      <c r="Z14" s="218">
        <v>2</v>
      </c>
      <c r="AA14" s="219">
        <v>3</v>
      </c>
      <c r="AB14" s="219">
        <v>4</v>
      </c>
      <c r="AC14" s="13" t="s">
        <v>34</v>
      </c>
      <c r="AD14" s="899"/>
      <c r="AH14" s="886" t="s">
        <v>157</v>
      </c>
      <c r="AI14" s="100" t="s">
        <v>33</v>
      </c>
      <c r="AJ14" s="895">
        <v>0</v>
      </c>
      <c r="AK14" s="218">
        <v>1</v>
      </c>
      <c r="AL14" s="218">
        <v>2</v>
      </c>
      <c r="AM14" s="219">
        <v>3</v>
      </c>
      <c r="AN14" s="219">
        <v>4</v>
      </c>
      <c r="AO14" s="13" t="s">
        <v>34</v>
      </c>
      <c r="AP14" s="899"/>
      <c r="AT14" s="886" t="s">
        <v>157</v>
      </c>
      <c r="AU14" s="100" t="s">
        <v>33</v>
      </c>
      <c r="AV14" s="906">
        <v>0</v>
      </c>
      <c r="AW14" s="218">
        <v>1</v>
      </c>
      <c r="AX14" s="13" t="s">
        <v>34</v>
      </c>
      <c r="AY14" s="956"/>
    </row>
    <row r="15" spans="1:52" ht="15.6" thickTop="1" thickBot="1" x14ac:dyDescent="0.35">
      <c r="A15" s="541" t="s">
        <v>48</v>
      </c>
      <c r="B15" s="329">
        <v>1</v>
      </c>
      <c r="C15" s="330">
        <v>1250</v>
      </c>
      <c r="D15" s="330">
        <v>7500</v>
      </c>
      <c r="E15" s="484">
        <v>7500</v>
      </c>
      <c r="F15" s="329">
        <v>5000</v>
      </c>
      <c r="G15" s="13">
        <f>C15+D15+E15</f>
        <v>16250</v>
      </c>
      <c r="H15" s="876"/>
      <c r="K15" s="541" t="s">
        <v>48</v>
      </c>
      <c r="L15" s="329">
        <v>1</v>
      </c>
      <c r="M15" s="330">
        <v>1250</v>
      </c>
      <c r="N15" s="330">
        <v>1500</v>
      </c>
      <c r="O15" s="331">
        <v>5000</v>
      </c>
      <c r="P15" s="484">
        <v>5000</v>
      </c>
      <c r="Q15" s="329">
        <v>10000</v>
      </c>
      <c r="R15" s="13">
        <f>M15+N15+O15+P15</f>
        <v>12750</v>
      </c>
      <c r="V15" s="541" t="s">
        <v>48</v>
      </c>
      <c r="W15" s="329">
        <v>1</v>
      </c>
      <c r="X15" s="330">
        <v>1250</v>
      </c>
      <c r="Y15" s="330">
        <v>1500</v>
      </c>
      <c r="Z15" s="331">
        <v>5000</v>
      </c>
      <c r="AA15" s="484">
        <v>5000</v>
      </c>
      <c r="AB15" s="484">
        <v>5000</v>
      </c>
      <c r="AC15" s="329">
        <v>10000</v>
      </c>
      <c r="AD15" s="13">
        <f>X15+Y15+Z15+AA15</f>
        <v>12750</v>
      </c>
      <c r="AH15" s="541" t="s">
        <v>48</v>
      </c>
      <c r="AI15" s="329">
        <v>1</v>
      </c>
      <c r="AJ15" s="330">
        <v>1250</v>
      </c>
      <c r="AK15" s="330">
        <v>750</v>
      </c>
      <c r="AL15" s="331">
        <v>5000</v>
      </c>
      <c r="AM15" s="484">
        <v>5000</v>
      </c>
      <c r="AN15" s="484">
        <v>0</v>
      </c>
      <c r="AO15" s="329">
        <v>10000</v>
      </c>
      <c r="AP15" s="13">
        <f>AJ15+AK15+AL15+AM15</f>
        <v>12000</v>
      </c>
      <c r="AT15" s="541" t="s">
        <v>48</v>
      </c>
      <c r="AU15" s="329">
        <v>1</v>
      </c>
      <c r="AV15" s="330">
        <v>1250</v>
      </c>
      <c r="AW15" s="330">
        <v>10000</v>
      </c>
      <c r="AX15" s="329">
        <v>10000</v>
      </c>
      <c r="AY15" s="13">
        <f>AV15+AW15</f>
        <v>11250</v>
      </c>
    </row>
    <row r="16" spans="1:52" ht="15" thickBot="1" x14ac:dyDescent="0.35">
      <c r="A16" s="192"/>
      <c r="B16" s="876"/>
      <c r="C16" s="876"/>
      <c r="D16" s="876"/>
      <c r="E16" s="876"/>
      <c r="F16" s="876"/>
      <c r="G16" s="876"/>
      <c r="H16" s="876"/>
      <c r="K16" s="192"/>
      <c r="V16" s="192"/>
      <c r="AH16" s="192"/>
      <c r="AT16" s="192"/>
    </row>
    <row r="17" spans="1:52" ht="15" thickBot="1" x14ac:dyDescent="0.35">
      <c r="A17" s="162" t="s">
        <v>35</v>
      </c>
      <c r="B17" s="100" t="s">
        <v>32</v>
      </c>
      <c r="C17" s="1218" t="s">
        <v>160</v>
      </c>
      <c r="D17" s="1222"/>
      <c r="E17" s="1219"/>
      <c r="F17" s="344" t="s">
        <v>59</v>
      </c>
      <c r="G17" s="9" t="s">
        <v>42</v>
      </c>
      <c r="K17" s="162" t="s">
        <v>35</v>
      </c>
      <c r="L17" s="100" t="s">
        <v>32</v>
      </c>
      <c r="M17" s="1218" t="s">
        <v>154</v>
      </c>
      <c r="N17" s="1222"/>
      <c r="O17" s="1222"/>
      <c r="P17" s="1222"/>
      <c r="Q17" s="344" t="s">
        <v>59</v>
      </c>
      <c r="R17" s="9" t="s">
        <v>42</v>
      </c>
      <c r="S17" s="883"/>
      <c r="V17" s="162" t="s">
        <v>35</v>
      </c>
      <c r="W17" s="100" t="s">
        <v>32</v>
      </c>
      <c r="X17" s="1218" t="s">
        <v>152</v>
      </c>
      <c r="Y17" s="1222"/>
      <c r="Z17" s="1222"/>
      <c r="AA17" s="1222"/>
      <c r="AB17" s="1219"/>
      <c r="AC17" s="344" t="s">
        <v>59</v>
      </c>
      <c r="AD17" s="9" t="s">
        <v>42</v>
      </c>
      <c r="AE17" s="898"/>
      <c r="AH17" s="162" t="s">
        <v>35</v>
      </c>
      <c r="AI17" s="100" t="s">
        <v>32</v>
      </c>
      <c r="AJ17" s="1218" t="s">
        <v>151</v>
      </c>
      <c r="AK17" s="1222"/>
      <c r="AL17" s="1222"/>
      <c r="AM17" s="1222"/>
      <c r="AN17" s="1219"/>
      <c r="AO17" s="344" t="s">
        <v>59</v>
      </c>
      <c r="AP17" s="9" t="s">
        <v>42</v>
      </c>
      <c r="AQ17" s="898"/>
      <c r="AT17" s="162" t="s">
        <v>35</v>
      </c>
      <c r="AU17" s="100" t="s">
        <v>32</v>
      </c>
      <c r="AV17" s="1218" t="s">
        <v>163</v>
      </c>
      <c r="AW17" s="1219"/>
      <c r="AX17" s="344" t="s">
        <v>59</v>
      </c>
      <c r="AY17" s="9" t="s">
        <v>42</v>
      </c>
      <c r="AZ17" s="957"/>
    </row>
    <row r="18" spans="1:52" ht="15.6" thickTop="1" thickBot="1" x14ac:dyDescent="0.35">
      <c r="A18" s="459" t="s">
        <v>37</v>
      </c>
      <c r="B18" s="100" t="s">
        <v>33</v>
      </c>
      <c r="C18" s="874">
        <v>0</v>
      </c>
      <c r="D18" s="218">
        <v>1</v>
      </c>
      <c r="E18" s="219">
        <v>2</v>
      </c>
      <c r="F18" s="13" t="s">
        <v>34</v>
      </c>
      <c r="G18" s="877"/>
      <c r="K18" s="459" t="s">
        <v>37</v>
      </c>
      <c r="L18" s="100" t="s">
        <v>33</v>
      </c>
      <c r="M18" s="879">
        <v>0</v>
      </c>
      <c r="N18" s="218">
        <v>1</v>
      </c>
      <c r="O18" s="218">
        <v>2</v>
      </c>
      <c r="P18" s="219">
        <v>3</v>
      </c>
      <c r="Q18" s="13" t="s">
        <v>34</v>
      </c>
      <c r="R18" s="882"/>
      <c r="S18" s="883"/>
      <c r="V18" s="459" t="s">
        <v>37</v>
      </c>
      <c r="W18" s="100" t="s">
        <v>33</v>
      </c>
      <c r="X18" s="895">
        <v>0</v>
      </c>
      <c r="Y18" s="218">
        <v>1</v>
      </c>
      <c r="Z18" s="218">
        <v>2</v>
      </c>
      <c r="AA18" s="219">
        <v>3</v>
      </c>
      <c r="AB18" s="219">
        <v>4</v>
      </c>
      <c r="AC18" s="13" t="s">
        <v>34</v>
      </c>
      <c r="AD18" s="899"/>
      <c r="AE18" s="898"/>
      <c r="AH18" s="459" t="s">
        <v>37</v>
      </c>
      <c r="AI18" s="100" t="s">
        <v>33</v>
      </c>
      <c r="AJ18" s="895">
        <v>0</v>
      </c>
      <c r="AK18" s="218">
        <v>1</v>
      </c>
      <c r="AL18" s="218">
        <v>2</v>
      </c>
      <c r="AM18" s="219">
        <v>3</v>
      </c>
      <c r="AN18" s="219">
        <v>4</v>
      </c>
      <c r="AO18" s="13" t="s">
        <v>34</v>
      </c>
      <c r="AP18" s="899"/>
      <c r="AQ18" s="898"/>
      <c r="AT18" s="459" t="s">
        <v>37</v>
      </c>
      <c r="AU18" s="100" t="s">
        <v>33</v>
      </c>
      <c r="AV18" s="906">
        <v>0</v>
      </c>
      <c r="AW18" s="218">
        <v>1</v>
      </c>
      <c r="AX18" s="13" t="s">
        <v>34</v>
      </c>
      <c r="AY18" s="956"/>
      <c r="AZ18" s="957"/>
    </row>
    <row r="19" spans="1:52" ht="15.6" thickTop="1" thickBot="1" x14ac:dyDescent="0.35">
      <c r="A19" s="541" t="s">
        <v>48</v>
      </c>
      <c r="B19" s="329">
        <v>1</v>
      </c>
      <c r="C19" s="330">
        <v>0</v>
      </c>
      <c r="D19" s="330">
        <v>3750</v>
      </c>
      <c r="E19" s="484">
        <v>7500</v>
      </c>
      <c r="F19" s="329">
        <v>5000</v>
      </c>
      <c r="G19" s="13">
        <f>C19+D19+E19</f>
        <v>11250</v>
      </c>
      <c r="K19" s="541" t="s">
        <v>48</v>
      </c>
      <c r="L19" s="329">
        <v>1</v>
      </c>
      <c r="M19" s="330">
        <v>0</v>
      </c>
      <c r="N19" s="330">
        <v>4500</v>
      </c>
      <c r="O19" s="331">
        <v>2500</v>
      </c>
      <c r="P19" s="484">
        <v>2500</v>
      </c>
      <c r="Q19" s="329">
        <v>5000</v>
      </c>
      <c r="R19" s="13">
        <f>M19+N19+O19+P19</f>
        <v>9500</v>
      </c>
      <c r="S19" s="883"/>
      <c r="V19" s="541" t="s">
        <v>48</v>
      </c>
      <c r="W19" s="329">
        <v>1</v>
      </c>
      <c r="X19" s="330">
        <v>0</v>
      </c>
      <c r="Y19" s="330">
        <v>4500</v>
      </c>
      <c r="Z19" s="331">
        <v>2500</v>
      </c>
      <c r="AA19" s="484">
        <v>2500</v>
      </c>
      <c r="AB19" s="484">
        <v>2500</v>
      </c>
      <c r="AC19" s="329">
        <v>5000</v>
      </c>
      <c r="AD19" s="13">
        <f>X19+Y19+Z19+AA19</f>
        <v>9500</v>
      </c>
      <c r="AE19" s="898"/>
      <c r="AH19" s="541" t="s">
        <v>48</v>
      </c>
      <c r="AI19" s="329">
        <v>1</v>
      </c>
      <c r="AJ19" s="330">
        <v>0</v>
      </c>
      <c r="AK19" s="330">
        <v>2250</v>
      </c>
      <c r="AL19" s="331">
        <v>2500</v>
      </c>
      <c r="AM19" s="484">
        <v>2500</v>
      </c>
      <c r="AN19" s="484">
        <v>0</v>
      </c>
      <c r="AO19" s="329">
        <v>5000</v>
      </c>
      <c r="AP19" s="13">
        <f>AJ19+AK19+AL19+AM19</f>
        <v>7250</v>
      </c>
      <c r="AQ19" s="898"/>
      <c r="AT19" s="541" t="s">
        <v>48</v>
      </c>
      <c r="AU19" s="329">
        <v>1</v>
      </c>
      <c r="AV19" s="330">
        <v>0</v>
      </c>
      <c r="AW19" s="330">
        <v>5000</v>
      </c>
      <c r="AX19" s="329">
        <v>5000</v>
      </c>
      <c r="AY19" s="13">
        <f>AV19+AW19</f>
        <v>5000</v>
      </c>
      <c r="AZ19" s="957"/>
    </row>
    <row r="20" spans="1:52" ht="15" thickBot="1" x14ac:dyDescent="0.35">
      <c r="L20" s="883"/>
      <c r="M20" s="883"/>
      <c r="N20" s="883"/>
      <c r="O20" s="883"/>
      <c r="P20" s="883"/>
      <c r="Q20" s="883"/>
      <c r="R20" s="883"/>
      <c r="S20" s="883"/>
      <c r="W20" s="898"/>
      <c r="X20" s="898"/>
      <c r="Y20" s="898"/>
      <c r="Z20" s="898"/>
      <c r="AA20" s="898"/>
      <c r="AB20" s="898"/>
      <c r="AC20" s="898"/>
      <c r="AD20" s="898"/>
      <c r="AE20" s="898"/>
      <c r="AI20" s="898"/>
      <c r="AJ20" s="898"/>
      <c r="AK20" s="898"/>
      <c r="AL20" s="898"/>
      <c r="AM20" s="898"/>
      <c r="AN20" s="898"/>
      <c r="AO20" s="898"/>
      <c r="AP20" s="898"/>
      <c r="AQ20" s="898"/>
      <c r="AU20" s="957"/>
      <c r="AV20" s="957"/>
      <c r="AW20" s="957"/>
      <c r="AX20" s="957"/>
      <c r="AY20" s="957"/>
      <c r="AZ20" s="957"/>
    </row>
    <row r="21" spans="1:52" ht="15" thickBot="1" x14ac:dyDescent="0.35">
      <c r="A21" s="887" t="s">
        <v>35</v>
      </c>
      <c r="B21" s="100" t="s">
        <v>32</v>
      </c>
      <c r="C21" s="1218" t="s">
        <v>160</v>
      </c>
      <c r="D21" s="1222"/>
      <c r="E21" s="1219"/>
      <c r="F21" s="344" t="s">
        <v>59</v>
      </c>
      <c r="G21" s="9" t="s">
        <v>42</v>
      </c>
      <c r="K21" s="887" t="s">
        <v>35</v>
      </c>
      <c r="L21" s="100" t="s">
        <v>32</v>
      </c>
      <c r="M21" s="1218" t="s">
        <v>154</v>
      </c>
      <c r="N21" s="1222"/>
      <c r="O21" s="1222"/>
      <c r="P21" s="1222"/>
      <c r="Q21" s="344" t="s">
        <v>59</v>
      </c>
      <c r="R21" s="9" t="s">
        <v>42</v>
      </c>
      <c r="V21" s="887" t="s">
        <v>35</v>
      </c>
      <c r="W21" s="100" t="s">
        <v>32</v>
      </c>
      <c r="X21" s="1218" t="s">
        <v>152</v>
      </c>
      <c r="Y21" s="1222"/>
      <c r="Z21" s="1222"/>
      <c r="AA21" s="1222"/>
      <c r="AB21" s="1219"/>
      <c r="AC21" s="344" t="s">
        <v>59</v>
      </c>
      <c r="AD21" s="9" t="s">
        <v>42</v>
      </c>
      <c r="AH21" s="887" t="s">
        <v>35</v>
      </c>
      <c r="AI21" s="100" t="s">
        <v>32</v>
      </c>
      <c r="AJ21" s="1218" t="s">
        <v>151</v>
      </c>
      <c r="AK21" s="1222"/>
      <c r="AL21" s="1222"/>
      <c r="AM21" s="1222"/>
      <c r="AN21" s="1219"/>
      <c r="AO21" s="344" t="s">
        <v>59</v>
      </c>
      <c r="AP21" s="9" t="s">
        <v>42</v>
      </c>
      <c r="AT21" s="887" t="s">
        <v>35</v>
      </c>
      <c r="AU21" s="100" t="s">
        <v>32</v>
      </c>
      <c r="AV21" s="1218" t="s">
        <v>163</v>
      </c>
      <c r="AW21" s="1219"/>
      <c r="AX21" s="344" t="s">
        <v>59</v>
      </c>
      <c r="AY21" s="9" t="s">
        <v>42</v>
      </c>
    </row>
    <row r="22" spans="1:52" ht="15.6" thickTop="1" thickBot="1" x14ac:dyDescent="0.35">
      <c r="A22" s="888" t="s">
        <v>158</v>
      </c>
      <c r="B22" s="100" t="s">
        <v>33</v>
      </c>
      <c r="C22" s="874">
        <v>0</v>
      </c>
      <c r="D22" s="218">
        <v>1</v>
      </c>
      <c r="E22" s="219">
        <v>2</v>
      </c>
      <c r="F22" s="13" t="s">
        <v>34</v>
      </c>
      <c r="G22" s="877"/>
      <c r="K22" s="888" t="s">
        <v>158</v>
      </c>
      <c r="L22" s="100" t="s">
        <v>33</v>
      </c>
      <c r="M22" s="879">
        <v>0</v>
      </c>
      <c r="N22" s="218">
        <v>1</v>
      </c>
      <c r="O22" s="218">
        <v>2</v>
      </c>
      <c r="P22" s="219">
        <v>3</v>
      </c>
      <c r="Q22" s="13" t="s">
        <v>34</v>
      </c>
      <c r="R22" s="882"/>
      <c r="V22" s="888" t="s">
        <v>158</v>
      </c>
      <c r="W22" s="100" t="s">
        <v>33</v>
      </c>
      <c r="X22" s="895">
        <v>0</v>
      </c>
      <c r="Y22" s="218">
        <v>1</v>
      </c>
      <c r="Z22" s="218">
        <v>2</v>
      </c>
      <c r="AA22" s="219">
        <v>3</v>
      </c>
      <c r="AB22" s="219">
        <v>4</v>
      </c>
      <c r="AC22" s="13" t="s">
        <v>34</v>
      </c>
      <c r="AD22" s="899"/>
      <c r="AH22" s="888" t="s">
        <v>158</v>
      </c>
      <c r="AI22" s="100" t="s">
        <v>33</v>
      </c>
      <c r="AJ22" s="895">
        <v>0</v>
      </c>
      <c r="AK22" s="218">
        <v>1</v>
      </c>
      <c r="AL22" s="218">
        <v>2</v>
      </c>
      <c r="AM22" s="219">
        <v>3</v>
      </c>
      <c r="AN22" s="219">
        <v>4</v>
      </c>
      <c r="AO22" s="13" t="s">
        <v>34</v>
      </c>
      <c r="AP22" s="899"/>
      <c r="AT22" s="888" t="s">
        <v>158</v>
      </c>
      <c r="AU22" s="100" t="s">
        <v>33</v>
      </c>
      <c r="AV22" s="906">
        <v>0</v>
      </c>
      <c r="AW22" s="218">
        <v>1</v>
      </c>
      <c r="AX22" s="13" t="s">
        <v>34</v>
      </c>
      <c r="AY22" s="956"/>
    </row>
    <row r="23" spans="1:52" ht="15.6" thickTop="1" thickBot="1" x14ac:dyDescent="0.35">
      <c r="A23" s="541" t="s">
        <v>48</v>
      </c>
      <c r="B23" s="329">
        <v>1</v>
      </c>
      <c r="C23" s="330">
        <v>0</v>
      </c>
      <c r="D23" s="330">
        <v>0</v>
      </c>
      <c r="E23" s="484">
        <v>1500</v>
      </c>
      <c r="F23" s="329">
        <v>1000</v>
      </c>
      <c r="G23" s="13">
        <f>C23+D23+E23</f>
        <v>1500</v>
      </c>
      <c r="K23" s="541" t="s">
        <v>48</v>
      </c>
      <c r="L23" s="329">
        <v>1</v>
      </c>
      <c r="M23" s="330">
        <v>0</v>
      </c>
      <c r="N23" s="330">
        <v>0</v>
      </c>
      <c r="O23" s="331">
        <v>250</v>
      </c>
      <c r="P23" s="484">
        <v>250</v>
      </c>
      <c r="Q23" s="329">
        <v>500</v>
      </c>
      <c r="R23" s="13">
        <f>M23+N23+O23+P23</f>
        <v>500</v>
      </c>
      <c r="V23" s="541" t="s">
        <v>48</v>
      </c>
      <c r="W23" s="329">
        <v>1</v>
      </c>
      <c r="X23" s="330">
        <v>0</v>
      </c>
      <c r="Y23" s="330">
        <v>0</v>
      </c>
      <c r="Z23" s="331">
        <v>250</v>
      </c>
      <c r="AA23" s="484">
        <v>250</v>
      </c>
      <c r="AB23" s="484">
        <v>250</v>
      </c>
      <c r="AC23" s="329">
        <v>500</v>
      </c>
      <c r="AD23" s="13">
        <f>X23+Y23+Z23+AA23</f>
        <v>500</v>
      </c>
      <c r="AH23" s="541" t="s">
        <v>48</v>
      </c>
      <c r="AI23" s="329">
        <v>1</v>
      </c>
      <c r="AJ23" s="330">
        <v>0</v>
      </c>
      <c r="AK23" s="330">
        <v>0</v>
      </c>
      <c r="AL23" s="331">
        <v>350</v>
      </c>
      <c r="AM23" s="484">
        <v>350</v>
      </c>
      <c r="AN23" s="484">
        <v>0</v>
      </c>
      <c r="AO23" s="329">
        <v>500</v>
      </c>
      <c r="AP23" s="13">
        <f>AJ23+AK23+AL23+AM23</f>
        <v>700</v>
      </c>
      <c r="AT23" s="541" t="s">
        <v>48</v>
      </c>
      <c r="AU23" s="329">
        <v>1</v>
      </c>
      <c r="AV23" s="330">
        <v>0</v>
      </c>
      <c r="AW23" s="330">
        <v>1000</v>
      </c>
      <c r="AX23" s="329">
        <v>500</v>
      </c>
      <c r="AY23" s="13">
        <f>AV23+AW23</f>
        <v>1000</v>
      </c>
    </row>
    <row r="24" spans="1:52" ht="15" thickBot="1" x14ac:dyDescent="0.35">
      <c r="A24" s="192"/>
      <c r="B24" s="876"/>
      <c r="C24" s="876"/>
      <c r="D24" s="876"/>
      <c r="E24" s="876"/>
      <c r="F24" s="876"/>
      <c r="G24" s="876"/>
      <c r="K24" s="192"/>
      <c r="V24" s="192"/>
      <c r="AH24" s="192"/>
      <c r="AT24" s="192"/>
    </row>
    <row r="25" spans="1:52" ht="15" thickBot="1" x14ac:dyDescent="0.35">
      <c r="A25" s="889" t="s">
        <v>35</v>
      </c>
      <c r="B25" s="100" t="s">
        <v>32</v>
      </c>
      <c r="C25" s="1218" t="s">
        <v>160</v>
      </c>
      <c r="D25" s="1222"/>
      <c r="E25" s="1219"/>
      <c r="F25" s="344" t="s">
        <v>59</v>
      </c>
      <c r="G25" s="9" t="s">
        <v>42</v>
      </c>
      <c r="K25" s="889" t="s">
        <v>35</v>
      </c>
      <c r="L25" s="100" t="s">
        <v>32</v>
      </c>
      <c r="M25" s="1218" t="s">
        <v>154</v>
      </c>
      <c r="N25" s="1222"/>
      <c r="O25" s="1222"/>
      <c r="P25" s="1222"/>
      <c r="Q25" s="344" t="s">
        <v>59</v>
      </c>
      <c r="R25" s="9" t="s">
        <v>42</v>
      </c>
      <c r="V25" s="889" t="s">
        <v>35</v>
      </c>
      <c r="W25" s="100" t="s">
        <v>32</v>
      </c>
      <c r="X25" s="1218" t="s">
        <v>152</v>
      </c>
      <c r="Y25" s="1222"/>
      <c r="Z25" s="1222"/>
      <c r="AA25" s="1222"/>
      <c r="AB25" s="1219"/>
      <c r="AC25" s="344" t="s">
        <v>59</v>
      </c>
      <c r="AD25" s="9" t="s">
        <v>42</v>
      </c>
      <c r="AH25" s="889" t="s">
        <v>35</v>
      </c>
      <c r="AI25" s="100" t="s">
        <v>32</v>
      </c>
      <c r="AJ25" s="1218" t="s">
        <v>151</v>
      </c>
      <c r="AK25" s="1222"/>
      <c r="AL25" s="1222"/>
      <c r="AM25" s="1222"/>
      <c r="AN25" s="1219"/>
      <c r="AO25" s="344" t="s">
        <v>59</v>
      </c>
      <c r="AP25" s="9" t="s">
        <v>42</v>
      </c>
      <c r="AT25" s="889" t="s">
        <v>35</v>
      </c>
      <c r="AU25" s="100" t="s">
        <v>32</v>
      </c>
      <c r="AV25" s="1218" t="s">
        <v>163</v>
      </c>
      <c r="AW25" s="1219"/>
      <c r="AX25" s="344" t="s">
        <v>59</v>
      </c>
      <c r="AY25" s="9" t="s">
        <v>42</v>
      </c>
    </row>
    <row r="26" spans="1:52" ht="15.6" thickTop="1" thickBot="1" x14ac:dyDescent="0.35">
      <c r="A26" s="890" t="s">
        <v>159</v>
      </c>
      <c r="B26" s="100" t="s">
        <v>33</v>
      </c>
      <c r="C26" s="874">
        <v>0</v>
      </c>
      <c r="D26" s="218">
        <v>1</v>
      </c>
      <c r="E26" s="219">
        <v>2</v>
      </c>
      <c r="F26" s="13" t="s">
        <v>34</v>
      </c>
      <c r="G26" s="877"/>
      <c r="K26" s="890" t="s">
        <v>159</v>
      </c>
      <c r="L26" s="100" t="s">
        <v>33</v>
      </c>
      <c r="M26" s="879">
        <v>0</v>
      </c>
      <c r="N26" s="218">
        <v>1</v>
      </c>
      <c r="O26" s="218">
        <v>2</v>
      </c>
      <c r="P26" s="219">
        <v>3</v>
      </c>
      <c r="Q26" s="13" t="s">
        <v>34</v>
      </c>
      <c r="R26" s="882"/>
      <c r="V26" s="890" t="s">
        <v>159</v>
      </c>
      <c r="W26" s="100" t="s">
        <v>33</v>
      </c>
      <c r="X26" s="895">
        <v>0</v>
      </c>
      <c r="Y26" s="218">
        <v>1</v>
      </c>
      <c r="Z26" s="218">
        <v>2</v>
      </c>
      <c r="AA26" s="219">
        <v>3</v>
      </c>
      <c r="AB26" s="219">
        <v>4</v>
      </c>
      <c r="AC26" s="13" t="s">
        <v>34</v>
      </c>
      <c r="AD26" s="899"/>
      <c r="AH26" s="890" t="s">
        <v>159</v>
      </c>
      <c r="AI26" s="100" t="s">
        <v>33</v>
      </c>
      <c r="AJ26" s="895">
        <v>0</v>
      </c>
      <c r="AK26" s="218">
        <v>1</v>
      </c>
      <c r="AL26" s="218">
        <v>2</v>
      </c>
      <c r="AM26" s="219">
        <v>3</v>
      </c>
      <c r="AN26" s="219">
        <v>4</v>
      </c>
      <c r="AO26" s="13" t="s">
        <v>34</v>
      </c>
      <c r="AP26" s="899"/>
      <c r="AT26" s="890" t="s">
        <v>159</v>
      </c>
      <c r="AU26" s="100" t="s">
        <v>33</v>
      </c>
      <c r="AV26" s="906">
        <v>0</v>
      </c>
      <c r="AW26" s="218">
        <v>1</v>
      </c>
      <c r="AX26" s="13" t="s">
        <v>34</v>
      </c>
      <c r="AY26" s="956"/>
    </row>
    <row r="27" spans="1:52" ht="15.6" thickTop="1" thickBot="1" x14ac:dyDescent="0.35">
      <c r="A27" s="541" t="s">
        <v>48</v>
      </c>
      <c r="B27" s="329">
        <v>1</v>
      </c>
      <c r="C27" s="330">
        <v>0</v>
      </c>
      <c r="D27" s="330">
        <v>0</v>
      </c>
      <c r="E27" s="484">
        <v>3000</v>
      </c>
      <c r="F27" s="329">
        <v>2000</v>
      </c>
      <c r="G27" s="13">
        <f>C27+D27+E27</f>
        <v>3000</v>
      </c>
      <c r="K27" s="541" t="s">
        <v>48</v>
      </c>
      <c r="L27" s="329">
        <v>1</v>
      </c>
      <c r="M27" s="330">
        <v>0</v>
      </c>
      <c r="N27" s="330">
        <v>0</v>
      </c>
      <c r="O27" s="331">
        <v>250</v>
      </c>
      <c r="P27" s="484">
        <v>250</v>
      </c>
      <c r="Q27" s="329">
        <v>500</v>
      </c>
      <c r="R27" s="13">
        <f>M27+N27+O27+P27</f>
        <v>500</v>
      </c>
      <c r="V27" s="541" t="s">
        <v>48</v>
      </c>
      <c r="W27" s="329">
        <v>1</v>
      </c>
      <c r="X27" s="330">
        <v>0</v>
      </c>
      <c r="Y27" s="330">
        <v>0</v>
      </c>
      <c r="Z27" s="331">
        <v>250</v>
      </c>
      <c r="AA27" s="484">
        <v>250</v>
      </c>
      <c r="AB27" s="484">
        <v>250</v>
      </c>
      <c r="AC27" s="329">
        <v>500</v>
      </c>
      <c r="AD27" s="13">
        <f>X27+Y27+Z27+AA27</f>
        <v>500</v>
      </c>
      <c r="AH27" s="541" t="s">
        <v>48</v>
      </c>
      <c r="AI27" s="329">
        <v>1</v>
      </c>
      <c r="AJ27" s="330">
        <v>0</v>
      </c>
      <c r="AK27" s="330">
        <v>0</v>
      </c>
      <c r="AL27" s="331">
        <v>150</v>
      </c>
      <c r="AM27" s="484">
        <v>150</v>
      </c>
      <c r="AN27" s="484">
        <v>0</v>
      </c>
      <c r="AO27" s="329">
        <v>500</v>
      </c>
      <c r="AP27" s="13">
        <f>AJ27+AK27+AL27+AM27</f>
        <v>300</v>
      </c>
      <c r="AT27" s="541" t="s">
        <v>48</v>
      </c>
      <c r="AU27" s="329">
        <v>1</v>
      </c>
      <c r="AV27" s="330">
        <v>0</v>
      </c>
      <c r="AW27" s="330">
        <v>1200</v>
      </c>
      <c r="AX27" s="329">
        <v>500</v>
      </c>
      <c r="AY27" s="13">
        <f>AV27+AW27</f>
        <v>1200</v>
      </c>
    </row>
    <row r="28" spans="1:52" ht="15" thickBot="1" x14ac:dyDescent="0.35"/>
    <row r="29" spans="1:52" ht="15" thickBot="1" x14ac:dyDescent="0.35">
      <c r="A29" s="163" t="s">
        <v>35</v>
      </c>
      <c r="B29" s="100" t="s">
        <v>32</v>
      </c>
      <c r="C29" s="1218" t="s">
        <v>160</v>
      </c>
      <c r="D29" s="1222"/>
      <c r="E29" s="1219"/>
      <c r="F29" s="344" t="s">
        <v>59</v>
      </c>
      <c r="G29" s="9" t="s">
        <v>42</v>
      </c>
      <c r="H29" s="876"/>
      <c r="K29" s="163" t="s">
        <v>35</v>
      </c>
      <c r="L29" s="100" t="s">
        <v>32</v>
      </c>
      <c r="M29" s="1218" t="s">
        <v>154</v>
      </c>
      <c r="N29" s="1222"/>
      <c r="O29" s="1222"/>
      <c r="P29" s="1222"/>
      <c r="Q29" s="344" t="s">
        <v>59</v>
      </c>
      <c r="R29" s="9" t="s">
        <v>42</v>
      </c>
      <c r="S29" s="883"/>
      <c r="V29" s="163" t="s">
        <v>35</v>
      </c>
      <c r="W29" s="100" t="s">
        <v>32</v>
      </c>
      <c r="X29" s="1218" t="s">
        <v>152</v>
      </c>
      <c r="Y29" s="1222"/>
      <c r="Z29" s="1222"/>
      <c r="AA29" s="1222"/>
      <c r="AB29" s="1219"/>
      <c r="AC29" s="344" t="s">
        <v>59</v>
      </c>
      <c r="AD29" s="9" t="s">
        <v>42</v>
      </c>
      <c r="AE29" s="898"/>
      <c r="AH29" s="163" t="s">
        <v>35</v>
      </c>
      <c r="AI29" s="100" t="s">
        <v>32</v>
      </c>
      <c r="AJ29" s="1218" t="s">
        <v>151</v>
      </c>
      <c r="AK29" s="1222"/>
      <c r="AL29" s="1222"/>
      <c r="AM29" s="1222"/>
      <c r="AN29" s="1219"/>
      <c r="AO29" s="344" t="s">
        <v>59</v>
      </c>
      <c r="AP29" s="9" t="s">
        <v>42</v>
      </c>
      <c r="AQ29" s="898"/>
      <c r="AT29" s="163" t="s">
        <v>35</v>
      </c>
      <c r="AU29" s="100" t="s">
        <v>32</v>
      </c>
      <c r="AV29" s="1218" t="s">
        <v>163</v>
      </c>
      <c r="AW29" s="1219"/>
      <c r="AX29" s="344" t="s">
        <v>59</v>
      </c>
      <c r="AY29" s="9" t="s">
        <v>42</v>
      </c>
      <c r="AZ29" s="957"/>
    </row>
    <row r="30" spans="1:52" ht="15.6" thickTop="1" thickBot="1" x14ac:dyDescent="0.35">
      <c r="A30" s="860" t="s">
        <v>38</v>
      </c>
      <c r="B30" s="100" t="s">
        <v>33</v>
      </c>
      <c r="C30" s="874">
        <v>0</v>
      </c>
      <c r="D30" s="218">
        <v>1</v>
      </c>
      <c r="E30" s="219">
        <v>2</v>
      </c>
      <c r="F30" s="13" t="s">
        <v>34</v>
      </c>
      <c r="G30" s="877"/>
      <c r="H30" s="876"/>
      <c r="K30" s="860" t="s">
        <v>38</v>
      </c>
      <c r="L30" s="100" t="s">
        <v>33</v>
      </c>
      <c r="M30" s="879">
        <v>0</v>
      </c>
      <c r="N30" s="218">
        <v>1</v>
      </c>
      <c r="O30" s="218">
        <v>2</v>
      </c>
      <c r="P30" s="219">
        <v>3</v>
      </c>
      <c r="Q30" s="13" t="s">
        <v>34</v>
      </c>
      <c r="R30" s="882"/>
      <c r="S30" s="883"/>
      <c r="V30" s="860" t="s">
        <v>38</v>
      </c>
      <c r="W30" s="100" t="s">
        <v>33</v>
      </c>
      <c r="X30" s="895">
        <v>0</v>
      </c>
      <c r="Y30" s="218">
        <v>1</v>
      </c>
      <c r="Z30" s="218">
        <v>2</v>
      </c>
      <c r="AA30" s="219">
        <v>3</v>
      </c>
      <c r="AB30" s="219">
        <v>4</v>
      </c>
      <c r="AC30" s="13" t="s">
        <v>34</v>
      </c>
      <c r="AD30" s="899"/>
      <c r="AE30" s="898"/>
      <c r="AH30" s="860" t="s">
        <v>38</v>
      </c>
      <c r="AI30" s="100" t="s">
        <v>33</v>
      </c>
      <c r="AJ30" s="895">
        <v>0</v>
      </c>
      <c r="AK30" s="218">
        <v>1</v>
      </c>
      <c r="AL30" s="218">
        <v>2</v>
      </c>
      <c r="AM30" s="219">
        <v>3</v>
      </c>
      <c r="AN30" s="219">
        <v>4</v>
      </c>
      <c r="AO30" s="13" t="s">
        <v>34</v>
      </c>
      <c r="AP30" s="899"/>
      <c r="AQ30" s="898"/>
      <c r="AT30" s="860" t="s">
        <v>38</v>
      </c>
      <c r="AU30" s="100" t="s">
        <v>33</v>
      </c>
      <c r="AV30" s="906">
        <v>0</v>
      </c>
      <c r="AW30" s="218">
        <v>1</v>
      </c>
      <c r="AX30" s="13" t="s">
        <v>34</v>
      </c>
      <c r="AY30" s="956"/>
      <c r="AZ30" s="957"/>
    </row>
    <row r="31" spans="1:52" ht="15.6" thickTop="1" thickBot="1" x14ac:dyDescent="0.35">
      <c r="A31" s="541" t="s">
        <v>48</v>
      </c>
      <c r="B31" s="329">
        <v>1</v>
      </c>
      <c r="C31" s="330">
        <v>0</v>
      </c>
      <c r="D31" s="330">
        <v>0</v>
      </c>
      <c r="E31" s="484">
        <v>225</v>
      </c>
      <c r="F31" s="329">
        <v>150</v>
      </c>
      <c r="G31" s="13">
        <f>C31+D31+E31</f>
        <v>225</v>
      </c>
      <c r="H31" s="876"/>
      <c r="K31" s="541" t="s">
        <v>48</v>
      </c>
      <c r="L31" s="329">
        <v>1</v>
      </c>
      <c r="M31" s="330">
        <v>0</v>
      </c>
      <c r="N31" s="330">
        <v>0</v>
      </c>
      <c r="O31" s="331">
        <v>25</v>
      </c>
      <c r="P31" s="484">
        <v>25</v>
      </c>
      <c r="Q31" s="329">
        <v>25</v>
      </c>
      <c r="R31" s="13">
        <f>M31+N31+O31+P31</f>
        <v>50</v>
      </c>
      <c r="S31" s="883"/>
      <c r="V31" s="541" t="s">
        <v>48</v>
      </c>
      <c r="W31" s="329">
        <v>1</v>
      </c>
      <c r="X31" s="330">
        <v>0</v>
      </c>
      <c r="Y31" s="330">
        <v>0</v>
      </c>
      <c r="Z31" s="331">
        <v>25</v>
      </c>
      <c r="AA31" s="331">
        <v>25</v>
      </c>
      <c r="AB31" s="484">
        <v>25</v>
      </c>
      <c r="AC31" s="329">
        <v>25</v>
      </c>
      <c r="AD31" s="13">
        <f>X31+Y31+Z31+AA31</f>
        <v>50</v>
      </c>
      <c r="AE31" s="898"/>
      <c r="AH31" s="541" t="s">
        <v>48</v>
      </c>
      <c r="AI31" s="329">
        <v>1</v>
      </c>
      <c r="AJ31" s="330">
        <v>0</v>
      </c>
      <c r="AK31" s="330">
        <v>0</v>
      </c>
      <c r="AL31" s="331">
        <v>25</v>
      </c>
      <c r="AM31" s="331">
        <v>25</v>
      </c>
      <c r="AN31" s="484">
        <v>0</v>
      </c>
      <c r="AO31" s="329">
        <v>25</v>
      </c>
      <c r="AP31" s="13">
        <f>AJ31+AK31+AL31+AM31</f>
        <v>50</v>
      </c>
      <c r="AQ31" s="898"/>
      <c r="AT31" s="541" t="s">
        <v>48</v>
      </c>
      <c r="AU31" s="329">
        <v>1</v>
      </c>
      <c r="AV31" s="330">
        <v>0</v>
      </c>
      <c r="AW31" s="330">
        <v>50</v>
      </c>
      <c r="AX31" s="329">
        <v>25</v>
      </c>
      <c r="AY31" s="13">
        <f>AV31+AW31</f>
        <v>50</v>
      </c>
      <c r="AZ31" s="957"/>
    </row>
    <row r="32" spans="1:52" ht="15" thickBot="1" x14ac:dyDescent="0.35">
      <c r="A32" s="192"/>
      <c r="B32" s="876"/>
      <c r="C32" s="876"/>
      <c r="D32" s="876"/>
      <c r="E32" s="876"/>
      <c r="F32" s="876"/>
      <c r="G32" s="876"/>
      <c r="H32" s="876"/>
      <c r="K32" s="192"/>
      <c r="L32" s="883"/>
      <c r="M32" s="883"/>
      <c r="N32" s="883"/>
      <c r="O32" s="883"/>
      <c r="P32" s="883"/>
      <c r="Q32" s="883"/>
      <c r="R32" s="883"/>
      <c r="S32" s="883"/>
      <c r="V32" s="192"/>
      <c r="W32" s="898"/>
      <c r="X32" s="898"/>
      <c r="Y32" s="898"/>
      <c r="Z32" s="898"/>
      <c r="AA32" s="898"/>
      <c r="AB32" s="898"/>
      <c r="AC32" s="898"/>
      <c r="AD32" s="898"/>
      <c r="AE32" s="898"/>
      <c r="AH32" s="192"/>
      <c r="AI32" s="898"/>
      <c r="AJ32" s="898"/>
      <c r="AK32" s="898"/>
      <c r="AL32" s="898"/>
      <c r="AM32" s="898"/>
      <c r="AN32" s="898"/>
      <c r="AO32" s="898"/>
      <c r="AP32" s="898"/>
      <c r="AQ32" s="898"/>
      <c r="AT32" s="192"/>
      <c r="AU32" s="957"/>
      <c r="AV32" s="957"/>
      <c r="AW32" s="957"/>
      <c r="AX32" s="957"/>
      <c r="AY32" s="957"/>
      <c r="AZ32" s="957"/>
    </row>
    <row r="33" spans="1:52" ht="15" thickBot="1" x14ac:dyDescent="0.35">
      <c r="A33" s="164" t="s">
        <v>35</v>
      </c>
      <c r="B33" s="100" t="s">
        <v>32</v>
      </c>
      <c r="C33" s="1218" t="s">
        <v>160</v>
      </c>
      <c r="D33" s="1222"/>
      <c r="E33" s="1219"/>
      <c r="F33" s="344" t="s">
        <v>59</v>
      </c>
      <c r="G33" s="9" t="s">
        <v>42</v>
      </c>
      <c r="H33" s="876"/>
      <c r="K33" s="164" t="s">
        <v>35</v>
      </c>
      <c r="L33" s="100" t="s">
        <v>32</v>
      </c>
      <c r="M33" s="1218" t="s">
        <v>154</v>
      </c>
      <c r="N33" s="1222"/>
      <c r="O33" s="1222"/>
      <c r="P33" s="1222"/>
      <c r="Q33" s="344" t="s">
        <v>59</v>
      </c>
      <c r="R33" s="9" t="s">
        <v>42</v>
      </c>
      <c r="S33" s="883"/>
      <c r="V33" s="164" t="s">
        <v>35</v>
      </c>
      <c r="W33" s="100" t="s">
        <v>32</v>
      </c>
      <c r="X33" s="1218" t="s">
        <v>152</v>
      </c>
      <c r="Y33" s="1222"/>
      <c r="Z33" s="1222"/>
      <c r="AA33" s="1222"/>
      <c r="AB33" s="1219"/>
      <c r="AC33" s="344" t="s">
        <v>59</v>
      </c>
      <c r="AD33" s="9" t="s">
        <v>42</v>
      </c>
      <c r="AE33" s="898"/>
      <c r="AH33" s="164" t="s">
        <v>35</v>
      </c>
      <c r="AI33" s="100" t="s">
        <v>32</v>
      </c>
      <c r="AJ33" s="1218" t="s">
        <v>151</v>
      </c>
      <c r="AK33" s="1222"/>
      <c r="AL33" s="1222"/>
      <c r="AM33" s="1222"/>
      <c r="AN33" s="1219"/>
      <c r="AO33" s="344" t="s">
        <v>59</v>
      </c>
      <c r="AP33" s="9" t="s">
        <v>42</v>
      </c>
      <c r="AQ33" s="898"/>
      <c r="AT33" s="164" t="s">
        <v>35</v>
      </c>
      <c r="AU33" s="100" t="s">
        <v>32</v>
      </c>
      <c r="AV33" s="1218" t="s">
        <v>163</v>
      </c>
      <c r="AW33" s="1219"/>
      <c r="AX33" s="344" t="s">
        <v>59</v>
      </c>
      <c r="AY33" s="9" t="s">
        <v>42</v>
      </c>
      <c r="AZ33" s="957"/>
    </row>
    <row r="34" spans="1:52" ht="15.6" thickTop="1" thickBot="1" x14ac:dyDescent="0.35">
      <c r="A34" s="457" t="s">
        <v>39</v>
      </c>
      <c r="B34" s="100" t="s">
        <v>33</v>
      </c>
      <c r="C34" s="874">
        <v>0</v>
      </c>
      <c r="D34" s="218">
        <v>1</v>
      </c>
      <c r="E34" s="219">
        <v>2</v>
      </c>
      <c r="F34" s="13" t="s">
        <v>34</v>
      </c>
      <c r="G34" s="877"/>
      <c r="K34" s="457" t="s">
        <v>39</v>
      </c>
      <c r="L34" s="100" t="s">
        <v>33</v>
      </c>
      <c r="M34" s="879">
        <v>0</v>
      </c>
      <c r="N34" s="218">
        <v>1</v>
      </c>
      <c r="O34" s="218">
        <v>2</v>
      </c>
      <c r="P34" s="219">
        <v>3</v>
      </c>
      <c r="Q34" s="13" t="s">
        <v>34</v>
      </c>
      <c r="R34" s="882"/>
      <c r="V34" s="457" t="s">
        <v>39</v>
      </c>
      <c r="W34" s="100" t="s">
        <v>33</v>
      </c>
      <c r="X34" s="895">
        <v>0</v>
      </c>
      <c r="Y34" s="218">
        <v>1</v>
      </c>
      <c r="Z34" s="218">
        <v>2</v>
      </c>
      <c r="AA34" s="219">
        <v>3</v>
      </c>
      <c r="AB34" s="219">
        <v>4</v>
      </c>
      <c r="AC34" s="13" t="s">
        <v>34</v>
      </c>
      <c r="AD34" s="899"/>
      <c r="AH34" s="457" t="s">
        <v>39</v>
      </c>
      <c r="AI34" s="100" t="s">
        <v>33</v>
      </c>
      <c r="AJ34" s="895">
        <v>0</v>
      </c>
      <c r="AK34" s="218">
        <v>1</v>
      </c>
      <c r="AL34" s="218">
        <v>2</v>
      </c>
      <c r="AM34" s="219">
        <v>3</v>
      </c>
      <c r="AN34" s="219">
        <v>4</v>
      </c>
      <c r="AO34" s="13" t="s">
        <v>34</v>
      </c>
      <c r="AP34" s="899"/>
      <c r="AT34" s="457" t="s">
        <v>39</v>
      </c>
      <c r="AU34" s="100" t="s">
        <v>33</v>
      </c>
      <c r="AV34" s="906">
        <v>0</v>
      </c>
      <c r="AW34" s="218">
        <v>1</v>
      </c>
      <c r="AX34" s="13" t="s">
        <v>34</v>
      </c>
      <c r="AY34" s="956"/>
    </row>
    <row r="35" spans="1:52" ht="15.6" thickTop="1" thickBot="1" x14ac:dyDescent="0.35">
      <c r="A35" s="541" t="s">
        <v>48</v>
      </c>
      <c r="B35" s="329">
        <v>1</v>
      </c>
      <c r="C35" s="330">
        <v>0</v>
      </c>
      <c r="D35" s="330">
        <v>0</v>
      </c>
      <c r="E35" s="484">
        <v>55</v>
      </c>
      <c r="F35" s="329">
        <v>37.5</v>
      </c>
      <c r="G35" s="13">
        <f>C35+D35+E35</f>
        <v>55</v>
      </c>
      <c r="H35" s="876"/>
      <c r="K35" s="541" t="s">
        <v>48</v>
      </c>
      <c r="L35" s="329">
        <v>1</v>
      </c>
      <c r="M35" s="330">
        <v>0</v>
      </c>
      <c r="N35" s="330">
        <v>0</v>
      </c>
      <c r="O35" s="331">
        <v>6.25</v>
      </c>
      <c r="P35" s="484">
        <v>6.25</v>
      </c>
      <c r="Q35" s="329">
        <v>6.25</v>
      </c>
      <c r="R35" s="13">
        <f>M35+N35+O35+P35</f>
        <v>12.5</v>
      </c>
      <c r="S35" s="883"/>
      <c r="V35" s="541" t="s">
        <v>48</v>
      </c>
      <c r="W35" s="329">
        <v>1</v>
      </c>
      <c r="X35" s="330">
        <v>0</v>
      </c>
      <c r="Y35" s="330">
        <v>0</v>
      </c>
      <c r="Z35" s="331">
        <v>6.25</v>
      </c>
      <c r="AA35" s="331">
        <v>6.25</v>
      </c>
      <c r="AB35" s="484">
        <v>6.25</v>
      </c>
      <c r="AC35" s="329">
        <v>6.25</v>
      </c>
      <c r="AD35" s="13">
        <f>X35+Y35+Z35+AA35</f>
        <v>12.5</v>
      </c>
      <c r="AE35" s="898"/>
      <c r="AH35" s="541" t="s">
        <v>48</v>
      </c>
      <c r="AI35" s="329">
        <v>1</v>
      </c>
      <c r="AJ35" s="330">
        <v>0</v>
      </c>
      <c r="AK35" s="330">
        <v>0</v>
      </c>
      <c r="AL35" s="331">
        <v>6.25</v>
      </c>
      <c r="AM35" s="331">
        <v>6.25</v>
      </c>
      <c r="AN35" s="484">
        <v>0</v>
      </c>
      <c r="AO35" s="329">
        <v>6.25</v>
      </c>
      <c r="AP35" s="13">
        <f>AJ35+AK35+AL35+AM35</f>
        <v>12.5</v>
      </c>
      <c r="AQ35" s="898"/>
      <c r="AT35" s="541" t="s">
        <v>48</v>
      </c>
      <c r="AU35" s="329">
        <v>1</v>
      </c>
      <c r="AV35" s="330">
        <v>0</v>
      </c>
      <c r="AW35" s="330">
        <v>12.5</v>
      </c>
      <c r="AX35" s="329">
        <v>6.25</v>
      </c>
      <c r="AY35" s="13">
        <f>AV35+AW35</f>
        <v>12.5</v>
      </c>
      <c r="AZ35" s="957"/>
    </row>
    <row r="36" spans="1:52" ht="15" thickBot="1" x14ac:dyDescent="0.35">
      <c r="A36" s="192"/>
      <c r="B36" s="876"/>
      <c r="C36" s="876"/>
      <c r="D36" s="876"/>
      <c r="E36" s="876"/>
      <c r="F36" s="876"/>
      <c r="G36" s="876"/>
      <c r="H36" s="876"/>
      <c r="K36" s="192"/>
      <c r="L36" s="883"/>
      <c r="M36" s="883"/>
      <c r="N36" s="883"/>
      <c r="O36" s="883"/>
      <c r="P36" s="883"/>
      <c r="Q36" s="883"/>
      <c r="R36" s="883"/>
      <c r="S36" s="883"/>
      <c r="V36" s="192"/>
      <c r="W36" s="898"/>
      <c r="X36" s="898"/>
      <c r="Y36" s="898"/>
      <c r="Z36" s="898"/>
      <c r="AA36" s="898"/>
      <c r="AB36" s="898"/>
      <c r="AC36" s="898"/>
      <c r="AD36" s="898"/>
      <c r="AE36" s="898"/>
      <c r="AH36" s="192"/>
      <c r="AI36" s="898"/>
      <c r="AJ36" s="898"/>
      <c r="AK36" s="898"/>
      <c r="AL36" s="898"/>
      <c r="AM36" s="898"/>
      <c r="AN36" s="898"/>
      <c r="AO36" s="898"/>
      <c r="AP36" s="898"/>
      <c r="AQ36" s="898"/>
      <c r="AT36" s="192"/>
      <c r="AU36" s="957"/>
      <c r="AV36" s="957"/>
      <c r="AW36" s="957"/>
      <c r="AX36" s="957"/>
      <c r="AY36" s="957"/>
      <c r="AZ36" s="957"/>
    </row>
    <row r="37" spans="1:52" ht="15" thickBot="1" x14ac:dyDescent="0.35">
      <c r="A37" s="165" t="s">
        <v>35</v>
      </c>
      <c r="B37" s="100" t="s">
        <v>32</v>
      </c>
      <c r="C37" s="1218" t="s">
        <v>160</v>
      </c>
      <c r="D37" s="1222"/>
      <c r="E37" s="1219"/>
      <c r="F37" s="344" t="s">
        <v>59</v>
      </c>
      <c r="G37" s="9" t="s">
        <v>42</v>
      </c>
      <c r="H37" s="876"/>
      <c r="K37" s="165" t="s">
        <v>35</v>
      </c>
      <c r="L37" s="100" t="s">
        <v>32</v>
      </c>
      <c r="M37" s="1218" t="s">
        <v>154</v>
      </c>
      <c r="N37" s="1222"/>
      <c r="O37" s="1222"/>
      <c r="P37" s="1222"/>
      <c r="Q37" s="344" t="s">
        <v>59</v>
      </c>
      <c r="R37" s="9" t="s">
        <v>42</v>
      </c>
      <c r="S37" s="883"/>
      <c r="V37" s="165" t="s">
        <v>35</v>
      </c>
      <c r="W37" s="100" t="s">
        <v>32</v>
      </c>
      <c r="X37" s="1218" t="s">
        <v>152</v>
      </c>
      <c r="Y37" s="1222"/>
      <c r="Z37" s="1222"/>
      <c r="AA37" s="1222"/>
      <c r="AB37" s="1219"/>
      <c r="AC37" s="344" t="s">
        <v>59</v>
      </c>
      <c r="AD37" s="9" t="s">
        <v>42</v>
      </c>
      <c r="AE37" s="898"/>
      <c r="AH37" s="165" t="s">
        <v>35</v>
      </c>
      <c r="AI37" s="100" t="s">
        <v>32</v>
      </c>
      <c r="AJ37" s="1218" t="s">
        <v>151</v>
      </c>
      <c r="AK37" s="1222"/>
      <c r="AL37" s="1222"/>
      <c r="AM37" s="1222"/>
      <c r="AN37" s="1219"/>
      <c r="AO37" s="344" t="s">
        <v>59</v>
      </c>
      <c r="AP37" s="9" t="s">
        <v>42</v>
      </c>
      <c r="AQ37" s="898"/>
      <c r="AT37" s="165" t="s">
        <v>35</v>
      </c>
      <c r="AU37" s="100" t="s">
        <v>32</v>
      </c>
      <c r="AV37" s="1218" t="s">
        <v>163</v>
      </c>
      <c r="AW37" s="1219"/>
      <c r="AX37" s="344" t="s">
        <v>59</v>
      </c>
      <c r="AY37" s="9" t="s">
        <v>42</v>
      </c>
      <c r="AZ37" s="957"/>
    </row>
    <row r="38" spans="1:52" ht="15.6" thickTop="1" thickBot="1" x14ac:dyDescent="0.35">
      <c r="A38" s="456" t="s">
        <v>40</v>
      </c>
      <c r="B38" s="100" t="s">
        <v>33</v>
      </c>
      <c r="C38" s="874">
        <v>0</v>
      </c>
      <c r="D38" s="218">
        <v>1</v>
      </c>
      <c r="E38" s="219">
        <v>2</v>
      </c>
      <c r="F38" s="13" t="s">
        <v>34</v>
      </c>
      <c r="G38" s="877"/>
      <c r="H38" s="876"/>
      <c r="K38" s="456" t="s">
        <v>40</v>
      </c>
      <c r="L38" s="100" t="s">
        <v>33</v>
      </c>
      <c r="M38" s="879">
        <v>0</v>
      </c>
      <c r="N38" s="218">
        <v>1</v>
      </c>
      <c r="O38" s="218">
        <v>2</v>
      </c>
      <c r="P38" s="219">
        <v>3</v>
      </c>
      <c r="Q38" s="13" t="s">
        <v>34</v>
      </c>
      <c r="R38" s="882"/>
      <c r="S38" s="883"/>
      <c r="V38" s="456" t="s">
        <v>40</v>
      </c>
      <c r="W38" s="100" t="s">
        <v>33</v>
      </c>
      <c r="X38" s="895">
        <v>0</v>
      </c>
      <c r="Y38" s="218">
        <v>1</v>
      </c>
      <c r="Z38" s="218">
        <v>2</v>
      </c>
      <c r="AA38" s="219">
        <v>3</v>
      </c>
      <c r="AB38" s="219">
        <v>4</v>
      </c>
      <c r="AC38" s="13" t="s">
        <v>34</v>
      </c>
      <c r="AD38" s="899"/>
      <c r="AE38" s="898"/>
      <c r="AH38" s="456" t="s">
        <v>40</v>
      </c>
      <c r="AI38" s="100" t="s">
        <v>33</v>
      </c>
      <c r="AJ38" s="895">
        <v>0</v>
      </c>
      <c r="AK38" s="218">
        <v>1</v>
      </c>
      <c r="AL38" s="218">
        <v>2</v>
      </c>
      <c r="AM38" s="219">
        <v>3</v>
      </c>
      <c r="AN38" s="219">
        <v>4</v>
      </c>
      <c r="AO38" s="13" t="s">
        <v>34</v>
      </c>
      <c r="AP38" s="899"/>
      <c r="AQ38" s="898"/>
      <c r="AT38" s="456" t="s">
        <v>40</v>
      </c>
      <c r="AU38" s="100" t="s">
        <v>33</v>
      </c>
      <c r="AV38" s="906">
        <v>0</v>
      </c>
      <c r="AW38" s="218">
        <v>1</v>
      </c>
      <c r="AX38" s="13" t="s">
        <v>34</v>
      </c>
      <c r="AY38" s="956"/>
      <c r="AZ38" s="957"/>
    </row>
    <row r="39" spans="1:52" ht="15.6" thickTop="1" thickBot="1" x14ac:dyDescent="0.35">
      <c r="A39" s="541" t="s">
        <v>48</v>
      </c>
      <c r="B39" s="329">
        <v>1</v>
      </c>
      <c r="C39" s="330">
        <v>2.5</v>
      </c>
      <c r="D39" s="330">
        <v>25</v>
      </c>
      <c r="E39" s="494">
        <v>23.15</v>
      </c>
      <c r="F39" s="329">
        <v>15.75</v>
      </c>
      <c r="G39" s="13">
        <f>C39+D39+E39</f>
        <v>50.65</v>
      </c>
      <c r="H39" s="876"/>
      <c r="K39" s="541" t="s">
        <v>48</v>
      </c>
      <c r="L39" s="329">
        <v>1</v>
      </c>
      <c r="M39" s="330">
        <v>2.5</v>
      </c>
      <c r="N39" s="330">
        <f>(N15*2+N19*2.333)/950</f>
        <v>14.208947368421052</v>
      </c>
      <c r="O39" s="330">
        <v>2.63</v>
      </c>
      <c r="P39" s="494">
        <v>2.63</v>
      </c>
      <c r="Q39" s="329">
        <v>2.63</v>
      </c>
      <c r="R39" s="13">
        <f>M39+N39+O39+P39</f>
        <v>21.968947368421048</v>
      </c>
      <c r="S39" s="883"/>
      <c r="V39" s="541" t="s">
        <v>48</v>
      </c>
      <c r="W39" s="329">
        <v>1</v>
      </c>
      <c r="X39" s="330">
        <v>2.5</v>
      </c>
      <c r="Y39" s="330">
        <v>14.2</v>
      </c>
      <c r="Z39" s="330">
        <v>2.63</v>
      </c>
      <c r="AA39" s="330">
        <v>2.63</v>
      </c>
      <c r="AB39" s="494">
        <v>2.63</v>
      </c>
      <c r="AC39" s="329">
        <v>2.63</v>
      </c>
      <c r="AD39" s="13">
        <f>X39+Y39+Z39+AA39</f>
        <v>21.959999999999997</v>
      </c>
      <c r="AE39" s="898"/>
      <c r="AH39" s="541" t="s">
        <v>48</v>
      </c>
      <c r="AI39" s="329">
        <v>1</v>
      </c>
      <c r="AJ39" s="330">
        <v>2.5</v>
      </c>
      <c r="AK39" s="330">
        <v>7.1</v>
      </c>
      <c r="AL39" s="330">
        <v>2.63</v>
      </c>
      <c r="AM39" s="330">
        <v>2.63</v>
      </c>
      <c r="AN39" s="494">
        <v>0</v>
      </c>
      <c r="AO39" s="329">
        <v>2.63</v>
      </c>
      <c r="AP39" s="13">
        <f>AJ39+AK39+AL39+AM39</f>
        <v>14.86</v>
      </c>
      <c r="AQ39" s="898"/>
      <c r="AT39" s="541" t="s">
        <v>48</v>
      </c>
      <c r="AU39" s="329">
        <v>1</v>
      </c>
      <c r="AV39" s="330">
        <v>2.5</v>
      </c>
      <c r="AW39" s="330">
        <v>5.26</v>
      </c>
      <c r="AX39" s="329">
        <v>2.63</v>
      </c>
      <c r="AY39" s="13">
        <f>AV39+AW39</f>
        <v>7.76</v>
      </c>
      <c r="AZ39" s="957"/>
    </row>
    <row r="40" spans="1:52" ht="15" thickBot="1" x14ac:dyDescent="0.35">
      <c r="A40" s="876"/>
      <c r="B40" s="876"/>
      <c r="C40" s="876"/>
      <c r="D40" s="876"/>
      <c r="E40" s="876"/>
      <c r="F40" s="499"/>
      <c r="G40" s="499"/>
      <c r="H40" s="876"/>
      <c r="K40" s="883"/>
      <c r="L40" s="883"/>
      <c r="M40" s="883"/>
      <c r="N40" s="883"/>
      <c r="O40" s="883"/>
      <c r="P40" s="883"/>
      <c r="Q40" s="499"/>
      <c r="R40" s="499"/>
      <c r="S40" s="883"/>
      <c r="V40" s="898"/>
      <c r="W40" s="898"/>
      <c r="X40" s="898"/>
      <c r="Y40" s="898"/>
      <c r="Z40" s="898"/>
      <c r="AA40" s="898"/>
      <c r="AB40" s="898"/>
      <c r="AC40" s="499"/>
      <c r="AD40" s="499"/>
      <c r="AE40" s="898"/>
      <c r="AH40" s="898"/>
      <c r="AI40" s="898"/>
      <c r="AJ40" s="898"/>
      <c r="AK40" s="898"/>
      <c r="AL40" s="898"/>
      <c r="AM40" s="898"/>
      <c r="AN40" s="898"/>
      <c r="AO40" s="499"/>
      <c r="AP40" s="499"/>
      <c r="AQ40" s="898"/>
      <c r="AT40" s="957"/>
      <c r="AU40" s="957"/>
      <c r="AV40" s="957"/>
      <c r="AW40" s="957"/>
      <c r="AX40" s="499"/>
      <c r="AY40" s="499"/>
      <c r="AZ40" s="957"/>
    </row>
    <row r="41" spans="1:52" ht="15" thickBot="1" x14ac:dyDescent="0.35">
      <c r="A41" s="213" t="s">
        <v>35</v>
      </c>
      <c r="B41" s="100" t="s">
        <v>32</v>
      </c>
      <c r="C41" s="1218" t="s">
        <v>160</v>
      </c>
      <c r="D41" s="1222"/>
      <c r="E41" s="1219"/>
      <c r="F41" s="344" t="s">
        <v>59</v>
      </c>
      <c r="G41" s="9" t="s">
        <v>42</v>
      </c>
      <c r="H41" s="876"/>
      <c r="K41" s="213" t="s">
        <v>35</v>
      </c>
      <c r="L41" s="100" t="s">
        <v>32</v>
      </c>
      <c r="M41" s="1218" t="s">
        <v>154</v>
      </c>
      <c r="N41" s="1222"/>
      <c r="O41" s="1222"/>
      <c r="P41" s="1222"/>
      <c r="Q41" s="344" t="s">
        <v>59</v>
      </c>
      <c r="R41" s="9" t="s">
        <v>42</v>
      </c>
      <c r="S41" s="883"/>
      <c r="V41" s="213" t="s">
        <v>35</v>
      </c>
      <c r="W41" s="100" t="s">
        <v>32</v>
      </c>
      <c r="X41" s="1218" t="s">
        <v>152</v>
      </c>
      <c r="Y41" s="1222"/>
      <c r="Z41" s="1222"/>
      <c r="AA41" s="1222"/>
      <c r="AB41" s="1219"/>
      <c r="AC41" s="344" t="s">
        <v>59</v>
      </c>
      <c r="AD41" s="9" t="s">
        <v>42</v>
      </c>
      <c r="AE41" s="898"/>
      <c r="AH41" s="213" t="s">
        <v>35</v>
      </c>
      <c r="AI41" s="100" t="s">
        <v>32</v>
      </c>
      <c r="AJ41" s="1218" t="s">
        <v>151</v>
      </c>
      <c r="AK41" s="1222"/>
      <c r="AL41" s="1222"/>
      <c r="AM41" s="1222"/>
      <c r="AN41" s="1219"/>
      <c r="AO41" s="344" t="s">
        <v>59</v>
      </c>
      <c r="AP41" s="9" t="s">
        <v>42</v>
      </c>
      <c r="AQ41" s="898"/>
      <c r="AT41" s="213" t="s">
        <v>35</v>
      </c>
      <c r="AU41" s="100" t="s">
        <v>32</v>
      </c>
      <c r="AV41" s="1218" t="s">
        <v>163</v>
      </c>
      <c r="AW41" s="1219"/>
      <c r="AX41" s="344" t="s">
        <v>59</v>
      </c>
      <c r="AY41" s="9" t="s">
        <v>42</v>
      </c>
      <c r="AZ41" s="957"/>
    </row>
    <row r="42" spans="1:52" ht="15.6" thickTop="1" thickBot="1" x14ac:dyDescent="0.35">
      <c r="A42" s="455" t="s">
        <v>41</v>
      </c>
      <c r="B42" s="100" t="s">
        <v>33</v>
      </c>
      <c r="C42" s="874">
        <v>0</v>
      </c>
      <c r="D42" s="218">
        <v>1</v>
      </c>
      <c r="E42" s="219">
        <v>2</v>
      </c>
      <c r="F42" s="13" t="s">
        <v>34</v>
      </c>
      <c r="G42" s="877"/>
      <c r="H42" s="876"/>
      <c r="K42" s="455" t="s">
        <v>41</v>
      </c>
      <c r="L42" s="100" t="s">
        <v>33</v>
      </c>
      <c r="M42" s="879">
        <v>0</v>
      </c>
      <c r="N42" s="218">
        <v>1</v>
      </c>
      <c r="O42" s="218">
        <v>2</v>
      </c>
      <c r="P42" s="219">
        <v>3</v>
      </c>
      <c r="Q42" s="13" t="s">
        <v>34</v>
      </c>
      <c r="R42" s="882"/>
      <c r="S42" s="883"/>
      <c r="V42" s="455" t="s">
        <v>41</v>
      </c>
      <c r="W42" s="100" t="s">
        <v>33</v>
      </c>
      <c r="X42" s="895">
        <v>0</v>
      </c>
      <c r="Y42" s="218">
        <v>1</v>
      </c>
      <c r="Z42" s="218">
        <v>2</v>
      </c>
      <c r="AA42" s="219">
        <v>3</v>
      </c>
      <c r="AB42" s="219">
        <v>4</v>
      </c>
      <c r="AC42" s="13" t="s">
        <v>34</v>
      </c>
      <c r="AD42" s="899"/>
      <c r="AE42" s="898"/>
      <c r="AH42" s="455" t="s">
        <v>41</v>
      </c>
      <c r="AI42" s="100" t="s">
        <v>33</v>
      </c>
      <c r="AJ42" s="895">
        <v>0</v>
      </c>
      <c r="AK42" s="218">
        <v>1</v>
      </c>
      <c r="AL42" s="218">
        <v>2</v>
      </c>
      <c r="AM42" s="219">
        <v>3</v>
      </c>
      <c r="AN42" s="219">
        <v>4</v>
      </c>
      <c r="AO42" s="13" t="s">
        <v>34</v>
      </c>
      <c r="AP42" s="899"/>
      <c r="AQ42" s="898"/>
      <c r="AT42" s="455" t="s">
        <v>41</v>
      </c>
      <c r="AU42" s="100" t="s">
        <v>33</v>
      </c>
      <c r="AV42" s="906">
        <v>0</v>
      </c>
      <c r="AW42" s="218">
        <v>1</v>
      </c>
      <c r="AX42" s="13" t="s">
        <v>34</v>
      </c>
      <c r="AY42" s="956"/>
      <c r="AZ42" s="957"/>
    </row>
    <row r="43" spans="1:52" ht="15.6" thickTop="1" thickBot="1" x14ac:dyDescent="0.35">
      <c r="A43" s="541" t="s">
        <v>48</v>
      </c>
      <c r="B43" s="329">
        <v>1</v>
      </c>
      <c r="C43" s="330">
        <v>0.75</v>
      </c>
      <c r="D43" s="330">
        <v>7.75</v>
      </c>
      <c r="E43" s="494">
        <v>7.2</v>
      </c>
      <c r="F43" s="329">
        <v>4.9000000000000004</v>
      </c>
      <c r="G43" s="13">
        <f>C43+D43+E43</f>
        <v>15.7</v>
      </c>
      <c r="H43" s="876"/>
      <c r="K43" s="541" t="s">
        <v>48</v>
      </c>
      <c r="L43" s="329">
        <v>1</v>
      </c>
      <c r="M43" s="330">
        <v>0.75</v>
      </c>
      <c r="N43" s="330">
        <v>4.4000000000000004</v>
      </c>
      <c r="O43" s="330">
        <v>0.81</v>
      </c>
      <c r="P43" s="494">
        <v>0.81</v>
      </c>
      <c r="Q43" s="329">
        <v>0.81</v>
      </c>
      <c r="R43" s="13">
        <f>M43+N43+O43+P43</f>
        <v>6.7700000000000014</v>
      </c>
      <c r="S43" s="883"/>
      <c r="V43" s="541" t="s">
        <v>48</v>
      </c>
      <c r="W43" s="329">
        <v>1</v>
      </c>
      <c r="X43" s="330">
        <v>0.75</v>
      </c>
      <c r="Y43" s="330">
        <v>4.4000000000000004</v>
      </c>
      <c r="Z43" s="330">
        <v>0.81</v>
      </c>
      <c r="AA43" s="330">
        <v>0.81</v>
      </c>
      <c r="AB43" s="494">
        <v>0.81</v>
      </c>
      <c r="AC43" s="329">
        <v>0.81</v>
      </c>
      <c r="AD43" s="13">
        <f>X43+Y43+Z43+AA43</f>
        <v>6.7700000000000014</v>
      </c>
      <c r="AE43" s="898"/>
      <c r="AH43" s="541" t="s">
        <v>48</v>
      </c>
      <c r="AI43" s="329">
        <v>1</v>
      </c>
      <c r="AJ43" s="330">
        <v>0.75</v>
      </c>
      <c r="AK43" s="330">
        <v>2.2000000000000002</v>
      </c>
      <c r="AL43" s="330">
        <v>0.81</v>
      </c>
      <c r="AM43" s="330">
        <v>0.81</v>
      </c>
      <c r="AN43" s="494">
        <v>0</v>
      </c>
      <c r="AO43" s="329">
        <v>0.81</v>
      </c>
      <c r="AP43" s="13">
        <f>AJ43+AK43+AL43+AM43</f>
        <v>4.57</v>
      </c>
      <c r="AQ43" s="898"/>
      <c r="AT43" s="541" t="s">
        <v>48</v>
      </c>
      <c r="AU43" s="329">
        <v>1</v>
      </c>
      <c r="AV43" s="330">
        <v>0.75</v>
      </c>
      <c r="AW43" s="330">
        <v>1.62</v>
      </c>
      <c r="AX43" s="329">
        <v>0.81</v>
      </c>
      <c r="AY43" s="13">
        <f>AV43+AW43</f>
        <v>2.37</v>
      </c>
      <c r="AZ43" s="957"/>
    </row>
    <row r="44" spans="1:52" ht="15" thickBot="1" x14ac:dyDescent="0.35">
      <c r="A44" s="195"/>
      <c r="B44" s="878"/>
      <c r="C44" s="196"/>
      <c r="D44" s="196"/>
      <c r="E44" s="196"/>
      <c r="F44" s="192"/>
      <c r="G44" s="876"/>
      <c r="H44" s="876"/>
      <c r="K44" s="195"/>
      <c r="L44" s="884"/>
      <c r="M44" s="196"/>
      <c r="N44" s="196"/>
      <c r="O44" s="196"/>
      <c r="P44" s="196"/>
      <c r="Q44" s="192"/>
      <c r="R44" s="883"/>
      <c r="S44" s="883"/>
      <c r="V44" s="195"/>
      <c r="W44" s="901"/>
      <c r="X44" s="196"/>
      <c r="Y44" s="196"/>
      <c r="Z44" s="196"/>
      <c r="AA44" s="196"/>
      <c r="AB44" s="196"/>
      <c r="AC44" s="192"/>
      <c r="AD44" s="898"/>
      <c r="AE44" s="898"/>
      <c r="AH44" s="195"/>
      <c r="AI44" s="901"/>
      <c r="AJ44" s="196"/>
      <c r="AK44" s="196"/>
      <c r="AL44" s="196"/>
      <c r="AM44" s="196"/>
      <c r="AN44" s="196"/>
      <c r="AO44" s="192"/>
      <c r="AP44" s="898"/>
      <c r="AQ44" s="898"/>
      <c r="AT44" s="195"/>
      <c r="AU44" s="964"/>
      <c r="AV44" s="196"/>
      <c r="AW44" s="196"/>
      <c r="AX44" s="192"/>
      <c r="AY44" s="957"/>
      <c r="AZ44" s="957"/>
    </row>
    <row r="45" spans="1:52" ht="15" thickBot="1" x14ac:dyDescent="0.35">
      <c r="A45" s="415" t="s">
        <v>44</v>
      </c>
      <c r="B45" s="100" t="s">
        <v>32</v>
      </c>
      <c r="C45" s="1218" t="s">
        <v>160</v>
      </c>
      <c r="D45" s="1222"/>
      <c r="E45" s="1219"/>
      <c r="F45" s="344" t="s">
        <v>59</v>
      </c>
      <c r="G45" s="9" t="s">
        <v>42</v>
      </c>
      <c r="H45" s="876"/>
      <c r="K45" s="415" t="s">
        <v>44</v>
      </c>
      <c r="L45" s="100" t="s">
        <v>32</v>
      </c>
      <c r="M45" s="1218" t="s">
        <v>154</v>
      </c>
      <c r="N45" s="1222"/>
      <c r="O45" s="1222"/>
      <c r="P45" s="1222"/>
      <c r="Q45" s="344" t="s">
        <v>59</v>
      </c>
      <c r="R45" s="9" t="s">
        <v>42</v>
      </c>
      <c r="S45" s="883"/>
      <c r="V45" s="415" t="s">
        <v>44</v>
      </c>
      <c r="W45" s="100" t="s">
        <v>32</v>
      </c>
      <c r="X45" s="1218" t="s">
        <v>152</v>
      </c>
      <c r="Y45" s="1222"/>
      <c r="Z45" s="1222"/>
      <c r="AA45" s="1222"/>
      <c r="AB45" s="1219"/>
      <c r="AC45" s="344" t="s">
        <v>59</v>
      </c>
      <c r="AD45" s="9" t="s">
        <v>42</v>
      </c>
      <c r="AE45" s="898"/>
      <c r="AH45" s="415" t="s">
        <v>44</v>
      </c>
      <c r="AI45" s="100" t="s">
        <v>32</v>
      </c>
      <c r="AJ45" s="1218" t="s">
        <v>151</v>
      </c>
      <c r="AK45" s="1222"/>
      <c r="AL45" s="1222"/>
      <c r="AM45" s="1222"/>
      <c r="AN45" s="1219"/>
      <c r="AO45" s="344" t="s">
        <v>59</v>
      </c>
      <c r="AP45" s="9" t="s">
        <v>42</v>
      </c>
      <c r="AQ45" s="898"/>
      <c r="AT45" s="415" t="s">
        <v>44</v>
      </c>
      <c r="AU45" s="100" t="s">
        <v>32</v>
      </c>
      <c r="AV45" s="1218" t="s">
        <v>163</v>
      </c>
      <c r="AW45" s="1219"/>
      <c r="AX45" s="344" t="s">
        <v>59</v>
      </c>
      <c r="AY45" s="9" t="s">
        <v>42</v>
      </c>
      <c r="AZ45" s="957"/>
    </row>
    <row r="46" spans="1:52" ht="15.6" thickTop="1" thickBot="1" x14ac:dyDescent="0.35">
      <c r="A46" s="891" t="s">
        <v>47</v>
      </c>
      <c r="B46" s="100" t="s">
        <v>33</v>
      </c>
      <c r="C46" s="874">
        <v>0</v>
      </c>
      <c r="D46" s="218">
        <v>1</v>
      </c>
      <c r="E46" s="219">
        <v>2</v>
      </c>
      <c r="F46" s="13" t="s">
        <v>34</v>
      </c>
      <c r="G46" s="877"/>
      <c r="H46" s="876"/>
      <c r="K46" s="454" t="s">
        <v>47</v>
      </c>
      <c r="L46" s="100" t="s">
        <v>33</v>
      </c>
      <c r="M46" s="879">
        <v>0</v>
      </c>
      <c r="N46" s="218">
        <v>1</v>
      </c>
      <c r="O46" s="218">
        <v>2</v>
      </c>
      <c r="P46" s="219">
        <v>3</v>
      </c>
      <c r="Q46" s="13" t="s">
        <v>34</v>
      </c>
      <c r="R46" s="882"/>
      <c r="S46" s="883"/>
      <c r="V46" s="454" t="s">
        <v>47</v>
      </c>
      <c r="W46" s="100" t="s">
        <v>33</v>
      </c>
      <c r="X46" s="895">
        <v>0</v>
      </c>
      <c r="Y46" s="218">
        <v>1</v>
      </c>
      <c r="Z46" s="218">
        <v>2</v>
      </c>
      <c r="AA46" s="219">
        <v>3</v>
      </c>
      <c r="AB46" s="219">
        <v>4</v>
      </c>
      <c r="AC46" s="13" t="s">
        <v>34</v>
      </c>
      <c r="AD46" s="899"/>
      <c r="AE46" s="898"/>
      <c r="AH46" s="454" t="s">
        <v>47</v>
      </c>
      <c r="AI46" s="100" t="s">
        <v>33</v>
      </c>
      <c r="AJ46" s="895">
        <v>0</v>
      </c>
      <c r="AK46" s="218">
        <v>1</v>
      </c>
      <c r="AL46" s="218">
        <v>2</v>
      </c>
      <c r="AM46" s="219">
        <v>3</v>
      </c>
      <c r="AN46" s="219">
        <v>4</v>
      </c>
      <c r="AO46" s="13" t="s">
        <v>34</v>
      </c>
      <c r="AP46" s="899"/>
      <c r="AQ46" s="898"/>
      <c r="AT46" s="454" t="s">
        <v>47</v>
      </c>
      <c r="AU46" s="100" t="s">
        <v>33</v>
      </c>
      <c r="AV46" s="906">
        <v>0</v>
      </c>
      <c r="AW46" s="218">
        <v>1</v>
      </c>
      <c r="AX46" s="13" t="s">
        <v>34</v>
      </c>
      <c r="AY46" s="956"/>
      <c r="AZ46" s="957"/>
    </row>
    <row r="47" spans="1:52" ht="15.6" thickTop="1" thickBot="1" x14ac:dyDescent="0.35">
      <c r="A47" s="541" t="s">
        <v>48</v>
      </c>
      <c r="B47" s="329">
        <v>1</v>
      </c>
      <c r="C47" s="330">
        <v>0</v>
      </c>
      <c r="D47" s="330">
        <v>500</v>
      </c>
      <c r="E47" s="494">
        <v>1000</v>
      </c>
      <c r="F47" s="329">
        <v>2000</v>
      </c>
      <c r="G47" s="13">
        <f>C47+D47+E47</f>
        <v>1500</v>
      </c>
      <c r="H47" s="876"/>
      <c r="K47" s="541" t="s">
        <v>48</v>
      </c>
      <c r="L47" s="329">
        <v>1</v>
      </c>
      <c r="M47" s="330">
        <v>0</v>
      </c>
      <c r="N47" s="330">
        <v>0</v>
      </c>
      <c r="O47" s="330">
        <v>0</v>
      </c>
      <c r="P47" s="494">
        <v>0</v>
      </c>
      <c r="Q47" s="329">
        <v>2000</v>
      </c>
      <c r="R47" s="13">
        <f>P47</f>
        <v>0</v>
      </c>
      <c r="S47" s="883"/>
      <c r="V47" s="541" t="s">
        <v>48</v>
      </c>
      <c r="W47" s="329">
        <v>1</v>
      </c>
      <c r="X47" s="330">
        <v>0</v>
      </c>
      <c r="Y47" s="330">
        <v>0</v>
      </c>
      <c r="Z47" s="330">
        <v>0</v>
      </c>
      <c r="AA47" s="494">
        <v>0</v>
      </c>
      <c r="AB47" s="494">
        <v>0</v>
      </c>
      <c r="AC47" s="329">
        <v>2000</v>
      </c>
      <c r="AD47" s="13">
        <f>AA47</f>
        <v>0</v>
      </c>
      <c r="AE47" s="898"/>
      <c r="AH47" s="541" t="s">
        <v>48</v>
      </c>
      <c r="AI47" s="329">
        <v>1</v>
      </c>
      <c r="AJ47" s="330">
        <v>0</v>
      </c>
      <c r="AK47" s="330">
        <v>0</v>
      </c>
      <c r="AL47" s="330">
        <v>0</v>
      </c>
      <c r="AM47" s="494">
        <v>0</v>
      </c>
      <c r="AN47" s="494">
        <v>0</v>
      </c>
      <c r="AO47" s="329">
        <v>2000</v>
      </c>
      <c r="AP47" s="13">
        <f>AM47</f>
        <v>0</v>
      </c>
      <c r="AQ47" s="898"/>
      <c r="AT47" s="541" t="s">
        <v>48</v>
      </c>
      <c r="AU47" s="329">
        <v>1</v>
      </c>
      <c r="AV47" s="330">
        <v>0</v>
      </c>
      <c r="AW47" s="330">
        <v>0</v>
      </c>
      <c r="AX47" s="329">
        <v>2000</v>
      </c>
      <c r="AY47" s="13">
        <f>AW47</f>
        <v>0</v>
      </c>
      <c r="AZ47" s="957"/>
    </row>
    <row r="48" spans="1:52" ht="15" thickBot="1" x14ac:dyDescent="0.35">
      <c r="A48" s="195"/>
      <c r="B48" s="878"/>
      <c r="C48" s="876"/>
      <c r="D48" s="876"/>
      <c r="E48" s="876"/>
      <c r="F48" s="876"/>
      <c r="G48" s="876"/>
      <c r="H48" s="876"/>
      <c r="K48" s="195"/>
      <c r="L48" s="884"/>
      <c r="M48" s="883"/>
      <c r="N48" s="883"/>
      <c r="O48" s="883"/>
      <c r="P48" s="883"/>
      <c r="Q48" s="883"/>
      <c r="R48" s="883"/>
      <c r="S48" s="883"/>
      <c r="V48" s="195"/>
      <c r="W48" s="901"/>
      <c r="X48" s="898"/>
      <c r="Y48" s="898"/>
      <c r="Z48" s="898"/>
      <c r="AA48" s="898"/>
      <c r="AB48" s="898"/>
      <c r="AC48" s="898"/>
      <c r="AD48" s="898"/>
      <c r="AE48" s="898"/>
      <c r="AH48" s="195"/>
      <c r="AI48" s="901"/>
      <c r="AJ48" s="898"/>
      <c r="AK48" s="898"/>
      <c r="AL48" s="898"/>
      <c r="AM48" s="898"/>
      <c r="AN48" s="898"/>
      <c r="AO48" s="898"/>
      <c r="AP48" s="898"/>
      <c r="AQ48" s="898"/>
      <c r="AT48" s="195"/>
      <c r="AU48" s="964"/>
      <c r="AV48" s="957"/>
      <c r="AW48" s="957"/>
      <c r="AX48" s="957"/>
      <c r="AY48" s="957"/>
      <c r="AZ48" s="957"/>
    </row>
    <row r="49" spans="1:52" ht="15" thickBot="1" x14ac:dyDescent="0.35">
      <c r="A49" s="162" t="s">
        <v>44</v>
      </c>
      <c r="B49" s="100" t="s">
        <v>32</v>
      </c>
      <c r="C49" s="1218" t="s">
        <v>160</v>
      </c>
      <c r="D49" s="1222"/>
      <c r="E49" s="1219"/>
      <c r="F49" s="344" t="s">
        <v>59</v>
      </c>
      <c r="G49" s="9" t="s">
        <v>42</v>
      </c>
      <c r="H49" s="876"/>
      <c r="K49" s="162" t="s">
        <v>44</v>
      </c>
      <c r="L49" s="100" t="s">
        <v>32</v>
      </c>
      <c r="M49" s="1218" t="s">
        <v>154</v>
      </c>
      <c r="N49" s="1222"/>
      <c r="O49" s="1222"/>
      <c r="P49" s="1222"/>
      <c r="Q49" s="344" t="s">
        <v>59</v>
      </c>
      <c r="R49" s="9" t="s">
        <v>42</v>
      </c>
      <c r="S49" s="883"/>
      <c r="V49" s="162" t="s">
        <v>44</v>
      </c>
      <c r="W49" s="100" t="s">
        <v>32</v>
      </c>
      <c r="X49" s="1218" t="s">
        <v>152</v>
      </c>
      <c r="Y49" s="1222"/>
      <c r="Z49" s="1222"/>
      <c r="AA49" s="1222"/>
      <c r="AB49" s="1219"/>
      <c r="AC49" s="344" t="s">
        <v>59</v>
      </c>
      <c r="AD49" s="9" t="s">
        <v>42</v>
      </c>
      <c r="AE49" s="898"/>
      <c r="AH49" s="162" t="s">
        <v>44</v>
      </c>
      <c r="AI49" s="100" t="s">
        <v>32</v>
      </c>
      <c r="AJ49" s="1218" t="s">
        <v>151</v>
      </c>
      <c r="AK49" s="1222"/>
      <c r="AL49" s="1222"/>
      <c r="AM49" s="1222"/>
      <c r="AN49" s="1219"/>
      <c r="AO49" s="344" t="s">
        <v>59</v>
      </c>
      <c r="AP49" s="9" t="s">
        <v>42</v>
      </c>
      <c r="AQ49" s="898"/>
      <c r="AT49" s="162" t="s">
        <v>44</v>
      </c>
      <c r="AU49" s="100" t="s">
        <v>32</v>
      </c>
      <c r="AV49" s="1218" t="s">
        <v>163</v>
      </c>
      <c r="AW49" s="1219"/>
      <c r="AX49" s="344" t="s">
        <v>59</v>
      </c>
      <c r="AY49" s="9" t="s">
        <v>42</v>
      </c>
      <c r="AZ49" s="957"/>
    </row>
    <row r="50" spans="1:52" ht="15.6" thickTop="1" thickBot="1" x14ac:dyDescent="0.35">
      <c r="A50" s="453" t="s">
        <v>37</v>
      </c>
      <c r="B50" s="100" t="s">
        <v>33</v>
      </c>
      <c r="C50" s="874">
        <v>0</v>
      </c>
      <c r="D50" s="218">
        <v>1</v>
      </c>
      <c r="E50" s="219">
        <v>2</v>
      </c>
      <c r="F50" s="13" t="s">
        <v>34</v>
      </c>
      <c r="G50" s="877"/>
      <c r="H50" s="876"/>
      <c r="K50" s="453" t="s">
        <v>37</v>
      </c>
      <c r="L50" s="100" t="s">
        <v>33</v>
      </c>
      <c r="M50" s="879">
        <v>0</v>
      </c>
      <c r="N50" s="218">
        <v>1</v>
      </c>
      <c r="O50" s="218">
        <v>2</v>
      </c>
      <c r="P50" s="219">
        <v>3</v>
      </c>
      <c r="Q50" s="13" t="s">
        <v>34</v>
      </c>
      <c r="R50" s="882"/>
      <c r="S50" s="883"/>
      <c r="V50" s="453" t="s">
        <v>37</v>
      </c>
      <c r="W50" s="100" t="s">
        <v>33</v>
      </c>
      <c r="X50" s="895">
        <v>0</v>
      </c>
      <c r="Y50" s="218">
        <v>1</v>
      </c>
      <c r="Z50" s="218">
        <v>2</v>
      </c>
      <c r="AA50" s="219">
        <v>3</v>
      </c>
      <c r="AB50" s="219">
        <v>4</v>
      </c>
      <c r="AC50" s="13" t="s">
        <v>34</v>
      </c>
      <c r="AD50" s="899"/>
      <c r="AE50" s="898"/>
      <c r="AH50" s="453" t="s">
        <v>37</v>
      </c>
      <c r="AI50" s="100" t="s">
        <v>33</v>
      </c>
      <c r="AJ50" s="895">
        <v>0</v>
      </c>
      <c r="AK50" s="218">
        <v>1</v>
      </c>
      <c r="AL50" s="218">
        <v>2</v>
      </c>
      <c r="AM50" s="219">
        <v>3</v>
      </c>
      <c r="AN50" s="219">
        <v>4</v>
      </c>
      <c r="AO50" s="13" t="s">
        <v>34</v>
      </c>
      <c r="AP50" s="899"/>
      <c r="AQ50" s="898"/>
      <c r="AT50" s="453" t="s">
        <v>37</v>
      </c>
      <c r="AU50" s="100" t="s">
        <v>33</v>
      </c>
      <c r="AV50" s="906">
        <v>0</v>
      </c>
      <c r="AW50" s="218">
        <v>1</v>
      </c>
      <c r="AX50" s="13" t="s">
        <v>34</v>
      </c>
      <c r="AY50" s="956"/>
      <c r="AZ50" s="957"/>
    </row>
    <row r="51" spans="1:52" ht="15.6" thickTop="1" thickBot="1" x14ac:dyDescent="0.35">
      <c r="A51" s="541" t="s">
        <v>48</v>
      </c>
      <c r="B51" s="329">
        <v>1</v>
      </c>
      <c r="C51" s="330">
        <v>0</v>
      </c>
      <c r="D51" s="330">
        <v>0</v>
      </c>
      <c r="E51" s="494">
        <v>0</v>
      </c>
      <c r="F51" s="329">
        <v>0</v>
      </c>
      <c r="G51" s="13">
        <f>C51+D51+E51</f>
        <v>0</v>
      </c>
      <c r="H51" s="876"/>
      <c r="K51" s="541" t="s">
        <v>48</v>
      </c>
      <c r="L51" s="329">
        <v>1</v>
      </c>
      <c r="M51" s="330">
        <v>0</v>
      </c>
      <c r="N51" s="330">
        <v>0</v>
      </c>
      <c r="O51" s="330">
        <v>0</v>
      </c>
      <c r="P51" s="494">
        <v>0</v>
      </c>
      <c r="Q51" s="329">
        <v>0</v>
      </c>
      <c r="R51" s="13">
        <f>P51</f>
        <v>0</v>
      </c>
      <c r="S51" s="883"/>
      <c r="V51" s="541" t="s">
        <v>48</v>
      </c>
      <c r="W51" s="329">
        <v>1</v>
      </c>
      <c r="X51" s="330">
        <v>0</v>
      </c>
      <c r="Y51" s="330">
        <v>0</v>
      </c>
      <c r="Z51" s="330">
        <v>0</v>
      </c>
      <c r="AA51" s="494">
        <v>0</v>
      </c>
      <c r="AB51" s="494">
        <v>0</v>
      </c>
      <c r="AC51" s="329">
        <v>0</v>
      </c>
      <c r="AD51" s="13">
        <f>AA51</f>
        <v>0</v>
      </c>
      <c r="AE51" s="898"/>
      <c r="AH51" s="541" t="s">
        <v>48</v>
      </c>
      <c r="AI51" s="329">
        <v>1</v>
      </c>
      <c r="AJ51" s="330">
        <v>0</v>
      </c>
      <c r="AK51" s="330">
        <v>0</v>
      </c>
      <c r="AL51" s="330">
        <v>0</v>
      </c>
      <c r="AM51" s="494">
        <v>0</v>
      </c>
      <c r="AN51" s="494">
        <v>0</v>
      </c>
      <c r="AO51" s="329">
        <v>0</v>
      </c>
      <c r="AP51" s="13">
        <f>AM51</f>
        <v>0</v>
      </c>
      <c r="AQ51" s="898"/>
      <c r="AT51" s="541" t="s">
        <v>48</v>
      </c>
      <c r="AU51" s="329">
        <v>1</v>
      </c>
      <c r="AV51" s="330">
        <v>0</v>
      </c>
      <c r="AW51" s="330">
        <v>0</v>
      </c>
      <c r="AX51" s="329">
        <v>0</v>
      </c>
      <c r="AY51" s="13">
        <f>AW51</f>
        <v>0</v>
      </c>
      <c r="AZ51" s="957"/>
    </row>
    <row r="52" spans="1:52" ht="15" thickBot="1" x14ac:dyDescent="0.35">
      <c r="A52" s="8"/>
      <c r="B52" s="8"/>
      <c r="C52" s="8"/>
      <c r="D52" s="8"/>
      <c r="E52" s="8"/>
      <c r="F52" s="8"/>
      <c r="G52" s="8"/>
      <c r="H52" s="8"/>
      <c r="K52" s="8"/>
      <c r="L52" s="8"/>
      <c r="M52" s="8"/>
      <c r="N52" s="8"/>
      <c r="O52" s="8"/>
      <c r="P52" s="8"/>
      <c r="Q52" s="8"/>
      <c r="R52" s="8"/>
      <c r="S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T52" s="8"/>
      <c r="AU52" s="8"/>
      <c r="AV52" s="8"/>
      <c r="AW52" s="8"/>
      <c r="AX52" s="8"/>
      <c r="AY52" s="8"/>
      <c r="AZ52" s="8"/>
    </row>
    <row r="53" spans="1:52" ht="15" thickBot="1" x14ac:dyDescent="0.35">
      <c r="A53" s="415" t="s">
        <v>44</v>
      </c>
      <c r="B53" s="100" t="s">
        <v>32</v>
      </c>
      <c r="C53" s="1218" t="s">
        <v>160</v>
      </c>
      <c r="D53" s="1222"/>
      <c r="E53" s="1219"/>
      <c r="F53" s="344" t="s">
        <v>59</v>
      </c>
      <c r="G53" s="9" t="s">
        <v>42</v>
      </c>
      <c r="K53" s="512" t="s">
        <v>46</v>
      </c>
      <c r="L53" s="100" t="s">
        <v>32</v>
      </c>
      <c r="M53" s="1218" t="s">
        <v>154</v>
      </c>
      <c r="N53" s="1222"/>
      <c r="O53" s="1222"/>
      <c r="P53" s="1222"/>
      <c r="Q53" s="344" t="s">
        <v>59</v>
      </c>
      <c r="R53" s="9" t="s">
        <v>42</v>
      </c>
      <c r="S53" s="13" t="s">
        <v>80</v>
      </c>
      <c r="V53" s="512" t="s">
        <v>46</v>
      </c>
      <c r="W53" s="100" t="s">
        <v>32</v>
      </c>
      <c r="X53" s="1218" t="s">
        <v>152</v>
      </c>
      <c r="Y53" s="1222"/>
      <c r="Z53" s="1222"/>
      <c r="AA53" s="1222"/>
      <c r="AB53" s="1219"/>
      <c r="AC53" s="344" t="s">
        <v>59</v>
      </c>
      <c r="AD53" s="9" t="s">
        <v>42</v>
      </c>
      <c r="AE53" s="13" t="s">
        <v>80</v>
      </c>
      <c r="AH53" s="512" t="s">
        <v>46</v>
      </c>
      <c r="AI53" s="100" t="s">
        <v>32</v>
      </c>
      <c r="AJ53" s="1218" t="s">
        <v>151</v>
      </c>
      <c r="AK53" s="1222"/>
      <c r="AL53" s="1222"/>
      <c r="AM53" s="1222"/>
      <c r="AN53" s="1219"/>
      <c r="AO53" s="344" t="s">
        <v>59</v>
      </c>
      <c r="AP53" s="9" t="s">
        <v>42</v>
      </c>
      <c r="AQ53" s="13" t="s">
        <v>80</v>
      </c>
      <c r="AT53" s="512" t="s">
        <v>46</v>
      </c>
      <c r="AU53" s="100" t="s">
        <v>32</v>
      </c>
      <c r="AV53" s="1218" t="s">
        <v>163</v>
      </c>
      <c r="AW53" s="1219"/>
      <c r="AX53" s="344" t="s">
        <v>59</v>
      </c>
      <c r="AY53" s="9" t="s">
        <v>42</v>
      </c>
      <c r="AZ53" s="13" t="s">
        <v>80</v>
      </c>
    </row>
    <row r="54" spans="1:52" ht="15.6" thickTop="1" thickBot="1" x14ac:dyDescent="0.35">
      <c r="A54" s="891" t="s">
        <v>47</v>
      </c>
      <c r="B54" s="100" t="s">
        <v>33</v>
      </c>
      <c r="C54" s="874">
        <v>0</v>
      </c>
      <c r="D54" s="218">
        <v>1</v>
      </c>
      <c r="E54" s="219">
        <v>2</v>
      </c>
      <c r="F54" s="13" t="s">
        <v>34</v>
      </c>
      <c r="G54" s="877"/>
      <c r="K54" s="521" t="s">
        <v>114</v>
      </c>
      <c r="L54" s="100" t="s">
        <v>33</v>
      </c>
      <c r="M54" s="140">
        <v>0</v>
      </c>
      <c r="N54" s="151">
        <v>1</v>
      </c>
      <c r="O54" s="151">
        <v>2</v>
      </c>
      <c r="P54" s="151">
        <v>3</v>
      </c>
      <c r="Q54" s="13" t="s">
        <v>34</v>
      </c>
      <c r="R54" s="882"/>
      <c r="S54" s="880" t="s">
        <v>81</v>
      </c>
      <c r="V54" s="521" t="s">
        <v>114</v>
      </c>
      <c r="W54" s="100" t="s">
        <v>33</v>
      </c>
      <c r="X54" s="140">
        <v>0</v>
      </c>
      <c r="Y54" s="151">
        <v>1</v>
      </c>
      <c r="Z54" s="151">
        <v>2</v>
      </c>
      <c r="AA54" s="151">
        <v>3</v>
      </c>
      <c r="AB54" s="151">
        <v>4</v>
      </c>
      <c r="AC54" s="13" t="s">
        <v>34</v>
      </c>
      <c r="AD54" s="899"/>
      <c r="AE54" s="896" t="s">
        <v>81</v>
      </c>
      <c r="AH54" s="521" t="s">
        <v>114</v>
      </c>
      <c r="AI54" s="100" t="s">
        <v>33</v>
      </c>
      <c r="AJ54" s="140">
        <v>0</v>
      </c>
      <c r="AK54" s="151">
        <v>1</v>
      </c>
      <c r="AL54" s="151">
        <v>2</v>
      </c>
      <c r="AM54" s="151">
        <v>3</v>
      </c>
      <c r="AN54" s="151">
        <v>4</v>
      </c>
      <c r="AO54" s="13" t="s">
        <v>34</v>
      </c>
      <c r="AP54" s="899"/>
      <c r="AQ54" s="896" t="s">
        <v>81</v>
      </c>
      <c r="AT54" s="521" t="s">
        <v>114</v>
      </c>
      <c r="AU54" s="100" t="s">
        <v>33</v>
      </c>
      <c r="AV54" s="140">
        <v>0</v>
      </c>
      <c r="AW54" s="151">
        <v>1</v>
      </c>
      <c r="AX54" s="13" t="s">
        <v>34</v>
      </c>
      <c r="AY54" s="956"/>
      <c r="AZ54" s="936" t="s">
        <v>81</v>
      </c>
    </row>
    <row r="55" spans="1:52" ht="15.6" thickTop="1" thickBot="1" x14ac:dyDescent="0.35">
      <c r="A55" s="541" t="s">
        <v>48</v>
      </c>
      <c r="B55" s="329">
        <v>1</v>
      </c>
      <c r="C55" s="330">
        <v>0</v>
      </c>
      <c r="D55" s="330">
        <v>500</v>
      </c>
      <c r="E55" s="494">
        <v>1000</v>
      </c>
      <c r="F55" s="329">
        <v>2000</v>
      </c>
      <c r="G55" s="13">
        <f>C55+D55+E55</f>
        <v>1500</v>
      </c>
      <c r="K55" s="541" t="s">
        <v>48</v>
      </c>
      <c r="L55" s="329">
        <v>1</v>
      </c>
      <c r="M55" s="330">
        <v>0</v>
      </c>
      <c r="N55" s="330">
        <v>100</v>
      </c>
      <c r="O55" s="330">
        <v>200</v>
      </c>
      <c r="P55" s="494">
        <v>350</v>
      </c>
      <c r="Q55" s="329">
        <v>1150</v>
      </c>
      <c r="R55" s="13">
        <f>P55</f>
        <v>350</v>
      </c>
      <c r="S55" s="13">
        <f>R7/(S79+R55*3*0.25)</f>
        <v>206.33714285714285</v>
      </c>
      <c r="V55" s="541" t="s">
        <v>48</v>
      </c>
      <c r="W55" s="329">
        <v>1</v>
      </c>
      <c r="X55" s="330">
        <v>0</v>
      </c>
      <c r="Y55" s="330">
        <v>100</v>
      </c>
      <c r="Z55" s="330">
        <v>200</v>
      </c>
      <c r="AA55" s="494">
        <v>350</v>
      </c>
      <c r="AB55" s="494">
        <v>350</v>
      </c>
      <c r="AC55" s="329">
        <v>1150</v>
      </c>
      <c r="AD55" s="13">
        <f>AA55</f>
        <v>350</v>
      </c>
      <c r="AE55" s="13">
        <f>AD7/(AE79+AD55*3*0.25)</f>
        <v>278.08</v>
      </c>
      <c r="AH55" s="541" t="s">
        <v>48</v>
      </c>
      <c r="AI55" s="329">
        <v>1</v>
      </c>
      <c r="AJ55" s="330">
        <v>0</v>
      </c>
      <c r="AK55" s="330">
        <v>100</v>
      </c>
      <c r="AL55" s="330">
        <v>200</v>
      </c>
      <c r="AM55" s="494">
        <v>350</v>
      </c>
      <c r="AN55" s="494">
        <v>350</v>
      </c>
      <c r="AO55" s="329">
        <v>1150</v>
      </c>
      <c r="AP55" s="13">
        <f>AM55</f>
        <v>350</v>
      </c>
      <c r="AQ55" s="13">
        <f>AP7/(AQ79+AP55*3*0.25)</f>
        <v>185.38761904761904</v>
      </c>
      <c r="AT55" s="541" t="s">
        <v>48</v>
      </c>
      <c r="AU55" s="329">
        <v>1</v>
      </c>
      <c r="AV55" s="330">
        <v>0</v>
      </c>
      <c r="AW55" s="330">
        <v>1100</v>
      </c>
      <c r="AX55" s="329">
        <v>1150</v>
      </c>
      <c r="AY55" s="13">
        <f>AW55*1.3</f>
        <v>1430</v>
      </c>
      <c r="AZ55" s="13">
        <f>AY7/(AY55*0.25)</f>
        <v>129.83216783216784</v>
      </c>
    </row>
    <row r="56" spans="1:52" ht="15" thickBot="1" x14ac:dyDescent="0.35">
      <c r="A56" s="195"/>
      <c r="B56" s="878"/>
      <c r="C56" s="876"/>
      <c r="D56" s="876"/>
      <c r="E56" s="876"/>
      <c r="F56" s="876"/>
      <c r="G56" s="876"/>
      <c r="K56" s="1216" t="s">
        <v>162</v>
      </c>
      <c r="L56" s="1217"/>
      <c r="M56" s="966">
        <f>M7/M3</f>
        <v>3.0555555555555554</v>
      </c>
      <c r="N56" s="966">
        <f t="shared" ref="N56:R56" si="6">N7/N3</f>
        <v>7.6380555555555558</v>
      </c>
      <c r="O56" s="966">
        <f t="shared" si="6"/>
        <v>10.4625</v>
      </c>
      <c r="P56" s="966">
        <f t="shared" si="6"/>
        <v>10.4625</v>
      </c>
      <c r="Q56" s="966">
        <f t="shared" si="6"/>
        <v>10.4625</v>
      </c>
      <c r="R56" s="966">
        <f t="shared" si="6"/>
        <v>8.5973809523809521</v>
      </c>
      <c r="V56" s="1216" t="s">
        <v>162</v>
      </c>
      <c r="W56" s="1217"/>
      <c r="X56" s="966">
        <f>X7/X3</f>
        <v>3.0555555555555554</v>
      </c>
      <c r="Y56" s="966">
        <f t="shared" ref="Y56:AD56" si="7">Y7/Y3</f>
        <v>7.6380555555555558</v>
      </c>
      <c r="Z56" s="966">
        <f t="shared" si="7"/>
        <v>10.4625</v>
      </c>
      <c r="AA56" s="966">
        <f t="shared" si="7"/>
        <v>10.4625</v>
      </c>
      <c r="AB56" s="966">
        <f t="shared" si="7"/>
        <v>10.4625</v>
      </c>
      <c r="AC56" s="966">
        <f t="shared" si="7"/>
        <v>10.4625</v>
      </c>
      <c r="AD56" s="966">
        <f t="shared" si="7"/>
        <v>9.0118518518518513</v>
      </c>
      <c r="AH56" s="1216" t="s">
        <v>162</v>
      </c>
      <c r="AI56" s="1217"/>
      <c r="AJ56" s="966">
        <f>AJ7/AJ3</f>
        <v>3.0555555555555554</v>
      </c>
      <c r="AK56" s="966">
        <f t="shared" ref="AK56:AP56" si="8">AK7/AK3</f>
        <v>8.0547222222222228</v>
      </c>
      <c r="AL56" s="966">
        <f t="shared" si="8"/>
        <v>10.740277777777777</v>
      </c>
      <c r="AM56" s="966">
        <f t="shared" si="8"/>
        <v>10.740277777777777</v>
      </c>
      <c r="AN56" s="966">
        <f t="shared" si="8"/>
        <v>5.5555555555555554</v>
      </c>
      <c r="AO56" s="966">
        <f t="shared" si="8"/>
        <v>10.4625</v>
      </c>
      <c r="AP56" s="966">
        <f t="shared" si="8"/>
        <v>9.0118981481481484</v>
      </c>
      <c r="AT56" s="1216" t="s">
        <v>162</v>
      </c>
      <c r="AU56" s="1217"/>
      <c r="AV56" s="966">
        <f>AV7/AV3</f>
        <v>3.0555555555555554</v>
      </c>
      <c r="AW56" s="966">
        <f t="shared" ref="AW56" si="9">AW7/AW3</f>
        <v>9.7033333333333331</v>
      </c>
      <c r="AX56" s="966">
        <f>AX7/AX3</f>
        <v>10.4625</v>
      </c>
      <c r="AY56" s="966">
        <f>AY7/AY3</f>
        <v>8.5953703703703699</v>
      </c>
    </row>
    <row r="57" spans="1:52" ht="15" thickBot="1" x14ac:dyDescent="0.35">
      <c r="A57" s="893" t="s">
        <v>44</v>
      </c>
      <c r="B57" s="100" t="s">
        <v>32</v>
      </c>
      <c r="C57" s="1218" t="s">
        <v>160</v>
      </c>
      <c r="D57" s="1222"/>
      <c r="E57" s="1219"/>
      <c r="F57" s="344" t="s">
        <v>59</v>
      </c>
      <c r="G57" s="9" t="s">
        <v>42</v>
      </c>
      <c r="K57" s="195"/>
      <c r="L57" s="884"/>
      <c r="M57" s="881"/>
      <c r="N57" s="881"/>
      <c r="O57" s="881"/>
      <c r="P57" s="881"/>
      <c r="Q57" s="873"/>
      <c r="R57" s="483"/>
      <c r="S57" s="883"/>
      <c r="V57" s="195"/>
      <c r="W57" s="901"/>
      <c r="X57" s="897"/>
      <c r="Y57" s="897"/>
      <c r="Z57" s="897"/>
      <c r="AA57" s="897"/>
      <c r="AB57" s="897"/>
      <c r="AC57" s="873"/>
      <c r="AD57" s="483"/>
      <c r="AE57" s="898"/>
    </row>
    <row r="58" spans="1:52" ht="15.6" thickTop="1" thickBot="1" x14ac:dyDescent="0.35">
      <c r="A58" s="894" t="s">
        <v>94</v>
      </c>
      <c r="B58" s="100" t="s">
        <v>33</v>
      </c>
      <c r="C58" s="874">
        <v>0</v>
      </c>
      <c r="D58" s="218">
        <v>1</v>
      </c>
      <c r="E58" s="219">
        <v>2</v>
      </c>
      <c r="F58" s="13" t="s">
        <v>34</v>
      </c>
      <c r="G58" s="877"/>
    </row>
    <row r="59" spans="1:52" ht="15.6" thickTop="1" thickBot="1" x14ac:dyDescent="0.35">
      <c r="A59" s="541" t="s">
        <v>48</v>
      </c>
      <c r="B59" s="329">
        <v>1</v>
      </c>
      <c r="C59" s="330">
        <v>0</v>
      </c>
      <c r="D59" s="330">
        <v>0</v>
      </c>
      <c r="E59" s="494">
        <v>0</v>
      </c>
      <c r="F59" s="329">
        <v>0</v>
      </c>
      <c r="G59" s="13">
        <f>C59+D59+E59</f>
        <v>0</v>
      </c>
      <c r="K59" s="901"/>
      <c r="L59" s="901"/>
      <c r="M59" s="900"/>
      <c r="N59" s="900"/>
      <c r="O59" s="900"/>
      <c r="P59" s="900"/>
      <c r="Q59" s="533"/>
      <c r="R59" s="898"/>
      <c r="S59" s="898"/>
      <c r="V59" s="901"/>
      <c r="W59" s="901"/>
      <c r="X59" s="900"/>
      <c r="Y59" s="900"/>
      <c r="Z59" s="900"/>
      <c r="AA59" s="900"/>
      <c r="AB59" s="900"/>
      <c r="AC59" s="533"/>
      <c r="AD59" s="898"/>
      <c r="AE59" s="898"/>
    </row>
    <row r="60" spans="1:52" ht="15" thickBot="1" x14ac:dyDescent="0.35">
      <c r="K60" s="901"/>
      <c r="L60" s="901"/>
      <c r="M60" s="898"/>
      <c r="N60" s="898"/>
      <c r="O60" s="898"/>
      <c r="P60" s="898"/>
      <c r="Q60" s="898"/>
      <c r="R60" s="898"/>
      <c r="S60" s="898"/>
      <c r="V60" s="901"/>
      <c r="W60" s="901"/>
      <c r="X60" s="898"/>
      <c r="Y60" s="898"/>
      <c r="Z60" s="898"/>
      <c r="AA60" s="898"/>
      <c r="AB60" s="898"/>
      <c r="AC60" s="898"/>
      <c r="AD60" s="898"/>
      <c r="AE60" s="898"/>
    </row>
    <row r="61" spans="1:52" ht="15" thickBot="1" x14ac:dyDescent="0.35">
      <c r="A61" s="446" t="s">
        <v>44</v>
      </c>
      <c r="B61" s="100" t="s">
        <v>32</v>
      </c>
      <c r="C61" s="1218" t="s">
        <v>160</v>
      </c>
      <c r="D61" s="1222"/>
      <c r="E61" s="1219"/>
      <c r="F61" s="344" t="s">
        <v>59</v>
      </c>
      <c r="G61" s="13" t="s">
        <v>42</v>
      </c>
      <c r="H61" s="483"/>
      <c r="K61" s="192"/>
      <c r="L61" s="898"/>
      <c r="M61" s="898"/>
      <c r="N61" s="898"/>
      <c r="O61" s="898"/>
      <c r="P61" s="898"/>
      <c r="Q61" s="898"/>
      <c r="R61" s="898"/>
      <c r="S61" s="898"/>
      <c r="V61" s="192"/>
      <c r="W61" s="898"/>
      <c r="X61" s="898"/>
      <c r="Y61" s="898"/>
      <c r="Z61" s="898"/>
      <c r="AA61" s="898"/>
      <c r="AB61" s="898"/>
      <c r="AC61" s="898"/>
      <c r="AD61" s="898"/>
      <c r="AE61" s="898"/>
    </row>
    <row r="62" spans="1:52" ht="15.6" thickTop="1" thickBot="1" x14ac:dyDescent="0.35">
      <c r="A62" s="892" t="s">
        <v>101</v>
      </c>
      <c r="B62" s="100" t="s">
        <v>33</v>
      </c>
      <c r="C62" s="140">
        <v>0</v>
      </c>
      <c r="D62" s="151">
        <v>1</v>
      </c>
      <c r="E62" s="462">
        <v>2</v>
      </c>
      <c r="F62" s="13" t="s">
        <v>34</v>
      </c>
      <c r="G62" s="875"/>
      <c r="H62" s="483"/>
      <c r="K62" s="195"/>
      <c r="L62" s="901"/>
      <c r="M62" s="196"/>
      <c r="N62" s="196"/>
      <c r="O62" s="196"/>
      <c r="P62" s="196"/>
      <c r="Q62" s="533"/>
      <c r="R62" s="898"/>
      <c r="S62" s="898"/>
      <c r="V62" s="195"/>
      <c r="W62" s="901"/>
      <c r="X62" s="196"/>
      <c r="Y62" s="196"/>
      <c r="Z62" s="196"/>
      <c r="AA62" s="196"/>
      <c r="AB62" s="196"/>
      <c r="AC62" s="533"/>
      <c r="AD62" s="898"/>
      <c r="AE62" s="898"/>
    </row>
    <row r="63" spans="1:52" ht="15.6" thickTop="1" thickBot="1" x14ac:dyDescent="0.35">
      <c r="A63" s="541" t="s">
        <v>48</v>
      </c>
      <c r="B63" s="329">
        <v>1</v>
      </c>
      <c r="C63" s="330">
        <v>0</v>
      </c>
      <c r="D63" s="330">
        <v>0</v>
      </c>
      <c r="E63" s="494">
        <v>50</v>
      </c>
      <c r="F63" s="329">
        <v>1150</v>
      </c>
      <c r="G63" s="13">
        <f>E63</f>
        <v>50</v>
      </c>
      <c r="H63" s="483"/>
      <c r="K63" s="195"/>
      <c r="L63" s="901"/>
      <c r="M63" s="900"/>
      <c r="N63" s="900"/>
      <c r="O63" s="900"/>
      <c r="P63" s="900"/>
      <c r="Q63" s="533"/>
      <c r="R63" s="898"/>
      <c r="S63" s="898"/>
      <c r="V63" s="195"/>
      <c r="W63" s="901"/>
      <c r="X63" s="900"/>
      <c r="Y63" s="900"/>
      <c r="Z63" s="900"/>
      <c r="AA63" s="900"/>
      <c r="AB63" s="900"/>
      <c r="AC63" s="533"/>
      <c r="AD63" s="898"/>
      <c r="AE63" s="898"/>
    </row>
    <row r="64" spans="1:52" ht="15" thickBot="1" x14ac:dyDescent="0.35">
      <c r="K64" s="195"/>
      <c r="L64" s="901"/>
      <c r="M64" s="898"/>
      <c r="N64" s="898"/>
      <c r="O64" s="898"/>
      <c r="P64" s="898"/>
      <c r="Q64" s="898"/>
      <c r="R64" s="898"/>
      <c r="S64" s="898"/>
      <c r="V64" s="195"/>
      <c r="W64" s="901"/>
      <c r="X64" s="898"/>
      <c r="Y64" s="898"/>
      <c r="Z64" s="898"/>
      <c r="AA64" s="898"/>
      <c r="AB64" s="898"/>
      <c r="AC64" s="898"/>
      <c r="AD64" s="898"/>
      <c r="AE64" s="898"/>
    </row>
    <row r="65" spans="1:31" ht="15" thickBot="1" x14ac:dyDescent="0.35">
      <c r="A65" s="163" t="s">
        <v>46</v>
      </c>
      <c r="B65" s="100" t="s">
        <v>32</v>
      </c>
      <c r="C65" s="1218" t="s">
        <v>160</v>
      </c>
      <c r="D65" s="1222"/>
      <c r="E65" s="1219"/>
      <c r="F65" s="344" t="s">
        <v>59</v>
      </c>
      <c r="G65" s="9" t="s">
        <v>42</v>
      </c>
      <c r="H65" s="13" t="s">
        <v>80</v>
      </c>
      <c r="K65" s="192"/>
      <c r="L65" s="898"/>
      <c r="M65" s="898"/>
      <c r="N65" s="898"/>
      <c r="O65" s="898"/>
      <c r="P65" s="898"/>
      <c r="Q65" s="898"/>
      <c r="R65" s="898"/>
      <c r="S65" s="898"/>
      <c r="V65" s="192"/>
      <c r="W65" s="898"/>
      <c r="X65" s="898"/>
      <c r="Y65" s="898"/>
      <c r="Z65" s="898"/>
      <c r="AA65" s="898"/>
      <c r="AB65" s="898"/>
      <c r="AC65" s="898"/>
      <c r="AD65" s="898"/>
      <c r="AE65" s="898"/>
    </row>
    <row r="66" spans="1:31" ht="15.6" thickTop="1" thickBot="1" x14ac:dyDescent="0.35">
      <c r="A66" s="173" t="s">
        <v>38</v>
      </c>
      <c r="B66" s="100" t="s">
        <v>33</v>
      </c>
      <c r="C66" s="140">
        <v>0</v>
      </c>
      <c r="D66" s="151">
        <v>1</v>
      </c>
      <c r="E66" s="462">
        <v>2</v>
      </c>
      <c r="F66" s="13" t="s">
        <v>34</v>
      </c>
      <c r="G66" s="877"/>
      <c r="H66" s="875" t="s">
        <v>81</v>
      </c>
      <c r="K66" s="195"/>
      <c r="L66" s="901"/>
      <c r="M66" s="193"/>
      <c r="N66" s="193"/>
      <c r="O66" s="193"/>
      <c r="P66" s="193"/>
      <c r="Q66" s="898"/>
      <c r="R66" s="898"/>
      <c r="S66" s="898"/>
      <c r="V66" s="195"/>
      <c r="W66" s="901"/>
      <c r="X66" s="193"/>
      <c r="Y66" s="193"/>
      <c r="Z66" s="193"/>
      <c r="AA66" s="193"/>
      <c r="AB66" s="193"/>
      <c r="AC66" s="898"/>
      <c r="AD66" s="898"/>
      <c r="AE66" s="898"/>
    </row>
    <row r="67" spans="1:31" ht="15.6" thickTop="1" thickBot="1" x14ac:dyDescent="0.35">
      <c r="A67" s="965" t="s">
        <v>48</v>
      </c>
      <c r="B67" s="902">
        <v>1</v>
      </c>
      <c r="C67" s="903">
        <v>0</v>
      </c>
      <c r="D67" s="330">
        <v>0</v>
      </c>
      <c r="E67" s="494">
        <v>15</v>
      </c>
      <c r="F67" s="329">
        <v>1150</v>
      </c>
      <c r="G67" s="13">
        <f>E67</f>
        <v>15</v>
      </c>
      <c r="H67" s="13">
        <f>G7/(G63+G67*100)</f>
        <v>53.062096774193549</v>
      </c>
      <c r="K67" s="195"/>
      <c r="L67" s="901"/>
      <c r="M67" s="900"/>
      <c r="N67" s="900"/>
      <c r="O67" s="900"/>
      <c r="P67" s="900"/>
      <c r="Q67" s="533"/>
      <c r="R67" s="898"/>
      <c r="S67" s="898"/>
      <c r="V67" s="195"/>
      <c r="W67" s="901"/>
      <c r="X67" s="900"/>
      <c r="Y67" s="900"/>
      <c r="Z67" s="900"/>
      <c r="AA67" s="900"/>
      <c r="AB67" s="900"/>
      <c r="AC67" s="533"/>
      <c r="AD67" s="898"/>
      <c r="AE67" s="898"/>
    </row>
    <row r="68" spans="1:31" ht="15" thickBot="1" x14ac:dyDescent="0.35">
      <c r="A68" s="1216" t="s">
        <v>162</v>
      </c>
      <c r="B68" s="1217"/>
      <c r="C68" s="966">
        <f>C7/C3</f>
        <v>3.0555555555555554</v>
      </c>
      <c r="D68" s="966">
        <f t="shared" ref="D68:G68" si="10">D7/D3</f>
        <v>6.6663194444444445</v>
      </c>
      <c r="E68" s="966">
        <f t="shared" si="10"/>
        <v>7.7079861111111114</v>
      </c>
      <c r="F68" s="966">
        <f t="shared" si="10"/>
        <v>5.1618055555555555</v>
      </c>
      <c r="G68" s="966">
        <f t="shared" si="10"/>
        <v>7.0295940170940172</v>
      </c>
      <c r="K68" s="195"/>
      <c r="L68" s="901"/>
      <c r="M68" s="898"/>
      <c r="N68" s="898"/>
      <c r="O68" s="898"/>
      <c r="P68" s="898"/>
      <c r="Q68" s="898"/>
      <c r="R68" s="898"/>
      <c r="S68" s="898"/>
      <c r="V68" s="195"/>
      <c r="W68" s="901"/>
      <c r="X68" s="898"/>
      <c r="Y68" s="898"/>
      <c r="Z68" s="898"/>
      <c r="AA68" s="898"/>
      <c r="AB68" s="898"/>
      <c r="AC68" s="898"/>
      <c r="AD68" s="898"/>
      <c r="AE68" s="898"/>
    </row>
    <row r="69" spans="1:31" ht="15" thickBot="1" x14ac:dyDescent="0.35">
      <c r="K69" s="192"/>
      <c r="L69" s="898"/>
      <c r="M69" s="898"/>
      <c r="N69" s="898"/>
      <c r="O69" s="898"/>
      <c r="P69" s="898"/>
      <c r="Q69" s="898"/>
      <c r="R69" s="898"/>
      <c r="S69" s="898"/>
      <c r="V69" s="192"/>
      <c r="W69" s="898"/>
      <c r="X69" s="898"/>
      <c r="Y69" s="898"/>
      <c r="Z69" s="898"/>
      <c r="AA69" s="898"/>
      <c r="AB69" s="898"/>
      <c r="AC69" s="898"/>
      <c r="AD69" s="898"/>
      <c r="AE69" s="898"/>
    </row>
    <row r="70" spans="1:31" ht="15" thickBot="1" x14ac:dyDescent="0.35">
      <c r="K70" s="1220" t="s">
        <v>36</v>
      </c>
      <c r="L70" s="100" t="s">
        <v>32</v>
      </c>
      <c r="M70" s="1218" t="s">
        <v>156</v>
      </c>
      <c r="N70" s="1222"/>
      <c r="O70" s="1222"/>
      <c r="P70" s="1222"/>
      <c r="Q70" s="344" t="s">
        <v>59</v>
      </c>
      <c r="R70" s="9" t="s">
        <v>42</v>
      </c>
      <c r="S70" s="898"/>
      <c r="V70" s="1220" t="s">
        <v>36</v>
      </c>
      <c r="W70" s="100" t="s">
        <v>32</v>
      </c>
      <c r="X70" s="1218" t="s">
        <v>155</v>
      </c>
      <c r="Y70" s="1222"/>
      <c r="Z70" s="1222"/>
      <c r="AA70" s="1222"/>
      <c r="AB70" s="1219"/>
      <c r="AC70" s="344" t="s">
        <v>59</v>
      </c>
      <c r="AD70" s="9" t="s">
        <v>42</v>
      </c>
      <c r="AE70" s="898"/>
    </row>
    <row r="71" spans="1:31" ht="15" thickBot="1" x14ac:dyDescent="0.35">
      <c r="K71" s="1221"/>
      <c r="L71" s="100" t="s">
        <v>33</v>
      </c>
      <c r="M71" s="895">
        <v>0</v>
      </c>
      <c r="N71" s="218">
        <v>1</v>
      </c>
      <c r="O71" s="218">
        <v>2</v>
      </c>
      <c r="P71" s="219">
        <v>3</v>
      </c>
      <c r="Q71" s="13" t="s">
        <v>34</v>
      </c>
      <c r="R71" s="899"/>
      <c r="S71" s="898"/>
      <c r="V71" s="1221"/>
      <c r="W71" s="100" t="s">
        <v>33</v>
      </c>
      <c r="X71" s="895">
        <v>0</v>
      </c>
      <c r="Y71" s="218">
        <v>1</v>
      </c>
      <c r="Z71" s="218">
        <v>2</v>
      </c>
      <c r="AA71" s="219">
        <v>3</v>
      </c>
      <c r="AB71" s="219">
        <v>4</v>
      </c>
      <c r="AC71" s="13" t="s">
        <v>34</v>
      </c>
      <c r="AD71" s="899"/>
      <c r="AE71" s="898"/>
    </row>
    <row r="72" spans="1:31" ht="15" thickBot="1" x14ac:dyDescent="0.35">
      <c r="K72" s="541" t="s">
        <v>48</v>
      </c>
      <c r="L72" s="329">
        <v>1</v>
      </c>
      <c r="M72" s="330">
        <v>900</v>
      </c>
      <c r="N72" s="330">
        <v>3600</v>
      </c>
      <c r="O72" s="331">
        <v>2700</v>
      </c>
      <c r="P72" s="484">
        <v>2700</v>
      </c>
      <c r="Q72" s="329">
        <v>4800</v>
      </c>
      <c r="R72" s="13">
        <f>M72+N72+O72+P72</f>
        <v>9900</v>
      </c>
      <c r="S72" s="898"/>
      <c r="V72" s="541" t="s">
        <v>48</v>
      </c>
      <c r="W72" s="329">
        <v>1</v>
      </c>
      <c r="X72" s="330">
        <v>900</v>
      </c>
      <c r="Y72" s="330">
        <v>900</v>
      </c>
      <c r="Z72" s="331">
        <v>900</v>
      </c>
      <c r="AA72" s="484">
        <v>900</v>
      </c>
      <c r="AB72" s="484">
        <v>1800</v>
      </c>
      <c r="AC72" s="329">
        <v>2700</v>
      </c>
      <c r="AD72" s="13">
        <f>X72+Y72+Z72+AA72+AB72</f>
        <v>5400</v>
      </c>
      <c r="AE72" s="898"/>
    </row>
    <row r="73" spans="1:31" ht="15" thickBot="1" x14ac:dyDescent="0.35">
      <c r="K73" s="195"/>
      <c r="L73" s="901"/>
      <c r="M73" s="196"/>
      <c r="N73" s="196"/>
      <c r="O73" s="196"/>
      <c r="P73" s="196"/>
      <c r="Q73" s="533"/>
      <c r="R73" s="898"/>
      <c r="S73" s="898"/>
      <c r="V73" s="195"/>
      <c r="W73" s="901"/>
      <c r="X73" s="196"/>
      <c r="Y73" s="196"/>
      <c r="Z73" s="196"/>
      <c r="AA73" s="196"/>
      <c r="AB73" s="196"/>
      <c r="AC73" s="533"/>
      <c r="AD73" s="898"/>
      <c r="AE73" s="898"/>
    </row>
    <row r="74" spans="1:31" ht="15" thickBot="1" x14ac:dyDescent="0.35">
      <c r="K74" s="215" t="s">
        <v>35</v>
      </c>
      <c r="L74" s="100" t="s">
        <v>32</v>
      </c>
      <c r="M74" s="1218" t="s">
        <v>156</v>
      </c>
      <c r="N74" s="1222"/>
      <c r="O74" s="1222"/>
      <c r="P74" s="1222"/>
      <c r="Q74" s="344" t="s">
        <v>59</v>
      </c>
      <c r="R74" s="9" t="s">
        <v>42</v>
      </c>
      <c r="S74" s="898"/>
      <c r="V74" s="215" t="s">
        <v>35</v>
      </c>
      <c r="W74" s="100" t="s">
        <v>32</v>
      </c>
      <c r="X74" s="1218" t="s">
        <v>155</v>
      </c>
      <c r="Y74" s="1222"/>
      <c r="Z74" s="1222"/>
      <c r="AA74" s="1222"/>
      <c r="AB74" s="1219"/>
      <c r="AC74" s="344" t="s">
        <v>59</v>
      </c>
      <c r="AD74" s="9" t="s">
        <v>42</v>
      </c>
      <c r="AE74" s="898"/>
    </row>
    <row r="75" spans="1:31" ht="15.6" thickTop="1" thickBot="1" x14ac:dyDescent="0.35">
      <c r="K75" s="461" t="s">
        <v>53</v>
      </c>
      <c r="L75" s="100" t="s">
        <v>33</v>
      </c>
      <c r="M75" s="895">
        <v>0</v>
      </c>
      <c r="N75" s="218">
        <v>1</v>
      </c>
      <c r="O75" s="218">
        <v>2</v>
      </c>
      <c r="P75" s="219">
        <v>3</v>
      </c>
      <c r="Q75" s="13" t="s">
        <v>34</v>
      </c>
      <c r="R75" s="899"/>
      <c r="S75" s="898"/>
      <c r="V75" s="461" t="s">
        <v>53</v>
      </c>
      <c r="W75" s="100" t="s">
        <v>33</v>
      </c>
      <c r="X75" s="895">
        <v>0</v>
      </c>
      <c r="Y75" s="218">
        <v>1</v>
      </c>
      <c r="Z75" s="218">
        <v>2</v>
      </c>
      <c r="AA75" s="219">
        <v>3</v>
      </c>
      <c r="AB75" s="219">
        <v>4</v>
      </c>
      <c r="AC75" s="13" t="s">
        <v>34</v>
      </c>
      <c r="AD75" s="899"/>
      <c r="AE75" s="898"/>
    </row>
    <row r="76" spans="1:31" ht="15.6" thickTop="1" thickBot="1" x14ac:dyDescent="0.35">
      <c r="K76" s="541" t="s">
        <v>48</v>
      </c>
      <c r="L76" s="329">
        <v>1</v>
      </c>
      <c r="M76" s="330">
        <f>M80+M84*2+M88*2.333+M92*5+M96*5</f>
        <v>2750</v>
      </c>
      <c r="N76" s="330">
        <f t="shared" ref="N76" si="11">N80+N84*2+N88*2.333+N92*5+N96*5</f>
        <v>27497</v>
      </c>
      <c r="O76" s="330">
        <f>O80+O84*2+O88*2.333+O92*5+O96*5</f>
        <v>18332.5</v>
      </c>
      <c r="P76" s="494">
        <f t="shared" ref="P76:Q76" si="12">P80+P84*2+P88*2.333+P92*5+P96*5</f>
        <v>20332.5</v>
      </c>
      <c r="Q76" s="329">
        <f t="shared" si="12"/>
        <v>37665</v>
      </c>
      <c r="R76" s="13">
        <f>M76+N76+O76+P76</f>
        <v>68912</v>
      </c>
      <c r="S76" s="898"/>
      <c r="V76" s="541" t="s">
        <v>48</v>
      </c>
      <c r="W76" s="329">
        <v>1</v>
      </c>
      <c r="X76" s="330">
        <f>X80+X84*2+X88*2.333+X92*5+X96*5</f>
        <v>2750</v>
      </c>
      <c r="Y76" s="330">
        <f t="shared" ref="Y76" si="13">Y80+Y84*2+Y88*2.333+Y92*5+Y96*5</f>
        <v>7249.25</v>
      </c>
      <c r="Z76" s="330">
        <f>Z80+Z84*2+Z88*2.333+Z92*5+Z96*5</f>
        <v>8916.25</v>
      </c>
      <c r="AA76" s="330">
        <f>AA80+AA84*2+AA88*2.333+AA92*5+AA96*5</f>
        <v>8916.25</v>
      </c>
      <c r="AB76" s="494">
        <f t="shared" ref="AB76" si="14">AB80+AB84*2+AB88*2.333+AB92*5+AB96*5</f>
        <v>17332.5</v>
      </c>
      <c r="AC76" s="329">
        <f>AC80+AC84*2+AC88*2.333+AC92*5+AC96*5</f>
        <v>37665</v>
      </c>
      <c r="AD76" s="13">
        <f>X76+Y76+Z76+AA76+AB76</f>
        <v>45164.25</v>
      </c>
      <c r="AE76" s="898"/>
    </row>
    <row r="77" spans="1:31" ht="15" thickBot="1" x14ac:dyDescent="0.35">
      <c r="K77" s="195"/>
      <c r="L77" s="901"/>
      <c r="M77" s="193"/>
      <c r="N77" s="193"/>
      <c r="O77" s="193"/>
      <c r="P77" s="193"/>
      <c r="Q77" s="898"/>
      <c r="R77" s="898"/>
      <c r="S77" s="898"/>
      <c r="V77" s="195"/>
      <c r="W77" s="901"/>
      <c r="X77" s="193"/>
      <c r="Y77" s="193"/>
      <c r="Z77" s="193"/>
      <c r="AA77" s="193"/>
      <c r="AB77" s="193"/>
      <c r="AC77" s="898"/>
      <c r="AD77" s="898"/>
      <c r="AE77" s="898"/>
    </row>
    <row r="78" spans="1:31" ht="15" thickBot="1" x14ac:dyDescent="0.35">
      <c r="K78" s="314" t="s">
        <v>35</v>
      </c>
      <c r="L78" s="100" t="s">
        <v>32</v>
      </c>
      <c r="M78" s="1218" t="s">
        <v>156</v>
      </c>
      <c r="N78" s="1222"/>
      <c r="O78" s="1222"/>
      <c r="P78" s="1222"/>
      <c r="Q78" s="344" t="s">
        <v>59</v>
      </c>
      <c r="R78" s="9" t="s">
        <v>42</v>
      </c>
      <c r="S78" s="898"/>
      <c r="V78" s="314" t="s">
        <v>35</v>
      </c>
      <c r="W78" s="100" t="s">
        <v>32</v>
      </c>
      <c r="X78" s="1218" t="s">
        <v>155</v>
      </c>
      <c r="Y78" s="1222"/>
      <c r="Z78" s="1222"/>
      <c r="AA78" s="1222"/>
      <c r="AB78" s="1219"/>
      <c r="AC78" s="344" t="s">
        <v>59</v>
      </c>
      <c r="AD78" s="9" t="s">
        <v>42</v>
      </c>
      <c r="AE78" s="898"/>
    </row>
    <row r="79" spans="1:31" ht="15.6" thickTop="1" thickBot="1" x14ac:dyDescent="0.35">
      <c r="K79" s="460" t="s">
        <v>65</v>
      </c>
      <c r="L79" s="100" t="s">
        <v>33</v>
      </c>
      <c r="M79" s="895">
        <v>0</v>
      </c>
      <c r="N79" s="218">
        <v>1</v>
      </c>
      <c r="O79" s="218">
        <v>2</v>
      </c>
      <c r="P79" s="219">
        <v>3</v>
      </c>
      <c r="Q79" s="13" t="s">
        <v>34</v>
      </c>
      <c r="R79" s="899"/>
      <c r="S79" s="898"/>
      <c r="V79" s="460" t="s">
        <v>65</v>
      </c>
      <c r="W79" s="100" t="s">
        <v>33</v>
      </c>
      <c r="X79" s="895">
        <v>0</v>
      </c>
      <c r="Y79" s="218">
        <v>1</v>
      </c>
      <c r="Z79" s="218">
        <v>2</v>
      </c>
      <c r="AA79" s="219">
        <v>3</v>
      </c>
      <c r="AB79" s="219">
        <v>4</v>
      </c>
      <c r="AC79" s="13" t="s">
        <v>34</v>
      </c>
      <c r="AD79" s="899"/>
      <c r="AE79" s="898"/>
    </row>
    <row r="80" spans="1:31" ht="15.6" thickTop="1" thickBot="1" x14ac:dyDescent="0.35">
      <c r="K80" s="541" t="s">
        <v>48</v>
      </c>
      <c r="L80" s="329">
        <v>1</v>
      </c>
      <c r="M80" s="330">
        <v>250</v>
      </c>
      <c r="N80" s="330">
        <v>500</v>
      </c>
      <c r="O80" s="330">
        <v>500</v>
      </c>
      <c r="P80" s="494">
        <v>1000</v>
      </c>
      <c r="Q80" s="329">
        <v>1000</v>
      </c>
      <c r="R80" s="13">
        <f>M80+N80+O80+P80</f>
        <v>2250</v>
      </c>
      <c r="S80" s="898"/>
      <c r="V80" s="541" t="s">
        <v>48</v>
      </c>
      <c r="W80" s="329">
        <v>1</v>
      </c>
      <c r="X80" s="330">
        <v>250</v>
      </c>
      <c r="Y80" s="330">
        <v>500</v>
      </c>
      <c r="Z80" s="330">
        <v>1000</v>
      </c>
      <c r="AA80" s="494">
        <v>1000</v>
      </c>
      <c r="AB80" s="494">
        <v>1500</v>
      </c>
      <c r="AC80" s="329">
        <v>1000</v>
      </c>
      <c r="AD80" s="13">
        <f>X80+Y80+Z80+AA80</f>
        <v>2750</v>
      </c>
      <c r="AE80" s="898"/>
    </row>
    <row r="81" spans="11:31" ht="15" thickBot="1" x14ac:dyDescent="0.35">
      <c r="K81" s="192"/>
      <c r="L81" s="898"/>
      <c r="M81" s="898"/>
      <c r="N81" s="898"/>
      <c r="O81" s="898"/>
      <c r="P81" s="898"/>
      <c r="Q81" s="898"/>
      <c r="R81" s="898"/>
      <c r="S81" s="898"/>
      <c r="V81" s="192"/>
      <c r="W81" s="898"/>
      <c r="X81" s="898"/>
      <c r="Y81" s="898"/>
      <c r="Z81" s="898"/>
      <c r="AA81" s="898"/>
      <c r="AB81" s="898"/>
      <c r="AC81" s="898"/>
      <c r="AD81" s="898"/>
      <c r="AE81" s="898"/>
    </row>
    <row r="82" spans="11:31" ht="15" thickBot="1" x14ac:dyDescent="0.35">
      <c r="K82" s="885" t="s">
        <v>35</v>
      </c>
      <c r="L82" s="100" t="s">
        <v>32</v>
      </c>
      <c r="M82" s="1218" t="s">
        <v>156</v>
      </c>
      <c r="N82" s="1222"/>
      <c r="O82" s="1222"/>
      <c r="P82" s="1222"/>
      <c r="Q82" s="344" t="s">
        <v>59</v>
      </c>
      <c r="R82" s="9" t="s">
        <v>42</v>
      </c>
      <c r="V82" s="885" t="s">
        <v>35</v>
      </c>
      <c r="W82" s="100" t="s">
        <v>32</v>
      </c>
      <c r="X82" s="1218" t="s">
        <v>155</v>
      </c>
      <c r="Y82" s="1222"/>
      <c r="Z82" s="1222"/>
      <c r="AA82" s="1222"/>
      <c r="AB82" s="1219"/>
      <c r="AC82" s="344" t="s">
        <v>59</v>
      </c>
      <c r="AD82" s="9" t="s">
        <v>42</v>
      </c>
    </row>
    <row r="83" spans="11:31" ht="15.6" thickTop="1" thickBot="1" x14ac:dyDescent="0.35">
      <c r="K83" s="886" t="s">
        <v>157</v>
      </c>
      <c r="L83" s="100" t="s">
        <v>33</v>
      </c>
      <c r="M83" s="895">
        <v>0</v>
      </c>
      <c r="N83" s="218">
        <v>1</v>
      </c>
      <c r="O83" s="218">
        <v>2</v>
      </c>
      <c r="P83" s="219">
        <v>3</v>
      </c>
      <c r="Q83" s="13" t="s">
        <v>34</v>
      </c>
      <c r="R83" s="899"/>
      <c r="V83" s="886" t="s">
        <v>157</v>
      </c>
      <c r="W83" s="100" t="s">
        <v>33</v>
      </c>
      <c r="X83" s="895">
        <v>0</v>
      </c>
      <c r="Y83" s="218">
        <v>1</v>
      </c>
      <c r="Z83" s="218">
        <v>2</v>
      </c>
      <c r="AA83" s="219">
        <v>3</v>
      </c>
      <c r="AB83" s="219">
        <v>4</v>
      </c>
      <c r="AC83" s="13" t="s">
        <v>34</v>
      </c>
      <c r="AD83" s="899"/>
    </row>
    <row r="84" spans="11:31" ht="15.6" thickTop="1" thickBot="1" x14ac:dyDescent="0.35">
      <c r="K84" s="541" t="s">
        <v>48</v>
      </c>
      <c r="L84" s="329">
        <v>1</v>
      </c>
      <c r="M84" s="330">
        <v>1250</v>
      </c>
      <c r="N84" s="330">
        <v>3000</v>
      </c>
      <c r="O84" s="331">
        <v>5000</v>
      </c>
      <c r="P84" s="484">
        <v>5000</v>
      </c>
      <c r="Q84" s="329">
        <v>10000</v>
      </c>
      <c r="R84" s="13">
        <f>M84+N84+O84+P84</f>
        <v>14250</v>
      </c>
      <c r="V84" s="541" t="s">
        <v>48</v>
      </c>
      <c r="W84" s="329">
        <v>1</v>
      </c>
      <c r="X84" s="330">
        <v>1250</v>
      </c>
      <c r="Y84" s="330">
        <v>750</v>
      </c>
      <c r="Z84" s="331">
        <v>2500</v>
      </c>
      <c r="AA84" s="484">
        <v>2500</v>
      </c>
      <c r="AB84" s="484">
        <v>5000</v>
      </c>
      <c r="AC84" s="329">
        <v>10000</v>
      </c>
      <c r="AD84" s="13">
        <f>X84+Y84+Z84+AA84</f>
        <v>7000</v>
      </c>
    </row>
    <row r="85" spans="11:31" ht="15" thickBot="1" x14ac:dyDescent="0.35">
      <c r="K85" s="192"/>
      <c r="V85" s="192"/>
    </row>
    <row r="86" spans="11:31" ht="15" thickBot="1" x14ac:dyDescent="0.35">
      <c r="K86" s="162" t="s">
        <v>35</v>
      </c>
      <c r="L86" s="100" t="s">
        <v>32</v>
      </c>
      <c r="M86" s="1218" t="s">
        <v>156</v>
      </c>
      <c r="N86" s="1222"/>
      <c r="O86" s="1222"/>
      <c r="P86" s="1222"/>
      <c r="Q86" s="344" t="s">
        <v>59</v>
      </c>
      <c r="R86" s="9" t="s">
        <v>42</v>
      </c>
      <c r="S86" s="898"/>
      <c r="V86" s="162" t="s">
        <v>35</v>
      </c>
      <c r="W86" s="100" t="s">
        <v>32</v>
      </c>
      <c r="X86" s="1218" t="s">
        <v>155</v>
      </c>
      <c r="Y86" s="1222"/>
      <c r="Z86" s="1222"/>
      <c r="AA86" s="1222"/>
      <c r="AB86" s="1219"/>
      <c r="AC86" s="344" t="s">
        <v>59</v>
      </c>
      <c r="AD86" s="9" t="s">
        <v>42</v>
      </c>
      <c r="AE86" s="898"/>
    </row>
    <row r="87" spans="11:31" ht="15.6" thickTop="1" thickBot="1" x14ac:dyDescent="0.35">
      <c r="K87" s="459" t="s">
        <v>37</v>
      </c>
      <c r="L87" s="100" t="s">
        <v>33</v>
      </c>
      <c r="M87" s="895">
        <v>0</v>
      </c>
      <c r="N87" s="218">
        <v>1</v>
      </c>
      <c r="O87" s="218">
        <v>2</v>
      </c>
      <c r="P87" s="219">
        <v>3</v>
      </c>
      <c r="Q87" s="13" t="s">
        <v>34</v>
      </c>
      <c r="R87" s="899"/>
      <c r="S87" s="898"/>
      <c r="V87" s="459" t="s">
        <v>37</v>
      </c>
      <c r="W87" s="100" t="s">
        <v>33</v>
      </c>
      <c r="X87" s="895">
        <v>0</v>
      </c>
      <c r="Y87" s="218">
        <v>1</v>
      </c>
      <c r="Z87" s="218">
        <v>2</v>
      </c>
      <c r="AA87" s="219">
        <v>3</v>
      </c>
      <c r="AB87" s="219">
        <v>4</v>
      </c>
      <c r="AC87" s="13" t="s">
        <v>34</v>
      </c>
      <c r="AD87" s="899"/>
      <c r="AE87" s="898"/>
    </row>
    <row r="88" spans="11:31" ht="15.6" thickTop="1" thickBot="1" x14ac:dyDescent="0.35">
      <c r="K88" s="541" t="s">
        <v>48</v>
      </c>
      <c r="L88" s="329">
        <v>1</v>
      </c>
      <c r="M88" s="330">
        <v>0</v>
      </c>
      <c r="N88" s="330">
        <v>9000</v>
      </c>
      <c r="O88" s="331">
        <v>2500</v>
      </c>
      <c r="P88" s="484">
        <v>2500</v>
      </c>
      <c r="Q88" s="329">
        <v>5000</v>
      </c>
      <c r="R88" s="13">
        <f>M88+N88+O88+P88</f>
        <v>14000</v>
      </c>
      <c r="S88" s="898"/>
      <c r="V88" s="541" t="s">
        <v>48</v>
      </c>
      <c r="W88" s="329">
        <v>1</v>
      </c>
      <c r="X88" s="330">
        <v>0</v>
      </c>
      <c r="Y88" s="330">
        <v>2250</v>
      </c>
      <c r="Z88" s="331">
        <v>1250</v>
      </c>
      <c r="AA88" s="484">
        <v>1250</v>
      </c>
      <c r="AB88" s="484">
        <v>2500</v>
      </c>
      <c r="AC88" s="329">
        <v>5000</v>
      </c>
      <c r="AD88" s="13">
        <f>X88+Y88+Z88+AA88</f>
        <v>4750</v>
      </c>
      <c r="AE88" s="898"/>
    </row>
    <row r="89" spans="11:31" ht="15" thickBot="1" x14ac:dyDescent="0.35">
      <c r="L89" s="898"/>
      <c r="M89" s="898"/>
      <c r="N89" s="898"/>
      <c r="O89" s="898"/>
      <c r="P89" s="898"/>
      <c r="Q89" s="898"/>
      <c r="R89" s="898"/>
      <c r="S89" s="898"/>
      <c r="W89" s="898"/>
      <c r="X89" s="898"/>
      <c r="Y89" s="898"/>
      <c r="Z89" s="898"/>
      <c r="AA89" s="898"/>
      <c r="AB89" s="898"/>
      <c r="AC89" s="898"/>
      <c r="AD89" s="898"/>
      <c r="AE89" s="898"/>
    </row>
    <row r="90" spans="11:31" ht="15" thickBot="1" x14ac:dyDescent="0.35">
      <c r="K90" s="887" t="s">
        <v>35</v>
      </c>
      <c r="L90" s="100" t="s">
        <v>32</v>
      </c>
      <c r="M90" s="1218" t="s">
        <v>156</v>
      </c>
      <c r="N90" s="1222"/>
      <c r="O90" s="1222"/>
      <c r="P90" s="1222"/>
      <c r="Q90" s="344" t="s">
        <v>59</v>
      </c>
      <c r="R90" s="9" t="s">
        <v>42</v>
      </c>
      <c r="V90" s="887" t="s">
        <v>35</v>
      </c>
      <c r="W90" s="100" t="s">
        <v>32</v>
      </c>
      <c r="X90" s="1218" t="s">
        <v>155</v>
      </c>
      <c r="Y90" s="1222"/>
      <c r="Z90" s="1222"/>
      <c r="AA90" s="1222"/>
      <c r="AB90" s="1219"/>
      <c r="AC90" s="344" t="s">
        <v>59</v>
      </c>
      <c r="AD90" s="9" t="s">
        <v>42</v>
      </c>
    </row>
    <row r="91" spans="11:31" ht="15.6" thickTop="1" thickBot="1" x14ac:dyDescent="0.35">
      <c r="K91" s="888" t="s">
        <v>158</v>
      </c>
      <c r="L91" s="100" t="s">
        <v>33</v>
      </c>
      <c r="M91" s="895">
        <v>0</v>
      </c>
      <c r="N91" s="218">
        <v>1</v>
      </c>
      <c r="O91" s="218">
        <v>2</v>
      </c>
      <c r="P91" s="219">
        <v>3</v>
      </c>
      <c r="Q91" s="13" t="s">
        <v>34</v>
      </c>
      <c r="R91" s="899"/>
      <c r="V91" s="888" t="s">
        <v>158</v>
      </c>
      <c r="W91" s="100" t="s">
        <v>33</v>
      </c>
      <c r="X91" s="895">
        <v>0</v>
      </c>
      <c r="Y91" s="218">
        <v>1</v>
      </c>
      <c r="Z91" s="218">
        <v>2</v>
      </c>
      <c r="AA91" s="219">
        <v>3</v>
      </c>
      <c r="AB91" s="219">
        <v>4</v>
      </c>
      <c r="AC91" s="13" t="s">
        <v>34</v>
      </c>
      <c r="AD91" s="899"/>
    </row>
    <row r="92" spans="11:31" ht="15.6" thickTop="1" thickBot="1" x14ac:dyDescent="0.35">
      <c r="K92" s="541" t="s">
        <v>48</v>
      </c>
      <c r="L92" s="329">
        <v>1</v>
      </c>
      <c r="M92" s="330">
        <v>0</v>
      </c>
      <c r="N92" s="330">
        <v>0</v>
      </c>
      <c r="O92" s="331">
        <v>0</v>
      </c>
      <c r="P92" s="484">
        <v>500</v>
      </c>
      <c r="Q92" s="329">
        <v>500</v>
      </c>
      <c r="R92" s="13">
        <f>M92+N92+O92+P92</f>
        <v>500</v>
      </c>
      <c r="V92" s="541" t="s">
        <v>48</v>
      </c>
      <c r="W92" s="329">
        <v>1</v>
      </c>
      <c r="X92" s="330">
        <v>0</v>
      </c>
      <c r="Y92" s="330">
        <v>0</v>
      </c>
      <c r="Z92" s="331">
        <v>0</v>
      </c>
      <c r="AA92" s="484">
        <v>0</v>
      </c>
      <c r="AB92" s="484">
        <v>0</v>
      </c>
      <c r="AC92" s="329">
        <v>500</v>
      </c>
      <c r="AD92" s="13">
        <f>X92+Y92+Z92+AA92</f>
        <v>0</v>
      </c>
    </row>
    <row r="93" spans="11:31" ht="15" thickBot="1" x14ac:dyDescent="0.35">
      <c r="K93" s="192"/>
      <c r="V93" s="192"/>
    </row>
    <row r="94" spans="11:31" ht="15" thickBot="1" x14ac:dyDescent="0.35">
      <c r="K94" s="889" t="s">
        <v>35</v>
      </c>
      <c r="L94" s="100" t="s">
        <v>32</v>
      </c>
      <c r="M94" s="1218" t="s">
        <v>156</v>
      </c>
      <c r="N94" s="1222"/>
      <c r="O94" s="1222"/>
      <c r="P94" s="1222"/>
      <c r="Q94" s="344" t="s">
        <v>59</v>
      </c>
      <c r="R94" s="9" t="s">
        <v>42</v>
      </c>
      <c r="V94" s="889" t="s">
        <v>35</v>
      </c>
      <c r="W94" s="100" t="s">
        <v>32</v>
      </c>
      <c r="X94" s="1218" t="s">
        <v>155</v>
      </c>
      <c r="Y94" s="1222"/>
      <c r="Z94" s="1222"/>
      <c r="AA94" s="1222"/>
      <c r="AB94" s="1219"/>
      <c r="AC94" s="344" t="s">
        <v>59</v>
      </c>
      <c r="AD94" s="9" t="s">
        <v>42</v>
      </c>
    </row>
    <row r="95" spans="11:31" ht="15.6" thickTop="1" thickBot="1" x14ac:dyDescent="0.35">
      <c r="K95" s="890" t="s">
        <v>159</v>
      </c>
      <c r="L95" s="100" t="s">
        <v>33</v>
      </c>
      <c r="M95" s="895">
        <v>0</v>
      </c>
      <c r="N95" s="218">
        <v>1</v>
      </c>
      <c r="O95" s="218">
        <v>2</v>
      </c>
      <c r="P95" s="219">
        <v>3</v>
      </c>
      <c r="Q95" s="13" t="s">
        <v>34</v>
      </c>
      <c r="R95" s="899"/>
      <c r="V95" s="890" t="s">
        <v>159</v>
      </c>
      <c r="W95" s="100" t="s">
        <v>33</v>
      </c>
      <c r="X95" s="895">
        <v>0</v>
      </c>
      <c r="Y95" s="218">
        <v>1</v>
      </c>
      <c r="Z95" s="218">
        <v>2</v>
      </c>
      <c r="AA95" s="219">
        <v>3</v>
      </c>
      <c r="AB95" s="219">
        <v>4</v>
      </c>
      <c r="AC95" s="13" t="s">
        <v>34</v>
      </c>
      <c r="AD95" s="899"/>
    </row>
    <row r="96" spans="11:31" ht="15.6" thickTop="1" thickBot="1" x14ac:dyDescent="0.35">
      <c r="K96" s="541" t="s">
        <v>48</v>
      </c>
      <c r="L96" s="329">
        <v>1</v>
      </c>
      <c r="M96" s="330">
        <v>0</v>
      </c>
      <c r="N96" s="330">
        <v>0</v>
      </c>
      <c r="O96" s="331">
        <v>400</v>
      </c>
      <c r="P96" s="484">
        <v>200</v>
      </c>
      <c r="Q96" s="329">
        <v>500</v>
      </c>
      <c r="R96" s="13">
        <f>M96+N96+O96+P96</f>
        <v>600</v>
      </c>
      <c r="V96" s="541" t="s">
        <v>48</v>
      </c>
      <c r="W96" s="329">
        <v>1</v>
      </c>
      <c r="X96" s="330">
        <v>0</v>
      </c>
      <c r="Y96" s="330">
        <v>0</v>
      </c>
      <c r="Z96" s="331">
        <v>0</v>
      </c>
      <c r="AA96" s="484">
        <v>0</v>
      </c>
      <c r="AB96" s="484">
        <v>0</v>
      </c>
      <c r="AC96" s="329">
        <v>500</v>
      </c>
      <c r="AD96" s="13">
        <f>X96+Y96+Z96+AA96</f>
        <v>0</v>
      </c>
    </row>
    <row r="97" spans="11:31" ht="15" thickBot="1" x14ac:dyDescent="0.35"/>
    <row r="98" spans="11:31" ht="15" thickBot="1" x14ac:dyDescent="0.35">
      <c r="K98" s="163" t="s">
        <v>35</v>
      </c>
      <c r="L98" s="100" t="s">
        <v>32</v>
      </c>
      <c r="M98" s="1218" t="s">
        <v>156</v>
      </c>
      <c r="N98" s="1222"/>
      <c r="O98" s="1222"/>
      <c r="P98" s="1222"/>
      <c r="Q98" s="344" t="s">
        <v>59</v>
      </c>
      <c r="R98" s="9" t="s">
        <v>42</v>
      </c>
      <c r="S98" s="898"/>
      <c r="V98" s="163" t="s">
        <v>35</v>
      </c>
      <c r="W98" s="100" t="s">
        <v>32</v>
      </c>
      <c r="X98" s="1218" t="s">
        <v>155</v>
      </c>
      <c r="Y98" s="1222"/>
      <c r="Z98" s="1222"/>
      <c r="AA98" s="1222"/>
      <c r="AB98" s="1219"/>
      <c r="AC98" s="344" t="s">
        <v>59</v>
      </c>
      <c r="AD98" s="9" t="s">
        <v>42</v>
      </c>
      <c r="AE98" s="898"/>
    </row>
    <row r="99" spans="11:31" ht="15.6" thickTop="1" thickBot="1" x14ac:dyDescent="0.35">
      <c r="K99" s="860" t="s">
        <v>38</v>
      </c>
      <c r="L99" s="100" t="s">
        <v>33</v>
      </c>
      <c r="M99" s="895">
        <v>0</v>
      </c>
      <c r="N99" s="218">
        <v>1</v>
      </c>
      <c r="O99" s="218">
        <v>2</v>
      </c>
      <c r="P99" s="219">
        <v>3</v>
      </c>
      <c r="Q99" s="13" t="s">
        <v>34</v>
      </c>
      <c r="R99" s="899"/>
      <c r="S99" s="898"/>
      <c r="V99" s="860" t="s">
        <v>38</v>
      </c>
      <c r="W99" s="100" t="s">
        <v>33</v>
      </c>
      <c r="X99" s="895">
        <v>0</v>
      </c>
      <c r="Y99" s="218">
        <v>1</v>
      </c>
      <c r="Z99" s="218">
        <v>2</v>
      </c>
      <c r="AA99" s="219">
        <v>3</v>
      </c>
      <c r="AB99" s="219">
        <v>4</v>
      </c>
      <c r="AC99" s="13" t="s">
        <v>34</v>
      </c>
      <c r="AD99" s="899"/>
      <c r="AE99" s="898"/>
    </row>
    <row r="100" spans="11:31" ht="15.6" thickTop="1" thickBot="1" x14ac:dyDescent="0.35">
      <c r="K100" s="541" t="s">
        <v>48</v>
      </c>
      <c r="L100" s="329">
        <v>1</v>
      </c>
      <c r="M100" s="330">
        <v>0</v>
      </c>
      <c r="N100" s="330">
        <v>0</v>
      </c>
      <c r="O100" s="331">
        <v>0</v>
      </c>
      <c r="P100" s="484">
        <v>25</v>
      </c>
      <c r="Q100" s="329">
        <v>25</v>
      </c>
      <c r="R100" s="13">
        <f>M100+N100+O100+P100</f>
        <v>25</v>
      </c>
      <c r="S100" s="898"/>
      <c r="V100" s="541" t="s">
        <v>48</v>
      </c>
      <c r="W100" s="329">
        <v>1</v>
      </c>
      <c r="X100" s="330">
        <v>0</v>
      </c>
      <c r="Y100" s="330">
        <v>0</v>
      </c>
      <c r="Z100" s="331">
        <v>0</v>
      </c>
      <c r="AA100" s="484">
        <v>0</v>
      </c>
      <c r="AB100" s="484">
        <v>0</v>
      </c>
      <c r="AC100" s="329">
        <v>25</v>
      </c>
      <c r="AD100" s="13">
        <f>X100+Y100+Z100+AA100</f>
        <v>0</v>
      </c>
      <c r="AE100" s="898"/>
    </row>
    <row r="101" spans="11:31" ht="15" thickBot="1" x14ac:dyDescent="0.35">
      <c r="K101" s="192"/>
      <c r="L101" s="898"/>
      <c r="M101" s="898"/>
      <c r="N101" s="898"/>
      <c r="O101" s="898"/>
      <c r="P101" s="898"/>
      <c r="Q101" s="898"/>
      <c r="R101" s="898"/>
      <c r="S101" s="898"/>
      <c r="V101" s="192"/>
      <c r="W101" s="898"/>
      <c r="X101" s="898"/>
      <c r="Y101" s="898"/>
      <c r="Z101" s="898"/>
      <c r="AA101" s="898"/>
      <c r="AB101" s="898"/>
      <c r="AC101" s="898"/>
      <c r="AD101" s="898"/>
      <c r="AE101" s="898"/>
    </row>
    <row r="102" spans="11:31" ht="15" thickBot="1" x14ac:dyDescent="0.35">
      <c r="K102" s="164" t="s">
        <v>35</v>
      </c>
      <c r="L102" s="100" t="s">
        <v>32</v>
      </c>
      <c r="M102" s="1218" t="s">
        <v>156</v>
      </c>
      <c r="N102" s="1222"/>
      <c r="O102" s="1222"/>
      <c r="P102" s="1222"/>
      <c r="Q102" s="344" t="s">
        <v>59</v>
      </c>
      <c r="R102" s="9" t="s">
        <v>42</v>
      </c>
      <c r="S102" s="898"/>
      <c r="V102" s="164" t="s">
        <v>35</v>
      </c>
      <c r="W102" s="100" t="s">
        <v>32</v>
      </c>
      <c r="X102" s="1218" t="s">
        <v>155</v>
      </c>
      <c r="Y102" s="1222"/>
      <c r="Z102" s="1222"/>
      <c r="AA102" s="1222"/>
      <c r="AB102" s="1219"/>
      <c r="AC102" s="344" t="s">
        <v>59</v>
      </c>
      <c r="AD102" s="9" t="s">
        <v>42</v>
      </c>
      <c r="AE102" s="898"/>
    </row>
    <row r="103" spans="11:31" ht="15.6" thickTop="1" thickBot="1" x14ac:dyDescent="0.35">
      <c r="K103" s="457" t="s">
        <v>39</v>
      </c>
      <c r="L103" s="100" t="s">
        <v>33</v>
      </c>
      <c r="M103" s="895">
        <v>0</v>
      </c>
      <c r="N103" s="218">
        <v>1</v>
      </c>
      <c r="O103" s="218">
        <v>2</v>
      </c>
      <c r="P103" s="219">
        <v>3</v>
      </c>
      <c r="Q103" s="13" t="s">
        <v>34</v>
      </c>
      <c r="R103" s="899"/>
      <c r="V103" s="457" t="s">
        <v>39</v>
      </c>
      <c r="W103" s="100" t="s">
        <v>33</v>
      </c>
      <c r="X103" s="895">
        <v>0</v>
      </c>
      <c r="Y103" s="218">
        <v>1</v>
      </c>
      <c r="Z103" s="218">
        <v>2</v>
      </c>
      <c r="AA103" s="219">
        <v>3</v>
      </c>
      <c r="AB103" s="219">
        <v>4</v>
      </c>
      <c r="AC103" s="13" t="s">
        <v>34</v>
      </c>
      <c r="AD103" s="899"/>
    </row>
    <row r="104" spans="11:31" ht="15.6" thickTop="1" thickBot="1" x14ac:dyDescent="0.35">
      <c r="K104" s="541" t="s">
        <v>48</v>
      </c>
      <c r="L104" s="329">
        <v>1</v>
      </c>
      <c r="M104" s="330">
        <v>0</v>
      </c>
      <c r="N104" s="330">
        <v>0</v>
      </c>
      <c r="O104" s="331">
        <v>0</v>
      </c>
      <c r="P104" s="484">
        <v>6.25</v>
      </c>
      <c r="Q104" s="329">
        <v>6.25</v>
      </c>
      <c r="R104" s="13">
        <f>M104+N104+O104+P104</f>
        <v>6.25</v>
      </c>
      <c r="S104" s="898"/>
      <c r="V104" s="541" t="s">
        <v>48</v>
      </c>
      <c r="W104" s="329">
        <v>1</v>
      </c>
      <c r="X104" s="330">
        <v>0</v>
      </c>
      <c r="Y104" s="330">
        <v>0</v>
      </c>
      <c r="Z104" s="331">
        <v>0</v>
      </c>
      <c r="AA104" s="484">
        <v>0</v>
      </c>
      <c r="AB104" s="484">
        <v>0</v>
      </c>
      <c r="AC104" s="329">
        <v>6.25</v>
      </c>
      <c r="AD104" s="13">
        <f>X104+Y104+Z104+AA104</f>
        <v>0</v>
      </c>
      <c r="AE104" s="898"/>
    </row>
    <row r="105" spans="11:31" ht="15" thickBot="1" x14ac:dyDescent="0.35">
      <c r="K105" s="192"/>
      <c r="L105" s="898"/>
      <c r="M105" s="898"/>
      <c r="N105" s="898"/>
      <c r="O105" s="898"/>
      <c r="P105" s="898"/>
      <c r="Q105" s="898"/>
      <c r="R105" s="898"/>
      <c r="S105" s="898"/>
      <c r="V105" s="192"/>
      <c r="W105" s="898"/>
      <c r="X105" s="898"/>
      <c r="Y105" s="898"/>
      <c r="Z105" s="898"/>
      <c r="AA105" s="898"/>
      <c r="AB105" s="898"/>
      <c r="AC105" s="898"/>
      <c r="AD105" s="898"/>
      <c r="AE105" s="898"/>
    </row>
    <row r="106" spans="11:31" ht="15" thickBot="1" x14ac:dyDescent="0.35">
      <c r="K106" s="165" t="s">
        <v>35</v>
      </c>
      <c r="L106" s="100" t="s">
        <v>32</v>
      </c>
      <c r="M106" s="1218" t="s">
        <v>156</v>
      </c>
      <c r="N106" s="1222"/>
      <c r="O106" s="1222"/>
      <c r="P106" s="1222"/>
      <c r="Q106" s="344" t="s">
        <v>59</v>
      </c>
      <c r="R106" s="9" t="s">
        <v>42</v>
      </c>
      <c r="S106" s="898"/>
      <c r="V106" s="165" t="s">
        <v>35</v>
      </c>
      <c r="W106" s="100" t="s">
        <v>32</v>
      </c>
      <c r="X106" s="1218" t="s">
        <v>155</v>
      </c>
      <c r="Y106" s="1222"/>
      <c r="Z106" s="1222"/>
      <c r="AA106" s="1222"/>
      <c r="AB106" s="1219"/>
      <c r="AC106" s="344" t="s">
        <v>59</v>
      </c>
      <c r="AD106" s="9" t="s">
        <v>42</v>
      </c>
      <c r="AE106" s="898"/>
    </row>
    <row r="107" spans="11:31" ht="15.6" thickTop="1" thickBot="1" x14ac:dyDescent="0.35">
      <c r="K107" s="456" t="s">
        <v>40</v>
      </c>
      <c r="L107" s="100" t="s">
        <v>33</v>
      </c>
      <c r="M107" s="895">
        <v>0</v>
      </c>
      <c r="N107" s="218">
        <v>1</v>
      </c>
      <c r="O107" s="218">
        <v>2</v>
      </c>
      <c r="P107" s="219">
        <v>3</v>
      </c>
      <c r="Q107" s="13" t="s">
        <v>34</v>
      </c>
      <c r="R107" s="899"/>
      <c r="S107" s="898"/>
      <c r="V107" s="456" t="s">
        <v>40</v>
      </c>
      <c r="W107" s="100" t="s">
        <v>33</v>
      </c>
      <c r="X107" s="895">
        <v>0</v>
      </c>
      <c r="Y107" s="218">
        <v>1</v>
      </c>
      <c r="Z107" s="218">
        <v>2</v>
      </c>
      <c r="AA107" s="219">
        <v>3</v>
      </c>
      <c r="AB107" s="219">
        <v>4</v>
      </c>
      <c r="AC107" s="13" t="s">
        <v>34</v>
      </c>
      <c r="AD107" s="899"/>
      <c r="AE107" s="898"/>
    </row>
    <row r="108" spans="11:31" ht="15.6" thickTop="1" thickBot="1" x14ac:dyDescent="0.35">
      <c r="K108" s="541" t="s">
        <v>48</v>
      </c>
      <c r="L108" s="329">
        <v>1</v>
      </c>
      <c r="M108" s="330">
        <v>2.5</v>
      </c>
      <c r="N108" s="330">
        <v>28.4</v>
      </c>
      <c r="O108" s="330">
        <v>16.649999999999999</v>
      </c>
      <c r="P108" s="494">
        <v>2.63</v>
      </c>
      <c r="Q108" s="329">
        <v>2.63</v>
      </c>
      <c r="R108" s="13">
        <f>M108+N108+O108+P108</f>
        <v>50.18</v>
      </c>
      <c r="S108" s="898"/>
      <c r="V108" s="541" t="s">
        <v>48</v>
      </c>
      <c r="W108" s="329">
        <v>1</v>
      </c>
      <c r="X108" s="330">
        <v>2.5</v>
      </c>
      <c r="Y108" s="330">
        <v>7.1</v>
      </c>
      <c r="Z108" s="330">
        <v>8.3000000000000007</v>
      </c>
      <c r="AA108" s="494">
        <v>8.3000000000000007</v>
      </c>
      <c r="AB108" s="494">
        <v>16.649999999999999</v>
      </c>
      <c r="AC108" s="329">
        <v>2.63</v>
      </c>
      <c r="AD108" s="13">
        <f>X108+Y108+Z108+AA108</f>
        <v>26.2</v>
      </c>
      <c r="AE108" s="898"/>
    </row>
    <row r="109" spans="11:31" ht="15" thickBot="1" x14ac:dyDescent="0.35">
      <c r="K109" s="898"/>
      <c r="L109" s="898"/>
      <c r="M109" s="898"/>
      <c r="N109" s="898"/>
      <c r="O109" s="898"/>
      <c r="P109" s="898"/>
      <c r="Q109" s="499"/>
      <c r="R109" s="499"/>
      <c r="S109" s="898"/>
      <c r="V109" s="898"/>
      <c r="W109" s="898"/>
      <c r="X109" s="898"/>
      <c r="Y109" s="898"/>
      <c r="Z109" s="898"/>
      <c r="AA109" s="898"/>
      <c r="AB109" s="898"/>
      <c r="AC109" s="499"/>
      <c r="AD109" s="499"/>
      <c r="AE109" s="898"/>
    </row>
    <row r="110" spans="11:31" ht="15" thickBot="1" x14ac:dyDescent="0.35">
      <c r="K110" s="213" t="s">
        <v>35</v>
      </c>
      <c r="L110" s="100" t="s">
        <v>32</v>
      </c>
      <c r="M110" s="1218" t="s">
        <v>156</v>
      </c>
      <c r="N110" s="1222"/>
      <c r="O110" s="1222"/>
      <c r="P110" s="1222"/>
      <c r="Q110" s="344" t="s">
        <v>59</v>
      </c>
      <c r="R110" s="9" t="s">
        <v>42</v>
      </c>
      <c r="S110" s="898"/>
      <c r="V110" s="213" t="s">
        <v>35</v>
      </c>
      <c r="W110" s="100" t="s">
        <v>32</v>
      </c>
      <c r="X110" s="1218" t="s">
        <v>155</v>
      </c>
      <c r="Y110" s="1222"/>
      <c r="Z110" s="1222"/>
      <c r="AA110" s="1222"/>
      <c r="AB110" s="1219"/>
      <c r="AC110" s="344" t="s">
        <v>59</v>
      </c>
      <c r="AD110" s="9" t="s">
        <v>42</v>
      </c>
      <c r="AE110" s="898"/>
    </row>
    <row r="111" spans="11:31" ht="15.6" thickTop="1" thickBot="1" x14ac:dyDescent="0.35">
      <c r="K111" s="455" t="s">
        <v>41</v>
      </c>
      <c r="L111" s="100" t="s">
        <v>33</v>
      </c>
      <c r="M111" s="895">
        <v>0</v>
      </c>
      <c r="N111" s="218">
        <v>1</v>
      </c>
      <c r="O111" s="218">
        <v>2</v>
      </c>
      <c r="P111" s="219">
        <v>3</v>
      </c>
      <c r="Q111" s="13" t="s">
        <v>34</v>
      </c>
      <c r="R111" s="899"/>
      <c r="S111" s="898"/>
      <c r="V111" s="455" t="s">
        <v>41</v>
      </c>
      <c r="W111" s="100" t="s">
        <v>33</v>
      </c>
      <c r="X111" s="895">
        <v>0</v>
      </c>
      <c r="Y111" s="218">
        <v>1</v>
      </c>
      <c r="Z111" s="218">
        <v>2</v>
      </c>
      <c r="AA111" s="219">
        <v>3</v>
      </c>
      <c r="AB111" s="219">
        <v>4</v>
      </c>
      <c r="AC111" s="13" t="s">
        <v>34</v>
      </c>
      <c r="AD111" s="899"/>
      <c r="AE111" s="898"/>
    </row>
    <row r="112" spans="11:31" ht="15.6" thickTop="1" thickBot="1" x14ac:dyDescent="0.35">
      <c r="K112" s="541" t="s">
        <v>48</v>
      </c>
      <c r="L112" s="329">
        <v>1</v>
      </c>
      <c r="M112" s="330">
        <v>0.75</v>
      </c>
      <c r="N112" s="330">
        <v>8.8000000000000007</v>
      </c>
      <c r="O112" s="330">
        <v>5.15</v>
      </c>
      <c r="P112" s="494">
        <v>0.81</v>
      </c>
      <c r="Q112" s="329">
        <v>0.81</v>
      </c>
      <c r="R112" s="13">
        <f>M112+N112+O112+P112</f>
        <v>15.510000000000002</v>
      </c>
      <c r="S112" s="898"/>
      <c r="V112" s="541" t="s">
        <v>48</v>
      </c>
      <c r="W112" s="329">
        <v>1</v>
      </c>
      <c r="X112" s="330">
        <v>0.75</v>
      </c>
      <c r="Y112" s="330">
        <v>2.2000000000000002</v>
      </c>
      <c r="Z112" s="330">
        <v>3.55</v>
      </c>
      <c r="AA112" s="494">
        <v>3.55</v>
      </c>
      <c r="AB112" s="494">
        <v>5.15</v>
      </c>
      <c r="AC112" s="329">
        <v>0.81</v>
      </c>
      <c r="AD112" s="13">
        <f>X112+Y112+Z112+AA112</f>
        <v>10.050000000000001</v>
      </c>
      <c r="AE112" s="898"/>
    </row>
    <row r="113" spans="11:31" ht="15" thickBot="1" x14ac:dyDescent="0.35">
      <c r="K113" s="195"/>
      <c r="L113" s="901"/>
      <c r="M113" s="196"/>
      <c r="N113" s="196"/>
      <c r="O113" s="196"/>
      <c r="P113" s="196"/>
      <c r="Q113" s="192"/>
      <c r="R113" s="898"/>
      <c r="S113" s="898"/>
      <c r="V113" s="195"/>
      <c r="W113" s="901"/>
      <c r="X113" s="196"/>
      <c r="Y113" s="196"/>
      <c r="Z113" s="196"/>
      <c r="AA113" s="196"/>
      <c r="AB113" s="196"/>
      <c r="AC113" s="192"/>
      <c r="AD113" s="898"/>
      <c r="AE113" s="898"/>
    </row>
    <row r="114" spans="11:31" ht="15" thickBot="1" x14ac:dyDescent="0.35">
      <c r="K114" s="415" t="s">
        <v>44</v>
      </c>
      <c r="L114" s="100" t="s">
        <v>32</v>
      </c>
      <c r="M114" s="1218" t="s">
        <v>156</v>
      </c>
      <c r="N114" s="1222"/>
      <c r="O114" s="1222"/>
      <c r="P114" s="1222"/>
      <c r="Q114" s="344" t="s">
        <v>59</v>
      </c>
      <c r="R114" s="9" t="s">
        <v>42</v>
      </c>
      <c r="S114" s="898"/>
      <c r="V114" s="415" t="s">
        <v>44</v>
      </c>
      <c r="W114" s="100" t="s">
        <v>32</v>
      </c>
      <c r="X114" s="1218" t="s">
        <v>155</v>
      </c>
      <c r="Y114" s="1222"/>
      <c r="Z114" s="1222"/>
      <c r="AA114" s="1222"/>
      <c r="AB114" s="1219"/>
      <c r="AC114" s="344" t="s">
        <v>59</v>
      </c>
      <c r="AD114" s="9" t="s">
        <v>42</v>
      </c>
      <c r="AE114" s="898"/>
    </row>
    <row r="115" spans="11:31" ht="15.6" thickTop="1" thickBot="1" x14ac:dyDescent="0.35">
      <c r="K115" s="454" t="s">
        <v>47</v>
      </c>
      <c r="L115" s="100" t="s">
        <v>33</v>
      </c>
      <c r="M115" s="895">
        <v>0</v>
      </c>
      <c r="N115" s="218">
        <v>1</v>
      </c>
      <c r="O115" s="218">
        <v>2</v>
      </c>
      <c r="P115" s="219">
        <v>3</v>
      </c>
      <c r="Q115" s="13" t="s">
        <v>34</v>
      </c>
      <c r="R115" s="899"/>
      <c r="S115" s="898"/>
      <c r="V115" s="454" t="s">
        <v>47</v>
      </c>
      <c r="W115" s="100" t="s">
        <v>33</v>
      </c>
      <c r="X115" s="895">
        <v>0</v>
      </c>
      <c r="Y115" s="218">
        <v>1</v>
      </c>
      <c r="Z115" s="218">
        <v>2</v>
      </c>
      <c r="AA115" s="219">
        <v>3</v>
      </c>
      <c r="AB115" s="219">
        <v>4</v>
      </c>
      <c r="AC115" s="13" t="s">
        <v>34</v>
      </c>
      <c r="AD115" s="899"/>
      <c r="AE115" s="898"/>
    </row>
    <row r="116" spans="11:31" ht="15.6" thickTop="1" thickBot="1" x14ac:dyDescent="0.35">
      <c r="K116" s="541" t="s">
        <v>48</v>
      </c>
      <c r="L116" s="329">
        <v>1</v>
      </c>
      <c r="M116" s="330">
        <v>0</v>
      </c>
      <c r="N116" s="330">
        <v>0</v>
      </c>
      <c r="O116" s="330">
        <v>0</v>
      </c>
      <c r="P116" s="494">
        <v>0</v>
      </c>
      <c r="Q116" s="329">
        <v>2000</v>
      </c>
      <c r="R116" s="13">
        <f>P116</f>
        <v>0</v>
      </c>
      <c r="S116" s="898"/>
      <c r="V116" s="541" t="s">
        <v>48</v>
      </c>
      <c r="W116" s="329">
        <v>1</v>
      </c>
      <c r="X116" s="330">
        <v>0</v>
      </c>
      <c r="Y116" s="330">
        <v>0</v>
      </c>
      <c r="Z116" s="330">
        <v>0</v>
      </c>
      <c r="AA116" s="494">
        <v>0</v>
      </c>
      <c r="AB116" s="494">
        <v>0</v>
      </c>
      <c r="AC116" s="329">
        <v>2000</v>
      </c>
      <c r="AD116" s="13">
        <f>AA116</f>
        <v>0</v>
      </c>
      <c r="AE116" s="898"/>
    </row>
    <row r="117" spans="11:31" ht="15" thickBot="1" x14ac:dyDescent="0.35">
      <c r="K117" s="195"/>
      <c r="L117" s="901"/>
      <c r="M117" s="898"/>
      <c r="N117" s="898"/>
      <c r="O117" s="898"/>
      <c r="P117" s="898"/>
      <c r="Q117" s="898"/>
      <c r="R117" s="898"/>
      <c r="S117" s="898"/>
      <c r="V117" s="195"/>
      <c r="W117" s="901"/>
      <c r="X117" s="898"/>
      <c r="Y117" s="898"/>
      <c r="Z117" s="898"/>
      <c r="AA117" s="898"/>
      <c r="AB117" s="898"/>
      <c r="AC117" s="898"/>
      <c r="AD117" s="898"/>
      <c r="AE117" s="898"/>
    </row>
    <row r="118" spans="11:31" ht="15" thickBot="1" x14ac:dyDescent="0.35">
      <c r="K118" s="162" t="s">
        <v>44</v>
      </c>
      <c r="L118" s="100" t="s">
        <v>32</v>
      </c>
      <c r="M118" s="1218" t="s">
        <v>156</v>
      </c>
      <c r="N118" s="1222"/>
      <c r="O118" s="1222"/>
      <c r="P118" s="1222"/>
      <c r="Q118" s="344" t="s">
        <v>59</v>
      </c>
      <c r="R118" s="9" t="s">
        <v>42</v>
      </c>
      <c r="S118" s="898"/>
      <c r="V118" s="162" t="s">
        <v>44</v>
      </c>
      <c r="W118" s="100" t="s">
        <v>32</v>
      </c>
      <c r="X118" s="1218" t="s">
        <v>155</v>
      </c>
      <c r="Y118" s="1222"/>
      <c r="Z118" s="1222"/>
      <c r="AA118" s="1222"/>
      <c r="AB118" s="1219"/>
      <c r="AC118" s="344" t="s">
        <v>59</v>
      </c>
      <c r="AD118" s="9" t="s">
        <v>42</v>
      </c>
      <c r="AE118" s="898"/>
    </row>
    <row r="119" spans="11:31" ht="15.6" thickTop="1" thickBot="1" x14ac:dyDescent="0.35">
      <c r="K119" s="453" t="s">
        <v>37</v>
      </c>
      <c r="L119" s="100" t="s">
        <v>33</v>
      </c>
      <c r="M119" s="895">
        <v>0</v>
      </c>
      <c r="N119" s="218">
        <v>1</v>
      </c>
      <c r="O119" s="218">
        <v>2</v>
      </c>
      <c r="P119" s="219">
        <v>3</v>
      </c>
      <c r="Q119" s="13" t="s">
        <v>34</v>
      </c>
      <c r="R119" s="899"/>
      <c r="S119" s="898"/>
      <c r="V119" s="453" t="s">
        <v>37</v>
      </c>
      <c r="W119" s="100" t="s">
        <v>33</v>
      </c>
      <c r="X119" s="895">
        <v>0</v>
      </c>
      <c r="Y119" s="218">
        <v>1</v>
      </c>
      <c r="Z119" s="218">
        <v>2</v>
      </c>
      <c r="AA119" s="219">
        <v>3</v>
      </c>
      <c r="AB119" s="219">
        <v>4</v>
      </c>
      <c r="AC119" s="13" t="s">
        <v>34</v>
      </c>
      <c r="AD119" s="899"/>
      <c r="AE119" s="898"/>
    </row>
    <row r="120" spans="11:31" ht="15.6" thickTop="1" thickBot="1" x14ac:dyDescent="0.35">
      <c r="K120" s="541" t="s">
        <v>48</v>
      </c>
      <c r="L120" s="329">
        <v>1</v>
      </c>
      <c r="M120" s="330">
        <v>0</v>
      </c>
      <c r="N120" s="330">
        <v>0</v>
      </c>
      <c r="O120" s="330">
        <v>0</v>
      </c>
      <c r="P120" s="494">
        <v>0</v>
      </c>
      <c r="Q120" s="329">
        <v>0</v>
      </c>
      <c r="R120" s="13">
        <f>P120</f>
        <v>0</v>
      </c>
      <c r="S120" s="898"/>
      <c r="V120" s="541" t="s">
        <v>48</v>
      </c>
      <c r="W120" s="329">
        <v>1</v>
      </c>
      <c r="X120" s="330">
        <v>0</v>
      </c>
      <c r="Y120" s="330">
        <v>0</v>
      </c>
      <c r="Z120" s="330">
        <v>0</v>
      </c>
      <c r="AA120" s="494">
        <v>0</v>
      </c>
      <c r="AB120" s="494">
        <v>0</v>
      </c>
      <c r="AC120" s="329">
        <v>0</v>
      </c>
      <c r="AD120" s="13">
        <f>AA120</f>
        <v>0</v>
      </c>
      <c r="AE120" s="898"/>
    </row>
    <row r="121" spans="11:31" ht="15" thickBot="1" x14ac:dyDescent="0.35">
      <c r="K121" s="8"/>
      <c r="L121" s="8"/>
      <c r="M121" s="8"/>
      <c r="N121" s="8"/>
      <c r="O121" s="8"/>
      <c r="P121" s="8"/>
      <c r="Q121" s="8"/>
      <c r="R121" s="8"/>
      <c r="S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1:31" ht="15" thickBot="1" x14ac:dyDescent="0.35">
      <c r="K122" s="512" t="s">
        <v>46</v>
      </c>
      <c r="L122" s="100" t="s">
        <v>32</v>
      </c>
      <c r="M122" s="1218" t="s">
        <v>156</v>
      </c>
      <c r="N122" s="1222"/>
      <c r="O122" s="1222"/>
      <c r="P122" s="1222"/>
      <c r="Q122" s="344" t="s">
        <v>59</v>
      </c>
      <c r="R122" s="9" t="s">
        <v>42</v>
      </c>
      <c r="S122" s="13" t="s">
        <v>80</v>
      </c>
      <c r="V122" s="512" t="s">
        <v>46</v>
      </c>
      <c r="W122" s="100" t="s">
        <v>32</v>
      </c>
      <c r="X122" s="1218" t="s">
        <v>155</v>
      </c>
      <c r="Y122" s="1222"/>
      <c r="Z122" s="1222"/>
      <c r="AA122" s="1222"/>
      <c r="AB122" s="1219"/>
      <c r="AC122" s="344" t="s">
        <v>59</v>
      </c>
      <c r="AD122" s="9" t="s">
        <v>42</v>
      </c>
      <c r="AE122" s="13" t="s">
        <v>80</v>
      </c>
    </row>
    <row r="123" spans="11:31" ht="15.6" thickTop="1" thickBot="1" x14ac:dyDescent="0.35">
      <c r="K123" s="521" t="s">
        <v>114</v>
      </c>
      <c r="L123" s="100" t="s">
        <v>33</v>
      </c>
      <c r="M123" s="140">
        <v>0</v>
      </c>
      <c r="N123" s="151">
        <v>1</v>
      </c>
      <c r="O123" s="151">
        <v>2</v>
      </c>
      <c r="P123" s="151">
        <v>3</v>
      </c>
      <c r="Q123" s="13" t="s">
        <v>34</v>
      </c>
      <c r="R123" s="899"/>
      <c r="S123" s="896" t="s">
        <v>81</v>
      </c>
      <c r="V123" s="521" t="s">
        <v>114</v>
      </c>
      <c r="W123" s="100" t="s">
        <v>33</v>
      </c>
      <c r="X123" s="140">
        <v>0</v>
      </c>
      <c r="Y123" s="151">
        <v>1</v>
      </c>
      <c r="Z123" s="151">
        <v>2</v>
      </c>
      <c r="AA123" s="151">
        <v>3</v>
      </c>
      <c r="AB123" s="151">
        <v>4</v>
      </c>
      <c r="AC123" s="13" t="s">
        <v>34</v>
      </c>
      <c r="AD123" s="899"/>
      <c r="AE123" s="896" t="s">
        <v>81</v>
      </c>
    </row>
    <row r="124" spans="11:31" ht="15.6" thickTop="1" thickBot="1" x14ac:dyDescent="0.35">
      <c r="K124" s="541" t="s">
        <v>48</v>
      </c>
      <c r="L124" s="329">
        <v>1</v>
      </c>
      <c r="M124" s="330">
        <v>0</v>
      </c>
      <c r="N124" s="330">
        <v>100</v>
      </c>
      <c r="O124" s="330">
        <v>200</v>
      </c>
      <c r="P124" s="494">
        <v>350</v>
      </c>
      <c r="Q124" s="329">
        <v>1150</v>
      </c>
      <c r="R124" s="13">
        <f>P124</f>
        <v>350</v>
      </c>
      <c r="S124" s="13">
        <f>R76/(S148+R124*3*0.25)</f>
        <v>262.52190476190475</v>
      </c>
      <c r="V124" s="541" t="s">
        <v>48</v>
      </c>
      <c r="W124" s="329">
        <v>1</v>
      </c>
      <c r="X124" s="330">
        <v>0</v>
      </c>
      <c r="Y124" s="330">
        <v>100</v>
      </c>
      <c r="Z124" s="330">
        <v>200</v>
      </c>
      <c r="AA124" s="494">
        <v>350</v>
      </c>
      <c r="AB124" s="494">
        <v>350</v>
      </c>
      <c r="AC124" s="329">
        <v>1150</v>
      </c>
      <c r="AD124" s="13">
        <f>AA124</f>
        <v>350</v>
      </c>
      <c r="AE124" s="13">
        <f>AD76/(AD148+AD124*3*0.25)</f>
        <v>172.05428571428573</v>
      </c>
    </row>
    <row r="125" spans="11:31" ht="15" thickBot="1" x14ac:dyDescent="0.35">
      <c r="K125" s="1216" t="s">
        <v>162</v>
      </c>
      <c r="L125" s="1217"/>
      <c r="M125" s="966">
        <f>M76/M72</f>
        <v>3.0555555555555554</v>
      </c>
      <c r="N125" s="966">
        <f t="shared" ref="N125:R125" si="15">N76/N72</f>
        <v>7.6380555555555558</v>
      </c>
      <c r="O125" s="966">
        <f t="shared" si="15"/>
        <v>6.7898148148148145</v>
      </c>
      <c r="P125" s="966">
        <f t="shared" si="15"/>
        <v>7.5305555555555559</v>
      </c>
      <c r="Q125" s="966">
        <f t="shared" si="15"/>
        <v>7.8468749999999998</v>
      </c>
      <c r="R125" s="966">
        <f t="shared" si="15"/>
        <v>6.9608080808080812</v>
      </c>
      <c r="S125" s="898"/>
      <c r="V125" s="1216" t="s">
        <v>162</v>
      </c>
      <c r="W125" s="1217"/>
      <c r="X125" s="966">
        <f>X76/X72</f>
        <v>3.0555555555555554</v>
      </c>
      <c r="Y125" s="966">
        <f t="shared" ref="Y125:AD125" si="16">Y76/Y72</f>
        <v>8.0547222222222228</v>
      </c>
      <c r="Z125" s="966">
        <f t="shared" si="16"/>
        <v>9.906944444444445</v>
      </c>
      <c r="AA125" s="966">
        <f t="shared" si="16"/>
        <v>9.906944444444445</v>
      </c>
      <c r="AB125" s="966">
        <f t="shared" si="16"/>
        <v>9.6291666666666664</v>
      </c>
      <c r="AC125" s="966">
        <f t="shared" si="16"/>
        <v>13.95</v>
      </c>
      <c r="AD125" s="966">
        <f t="shared" si="16"/>
        <v>8.3637499999999996</v>
      </c>
    </row>
    <row r="126" spans="11:31" x14ac:dyDescent="0.3">
      <c r="K126" s="195"/>
      <c r="L126" s="901"/>
      <c r="M126" s="898"/>
      <c r="N126" s="898"/>
      <c r="O126" s="898"/>
      <c r="P126" s="898"/>
      <c r="Q126" s="898"/>
      <c r="R126" s="898"/>
      <c r="S126" s="499"/>
    </row>
    <row r="127" spans="11:31" x14ac:dyDescent="0.3">
      <c r="K127" s="192"/>
      <c r="L127" s="898"/>
      <c r="M127" s="898"/>
      <c r="N127" s="898"/>
      <c r="O127" s="898"/>
      <c r="P127" s="898"/>
      <c r="Q127" s="898"/>
      <c r="R127" s="898"/>
      <c r="S127" s="898"/>
    </row>
    <row r="128" spans="11:31" x14ac:dyDescent="0.3">
      <c r="K128" s="192"/>
      <c r="L128" s="898"/>
      <c r="M128" s="898"/>
      <c r="N128" s="898"/>
      <c r="O128" s="898"/>
      <c r="P128" s="898"/>
      <c r="Q128" s="898"/>
      <c r="R128" s="898"/>
      <c r="S128" s="898"/>
    </row>
    <row r="129" spans="11:19" x14ac:dyDescent="0.3">
      <c r="K129" s="195"/>
      <c r="L129" s="901"/>
      <c r="M129" s="900"/>
      <c r="N129" s="900"/>
      <c r="O129" s="900"/>
      <c r="P129" s="900"/>
      <c r="Q129" s="533"/>
      <c r="R129" s="898"/>
      <c r="S129" s="898"/>
    </row>
    <row r="130" spans="11:19" x14ac:dyDescent="0.3">
      <c r="K130" s="195"/>
      <c r="L130" s="901"/>
      <c r="M130" s="898"/>
      <c r="N130" s="898"/>
      <c r="O130" s="898"/>
      <c r="P130" s="898"/>
      <c r="Q130" s="898"/>
      <c r="R130" s="898"/>
      <c r="S130" s="898"/>
    </row>
    <row r="131" spans="11:19" x14ac:dyDescent="0.3">
      <c r="K131" s="192"/>
      <c r="L131" s="898"/>
      <c r="M131" s="898"/>
      <c r="N131" s="898"/>
      <c r="O131" s="898"/>
      <c r="P131" s="898"/>
      <c r="Q131" s="898"/>
      <c r="R131" s="898"/>
      <c r="S131" s="898"/>
    </row>
    <row r="132" spans="11:19" x14ac:dyDescent="0.3">
      <c r="K132" s="898"/>
      <c r="L132" s="898"/>
      <c r="M132" s="898"/>
      <c r="N132" s="898"/>
      <c r="O132" s="898"/>
      <c r="P132" s="898"/>
      <c r="Q132" s="499"/>
      <c r="R132" s="499"/>
      <c r="S132" s="898"/>
    </row>
    <row r="133" spans="11:19" x14ac:dyDescent="0.3">
      <c r="K133" s="195"/>
      <c r="L133" s="901"/>
      <c r="M133" s="900"/>
      <c r="N133" s="900"/>
      <c r="O133" s="900"/>
      <c r="P133" s="900"/>
      <c r="Q133" s="533"/>
      <c r="R133" s="898"/>
      <c r="S133" s="898"/>
    </row>
    <row r="134" spans="11:19" x14ac:dyDescent="0.3">
      <c r="K134" s="195"/>
      <c r="L134" s="901"/>
      <c r="M134" s="898"/>
      <c r="N134" s="898"/>
      <c r="O134" s="898"/>
      <c r="P134" s="898"/>
      <c r="Q134" s="898"/>
      <c r="R134" s="898"/>
      <c r="S134" s="898"/>
    </row>
    <row r="135" spans="11:19" x14ac:dyDescent="0.3">
      <c r="K135" s="192"/>
      <c r="L135" s="898"/>
      <c r="M135" s="898"/>
      <c r="N135" s="898"/>
      <c r="O135" s="898"/>
      <c r="P135" s="898"/>
      <c r="Q135" s="898"/>
      <c r="R135" s="898"/>
      <c r="S135" s="898"/>
    </row>
    <row r="136" spans="11:19" x14ac:dyDescent="0.3">
      <c r="K136" s="195"/>
      <c r="L136" s="901"/>
      <c r="M136" s="196"/>
      <c r="N136" s="196"/>
      <c r="O136" s="196"/>
      <c r="P136" s="196"/>
      <c r="Q136" s="192"/>
      <c r="R136" s="898"/>
      <c r="S136" s="898"/>
    </row>
    <row r="137" spans="11:19" x14ac:dyDescent="0.3">
      <c r="K137" s="195"/>
      <c r="L137" s="901"/>
      <c r="M137" s="900"/>
      <c r="N137" s="900"/>
      <c r="O137" s="900"/>
      <c r="P137" s="900"/>
      <c r="Q137" s="533"/>
      <c r="R137" s="898"/>
      <c r="S137" s="898"/>
    </row>
    <row r="138" spans="11:19" x14ac:dyDescent="0.3">
      <c r="K138" s="195"/>
      <c r="L138" s="901"/>
      <c r="M138" s="898"/>
      <c r="N138" s="898"/>
      <c r="O138" s="898"/>
      <c r="P138" s="898"/>
      <c r="Q138" s="898"/>
      <c r="R138" s="898"/>
      <c r="S138" s="898"/>
    </row>
    <row r="139" spans="11:19" x14ac:dyDescent="0.3">
      <c r="K139" s="192"/>
      <c r="L139" s="898"/>
      <c r="M139" s="898"/>
      <c r="N139" s="898"/>
      <c r="O139" s="898"/>
      <c r="P139" s="898"/>
      <c r="Q139" s="898"/>
      <c r="R139" s="898"/>
      <c r="S139" s="898"/>
    </row>
    <row r="140" spans="11:19" x14ac:dyDescent="0.3">
      <c r="K140" s="195"/>
      <c r="L140" s="901"/>
      <c r="M140" s="898"/>
      <c r="N140" s="898"/>
      <c r="O140" s="898"/>
      <c r="P140" s="898"/>
      <c r="Q140" s="898"/>
      <c r="R140" s="898"/>
      <c r="S140" s="898"/>
    </row>
    <row r="141" spans="11:19" x14ac:dyDescent="0.3">
      <c r="K141" s="195"/>
      <c r="L141" s="901"/>
      <c r="M141" s="900"/>
      <c r="N141" s="900"/>
      <c r="O141" s="900"/>
      <c r="P141" s="900"/>
      <c r="Q141" s="533"/>
      <c r="R141" s="898"/>
      <c r="S141" s="898"/>
    </row>
    <row r="142" spans="11:19" x14ac:dyDescent="0.3">
      <c r="K142" s="195"/>
      <c r="L142" s="901"/>
      <c r="M142" s="898"/>
      <c r="N142" s="898"/>
      <c r="O142" s="898"/>
      <c r="P142" s="898"/>
      <c r="Q142" s="898"/>
      <c r="R142" s="898"/>
      <c r="S142" s="898"/>
    </row>
    <row r="143" spans="11:19" x14ac:dyDescent="0.3">
      <c r="K143" s="192"/>
      <c r="L143" s="898"/>
      <c r="M143" s="898"/>
      <c r="N143" s="898"/>
      <c r="O143" s="898"/>
      <c r="P143" s="898"/>
      <c r="Q143" s="898"/>
      <c r="R143" s="898"/>
      <c r="S143" s="898"/>
    </row>
    <row r="144" spans="11:19" x14ac:dyDescent="0.3">
      <c r="K144" s="898"/>
      <c r="L144" s="898"/>
      <c r="M144" s="898"/>
      <c r="N144" s="898"/>
      <c r="O144" s="898"/>
      <c r="P144" s="898"/>
      <c r="Q144" s="898"/>
      <c r="R144" s="898"/>
      <c r="S144" s="898"/>
    </row>
    <row r="145" spans="11:19" x14ac:dyDescent="0.3">
      <c r="K145" s="195"/>
      <c r="L145" s="901"/>
      <c r="M145" s="900"/>
      <c r="N145" s="900"/>
      <c r="O145" s="900"/>
      <c r="P145" s="900"/>
      <c r="Q145" s="533"/>
      <c r="R145" s="898"/>
      <c r="S145" s="898"/>
    </row>
    <row r="146" spans="11:19" x14ac:dyDescent="0.3">
      <c r="K146" s="195"/>
      <c r="L146" s="901"/>
      <c r="M146" s="898"/>
      <c r="N146" s="898"/>
      <c r="O146" s="898"/>
      <c r="P146" s="898"/>
      <c r="Q146" s="898"/>
      <c r="R146" s="898"/>
      <c r="S146" s="898"/>
    </row>
    <row r="147" spans="11:19" x14ac:dyDescent="0.3">
      <c r="K147" s="192"/>
      <c r="L147" s="898"/>
      <c r="M147" s="898"/>
      <c r="N147" s="898"/>
      <c r="O147" s="898"/>
      <c r="P147" s="898"/>
      <c r="Q147" s="898"/>
      <c r="R147" s="898"/>
      <c r="S147" s="898"/>
    </row>
    <row r="148" spans="11:19" x14ac:dyDescent="0.3">
      <c r="K148" s="499"/>
      <c r="L148" s="499"/>
      <c r="M148" s="499"/>
      <c r="N148" s="499"/>
      <c r="O148" s="499"/>
      <c r="P148" s="499"/>
      <c r="Q148" s="499"/>
      <c r="R148" s="499"/>
      <c r="S148" s="499"/>
    </row>
    <row r="149" spans="11:19" x14ac:dyDescent="0.3">
      <c r="K149" s="499"/>
      <c r="L149" s="499"/>
      <c r="M149" s="499"/>
      <c r="N149" s="499"/>
      <c r="O149" s="499"/>
      <c r="P149" s="499"/>
      <c r="Q149" s="499"/>
      <c r="R149" s="499"/>
      <c r="S149" s="499"/>
    </row>
    <row r="150" spans="11:19" x14ac:dyDescent="0.3">
      <c r="K150" s="499"/>
      <c r="L150" s="499"/>
      <c r="M150" s="499"/>
      <c r="N150" s="499"/>
      <c r="O150" s="499"/>
      <c r="P150" s="499"/>
      <c r="Q150" s="499"/>
      <c r="R150" s="499"/>
      <c r="S150" s="499"/>
    </row>
    <row r="151" spans="11:19" x14ac:dyDescent="0.3">
      <c r="K151" s="499"/>
      <c r="L151" s="499"/>
      <c r="M151" s="499"/>
      <c r="N151" s="499"/>
      <c r="O151" s="499"/>
      <c r="P151" s="499"/>
      <c r="Q151" s="499"/>
      <c r="R151" s="499"/>
      <c r="S151" s="499"/>
    </row>
    <row r="152" spans="11:19" x14ac:dyDescent="0.3">
      <c r="K152" s="499"/>
      <c r="L152" s="499"/>
      <c r="M152" s="499"/>
      <c r="N152" s="499"/>
      <c r="O152" s="499"/>
      <c r="P152" s="499"/>
      <c r="Q152" s="499"/>
      <c r="R152" s="499"/>
      <c r="S152" s="499"/>
    </row>
    <row r="153" spans="11:19" x14ac:dyDescent="0.3">
      <c r="K153" s="499"/>
      <c r="L153" s="499"/>
      <c r="M153" s="499"/>
      <c r="N153" s="499"/>
      <c r="O153" s="499"/>
      <c r="P153" s="499"/>
      <c r="Q153" s="499"/>
      <c r="R153" s="499"/>
      <c r="S153" s="499"/>
    </row>
  </sheetData>
  <mergeCells count="114">
    <mergeCell ref="AH56:AI56"/>
    <mergeCell ref="A68:B68"/>
    <mergeCell ref="K56:L56"/>
    <mergeCell ref="V56:W56"/>
    <mergeCell ref="V125:W125"/>
    <mergeCell ref="K125:L125"/>
    <mergeCell ref="X122:AB122"/>
    <mergeCell ref="X118:AB118"/>
    <mergeCell ref="X114:AB114"/>
    <mergeCell ref="X110:AB110"/>
    <mergeCell ref="X106:AB106"/>
    <mergeCell ref="K70:K71"/>
    <mergeCell ref="M70:P70"/>
    <mergeCell ref="C65:E65"/>
    <mergeCell ref="C61:E61"/>
    <mergeCell ref="AJ21:AN21"/>
    <mergeCell ref="AJ25:AN25"/>
    <mergeCell ref="AJ49:AN49"/>
    <mergeCell ref="AJ53:AN53"/>
    <mergeCell ref="AJ29:AN29"/>
    <mergeCell ref="AJ33:AN33"/>
    <mergeCell ref="AJ37:AN37"/>
    <mergeCell ref="AJ41:AN41"/>
    <mergeCell ref="AJ45:AN45"/>
    <mergeCell ref="X9:AB9"/>
    <mergeCell ref="X5:AB5"/>
    <mergeCell ref="X1:AB1"/>
    <mergeCell ref="AH1:AH2"/>
    <mergeCell ref="AJ1:AN1"/>
    <mergeCell ref="AJ5:AN5"/>
    <mergeCell ref="AJ9:AN9"/>
    <mergeCell ref="AJ13:AN13"/>
    <mergeCell ref="AJ17:AN17"/>
    <mergeCell ref="X45:AB45"/>
    <mergeCell ref="X41:AB41"/>
    <mergeCell ref="X37:AB37"/>
    <mergeCell ref="X33:AB33"/>
    <mergeCell ref="X29:AB29"/>
    <mergeCell ref="X25:AB25"/>
    <mergeCell ref="X21:AB21"/>
    <mergeCell ref="X17:AB17"/>
    <mergeCell ref="X13:AB13"/>
    <mergeCell ref="X53:AB53"/>
    <mergeCell ref="X49:AB49"/>
    <mergeCell ref="M114:P114"/>
    <mergeCell ref="M118:P118"/>
    <mergeCell ref="M122:P122"/>
    <mergeCell ref="M110:P110"/>
    <mergeCell ref="X82:AB82"/>
    <mergeCell ref="X78:AB78"/>
    <mergeCell ref="V70:V71"/>
    <mergeCell ref="X74:AB74"/>
    <mergeCell ref="X70:AB70"/>
    <mergeCell ref="X102:AB102"/>
    <mergeCell ref="X98:AB98"/>
    <mergeCell ref="X94:AB94"/>
    <mergeCell ref="X90:AB90"/>
    <mergeCell ref="X86:AB86"/>
    <mergeCell ref="M106:P106"/>
    <mergeCell ref="M74:P74"/>
    <mergeCell ref="M78:P78"/>
    <mergeCell ref="M82:P82"/>
    <mergeCell ref="M86:P86"/>
    <mergeCell ref="M90:P90"/>
    <mergeCell ref="M21:P21"/>
    <mergeCell ref="M45:P45"/>
    <mergeCell ref="M49:P49"/>
    <mergeCell ref="M25:P25"/>
    <mergeCell ref="M29:P29"/>
    <mergeCell ref="M33:P33"/>
    <mergeCell ref="C53:E53"/>
    <mergeCell ref="C57:E57"/>
    <mergeCell ref="M53:P53"/>
    <mergeCell ref="C45:E45"/>
    <mergeCell ref="C49:E49"/>
    <mergeCell ref="V1:V2"/>
    <mergeCell ref="M94:P94"/>
    <mergeCell ref="M98:P98"/>
    <mergeCell ref="M102:P102"/>
    <mergeCell ref="A1:A2"/>
    <mergeCell ref="C17:E17"/>
    <mergeCell ref="C13:E13"/>
    <mergeCell ref="C9:E9"/>
    <mergeCell ref="C5:E5"/>
    <mergeCell ref="C1:E1"/>
    <mergeCell ref="C41:E41"/>
    <mergeCell ref="C37:E37"/>
    <mergeCell ref="C33:E33"/>
    <mergeCell ref="C29:E29"/>
    <mergeCell ref="C25:E25"/>
    <mergeCell ref="M37:P37"/>
    <mergeCell ref="M41:P41"/>
    <mergeCell ref="K1:K2"/>
    <mergeCell ref="M1:P1"/>
    <mergeCell ref="M5:P5"/>
    <mergeCell ref="M9:P9"/>
    <mergeCell ref="M17:P17"/>
    <mergeCell ref="M13:P13"/>
    <mergeCell ref="C21:E21"/>
    <mergeCell ref="AT56:AU56"/>
    <mergeCell ref="AV1:AW1"/>
    <mergeCell ref="AV5:AW5"/>
    <mergeCell ref="AV9:AW9"/>
    <mergeCell ref="AV13:AW13"/>
    <mergeCell ref="AV17:AW17"/>
    <mergeCell ref="AV21:AW21"/>
    <mergeCell ref="AV25:AW25"/>
    <mergeCell ref="AV29:AW29"/>
    <mergeCell ref="AV33:AW33"/>
    <mergeCell ref="AV37:AW37"/>
    <mergeCell ref="AV41:AW41"/>
    <mergeCell ref="AV45:AW45"/>
    <mergeCell ref="AV53:AW53"/>
    <mergeCell ref="AV49:AW49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7D656-B943-4850-A070-7974D3DA0EAA}">
  <dimension ref="A1:AT135"/>
  <sheetViews>
    <sheetView zoomScale="85" zoomScaleNormal="85" workbookViewId="0">
      <selection activeCell="H7" sqref="H7"/>
    </sheetView>
  </sheetViews>
  <sheetFormatPr defaultRowHeight="14.4" x14ac:dyDescent="0.3"/>
  <cols>
    <col min="1" max="1" width="16.88671875" bestFit="1" customWidth="1"/>
    <col min="2" max="2" width="14.21875" bestFit="1" customWidth="1"/>
    <col min="9" max="9" width="14.77734375" bestFit="1" customWidth="1"/>
    <col min="10" max="10" width="8.88671875" customWidth="1"/>
    <col min="12" max="12" width="16.88671875" bestFit="1" customWidth="1"/>
    <col min="13" max="13" width="14.21875" bestFit="1" customWidth="1"/>
    <col min="21" max="21" width="14.77734375" bestFit="1" customWidth="1"/>
    <col min="24" max="24" width="16.88671875" bestFit="1" customWidth="1"/>
    <col min="25" max="25" width="14.21875" bestFit="1" customWidth="1"/>
    <col min="33" max="33" width="14.77734375" bestFit="1" customWidth="1"/>
    <col min="36" max="36" width="17.44140625" bestFit="1" customWidth="1"/>
    <col min="37" max="37" width="14.77734375" bestFit="1" customWidth="1"/>
    <col min="44" max="44" width="15.109375" bestFit="1" customWidth="1"/>
  </cols>
  <sheetData>
    <row r="1" spans="1:44" ht="15" thickBot="1" x14ac:dyDescent="0.35">
      <c r="A1" s="1220" t="s">
        <v>36</v>
      </c>
      <c r="B1" s="100" t="s">
        <v>32</v>
      </c>
      <c r="C1" s="1218" t="s">
        <v>150</v>
      </c>
      <c r="D1" s="1222"/>
      <c r="E1" s="1222"/>
      <c r="F1" s="1222"/>
      <c r="G1" s="344" t="s">
        <v>59</v>
      </c>
      <c r="H1" s="9" t="s">
        <v>42</v>
      </c>
      <c r="I1" s="677"/>
      <c r="L1" s="1220" t="s">
        <v>36</v>
      </c>
      <c r="M1" s="100" t="s">
        <v>32</v>
      </c>
      <c r="N1" s="1218" t="s">
        <v>152</v>
      </c>
      <c r="O1" s="1222"/>
      <c r="P1" s="1222"/>
      <c r="Q1" s="1222"/>
      <c r="R1" s="1219"/>
      <c r="S1" s="344" t="s">
        <v>59</v>
      </c>
      <c r="T1" s="9" t="s">
        <v>42</v>
      </c>
      <c r="U1" s="677"/>
      <c r="X1" s="1220" t="s">
        <v>36</v>
      </c>
      <c r="Y1" s="100" t="s">
        <v>32</v>
      </c>
      <c r="Z1" s="1218" t="s">
        <v>151</v>
      </c>
      <c r="AA1" s="1222"/>
      <c r="AB1" s="1222"/>
      <c r="AC1" s="1222"/>
      <c r="AD1" s="1219"/>
      <c r="AE1" s="344" t="s">
        <v>59</v>
      </c>
      <c r="AF1" s="9" t="s">
        <v>42</v>
      </c>
      <c r="AG1" s="863"/>
      <c r="AJ1" s="1220" t="s">
        <v>36</v>
      </c>
      <c r="AK1" s="100" t="s">
        <v>32</v>
      </c>
      <c r="AL1" s="1218" t="s">
        <v>161</v>
      </c>
      <c r="AM1" s="1222"/>
      <c r="AN1" s="1222"/>
      <c r="AO1" s="1222"/>
      <c r="AP1" s="344" t="s">
        <v>59</v>
      </c>
      <c r="AQ1" s="9" t="s">
        <v>42</v>
      </c>
      <c r="AR1" s="876"/>
    </row>
    <row r="2" spans="1:44" ht="15" thickBot="1" x14ac:dyDescent="0.35">
      <c r="A2" s="1221"/>
      <c r="B2" s="100" t="s">
        <v>33</v>
      </c>
      <c r="C2" s="859">
        <v>0</v>
      </c>
      <c r="D2" s="218">
        <v>1</v>
      </c>
      <c r="E2" s="218">
        <v>2</v>
      </c>
      <c r="F2" s="219">
        <v>3</v>
      </c>
      <c r="G2" s="13" t="s">
        <v>34</v>
      </c>
      <c r="H2" s="679"/>
      <c r="I2" s="677"/>
      <c r="L2" s="1221"/>
      <c r="M2" s="100" t="s">
        <v>33</v>
      </c>
      <c r="N2" s="859">
        <v>0</v>
      </c>
      <c r="O2" s="218">
        <v>1</v>
      </c>
      <c r="P2" s="218">
        <v>2</v>
      </c>
      <c r="Q2" s="218">
        <v>3</v>
      </c>
      <c r="R2" s="219">
        <v>4</v>
      </c>
      <c r="S2" s="13" t="s">
        <v>34</v>
      </c>
      <c r="T2" s="679"/>
      <c r="U2" s="677"/>
      <c r="X2" s="1221"/>
      <c r="Y2" s="100" t="s">
        <v>33</v>
      </c>
      <c r="Z2" s="862">
        <v>0</v>
      </c>
      <c r="AA2" s="218">
        <v>1</v>
      </c>
      <c r="AB2" s="218">
        <v>2</v>
      </c>
      <c r="AC2" s="218">
        <v>3</v>
      </c>
      <c r="AD2" s="219">
        <v>4</v>
      </c>
      <c r="AE2" s="13" t="s">
        <v>34</v>
      </c>
      <c r="AF2" s="864"/>
      <c r="AG2" s="863"/>
      <c r="AJ2" s="1221"/>
      <c r="AK2" s="100" t="s">
        <v>33</v>
      </c>
      <c r="AL2" s="874">
        <v>0</v>
      </c>
      <c r="AM2" s="218">
        <v>1</v>
      </c>
      <c r="AN2" s="218">
        <v>2</v>
      </c>
      <c r="AO2" s="219">
        <v>3</v>
      </c>
      <c r="AP2" s="13" t="s">
        <v>34</v>
      </c>
      <c r="AQ2" s="877"/>
      <c r="AR2" s="876"/>
    </row>
    <row r="3" spans="1:44" ht="15" thickBot="1" x14ac:dyDescent="0.35">
      <c r="A3" s="541" t="s">
        <v>48</v>
      </c>
      <c r="B3" s="329">
        <v>1</v>
      </c>
      <c r="C3" s="330">
        <v>1800</v>
      </c>
      <c r="D3" s="330">
        <v>2400</v>
      </c>
      <c r="E3" s="331">
        <v>6300</v>
      </c>
      <c r="F3" s="484">
        <v>6300</v>
      </c>
      <c r="G3" s="329">
        <v>9000</v>
      </c>
      <c r="H3" s="13">
        <f>C3+D3+E3+F3</f>
        <v>16800</v>
      </c>
      <c r="I3" s="677"/>
      <c r="L3" s="541" t="s">
        <v>48</v>
      </c>
      <c r="M3" s="329">
        <v>1</v>
      </c>
      <c r="N3" s="330">
        <v>1800</v>
      </c>
      <c r="O3" s="330">
        <v>3600</v>
      </c>
      <c r="P3" s="331">
        <v>3600</v>
      </c>
      <c r="Q3" s="331">
        <v>3600</v>
      </c>
      <c r="R3" s="484">
        <v>3600</v>
      </c>
      <c r="S3" s="329">
        <v>3600</v>
      </c>
      <c r="T3" s="13">
        <f>N3+O3+P3+Q3+R3</f>
        <v>16200</v>
      </c>
      <c r="U3" s="677"/>
      <c r="X3" s="541" t="s">
        <v>48</v>
      </c>
      <c r="Y3" s="329">
        <v>1</v>
      </c>
      <c r="Z3" s="330">
        <v>1800</v>
      </c>
      <c r="AA3" s="330">
        <v>3600</v>
      </c>
      <c r="AB3" s="331">
        <v>3600</v>
      </c>
      <c r="AC3" s="331">
        <v>3600</v>
      </c>
      <c r="AD3" s="484">
        <v>3600</v>
      </c>
      <c r="AE3" s="329">
        <v>3600</v>
      </c>
      <c r="AF3" s="13">
        <f>Z3+AA3+AB3+AC3+AD3</f>
        <v>16200</v>
      </c>
      <c r="AG3" s="863"/>
      <c r="AJ3" s="541" t="s">
        <v>48</v>
      </c>
      <c r="AK3" s="329">
        <v>1</v>
      </c>
      <c r="AL3" s="330">
        <v>1800</v>
      </c>
      <c r="AM3" s="330">
        <v>14400</v>
      </c>
      <c r="AN3" s="331">
        <v>14400</v>
      </c>
      <c r="AO3" s="484">
        <v>10800</v>
      </c>
      <c r="AP3" s="329">
        <v>18000</v>
      </c>
      <c r="AQ3" s="13">
        <f>AL3+AM3+AN3+AO3</f>
        <v>41400</v>
      </c>
      <c r="AR3" s="876"/>
    </row>
    <row r="4" spans="1:44" ht="15" thickBot="1" x14ac:dyDescent="0.35">
      <c r="A4" s="195"/>
      <c r="B4" s="682"/>
      <c r="C4" s="196"/>
      <c r="D4" s="196"/>
      <c r="E4" s="196"/>
      <c r="F4" s="196"/>
      <c r="G4" s="533"/>
      <c r="H4" s="677"/>
      <c r="I4" s="677"/>
      <c r="L4" s="195"/>
      <c r="M4" s="682"/>
      <c r="N4" s="196"/>
      <c r="O4" s="196"/>
      <c r="P4" s="196"/>
      <c r="Q4" s="196"/>
      <c r="R4" s="196"/>
      <c r="S4" s="533"/>
      <c r="T4" s="677"/>
      <c r="U4" s="677"/>
      <c r="X4" s="195"/>
      <c r="Y4" s="865"/>
      <c r="Z4" s="196"/>
      <c r="AA4" s="196"/>
      <c r="AB4" s="196"/>
      <c r="AC4" s="196"/>
      <c r="AD4" s="196"/>
      <c r="AE4" s="533"/>
      <c r="AF4" s="863"/>
      <c r="AG4" s="863"/>
      <c r="AJ4" s="195"/>
      <c r="AK4" s="878"/>
      <c r="AL4" s="196"/>
      <c r="AM4" s="196"/>
      <c r="AN4" s="196"/>
      <c r="AO4" s="196"/>
      <c r="AP4" s="533"/>
      <c r="AQ4" s="876"/>
      <c r="AR4" s="876"/>
    </row>
    <row r="5" spans="1:44" ht="15" thickBot="1" x14ac:dyDescent="0.35">
      <c r="A5" s="215" t="s">
        <v>35</v>
      </c>
      <c r="B5" s="100" t="s">
        <v>32</v>
      </c>
      <c r="C5" s="1218" t="s">
        <v>150</v>
      </c>
      <c r="D5" s="1222"/>
      <c r="E5" s="1222"/>
      <c r="F5" s="1222"/>
      <c r="G5" s="344" t="s">
        <v>59</v>
      </c>
      <c r="H5" s="9" t="s">
        <v>42</v>
      </c>
      <c r="I5" s="677"/>
      <c r="L5" s="215" t="s">
        <v>35</v>
      </c>
      <c r="M5" s="100" t="s">
        <v>32</v>
      </c>
      <c r="N5" s="1218" t="s">
        <v>152</v>
      </c>
      <c r="O5" s="1222"/>
      <c r="P5" s="1222"/>
      <c r="Q5" s="1222"/>
      <c r="R5" s="1219"/>
      <c r="S5" s="344" t="s">
        <v>59</v>
      </c>
      <c r="T5" s="9" t="s">
        <v>42</v>
      </c>
      <c r="U5" s="677"/>
      <c r="X5" s="215" t="s">
        <v>35</v>
      </c>
      <c r="Y5" s="100" t="s">
        <v>32</v>
      </c>
      <c r="Z5" s="1218" t="s">
        <v>151</v>
      </c>
      <c r="AA5" s="1222"/>
      <c r="AB5" s="1222"/>
      <c r="AC5" s="1222"/>
      <c r="AD5" s="1219"/>
      <c r="AE5" s="344" t="s">
        <v>59</v>
      </c>
      <c r="AF5" s="9" t="s">
        <v>42</v>
      </c>
      <c r="AG5" s="863"/>
      <c r="AJ5" s="215" t="s">
        <v>35</v>
      </c>
      <c r="AK5" s="100" t="s">
        <v>32</v>
      </c>
      <c r="AL5" s="1218" t="s">
        <v>161</v>
      </c>
      <c r="AM5" s="1222"/>
      <c r="AN5" s="1222"/>
      <c r="AO5" s="1222"/>
      <c r="AP5" s="344" t="s">
        <v>59</v>
      </c>
      <c r="AQ5" s="9" t="s">
        <v>42</v>
      </c>
      <c r="AR5" s="876"/>
    </row>
    <row r="6" spans="1:44" ht="15.6" thickTop="1" thickBot="1" x14ac:dyDescent="0.35">
      <c r="A6" s="461" t="s">
        <v>53</v>
      </c>
      <c r="B6" s="100" t="s">
        <v>33</v>
      </c>
      <c r="C6" s="859">
        <v>0</v>
      </c>
      <c r="D6" s="218">
        <v>1</v>
      </c>
      <c r="E6" s="218">
        <v>2</v>
      </c>
      <c r="F6" s="219">
        <v>3</v>
      </c>
      <c r="G6" s="13" t="s">
        <v>34</v>
      </c>
      <c r="H6" s="679"/>
      <c r="I6" s="677"/>
      <c r="L6" s="461" t="s">
        <v>53</v>
      </c>
      <c r="M6" s="100" t="s">
        <v>33</v>
      </c>
      <c r="N6" s="859">
        <v>0</v>
      </c>
      <c r="O6" s="218">
        <v>1</v>
      </c>
      <c r="P6" s="218">
        <v>2</v>
      </c>
      <c r="Q6" s="218">
        <v>3</v>
      </c>
      <c r="R6" s="219">
        <v>4</v>
      </c>
      <c r="S6" s="13" t="s">
        <v>34</v>
      </c>
      <c r="T6" s="679"/>
      <c r="U6" s="677"/>
      <c r="X6" s="461" t="s">
        <v>53</v>
      </c>
      <c r="Y6" s="100" t="s">
        <v>33</v>
      </c>
      <c r="Z6" s="862">
        <v>0</v>
      </c>
      <c r="AA6" s="218">
        <v>1</v>
      </c>
      <c r="AB6" s="218">
        <v>2</v>
      </c>
      <c r="AC6" s="218">
        <v>3</v>
      </c>
      <c r="AD6" s="219">
        <v>4</v>
      </c>
      <c r="AE6" s="13" t="s">
        <v>34</v>
      </c>
      <c r="AF6" s="864"/>
      <c r="AG6" s="863"/>
      <c r="AJ6" s="461" t="s">
        <v>53</v>
      </c>
      <c r="AK6" s="100" t="s">
        <v>33</v>
      </c>
      <c r="AL6" s="874">
        <v>0</v>
      </c>
      <c r="AM6" s="218">
        <v>1</v>
      </c>
      <c r="AN6" s="218">
        <v>2</v>
      </c>
      <c r="AO6" s="219">
        <v>3</v>
      </c>
      <c r="AP6" s="13" t="s">
        <v>34</v>
      </c>
      <c r="AQ6" s="877"/>
      <c r="AR6" s="876"/>
    </row>
    <row r="7" spans="1:44" ht="15.6" thickTop="1" thickBot="1" x14ac:dyDescent="0.35">
      <c r="A7" s="541" t="s">
        <v>48</v>
      </c>
      <c r="B7" s="329">
        <v>1</v>
      </c>
      <c r="C7" s="330">
        <f>C11+C15*2.333+C19*100</f>
        <v>3166.2500000000005</v>
      </c>
      <c r="D7" s="330">
        <f t="shared" ref="D7:F7" si="0">D11+D15*2.333+D19*100</f>
        <v>26332.5</v>
      </c>
      <c r="E7" s="330">
        <f t="shared" si="0"/>
        <v>74330</v>
      </c>
      <c r="F7" s="494">
        <f t="shared" si="0"/>
        <v>74330</v>
      </c>
      <c r="G7" s="329">
        <f>G11+G15*2.333+G19*100</f>
        <v>105330</v>
      </c>
      <c r="H7" s="13">
        <f>C7+D7+E7+F7</f>
        <v>178158.75</v>
      </c>
      <c r="I7" s="677"/>
      <c r="L7" s="541" t="s">
        <v>48</v>
      </c>
      <c r="M7" s="329">
        <v>1</v>
      </c>
      <c r="N7" s="330">
        <f>N11+N15*2.333+N19*100</f>
        <v>3166.2500000000005</v>
      </c>
      <c r="O7" s="330">
        <f t="shared" ref="O7:R7" si="1">O11+O15*2.333+O19*100</f>
        <v>36665</v>
      </c>
      <c r="P7" s="330">
        <f t="shared" si="1"/>
        <v>26332.5</v>
      </c>
      <c r="Q7" s="330">
        <f t="shared" si="1"/>
        <v>26332.5</v>
      </c>
      <c r="R7" s="494">
        <f t="shared" si="1"/>
        <v>26332.5</v>
      </c>
      <c r="S7" s="329">
        <f>S11+S15*2.333+S19*100</f>
        <v>61665</v>
      </c>
      <c r="T7" s="9">
        <f>N7+O7+P7+Q7+R7</f>
        <v>118828.75</v>
      </c>
      <c r="U7" s="677"/>
      <c r="X7" s="541" t="s">
        <v>48</v>
      </c>
      <c r="Y7" s="329">
        <v>1</v>
      </c>
      <c r="Z7" s="330">
        <f>Z11+Z15*2.333+Z19*100</f>
        <v>3166.2500000000005</v>
      </c>
      <c r="AA7" s="330">
        <f t="shared" ref="AA7:AD7" si="2">AA11+AA15*2.333+AA19*100</f>
        <v>36665</v>
      </c>
      <c r="AB7" s="330">
        <f t="shared" si="2"/>
        <v>26332.5</v>
      </c>
      <c r="AC7" s="330">
        <f t="shared" si="2"/>
        <v>26332.5</v>
      </c>
      <c r="AD7" s="494">
        <f t="shared" si="2"/>
        <v>1000</v>
      </c>
      <c r="AE7" s="329">
        <f>AE11+AE15*2.333+AE19*100</f>
        <v>52665</v>
      </c>
      <c r="AF7" s="9">
        <f>Z7+AA7+AB7+AC7+AD7</f>
        <v>93496.25</v>
      </c>
      <c r="AG7" s="863"/>
      <c r="AJ7" s="541" t="s">
        <v>48</v>
      </c>
      <c r="AK7" s="329">
        <v>1</v>
      </c>
      <c r="AL7" s="330">
        <f>AL11+AL15+AL19*2.333+AL23*100</f>
        <v>3166.2500000000005</v>
      </c>
      <c r="AM7" s="330">
        <f t="shared" ref="AM7:AO7" si="3">AM11+AM15+AM19*2.333+AM23*100</f>
        <v>294320</v>
      </c>
      <c r="AN7" s="330">
        <f t="shared" si="3"/>
        <v>314990</v>
      </c>
      <c r="AO7" s="494">
        <f t="shared" si="3"/>
        <v>453330</v>
      </c>
      <c r="AP7" s="329">
        <f>AP15+AP19*2.333+AP23*100</f>
        <v>52665</v>
      </c>
      <c r="AQ7" s="13">
        <f>AL7+AM7+AN7+AO7</f>
        <v>1065806.25</v>
      </c>
      <c r="AR7" s="876"/>
    </row>
    <row r="8" spans="1:44" ht="15" thickBot="1" x14ac:dyDescent="0.35">
      <c r="A8" s="195"/>
      <c r="B8" s="682"/>
      <c r="C8" s="193"/>
      <c r="D8" s="193"/>
      <c r="E8" s="193"/>
      <c r="F8" s="193"/>
      <c r="G8" s="677"/>
      <c r="H8" s="677"/>
      <c r="I8" s="677"/>
      <c r="L8" s="195"/>
      <c r="M8" s="682"/>
      <c r="N8" s="677"/>
      <c r="O8" s="677"/>
      <c r="P8" s="677"/>
      <c r="Q8" s="677"/>
      <c r="R8" s="677"/>
      <c r="S8" s="677"/>
      <c r="T8" s="677"/>
      <c r="U8" s="677"/>
      <c r="X8" s="195"/>
      <c r="Y8" s="865"/>
      <c r="Z8" s="863"/>
      <c r="AA8" s="863"/>
      <c r="AB8" s="863"/>
      <c r="AC8" s="863"/>
      <c r="AD8" s="863"/>
      <c r="AE8" s="863"/>
      <c r="AF8" s="863"/>
      <c r="AG8" s="863"/>
      <c r="AJ8" s="195"/>
      <c r="AK8" s="878"/>
      <c r="AL8" s="193"/>
      <c r="AM8" s="193"/>
      <c r="AN8" s="193"/>
      <c r="AO8" s="193"/>
      <c r="AP8" s="876"/>
      <c r="AQ8" s="876"/>
      <c r="AR8" s="876"/>
    </row>
    <row r="9" spans="1:44" ht="15" thickBot="1" x14ac:dyDescent="0.35">
      <c r="A9" s="314" t="s">
        <v>35</v>
      </c>
      <c r="B9" s="100" t="s">
        <v>32</v>
      </c>
      <c r="C9" s="1218" t="s">
        <v>150</v>
      </c>
      <c r="D9" s="1222"/>
      <c r="E9" s="1222"/>
      <c r="F9" s="1222"/>
      <c r="G9" s="344" t="s">
        <v>59</v>
      </c>
      <c r="H9" s="9" t="s">
        <v>42</v>
      </c>
      <c r="I9" s="677"/>
      <c r="L9" s="314" t="s">
        <v>35</v>
      </c>
      <c r="M9" s="100" t="s">
        <v>32</v>
      </c>
      <c r="N9" s="1218" t="s">
        <v>152</v>
      </c>
      <c r="O9" s="1222"/>
      <c r="P9" s="1222"/>
      <c r="Q9" s="1222"/>
      <c r="R9" s="1219"/>
      <c r="S9" s="344" t="s">
        <v>59</v>
      </c>
      <c r="T9" s="9" t="s">
        <v>42</v>
      </c>
      <c r="U9" s="677"/>
      <c r="X9" s="314" t="s">
        <v>35</v>
      </c>
      <c r="Y9" s="100" t="s">
        <v>32</v>
      </c>
      <c r="Z9" s="1218" t="s">
        <v>151</v>
      </c>
      <c r="AA9" s="1222"/>
      <c r="AB9" s="1222"/>
      <c r="AC9" s="1222"/>
      <c r="AD9" s="1222"/>
      <c r="AE9" s="344" t="s">
        <v>59</v>
      </c>
      <c r="AF9" s="9" t="s">
        <v>42</v>
      </c>
      <c r="AG9" s="863"/>
      <c r="AJ9" s="215" t="s">
        <v>35</v>
      </c>
      <c r="AK9" s="100" t="s">
        <v>32</v>
      </c>
      <c r="AL9" s="1218" t="s">
        <v>161</v>
      </c>
      <c r="AM9" s="1222"/>
      <c r="AN9" s="1222"/>
      <c r="AO9" s="1222"/>
      <c r="AP9" s="344" t="s">
        <v>59</v>
      </c>
      <c r="AQ9" s="9" t="s">
        <v>42</v>
      </c>
    </row>
    <row r="10" spans="1:44" ht="15.6" thickTop="1" thickBot="1" x14ac:dyDescent="0.35">
      <c r="A10" s="460" t="s">
        <v>65</v>
      </c>
      <c r="B10" s="100" t="s">
        <v>33</v>
      </c>
      <c r="C10" s="859">
        <v>0</v>
      </c>
      <c r="D10" s="218">
        <v>1</v>
      </c>
      <c r="E10" s="218">
        <v>2</v>
      </c>
      <c r="F10" s="219">
        <v>3</v>
      </c>
      <c r="G10" s="13" t="s">
        <v>34</v>
      </c>
      <c r="H10" s="679"/>
      <c r="I10" s="677"/>
      <c r="L10" s="460" t="s">
        <v>65</v>
      </c>
      <c r="M10" s="100" t="s">
        <v>33</v>
      </c>
      <c r="N10" s="859">
        <v>0</v>
      </c>
      <c r="O10" s="218">
        <v>1</v>
      </c>
      <c r="P10" s="218">
        <v>2</v>
      </c>
      <c r="Q10" s="218">
        <v>3</v>
      </c>
      <c r="R10" s="219">
        <v>4</v>
      </c>
      <c r="S10" s="13" t="s">
        <v>34</v>
      </c>
      <c r="T10" s="679"/>
      <c r="U10" s="677"/>
      <c r="X10" s="460" t="s">
        <v>65</v>
      </c>
      <c r="Y10" s="100" t="s">
        <v>33</v>
      </c>
      <c r="Z10" s="862">
        <v>0</v>
      </c>
      <c r="AA10" s="218">
        <v>1</v>
      </c>
      <c r="AB10" s="218">
        <v>2</v>
      </c>
      <c r="AC10" s="218">
        <v>3</v>
      </c>
      <c r="AD10" s="219">
        <v>4</v>
      </c>
      <c r="AE10" s="13" t="s">
        <v>34</v>
      </c>
      <c r="AF10" s="864"/>
      <c r="AG10" s="863"/>
      <c r="AJ10" s="461" t="s">
        <v>47</v>
      </c>
      <c r="AK10" s="100" t="s">
        <v>33</v>
      </c>
      <c r="AL10" s="874">
        <v>0</v>
      </c>
      <c r="AM10" s="218">
        <v>1</v>
      </c>
      <c r="AN10" s="218">
        <v>2</v>
      </c>
      <c r="AO10" s="219">
        <v>3</v>
      </c>
      <c r="AP10" s="13" t="s">
        <v>34</v>
      </c>
      <c r="AQ10" s="877"/>
    </row>
    <row r="11" spans="1:44" ht="15.6" thickTop="1" thickBot="1" x14ac:dyDescent="0.35">
      <c r="A11" s="541" t="s">
        <v>48</v>
      </c>
      <c r="B11" s="329">
        <v>1</v>
      </c>
      <c r="C11" s="330">
        <v>250</v>
      </c>
      <c r="D11" s="330">
        <v>500</v>
      </c>
      <c r="E11" s="330">
        <v>1000</v>
      </c>
      <c r="F11" s="494">
        <v>1000</v>
      </c>
      <c r="G11" s="329">
        <v>2000</v>
      </c>
      <c r="H11" s="13">
        <f>C11+D11+E11+F11</f>
        <v>2750</v>
      </c>
      <c r="I11" s="677"/>
      <c r="L11" s="541" t="s">
        <v>48</v>
      </c>
      <c r="M11" s="329">
        <v>1</v>
      </c>
      <c r="N11" s="330">
        <v>250</v>
      </c>
      <c r="O11" s="330">
        <v>0</v>
      </c>
      <c r="P11" s="330">
        <v>500</v>
      </c>
      <c r="Q11" s="330">
        <v>500</v>
      </c>
      <c r="R11" s="494">
        <v>500</v>
      </c>
      <c r="S11" s="329">
        <v>10000</v>
      </c>
      <c r="T11" s="13">
        <f>N11+O11+P11+Q11+R11</f>
        <v>1750</v>
      </c>
      <c r="U11" s="677"/>
      <c r="X11" s="541" t="s">
        <v>48</v>
      </c>
      <c r="Y11" s="329">
        <v>1</v>
      </c>
      <c r="Z11" s="330">
        <v>250</v>
      </c>
      <c r="AA11" s="330">
        <v>0</v>
      </c>
      <c r="AB11" s="330">
        <v>500</v>
      </c>
      <c r="AC11" s="330">
        <v>500</v>
      </c>
      <c r="AD11" s="494">
        <v>1000</v>
      </c>
      <c r="AE11" s="329">
        <v>1000</v>
      </c>
      <c r="AF11" s="13">
        <f>Z11+AA11+AB11+AC11+AD11</f>
        <v>2250</v>
      </c>
      <c r="AG11" s="863"/>
      <c r="AJ11" s="541" t="s">
        <v>48</v>
      </c>
      <c r="AK11" s="329">
        <v>1</v>
      </c>
      <c r="AL11" s="330">
        <v>0</v>
      </c>
      <c r="AM11" s="330">
        <v>0</v>
      </c>
      <c r="AN11" s="330">
        <v>0</v>
      </c>
      <c r="AO11" s="494">
        <v>350000</v>
      </c>
      <c r="AP11" s="329">
        <v>1000</v>
      </c>
      <c r="AQ11" s="13">
        <f>AL11+AM11+AN11+AO11</f>
        <v>350000</v>
      </c>
    </row>
    <row r="12" spans="1:44" ht="15" thickBot="1" x14ac:dyDescent="0.35">
      <c r="A12" s="192"/>
      <c r="B12" s="677"/>
      <c r="C12" s="677"/>
      <c r="D12" s="677"/>
      <c r="E12" s="677"/>
      <c r="F12" s="677"/>
      <c r="G12" s="677"/>
      <c r="H12" s="677"/>
      <c r="I12" s="677"/>
      <c r="L12" s="192"/>
      <c r="M12" s="677"/>
      <c r="N12" s="677"/>
      <c r="O12" s="677"/>
      <c r="P12" s="677"/>
      <c r="Q12" s="677"/>
      <c r="R12" s="677"/>
      <c r="S12" s="677"/>
      <c r="T12" s="677"/>
      <c r="U12" s="677"/>
      <c r="X12" s="192"/>
      <c r="Y12" s="863"/>
      <c r="Z12" s="863"/>
      <c r="AA12" s="863"/>
      <c r="AB12" s="863"/>
      <c r="AC12" s="863"/>
      <c r="AD12" s="863"/>
      <c r="AE12" s="863"/>
      <c r="AF12" s="863"/>
      <c r="AG12" s="863"/>
    </row>
    <row r="13" spans="1:44" ht="15" thickBot="1" x14ac:dyDescent="0.35">
      <c r="A13" s="162" t="s">
        <v>35</v>
      </c>
      <c r="B13" s="100" t="s">
        <v>32</v>
      </c>
      <c r="C13" s="1218" t="s">
        <v>150</v>
      </c>
      <c r="D13" s="1222"/>
      <c r="E13" s="1222"/>
      <c r="F13" s="1222"/>
      <c r="G13" s="344" t="s">
        <v>59</v>
      </c>
      <c r="H13" s="9" t="s">
        <v>42</v>
      </c>
      <c r="I13" s="677"/>
      <c r="L13" s="162" t="s">
        <v>35</v>
      </c>
      <c r="M13" s="100" t="s">
        <v>32</v>
      </c>
      <c r="N13" s="1218" t="s">
        <v>152</v>
      </c>
      <c r="O13" s="1222"/>
      <c r="P13" s="1222"/>
      <c r="Q13" s="1222"/>
      <c r="R13" s="1219"/>
      <c r="S13" s="344" t="s">
        <v>59</v>
      </c>
      <c r="T13" s="9" t="s">
        <v>42</v>
      </c>
      <c r="U13" s="677"/>
      <c r="X13" s="162" t="s">
        <v>35</v>
      </c>
      <c r="Y13" s="100" t="s">
        <v>32</v>
      </c>
      <c r="Z13" s="1218" t="s">
        <v>151</v>
      </c>
      <c r="AA13" s="1222"/>
      <c r="AB13" s="1222"/>
      <c r="AC13" s="1222"/>
      <c r="AD13" s="1222"/>
      <c r="AE13" s="344" t="s">
        <v>59</v>
      </c>
      <c r="AF13" s="9" t="s">
        <v>42</v>
      </c>
      <c r="AG13" s="863"/>
      <c r="AJ13" s="314" t="s">
        <v>35</v>
      </c>
      <c r="AK13" s="100" t="s">
        <v>32</v>
      </c>
      <c r="AL13" s="1218" t="s">
        <v>161</v>
      </c>
      <c r="AM13" s="1222"/>
      <c r="AN13" s="1222"/>
      <c r="AO13" s="1222"/>
      <c r="AP13" s="344" t="s">
        <v>59</v>
      </c>
      <c r="AQ13" s="9" t="s">
        <v>42</v>
      </c>
      <c r="AR13" s="876"/>
    </row>
    <row r="14" spans="1:44" ht="15.6" thickTop="1" thickBot="1" x14ac:dyDescent="0.35">
      <c r="A14" s="459" t="s">
        <v>37</v>
      </c>
      <c r="B14" s="100" t="s">
        <v>33</v>
      </c>
      <c r="C14" s="859">
        <v>0</v>
      </c>
      <c r="D14" s="218">
        <v>1</v>
      </c>
      <c r="E14" s="218">
        <v>2</v>
      </c>
      <c r="F14" s="219">
        <v>3</v>
      </c>
      <c r="G14" s="13" t="s">
        <v>34</v>
      </c>
      <c r="H14" s="679"/>
      <c r="I14" s="677"/>
      <c r="L14" s="459" t="s">
        <v>37</v>
      </c>
      <c r="M14" s="100" t="s">
        <v>33</v>
      </c>
      <c r="N14" s="859">
        <v>0</v>
      </c>
      <c r="O14" s="218">
        <v>1</v>
      </c>
      <c r="P14" s="218">
        <v>2</v>
      </c>
      <c r="Q14" s="218">
        <v>3</v>
      </c>
      <c r="R14" s="219">
        <v>4</v>
      </c>
      <c r="S14" s="13" t="s">
        <v>34</v>
      </c>
      <c r="T14" s="679"/>
      <c r="U14" s="677"/>
      <c r="X14" s="459" t="s">
        <v>37</v>
      </c>
      <c r="Y14" s="100" t="s">
        <v>33</v>
      </c>
      <c r="Z14" s="862">
        <v>0</v>
      </c>
      <c r="AA14" s="218">
        <v>1</v>
      </c>
      <c r="AB14" s="218">
        <v>2</v>
      </c>
      <c r="AC14" s="218">
        <v>3</v>
      </c>
      <c r="AD14" s="219">
        <v>4</v>
      </c>
      <c r="AE14" s="13" t="s">
        <v>34</v>
      </c>
      <c r="AF14" s="864"/>
      <c r="AG14" s="863"/>
      <c r="AJ14" s="460" t="s">
        <v>65</v>
      </c>
      <c r="AK14" s="100" t="s">
        <v>33</v>
      </c>
      <c r="AL14" s="874">
        <v>0</v>
      </c>
      <c r="AM14" s="218">
        <v>1</v>
      </c>
      <c r="AN14" s="218">
        <v>2</v>
      </c>
      <c r="AO14" s="219">
        <v>3</v>
      </c>
      <c r="AP14" s="13" t="s">
        <v>34</v>
      </c>
      <c r="AQ14" s="877"/>
      <c r="AR14" s="876"/>
    </row>
    <row r="15" spans="1:44" ht="15.6" thickTop="1" thickBot="1" x14ac:dyDescent="0.35">
      <c r="A15" s="541" t="s">
        <v>48</v>
      </c>
      <c r="B15" s="329">
        <v>1</v>
      </c>
      <c r="C15" s="330">
        <v>1250</v>
      </c>
      <c r="D15" s="330">
        <v>2500</v>
      </c>
      <c r="E15" s="330">
        <v>10000</v>
      </c>
      <c r="F15" s="330">
        <v>10000</v>
      </c>
      <c r="G15" s="329">
        <v>10000</v>
      </c>
      <c r="H15" s="13">
        <f>C15+D15+E15+F15</f>
        <v>23750</v>
      </c>
      <c r="I15" s="677"/>
      <c r="L15" s="541" t="s">
        <v>48</v>
      </c>
      <c r="M15" s="329">
        <v>1</v>
      </c>
      <c r="N15" s="330">
        <v>1250</v>
      </c>
      <c r="O15" s="330">
        <v>5000</v>
      </c>
      <c r="P15" s="331">
        <v>2500</v>
      </c>
      <c r="Q15" s="331">
        <v>2500</v>
      </c>
      <c r="R15" s="484">
        <v>2500</v>
      </c>
      <c r="S15" s="329">
        <v>5000</v>
      </c>
      <c r="T15" s="13">
        <f>N15+O15+P15+Q15+R15</f>
        <v>13750</v>
      </c>
      <c r="U15" s="677"/>
      <c r="X15" s="541" t="s">
        <v>48</v>
      </c>
      <c r="Y15" s="329">
        <v>1</v>
      </c>
      <c r="Z15" s="330">
        <v>1250</v>
      </c>
      <c r="AA15" s="330">
        <v>5000</v>
      </c>
      <c r="AB15" s="331">
        <v>2500</v>
      </c>
      <c r="AC15" s="331">
        <v>2500</v>
      </c>
      <c r="AD15" s="484">
        <v>0</v>
      </c>
      <c r="AE15" s="329">
        <v>5000</v>
      </c>
      <c r="AF15" s="13">
        <f>Z15+AA15+AB15+AC15+AD15</f>
        <v>11250</v>
      </c>
      <c r="AG15" s="863"/>
      <c r="AJ15" s="541" t="s">
        <v>48</v>
      </c>
      <c r="AK15" s="329">
        <v>1</v>
      </c>
      <c r="AL15" s="330">
        <v>250</v>
      </c>
      <c r="AM15" s="330">
        <v>1000</v>
      </c>
      <c r="AN15" s="330">
        <v>5000</v>
      </c>
      <c r="AO15" s="494">
        <v>0</v>
      </c>
      <c r="AP15" s="329">
        <v>1000</v>
      </c>
      <c r="AQ15" s="13">
        <f>AL15+AM15+AN15+AO15</f>
        <v>6250</v>
      </c>
      <c r="AR15" s="876"/>
    </row>
    <row r="16" spans="1:44" ht="15" thickBot="1" x14ac:dyDescent="0.35">
      <c r="A16" s="192"/>
      <c r="B16" s="677"/>
      <c r="C16" s="677"/>
      <c r="D16" s="677"/>
      <c r="E16" s="677"/>
      <c r="F16" s="677"/>
      <c r="G16" s="677"/>
      <c r="H16" s="677"/>
      <c r="I16" s="677"/>
      <c r="L16" s="192"/>
      <c r="M16" s="677"/>
      <c r="N16" s="677"/>
      <c r="O16" s="677"/>
      <c r="P16" s="677"/>
      <c r="Q16" s="677"/>
      <c r="R16" s="677"/>
      <c r="S16" s="677"/>
      <c r="T16" s="677"/>
      <c r="U16" s="677"/>
      <c r="X16" s="192"/>
      <c r="Y16" s="863"/>
      <c r="Z16" s="863"/>
      <c r="AA16" s="863"/>
      <c r="AB16" s="863"/>
      <c r="AC16" s="863"/>
      <c r="AD16" s="863"/>
      <c r="AE16" s="863"/>
      <c r="AF16" s="863"/>
      <c r="AG16" s="863"/>
      <c r="AJ16" s="192"/>
      <c r="AK16" s="876"/>
      <c r="AL16" s="876"/>
      <c r="AM16" s="876"/>
      <c r="AN16" s="876"/>
      <c r="AO16" s="876"/>
      <c r="AP16" s="876"/>
      <c r="AQ16" s="876"/>
      <c r="AR16" s="876"/>
    </row>
    <row r="17" spans="1:44" ht="15" thickBot="1" x14ac:dyDescent="0.35">
      <c r="A17" s="163" t="s">
        <v>35</v>
      </c>
      <c r="B17" s="100" t="s">
        <v>32</v>
      </c>
      <c r="C17" s="1218" t="s">
        <v>150</v>
      </c>
      <c r="D17" s="1222"/>
      <c r="E17" s="1222"/>
      <c r="F17" s="1222"/>
      <c r="G17" s="344" t="s">
        <v>59</v>
      </c>
      <c r="H17" s="9" t="s">
        <v>42</v>
      </c>
      <c r="I17" s="677"/>
      <c r="L17" s="163" t="s">
        <v>35</v>
      </c>
      <c r="M17" s="100" t="s">
        <v>32</v>
      </c>
      <c r="N17" s="1218" t="s">
        <v>152</v>
      </c>
      <c r="O17" s="1222"/>
      <c r="P17" s="1222"/>
      <c r="Q17" s="1222"/>
      <c r="R17" s="1219"/>
      <c r="S17" s="344" t="s">
        <v>59</v>
      </c>
      <c r="T17" s="9" t="s">
        <v>42</v>
      </c>
      <c r="U17" s="677"/>
      <c r="X17" s="163" t="s">
        <v>35</v>
      </c>
      <c r="Y17" s="100" t="s">
        <v>32</v>
      </c>
      <c r="Z17" s="1218" t="s">
        <v>151</v>
      </c>
      <c r="AA17" s="1222"/>
      <c r="AB17" s="1222"/>
      <c r="AC17" s="1222"/>
      <c r="AD17" s="1222"/>
      <c r="AE17" s="344" t="s">
        <v>59</v>
      </c>
      <c r="AF17" s="9" t="s">
        <v>42</v>
      </c>
      <c r="AG17" s="863"/>
      <c r="AJ17" s="162" t="s">
        <v>35</v>
      </c>
      <c r="AK17" s="100" t="s">
        <v>32</v>
      </c>
      <c r="AL17" s="1218" t="s">
        <v>161</v>
      </c>
      <c r="AM17" s="1222"/>
      <c r="AN17" s="1222"/>
      <c r="AO17" s="1219"/>
      <c r="AP17" s="344" t="s">
        <v>59</v>
      </c>
      <c r="AQ17" s="9" t="s">
        <v>42</v>
      </c>
      <c r="AR17" s="876"/>
    </row>
    <row r="18" spans="1:44" ht="15.6" thickTop="1" thickBot="1" x14ac:dyDescent="0.35">
      <c r="A18" s="860" t="s">
        <v>38</v>
      </c>
      <c r="B18" s="100" t="s">
        <v>33</v>
      </c>
      <c r="C18" s="859">
        <v>0</v>
      </c>
      <c r="D18" s="218">
        <v>1</v>
      </c>
      <c r="E18" s="218">
        <v>2</v>
      </c>
      <c r="F18" s="219">
        <v>3</v>
      </c>
      <c r="G18" s="13" t="s">
        <v>34</v>
      </c>
      <c r="H18" s="679"/>
      <c r="I18" s="677"/>
      <c r="L18" s="860" t="s">
        <v>38</v>
      </c>
      <c r="M18" s="100" t="s">
        <v>33</v>
      </c>
      <c r="N18" s="859">
        <v>0</v>
      </c>
      <c r="O18" s="218">
        <v>1</v>
      </c>
      <c r="P18" s="218">
        <v>2</v>
      </c>
      <c r="Q18" s="218">
        <v>3</v>
      </c>
      <c r="R18" s="219">
        <v>4</v>
      </c>
      <c r="S18" s="13" t="s">
        <v>34</v>
      </c>
      <c r="T18" s="679"/>
      <c r="U18" s="677"/>
      <c r="X18" s="860" t="s">
        <v>38</v>
      </c>
      <c r="Y18" s="100" t="s">
        <v>33</v>
      </c>
      <c r="Z18" s="862">
        <v>0</v>
      </c>
      <c r="AA18" s="218">
        <v>1</v>
      </c>
      <c r="AB18" s="218">
        <v>2</v>
      </c>
      <c r="AC18" s="218">
        <v>3</v>
      </c>
      <c r="AD18" s="219">
        <v>4</v>
      </c>
      <c r="AE18" s="13" t="s">
        <v>34</v>
      </c>
      <c r="AF18" s="864"/>
      <c r="AG18" s="863"/>
      <c r="AJ18" s="459" t="s">
        <v>37</v>
      </c>
      <c r="AK18" s="100" t="s">
        <v>33</v>
      </c>
      <c r="AL18" s="874">
        <v>0</v>
      </c>
      <c r="AM18" s="218">
        <v>1</v>
      </c>
      <c r="AN18" s="218">
        <v>2</v>
      </c>
      <c r="AO18" s="219">
        <v>3</v>
      </c>
      <c r="AP18" s="13" t="s">
        <v>34</v>
      </c>
      <c r="AQ18" s="877"/>
      <c r="AR18" s="876"/>
    </row>
    <row r="19" spans="1:44" ht="15.6" thickTop="1" thickBot="1" x14ac:dyDescent="0.35">
      <c r="A19" s="541" t="s">
        <v>48</v>
      </c>
      <c r="B19" s="329">
        <v>1</v>
      </c>
      <c r="C19" s="330">
        <v>0</v>
      </c>
      <c r="D19" s="330">
        <v>200</v>
      </c>
      <c r="E19" s="330">
        <v>500</v>
      </c>
      <c r="F19" s="330">
        <v>500</v>
      </c>
      <c r="G19" s="329">
        <v>800</v>
      </c>
      <c r="H19" s="13">
        <f>C19+D19+E19+F19</f>
        <v>1200</v>
      </c>
      <c r="I19" s="677"/>
      <c r="L19" s="541" t="s">
        <v>48</v>
      </c>
      <c r="M19" s="329">
        <v>1</v>
      </c>
      <c r="N19" s="330">
        <v>0</v>
      </c>
      <c r="O19" s="330">
        <v>250</v>
      </c>
      <c r="P19" s="331">
        <v>200</v>
      </c>
      <c r="Q19" s="331">
        <v>200</v>
      </c>
      <c r="R19" s="484">
        <v>200</v>
      </c>
      <c r="S19" s="329">
        <v>400</v>
      </c>
      <c r="T19" s="13">
        <f>N19+O19+P19+Q19+R19</f>
        <v>850</v>
      </c>
      <c r="U19" s="677"/>
      <c r="X19" s="541" t="s">
        <v>48</v>
      </c>
      <c r="Y19" s="329">
        <v>1</v>
      </c>
      <c r="Z19" s="330">
        <v>0</v>
      </c>
      <c r="AA19" s="330">
        <v>250</v>
      </c>
      <c r="AB19" s="331">
        <v>200</v>
      </c>
      <c r="AC19" s="331">
        <v>200</v>
      </c>
      <c r="AD19" s="484">
        <v>0</v>
      </c>
      <c r="AE19" s="329">
        <v>400</v>
      </c>
      <c r="AF19" s="13">
        <f>Z19+AA19+AB19+AC19+AD19</f>
        <v>650</v>
      </c>
      <c r="AG19" s="863"/>
      <c r="AJ19" s="541" t="s">
        <v>48</v>
      </c>
      <c r="AK19" s="329">
        <v>1</v>
      </c>
      <c r="AL19" s="330">
        <v>1250</v>
      </c>
      <c r="AM19" s="330">
        <v>40000</v>
      </c>
      <c r="AN19" s="331">
        <v>30000</v>
      </c>
      <c r="AO19" s="484">
        <v>10000</v>
      </c>
      <c r="AP19" s="329">
        <v>5000</v>
      </c>
      <c r="AQ19" s="13">
        <f>AL19+AM19+AN19+AO19</f>
        <v>81250</v>
      </c>
      <c r="AR19" s="876"/>
    </row>
    <row r="20" spans="1:44" ht="15" thickBot="1" x14ac:dyDescent="0.35">
      <c r="A20" s="192"/>
      <c r="B20" s="677"/>
      <c r="C20" s="677"/>
      <c r="D20" s="677"/>
      <c r="E20" s="677"/>
      <c r="F20" s="677"/>
      <c r="G20" s="677"/>
      <c r="H20" s="677"/>
      <c r="I20" s="677"/>
      <c r="L20" s="192"/>
      <c r="M20" s="677"/>
      <c r="N20" s="677"/>
      <c r="O20" s="677"/>
      <c r="P20" s="677"/>
      <c r="Q20" s="677"/>
      <c r="R20" s="677"/>
      <c r="S20" s="677"/>
      <c r="T20" s="677"/>
      <c r="U20" s="677"/>
      <c r="X20" s="192"/>
      <c r="Y20" s="863"/>
      <c r="Z20" s="863"/>
      <c r="AA20" s="863"/>
      <c r="AB20" s="863"/>
      <c r="AC20" s="863"/>
      <c r="AD20" s="863"/>
      <c r="AE20" s="863"/>
      <c r="AF20" s="863"/>
      <c r="AG20" s="863"/>
      <c r="AJ20" s="192"/>
      <c r="AK20" s="876"/>
      <c r="AL20" s="876"/>
      <c r="AM20" s="876"/>
      <c r="AN20" s="876"/>
      <c r="AO20" s="876"/>
      <c r="AP20" s="876"/>
      <c r="AQ20" s="876"/>
      <c r="AR20" s="876"/>
    </row>
    <row r="21" spans="1:44" ht="15" thickBot="1" x14ac:dyDescent="0.35">
      <c r="A21" s="164" t="s">
        <v>35</v>
      </c>
      <c r="B21" s="100" t="s">
        <v>32</v>
      </c>
      <c r="C21" s="1218" t="s">
        <v>150</v>
      </c>
      <c r="D21" s="1222"/>
      <c r="E21" s="1222"/>
      <c r="F21" s="1222"/>
      <c r="G21" s="344" t="s">
        <v>59</v>
      </c>
      <c r="H21" s="9" t="s">
        <v>42</v>
      </c>
      <c r="I21" s="677"/>
      <c r="L21" s="164" t="s">
        <v>35</v>
      </c>
      <c r="M21" s="100" t="s">
        <v>32</v>
      </c>
      <c r="N21" s="1218" t="s">
        <v>152</v>
      </c>
      <c r="O21" s="1222"/>
      <c r="P21" s="1222"/>
      <c r="Q21" s="1222"/>
      <c r="R21" s="1219"/>
      <c r="S21" s="344" t="s">
        <v>59</v>
      </c>
      <c r="T21" s="9" t="s">
        <v>42</v>
      </c>
      <c r="U21" s="677"/>
      <c r="X21" s="164" t="s">
        <v>35</v>
      </c>
      <c r="Y21" s="100" t="s">
        <v>32</v>
      </c>
      <c r="Z21" s="1218" t="s">
        <v>151</v>
      </c>
      <c r="AA21" s="1222"/>
      <c r="AB21" s="1222"/>
      <c r="AC21" s="1222"/>
      <c r="AD21" s="1222"/>
      <c r="AE21" s="344" t="s">
        <v>59</v>
      </c>
      <c r="AF21" s="9" t="s">
        <v>42</v>
      </c>
      <c r="AG21" s="863"/>
      <c r="AJ21" s="163" t="s">
        <v>35</v>
      </c>
      <c r="AK21" s="100" t="s">
        <v>32</v>
      </c>
      <c r="AL21" s="1218" t="s">
        <v>161</v>
      </c>
      <c r="AM21" s="1222"/>
      <c r="AN21" s="1222"/>
      <c r="AO21" s="1219"/>
      <c r="AP21" s="344" t="s">
        <v>59</v>
      </c>
      <c r="AQ21" s="9" t="s">
        <v>42</v>
      </c>
      <c r="AR21" s="876"/>
    </row>
    <row r="22" spans="1:44" ht="15.6" thickTop="1" thickBot="1" x14ac:dyDescent="0.35">
      <c r="A22" s="457" t="s">
        <v>39</v>
      </c>
      <c r="B22" s="100" t="s">
        <v>33</v>
      </c>
      <c r="C22" s="859">
        <v>0</v>
      </c>
      <c r="D22" s="218">
        <v>1</v>
      </c>
      <c r="E22" s="218">
        <v>2</v>
      </c>
      <c r="F22" s="219">
        <v>3</v>
      </c>
      <c r="G22" s="13" t="s">
        <v>34</v>
      </c>
      <c r="H22" s="679"/>
      <c r="L22" s="457" t="s">
        <v>39</v>
      </c>
      <c r="M22" s="100" t="s">
        <v>33</v>
      </c>
      <c r="N22" s="859">
        <v>0</v>
      </c>
      <c r="O22" s="218">
        <v>1</v>
      </c>
      <c r="P22" s="218">
        <v>2</v>
      </c>
      <c r="Q22" s="218">
        <v>3</v>
      </c>
      <c r="R22" s="219">
        <v>4</v>
      </c>
      <c r="S22" s="13" t="s">
        <v>34</v>
      </c>
      <c r="T22" s="679"/>
      <c r="X22" s="457" t="s">
        <v>39</v>
      </c>
      <c r="Y22" s="100" t="s">
        <v>33</v>
      </c>
      <c r="Z22" s="862">
        <v>0</v>
      </c>
      <c r="AA22" s="218">
        <v>1</v>
      </c>
      <c r="AB22" s="218">
        <v>2</v>
      </c>
      <c r="AC22" s="218">
        <v>3</v>
      </c>
      <c r="AD22" s="219">
        <v>4</v>
      </c>
      <c r="AE22" s="13" t="s">
        <v>34</v>
      </c>
      <c r="AF22" s="864"/>
      <c r="AJ22" s="860" t="s">
        <v>38</v>
      </c>
      <c r="AK22" s="100" t="s">
        <v>33</v>
      </c>
      <c r="AL22" s="874">
        <v>0</v>
      </c>
      <c r="AM22" s="218">
        <v>1</v>
      </c>
      <c r="AN22" s="218">
        <v>2</v>
      </c>
      <c r="AO22" s="219">
        <v>3</v>
      </c>
      <c r="AP22" s="13" t="s">
        <v>34</v>
      </c>
      <c r="AQ22" s="877"/>
      <c r="AR22" s="876"/>
    </row>
    <row r="23" spans="1:44" ht="15.6" thickTop="1" thickBot="1" x14ac:dyDescent="0.35">
      <c r="A23" s="541" t="s">
        <v>48</v>
      </c>
      <c r="B23" s="329">
        <v>1</v>
      </c>
      <c r="C23" s="330">
        <v>0</v>
      </c>
      <c r="D23" s="330">
        <v>50</v>
      </c>
      <c r="E23" s="330">
        <v>125</v>
      </c>
      <c r="F23" s="330">
        <v>125</v>
      </c>
      <c r="G23" s="329">
        <v>200</v>
      </c>
      <c r="H23" s="13">
        <f>C23+D23+E23+F23</f>
        <v>300</v>
      </c>
      <c r="I23" s="677"/>
      <c r="L23" s="541" t="s">
        <v>48</v>
      </c>
      <c r="M23" s="329">
        <v>1</v>
      </c>
      <c r="N23" s="330">
        <v>0</v>
      </c>
      <c r="O23" s="330">
        <v>62.5</v>
      </c>
      <c r="P23" s="331">
        <v>50</v>
      </c>
      <c r="Q23" s="331">
        <v>50</v>
      </c>
      <c r="R23" s="484">
        <v>50</v>
      </c>
      <c r="S23" s="329">
        <v>100</v>
      </c>
      <c r="T23" s="13">
        <f>N23+O23+P23+Q23+R23</f>
        <v>212.5</v>
      </c>
      <c r="U23" s="677"/>
      <c r="X23" s="541" t="s">
        <v>48</v>
      </c>
      <c r="Y23" s="329">
        <v>1</v>
      </c>
      <c r="Z23" s="330">
        <v>0</v>
      </c>
      <c r="AA23" s="330">
        <v>62.5</v>
      </c>
      <c r="AB23" s="331">
        <v>50</v>
      </c>
      <c r="AC23" s="331">
        <v>50</v>
      </c>
      <c r="AD23" s="484">
        <v>0</v>
      </c>
      <c r="AE23" s="329">
        <v>100</v>
      </c>
      <c r="AF23" s="13">
        <f>Z23+AA23+AB23+AC23+AD23</f>
        <v>162.5</v>
      </c>
      <c r="AG23" s="863"/>
      <c r="AJ23" s="541" t="s">
        <v>48</v>
      </c>
      <c r="AK23" s="329">
        <v>1</v>
      </c>
      <c r="AL23" s="330">
        <v>0</v>
      </c>
      <c r="AM23" s="330">
        <v>2000</v>
      </c>
      <c r="AN23" s="331">
        <v>2400</v>
      </c>
      <c r="AO23" s="484">
        <v>800</v>
      </c>
      <c r="AP23" s="329">
        <v>400</v>
      </c>
      <c r="AQ23" s="13">
        <f>AL23+AM23+AN23+AO23</f>
        <v>5200</v>
      </c>
      <c r="AR23" s="876"/>
    </row>
    <row r="24" spans="1:44" ht="15" thickBot="1" x14ac:dyDescent="0.35">
      <c r="A24" s="192"/>
      <c r="B24" s="677"/>
      <c r="C24" s="677"/>
      <c r="D24" s="677"/>
      <c r="E24" s="677"/>
      <c r="F24" s="677"/>
      <c r="G24" s="677"/>
      <c r="H24" s="677"/>
      <c r="I24" s="677"/>
      <c r="L24" s="192"/>
      <c r="M24" s="677"/>
      <c r="N24" s="677"/>
      <c r="O24" s="677"/>
      <c r="P24" s="677"/>
      <c r="Q24" s="677"/>
      <c r="R24" s="677"/>
      <c r="S24" s="677"/>
      <c r="T24" s="677"/>
      <c r="U24" s="677"/>
      <c r="X24" s="192"/>
      <c r="Y24" s="863"/>
      <c r="Z24" s="863"/>
      <c r="AA24" s="863"/>
      <c r="AB24" s="863"/>
      <c r="AC24" s="863"/>
      <c r="AD24" s="863"/>
      <c r="AE24" s="863"/>
      <c r="AF24" s="863"/>
      <c r="AG24" s="863"/>
      <c r="AJ24" s="192"/>
      <c r="AK24" s="876"/>
      <c r="AL24" s="876"/>
      <c r="AM24" s="876"/>
      <c r="AN24" s="876"/>
      <c r="AO24" s="876"/>
      <c r="AP24" s="876"/>
      <c r="AQ24" s="876"/>
      <c r="AR24" s="876"/>
    </row>
    <row r="25" spans="1:44" ht="15" thickBot="1" x14ac:dyDescent="0.35">
      <c r="A25" s="165" t="s">
        <v>35</v>
      </c>
      <c r="B25" s="100" t="s">
        <v>32</v>
      </c>
      <c r="C25" s="1218" t="s">
        <v>150</v>
      </c>
      <c r="D25" s="1222"/>
      <c r="E25" s="1222"/>
      <c r="F25" s="1222"/>
      <c r="G25" s="344" t="s">
        <v>59</v>
      </c>
      <c r="H25" s="9" t="s">
        <v>42</v>
      </c>
      <c r="I25" s="677"/>
      <c r="L25" s="165" t="s">
        <v>35</v>
      </c>
      <c r="M25" s="100" t="s">
        <v>32</v>
      </c>
      <c r="N25" s="1218" t="s">
        <v>152</v>
      </c>
      <c r="O25" s="1222"/>
      <c r="P25" s="1222"/>
      <c r="Q25" s="1222"/>
      <c r="R25" s="1219"/>
      <c r="S25" s="344" t="s">
        <v>59</v>
      </c>
      <c r="T25" s="9" t="s">
        <v>42</v>
      </c>
      <c r="U25" s="677"/>
      <c r="X25" s="165" t="s">
        <v>35</v>
      </c>
      <c r="Y25" s="100" t="s">
        <v>32</v>
      </c>
      <c r="Z25" s="1218" t="s">
        <v>151</v>
      </c>
      <c r="AA25" s="1222"/>
      <c r="AB25" s="1222"/>
      <c r="AC25" s="1222"/>
      <c r="AD25" s="1222"/>
      <c r="AE25" s="344" t="s">
        <v>59</v>
      </c>
      <c r="AF25" s="9" t="s">
        <v>42</v>
      </c>
      <c r="AG25" s="863"/>
      <c r="AJ25" s="164" t="s">
        <v>35</v>
      </c>
      <c r="AK25" s="100" t="s">
        <v>32</v>
      </c>
      <c r="AL25" s="1218" t="s">
        <v>161</v>
      </c>
      <c r="AM25" s="1222"/>
      <c r="AN25" s="1222"/>
      <c r="AO25" s="1219"/>
      <c r="AP25" s="344" t="s">
        <v>59</v>
      </c>
      <c r="AQ25" s="9" t="s">
        <v>42</v>
      </c>
      <c r="AR25" s="876"/>
    </row>
    <row r="26" spans="1:44" ht="15.6" thickTop="1" thickBot="1" x14ac:dyDescent="0.35">
      <c r="A26" s="456" t="s">
        <v>40</v>
      </c>
      <c r="B26" s="100" t="s">
        <v>33</v>
      </c>
      <c r="C26" s="859">
        <v>0</v>
      </c>
      <c r="D26" s="218">
        <v>1</v>
      </c>
      <c r="E26" s="218">
        <v>2</v>
      </c>
      <c r="F26" s="219">
        <v>3</v>
      </c>
      <c r="G26" s="13" t="s">
        <v>34</v>
      </c>
      <c r="H26" s="679"/>
      <c r="I26" s="677"/>
      <c r="L26" s="456" t="s">
        <v>40</v>
      </c>
      <c r="M26" s="100" t="s">
        <v>33</v>
      </c>
      <c r="N26" s="859">
        <v>0</v>
      </c>
      <c r="O26" s="218">
        <v>1</v>
      </c>
      <c r="P26" s="218">
        <v>2</v>
      </c>
      <c r="Q26" s="218">
        <v>3</v>
      </c>
      <c r="R26" s="219">
        <v>4</v>
      </c>
      <c r="S26" s="13" t="s">
        <v>34</v>
      </c>
      <c r="T26" s="679"/>
      <c r="U26" s="677"/>
      <c r="X26" s="456" t="s">
        <v>40</v>
      </c>
      <c r="Y26" s="100" t="s">
        <v>33</v>
      </c>
      <c r="Z26" s="862">
        <v>0</v>
      </c>
      <c r="AA26" s="218">
        <v>1</v>
      </c>
      <c r="AB26" s="218">
        <v>2</v>
      </c>
      <c r="AC26" s="218">
        <v>3</v>
      </c>
      <c r="AD26" s="219">
        <v>4</v>
      </c>
      <c r="AE26" s="13" t="s">
        <v>34</v>
      </c>
      <c r="AF26" s="864"/>
      <c r="AG26" s="863"/>
      <c r="AJ26" s="457" t="s">
        <v>39</v>
      </c>
      <c r="AK26" s="100" t="s">
        <v>33</v>
      </c>
      <c r="AL26" s="874">
        <v>0</v>
      </c>
      <c r="AM26" s="218">
        <v>1</v>
      </c>
      <c r="AN26" s="218">
        <v>2</v>
      </c>
      <c r="AO26" s="219">
        <v>3</v>
      </c>
      <c r="AP26" s="13" t="s">
        <v>34</v>
      </c>
      <c r="AQ26" s="877"/>
    </row>
    <row r="27" spans="1:44" ht="15.6" thickTop="1" thickBot="1" x14ac:dyDescent="0.35">
      <c r="A27" s="541" t="s">
        <v>48</v>
      </c>
      <c r="B27" s="329">
        <v>1</v>
      </c>
      <c r="C27" s="330">
        <v>2.5</v>
      </c>
      <c r="D27" s="330">
        <v>20</v>
      </c>
      <c r="E27" s="330">
        <v>50</v>
      </c>
      <c r="F27" s="330">
        <v>50</v>
      </c>
      <c r="G27" s="329">
        <v>80</v>
      </c>
      <c r="H27" s="13">
        <f>C27+D27+E27+F27</f>
        <v>122.5</v>
      </c>
      <c r="I27" s="677"/>
      <c r="L27" s="541" t="s">
        <v>48</v>
      </c>
      <c r="M27" s="329">
        <v>1</v>
      </c>
      <c r="N27" s="330">
        <v>2.5</v>
      </c>
      <c r="O27" s="330">
        <v>25</v>
      </c>
      <c r="P27" s="330">
        <v>20</v>
      </c>
      <c r="Q27" s="330">
        <v>20</v>
      </c>
      <c r="R27" s="494">
        <v>20</v>
      </c>
      <c r="S27" s="329">
        <v>40</v>
      </c>
      <c r="T27" s="13">
        <f>N27+O27+P27+Q27+R27</f>
        <v>87.5</v>
      </c>
      <c r="U27" s="677"/>
      <c r="X27" s="541" t="s">
        <v>48</v>
      </c>
      <c r="Y27" s="329">
        <v>1</v>
      </c>
      <c r="Z27" s="330">
        <v>2.5</v>
      </c>
      <c r="AA27" s="330">
        <v>25</v>
      </c>
      <c r="AB27" s="330">
        <v>20</v>
      </c>
      <c r="AC27" s="330">
        <v>20</v>
      </c>
      <c r="AD27" s="494">
        <v>0</v>
      </c>
      <c r="AE27" s="329">
        <v>40</v>
      </c>
      <c r="AF27" s="13">
        <f>Z27+AA27+AB27+AC27+AD27</f>
        <v>67.5</v>
      </c>
      <c r="AG27" s="863"/>
      <c r="AJ27" s="541" t="s">
        <v>48</v>
      </c>
      <c r="AK27" s="329">
        <v>1</v>
      </c>
      <c r="AL27" s="330">
        <v>0</v>
      </c>
      <c r="AM27" s="330">
        <v>500</v>
      </c>
      <c r="AN27" s="331">
        <v>600</v>
      </c>
      <c r="AO27" s="484">
        <v>200</v>
      </c>
      <c r="AP27" s="329">
        <v>100</v>
      </c>
      <c r="AQ27" s="13">
        <f>AL27+AM27+AN27+AO27</f>
        <v>1300</v>
      </c>
      <c r="AR27" s="876"/>
    </row>
    <row r="28" spans="1:44" ht="15" thickBot="1" x14ac:dyDescent="0.35">
      <c r="A28" s="677"/>
      <c r="B28" s="677"/>
      <c r="C28" s="677"/>
      <c r="D28" s="677"/>
      <c r="E28" s="677"/>
      <c r="F28" s="677"/>
      <c r="G28" s="499"/>
      <c r="H28" s="499"/>
      <c r="I28" s="677"/>
      <c r="L28" s="863"/>
      <c r="M28" s="677"/>
      <c r="N28" s="677"/>
      <c r="O28" s="677"/>
      <c r="P28" s="677"/>
      <c r="Q28" s="677"/>
      <c r="R28" s="677"/>
      <c r="S28" s="499"/>
      <c r="T28" s="499"/>
      <c r="U28" s="677"/>
      <c r="X28" s="863"/>
      <c r="Y28" s="863"/>
      <c r="Z28" s="863"/>
      <c r="AA28" s="863"/>
      <c r="AB28" s="863"/>
      <c r="AC28" s="863"/>
      <c r="AD28" s="863"/>
      <c r="AE28" s="499"/>
      <c r="AF28" s="499"/>
      <c r="AG28" s="863"/>
      <c r="AJ28" s="192"/>
      <c r="AK28" s="876"/>
      <c r="AL28" s="876"/>
      <c r="AM28" s="876"/>
      <c r="AN28" s="876"/>
      <c r="AO28" s="876"/>
      <c r="AP28" s="876"/>
      <c r="AQ28" s="876"/>
      <c r="AR28" s="876"/>
    </row>
    <row r="29" spans="1:44" ht="15" thickBot="1" x14ac:dyDescent="0.35">
      <c r="A29" s="213" t="s">
        <v>35</v>
      </c>
      <c r="B29" s="100" t="s">
        <v>32</v>
      </c>
      <c r="C29" s="1218" t="s">
        <v>150</v>
      </c>
      <c r="D29" s="1222"/>
      <c r="E29" s="1222"/>
      <c r="F29" s="1222"/>
      <c r="G29" s="344" t="s">
        <v>59</v>
      </c>
      <c r="H29" s="9" t="s">
        <v>42</v>
      </c>
      <c r="I29" s="677"/>
      <c r="L29" s="213" t="s">
        <v>35</v>
      </c>
      <c r="M29" s="100" t="s">
        <v>32</v>
      </c>
      <c r="N29" s="1218" t="s">
        <v>152</v>
      </c>
      <c r="O29" s="1222"/>
      <c r="P29" s="1222"/>
      <c r="Q29" s="1222"/>
      <c r="R29" s="1219"/>
      <c r="S29" s="344" t="s">
        <v>59</v>
      </c>
      <c r="T29" s="9" t="s">
        <v>42</v>
      </c>
      <c r="U29" s="677"/>
      <c r="X29" s="213" t="s">
        <v>35</v>
      </c>
      <c r="Y29" s="100" t="s">
        <v>32</v>
      </c>
      <c r="Z29" s="1218" t="s">
        <v>151</v>
      </c>
      <c r="AA29" s="1222"/>
      <c r="AB29" s="1222"/>
      <c r="AC29" s="1222"/>
      <c r="AD29" s="1222"/>
      <c r="AE29" s="344" t="s">
        <v>59</v>
      </c>
      <c r="AF29" s="9" t="s">
        <v>42</v>
      </c>
      <c r="AG29" s="863"/>
      <c r="AJ29" s="165" t="s">
        <v>35</v>
      </c>
      <c r="AK29" s="100" t="s">
        <v>32</v>
      </c>
      <c r="AL29" s="1218" t="s">
        <v>161</v>
      </c>
      <c r="AM29" s="1222"/>
      <c r="AN29" s="1222"/>
      <c r="AO29" s="1219"/>
      <c r="AP29" s="344" t="s">
        <v>59</v>
      </c>
      <c r="AQ29" s="9" t="s">
        <v>42</v>
      </c>
      <c r="AR29" s="876"/>
    </row>
    <row r="30" spans="1:44" ht="15.6" thickTop="1" thickBot="1" x14ac:dyDescent="0.35">
      <c r="A30" s="455" t="s">
        <v>41</v>
      </c>
      <c r="B30" s="100" t="s">
        <v>33</v>
      </c>
      <c r="C30" s="859">
        <v>0</v>
      </c>
      <c r="D30" s="218">
        <v>1</v>
      </c>
      <c r="E30" s="218">
        <v>2</v>
      </c>
      <c r="F30" s="219">
        <v>3</v>
      </c>
      <c r="G30" s="13" t="s">
        <v>34</v>
      </c>
      <c r="H30" s="679"/>
      <c r="I30" s="677"/>
      <c r="L30" s="455" t="s">
        <v>41</v>
      </c>
      <c r="M30" s="100" t="s">
        <v>33</v>
      </c>
      <c r="N30" s="859">
        <v>0</v>
      </c>
      <c r="O30" s="218">
        <v>1</v>
      </c>
      <c r="P30" s="218">
        <v>2</v>
      </c>
      <c r="Q30" s="218">
        <v>3</v>
      </c>
      <c r="R30" s="219">
        <v>4</v>
      </c>
      <c r="S30" s="13" t="s">
        <v>34</v>
      </c>
      <c r="T30" s="679"/>
      <c r="U30" s="677"/>
      <c r="X30" s="455" t="s">
        <v>41</v>
      </c>
      <c r="Y30" s="100" t="s">
        <v>33</v>
      </c>
      <c r="Z30" s="862">
        <v>0</v>
      </c>
      <c r="AA30" s="218">
        <v>1</v>
      </c>
      <c r="AB30" s="218">
        <v>2</v>
      </c>
      <c r="AC30" s="218">
        <v>3</v>
      </c>
      <c r="AD30" s="219">
        <v>4</v>
      </c>
      <c r="AE30" s="13" t="s">
        <v>34</v>
      </c>
      <c r="AF30" s="864"/>
      <c r="AG30" s="863"/>
      <c r="AJ30" s="456" t="s">
        <v>40</v>
      </c>
      <c r="AK30" s="100" t="s">
        <v>33</v>
      </c>
      <c r="AL30" s="874">
        <v>0</v>
      </c>
      <c r="AM30" s="218">
        <v>1</v>
      </c>
      <c r="AN30" s="218">
        <v>2</v>
      </c>
      <c r="AO30" s="219">
        <v>3</v>
      </c>
      <c r="AP30" s="13" t="s">
        <v>34</v>
      </c>
      <c r="AQ30" s="877"/>
      <c r="AR30" s="876"/>
    </row>
    <row r="31" spans="1:44" ht="15.6" thickTop="1" thickBot="1" x14ac:dyDescent="0.35">
      <c r="A31" s="541" t="s">
        <v>48</v>
      </c>
      <c r="B31" s="329">
        <v>1</v>
      </c>
      <c r="C31" s="330">
        <v>0.75</v>
      </c>
      <c r="D31" s="330">
        <v>6.25</v>
      </c>
      <c r="E31" s="330">
        <v>15</v>
      </c>
      <c r="F31" s="330">
        <v>15</v>
      </c>
      <c r="G31" s="329">
        <v>25</v>
      </c>
      <c r="H31" s="13">
        <f>C31+D31+E31+F31</f>
        <v>37</v>
      </c>
      <c r="I31" s="677"/>
      <c r="L31" s="541" t="s">
        <v>48</v>
      </c>
      <c r="M31" s="329">
        <v>1</v>
      </c>
      <c r="N31" s="330">
        <v>0.75</v>
      </c>
      <c r="O31" s="330">
        <v>7.5</v>
      </c>
      <c r="P31" s="330">
        <v>6.25</v>
      </c>
      <c r="Q31" s="330">
        <v>6.25</v>
      </c>
      <c r="R31" s="494">
        <v>6.25</v>
      </c>
      <c r="S31" s="329">
        <v>12.5</v>
      </c>
      <c r="T31" s="13">
        <f>N31+O31+P31+Q31+R31</f>
        <v>27</v>
      </c>
      <c r="U31" s="677"/>
      <c r="X31" s="541" t="s">
        <v>48</v>
      </c>
      <c r="Y31" s="329">
        <v>1</v>
      </c>
      <c r="Z31" s="330">
        <v>0.75</v>
      </c>
      <c r="AA31" s="330">
        <v>7.5</v>
      </c>
      <c r="AB31" s="330">
        <v>6.25</v>
      </c>
      <c r="AC31" s="330">
        <v>6.25</v>
      </c>
      <c r="AD31" s="494">
        <v>0</v>
      </c>
      <c r="AE31" s="329">
        <v>12.5</v>
      </c>
      <c r="AF31" s="13">
        <f>Z31+AA31+AB31+AC31+AD31</f>
        <v>20.75</v>
      </c>
      <c r="AG31" s="863"/>
      <c r="AJ31" s="541" t="s">
        <v>48</v>
      </c>
      <c r="AK31" s="329">
        <v>1</v>
      </c>
      <c r="AL31" s="330">
        <v>2.5</v>
      </c>
      <c r="AM31" s="330">
        <v>200</v>
      </c>
      <c r="AN31" s="330">
        <v>240</v>
      </c>
      <c r="AO31" s="494">
        <v>80</v>
      </c>
      <c r="AP31" s="329">
        <v>360</v>
      </c>
      <c r="AQ31" s="13">
        <f>AL31+AM31+AN31+AO31</f>
        <v>522.5</v>
      </c>
      <c r="AR31" s="876"/>
    </row>
    <row r="32" spans="1:44" ht="15" thickBot="1" x14ac:dyDescent="0.35">
      <c r="A32" s="195"/>
      <c r="B32" s="682"/>
      <c r="C32" s="196"/>
      <c r="D32" s="196"/>
      <c r="E32" s="196"/>
      <c r="F32" s="196"/>
      <c r="G32" s="192"/>
      <c r="H32" s="677"/>
      <c r="I32" s="677"/>
      <c r="L32" s="195"/>
      <c r="M32" s="682"/>
      <c r="N32" s="196"/>
      <c r="O32" s="196"/>
      <c r="P32" s="196"/>
      <c r="Q32" s="196"/>
      <c r="R32" s="196"/>
      <c r="S32" s="192"/>
      <c r="T32" s="677"/>
      <c r="U32" s="677"/>
      <c r="X32" s="195"/>
      <c r="Y32" s="865"/>
      <c r="Z32" s="196"/>
      <c r="AA32" s="196"/>
      <c r="AB32" s="196"/>
      <c r="AC32" s="196"/>
      <c r="AD32" s="196"/>
      <c r="AE32" s="192"/>
      <c r="AF32" s="863"/>
      <c r="AG32" s="863"/>
      <c r="AJ32" s="876"/>
      <c r="AK32" s="876"/>
      <c r="AL32" s="876"/>
      <c r="AM32" s="876"/>
      <c r="AN32" s="876"/>
      <c r="AO32" s="876"/>
      <c r="AP32" s="499"/>
      <c r="AQ32" s="499"/>
      <c r="AR32" s="876"/>
    </row>
    <row r="33" spans="1:46" ht="15" thickBot="1" x14ac:dyDescent="0.35">
      <c r="A33" s="415" t="s">
        <v>44</v>
      </c>
      <c r="B33" s="100" t="s">
        <v>32</v>
      </c>
      <c r="C33" s="1218" t="s">
        <v>150</v>
      </c>
      <c r="D33" s="1222"/>
      <c r="E33" s="1222"/>
      <c r="F33" s="1222"/>
      <c r="G33" s="344" t="s">
        <v>59</v>
      </c>
      <c r="H33" s="9" t="s">
        <v>42</v>
      </c>
      <c r="I33" s="677"/>
      <c r="L33" s="415" t="s">
        <v>44</v>
      </c>
      <c r="M33" s="100" t="s">
        <v>32</v>
      </c>
      <c r="N33" s="1218" t="s">
        <v>152</v>
      </c>
      <c r="O33" s="1222"/>
      <c r="P33" s="1222"/>
      <c r="Q33" s="1222"/>
      <c r="R33" s="1219"/>
      <c r="S33" s="344" t="s">
        <v>59</v>
      </c>
      <c r="T33" s="9" t="s">
        <v>42</v>
      </c>
      <c r="U33" s="677"/>
      <c r="X33" s="415" t="s">
        <v>44</v>
      </c>
      <c r="Y33" s="100" t="s">
        <v>32</v>
      </c>
      <c r="Z33" s="1218" t="s">
        <v>151</v>
      </c>
      <c r="AA33" s="1222"/>
      <c r="AB33" s="1222"/>
      <c r="AC33" s="1222"/>
      <c r="AD33" s="1222"/>
      <c r="AE33" s="344" t="s">
        <v>59</v>
      </c>
      <c r="AF33" s="9" t="s">
        <v>42</v>
      </c>
      <c r="AG33" s="863"/>
      <c r="AJ33" s="213" t="s">
        <v>35</v>
      </c>
      <c r="AK33" s="100" t="s">
        <v>32</v>
      </c>
      <c r="AL33" s="1218" t="s">
        <v>161</v>
      </c>
      <c r="AM33" s="1222"/>
      <c r="AN33" s="1222"/>
      <c r="AO33" s="1219"/>
      <c r="AP33" s="344" t="s">
        <v>59</v>
      </c>
      <c r="AQ33" s="9" t="s">
        <v>42</v>
      </c>
      <c r="AR33" s="876"/>
    </row>
    <row r="34" spans="1:46" ht="15.6" thickTop="1" thickBot="1" x14ac:dyDescent="0.35">
      <c r="A34" s="454" t="s">
        <v>47</v>
      </c>
      <c r="B34" s="100" t="s">
        <v>33</v>
      </c>
      <c r="C34" s="859">
        <v>0</v>
      </c>
      <c r="D34" s="218">
        <v>1</v>
      </c>
      <c r="E34" s="218">
        <v>2</v>
      </c>
      <c r="F34" s="219">
        <v>3</v>
      </c>
      <c r="G34" s="13" t="s">
        <v>34</v>
      </c>
      <c r="H34" s="679"/>
      <c r="I34" s="677"/>
      <c r="L34" s="454" t="s">
        <v>47</v>
      </c>
      <c r="M34" s="100" t="s">
        <v>33</v>
      </c>
      <c r="N34" s="859">
        <v>0</v>
      </c>
      <c r="O34" s="218">
        <v>1</v>
      </c>
      <c r="P34" s="218">
        <v>2</v>
      </c>
      <c r="Q34" s="218">
        <v>3</v>
      </c>
      <c r="R34" s="219">
        <v>4</v>
      </c>
      <c r="S34" s="13" t="s">
        <v>34</v>
      </c>
      <c r="T34" s="679"/>
      <c r="U34" s="677"/>
      <c r="X34" s="454" t="s">
        <v>47</v>
      </c>
      <c r="Y34" s="100" t="s">
        <v>33</v>
      </c>
      <c r="Z34" s="862">
        <v>0</v>
      </c>
      <c r="AA34" s="218">
        <v>1</v>
      </c>
      <c r="AB34" s="218">
        <v>2</v>
      </c>
      <c r="AC34" s="218">
        <v>3</v>
      </c>
      <c r="AD34" s="219">
        <v>4</v>
      </c>
      <c r="AE34" s="13" t="s">
        <v>34</v>
      </c>
      <c r="AF34" s="864"/>
      <c r="AG34" s="863"/>
      <c r="AJ34" s="455" t="s">
        <v>41</v>
      </c>
      <c r="AK34" s="100" t="s">
        <v>33</v>
      </c>
      <c r="AL34" s="874">
        <v>0</v>
      </c>
      <c r="AM34" s="218">
        <v>1</v>
      </c>
      <c r="AN34" s="218">
        <v>2</v>
      </c>
      <c r="AO34" s="219">
        <v>3</v>
      </c>
      <c r="AP34" s="13" t="s">
        <v>34</v>
      </c>
      <c r="AQ34" s="877"/>
      <c r="AR34" s="876"/>
    </row>
    <row r="35" spans="1:46" ht="15.6" thickTop="1" thickBot="1" x14ac:dyDescent="0.35">
      <c r="A35" s="541" t="s">
        <v>48</v>
      </c>
      <c r="B35" s="329">
        <v>1</v>
      </c>
      <c r="C35" s="330">
        <v>0</v>
      </c>
      <c r="D35" s="330">
        <v>500</v>
      </c>
      <c r="E35" s="330">
        <v>1000</v>
      </c>
      <c r="F35" s="494">
        <v>1500</v>
      </c>
      <c r="G35" s="329">
        <v>2000</v>
      </c>
      <c r="H35" s="13">
        <f>F35</f>
        <v>1500</v>
      </c>
      <c r="I35" s="677"/>
      <c r="L35" s="541" t="s">
        <v>48</v>
      </c>
      <c r="M35" s="329">
        <v>1</v>
      </c>
      <c r="N35" s="330">
        <v>0</v>
      </c>
      <c r="O35" s="330">
        <v>500</v>
      </c>
      <c r="P35" s="330">
        <v>1000</v>
      </c>
      <c r="Q35" s="330">
        <v>1500</v>
      </c>
      <c r="R35" s="494">
        <v>2000</v>
      </c>
      <c r="S35" s="329">
        <v>2000</v>
      </c>
      <c r="T35" s="13">
        <f>N35+O35+P35+Q35+R35</f>
        <v>5000</v>
      </c>
      <c r="U35" s="677"/>
      <c r="X35" s="541" t="s">
        <v>48</v>
      </c>
      <c r="Y35" s="329">
        <v>1</v>
      </c>
      <c r="Z35" s="330">
        <v>0</v>
      </c>
      <c r="AA35" s="330">
        <v>500</v>
      </c>
      <c r="AB35" s="330">
        <v>1000</v>
      </c>
      <c r="AC35" s="330">
        <v>1500</v>
      </c>
      <c r="AD35" s="494">
        <v>2000</v>
      </c>
      <c r="AE35" s="329">
        <v>2000</v>
      </c>
      <c r="AF35" s="13">
        <f>Z35+AA35+AB35+AC35+AD35</f>
        <v>5000</v>
      </c>
      <c r="AG35" s="863"/>
      <c r="AJ35" s="541" t="s">
        <v>48</v>
      </c>
      <c r="AK35" s="329">
        <v>1</v>
      </c>
      <c r="AL35" s="330">
        <v>0.75</v>
      </c>
      <c r="AM35" s="330">
        <v>90</v>
      </c>
      <c r="AN35" s="330">
        <v>112.5</v>
      </c>
      <c r="AO35" s="494">
        <v>37.5</v>
      </c>
      <c r="AP35" s="329">
        <v>108</v>
      </c>
      <c r="AQ35" s="13">
        <f>AL35+AM35+AN35+AO35</f>
        <v>240.75</v>
      </c>
      <c r="AR35" s="876"/>
    </row>
    <row r="36" spans="1:46" ht="15" thickBot="1" x14ac:dyDescent="0.35">
      <c r="A36" s="195"/>
      <c r="B36" s="682"/>
      <c r="C36" s="677"/>
      <c r="D36" s="677"/>
      <c r="E36" s="677"/>
      <c r="F36" s="677"/>
      <c r="G36" s="677"/>
      <c r="H36" s="677"/>
      <c r="I36" s="677"/>
      <c r="L36" s="195"/>
      <c r="M36" s="682"/>
      <c r="N36" s="677"/>
      <c r="O36" s="677"/>
      <c r="P36" s="677"/>
      <c r="Q36" s="677"/>
      <c r="R36" s="677"/>
      <c r="S36" s="677"/>
      <c r="T36" s="677"/>
      <c r="U36" s="677"/>
      <c r="X36" s="195"/>
      <c r="Y36" s="865"/>
      <c r="Z36" s="863"/>
      <c r="AA36" s="863"/>
      <c r="AB36" s="863"/>
      <c r="AC36" s="863"/>
      <c r="AD36" s="863"/>
      <c r="AE36" s="863"/>
      <c r="AF36" s="863"/>
      <c r="AG36" s="863"/>
      <c r="AJ36" s="195"/>
      <c r="AK36" s="878"/>
      <c r="AL36" s="196"/>
      <c r="AM36" s="196"/>
      <c r="AN36" s="196"/>
      <c r="AO36" s="196"/>
      <c r="AP36" s="192"/>
      <c r="AQ36" s="876"/>
      <c r="AR36" s="876"/>
    </row>
    <row r="37" spans="1:46" ht="15" thickBot="1" x14ac:dyDescent="0.35">
      <c r="A37" s="162" t="s">
        <v>44</v>
      </c>
      <c r="B37" s="100" t="s">
        <v>32</v>
      </c>
      <c r="C37" s="1218" t="s">
        <v>150</v>
      </c>
      <c r="D37" s="1222"/>
      <c r="E37" s="1222"/>
      <c r="F37" s="1222"/>
      <c r="G37" s="344" t="s">
        <v>59</v>
      </c>
      <c r="H37" s="9" t="s">
        <v>42</v>
      </c>
      <c r="I37" s="677"/>
      <c r="L37" s="162" t="s">
        <v>44</v>
      </c>
      <c r="M37" s="100" t="s">
        <v>32</v>
      </c>
      <c r="N37" s="1218" t="s">
        <v>152</v>
      </c>
      <c r="O37" s="1222"/>
      <c r="P37" s="1222"/>
      <c r="Q37" s="1222"/>
      <c r="R37" s="1219"/>
      <c r="S37" s="344" t="s">
        <v>59</v>
      </c>
      <c r="T37" s="9" t="s">
        <v>42</v>
      </c>
      <c r="U37" s="677"/>
      <c r="X37" s="162" t="s">
        <v>44</v>
      </c>
      <c r="Y37" s="100" t="s">
        <v>32</v>
      </c>
      <c r="Z37" s="1218" t="s">
        <v>151</v>
      </c>
      <c r="AA37" s="1222"/>
      <c r="AB37" s="1222"/>
      <c r="AC37" s="1222"/>
      <c r="AD37" s="1222"/>
      <c r="AE37" s="344" t="s">
        <v>59</v>
      </c>
      <c r="AF37" s="9" t="s">
        <v>42</v>
      </c>
      <c r="AG37" s="863"/>
      <c r="AJ37" s="415" t="s">
        <v>44</v>
      </c>
      <c r="AK37" s="100" t="s">
        <v>32</v>
      </c>
      <c r="AL37" s="1218" t="s">
        <v>161</v>
      </c>
      <c r="AM37" s="1222"/>
      <c r="AN37" s="1222"/>
      <c r="AO37" s="1219"/>
      <c r="AP37" s="344" t="s">
        <v>59</v>
      </c>
      <c r="AQ37" s="9" t="s">
        <v>42</v>
      </c>
      <c r="AR37" s="876"/>
    </row>
    <row r="38" spans="1:46" ht="15.6" thickTop="1" thickBot="1" x14ac:dyDescent="0.35">
      <c r="A38" s="453" t="s">
        <v>37</v>
      </c>
      <c r="B38" s="100" t="s">
        <v>33</v>
      </c>
      <c r="C38" s="859">
        <v>0</v>
      </c>
      <c r="D38" s="218">
        <v>1</v>
      </c>
      <c r="E38" s="218">
        <v>2</v>
      </c>
      <c r="F38" s="219">
        <v>3</v>
      </c>
      <c r="G38" s="13" t="s">
        <v>34</v>
      </c>
      <c r="H38" s="679"/>
      <c r="I38" s="677"/>
      <c r="L38" s="453" t="s">
        <v>37</v>
      </c>
      <c r="M38" s="100" t="s">
        <v>33</v>
      </c>
      <c r="N38" s="859">
        <v>0</v>
      </c>
      <c r="O38" s="218">
        <v>1</v>
      </c>
      <c r="P38" s="218">
        <v>2</v>
      </c>
      <c r="Q38" s="218">
        <v>3</v>
      </c>
      <c r="R38" s="219">
        <v>4</v>
      </c>
      <c r="S38" s="13" t="s">
        <v>34</v>
      </c>
      <c r="T38" s="679"/>
      <c r="U38" s="677"/>
      <c r="X38" s="453" t="s">
        <v>37</v>
      </c>
      <c r="Y38" s="100" t="s">
        <v>33</v>
      </c>
      <c r="Z38" s="862">
        <v>0</v>
      </c>
      <c r="AA38" s="218">
        <v>1</v>
      </c>
      <c r="AB38" s="218">
        <v>2</v>
      </c>
      <c r="AC38" s="218">
        <v>3</v>
      </c>
      <c r="AD38" s="219">
        <v>4</v>
      </c>
      <c r="AE38" s="13" t="s">
        <v>34</v>
      </c>
      <c r="AF38" s="864"/>
      <c r="AG38" s="863"/>
      <c r="AJ38" s="891" t="s">
        <v>47</v>
      </c>
      <c r="AK38" s="100" t="s">
        <v>33</v>
      </c>
      <c r="AL38" s="874">
        <v>0</v>
      </c>
      <c r="AM38" s="218">
        <v>1</v>
      </c>
      <c r="AN38" s="218">
        <v>2</v>
      </c>
      <c r="AO38" s="219">
        <v>3</v>
      </c>
      <c r="AP38" s="13" t="s">
        <v>34</v>
      </c>
      <c r="AQ38" s="877"/>
      <c r="AR38" s="876"/>
    </row>
    <row r="39" spans="1:46" ht="15.6" thickTop="1" thickBot="1" x14ac:dyDescent="0.35">
      <c r="A39" s="541" t="s">
        <v>48</v>
      </c>
      <c r="B39" s="329">
        <v>1</v>
      </c>
      <c r="C39" s="330">
        <v>0</v>
      </c>
      <c r="D39" s="330">
        <v>0</v>
      </c>
      <c r="E39" s="330">
        <v>0</v>
      </c>
      <c r="F39" s="494">
        <v>0</v>
      </c>
      <c r="G39" s="329">
        <v>0</v>
      </c>
      <c r="H39" s="13">
        <f>F39</f>
        <v>0</v>
      </c>
      <c r="I39" s="677"/>
      <c r="L39" s="541" t="s">
        <v>48</v>
      </c>
      <c r="M39" s="329">
        <v>1</v>
      </c>
      <c r="N39" s="330">
        <v>0</v>
      </c>
      <c r="O39" s="330">
        <v>0</v>
      </c>
      <c r="P39" s="330">
        <v>0</v>
      </c>
      <c r="Q39" s="330">
        <v>0</v>
      </c>
      <c r="R39" s="494">
        <v>0</v>
      </c>
      <c r="S39" s="329">
        <v>0</v>
      </c>
      <c r="T39" s="13">
        <f>N39+O39+P39+Q39+R39</f>
        <v>0</v>
      </c>
      <c r="U39" s="677"/>
      <c r="X39" s="541" t="s">
        <v>48</v>
      </c>
      <c r="Y39" s="329">
        <v>1</v>
      </c>
      <c r="Z39" s="330">
        <v>0</v>
      </c>
      <c r="AA39" s="330">
        <v>0</v>
      </c>
      <c r="AB39" s="330">
        <v>0</v>
      </c>
      <c r="AC39" s="330">
        <v>0</v>
      </c>
      <c r="AD39" s="494">
        <v>0</v>
      </c>
      <c r="AE39" s="329">
        <v>0</v>
      </c>
      <c r="AF39" s="13">
        <f>Z39+AA39+AB39+AC39+AD39</f>
        <v>0</v>
      </c>
      <c r="AG39" s="863"/>
      <c r="AJ39" s="541" t="s">
        <v>48</v>
      </c>
      <c r="AK39" s="329">
        <v>1</v>
      </c>
      <c r="AL39" s="330">
        <v>5</v>
      </c>
      <c r="AM39" s="330">
        <v>25</v>
      </c>
      <c r="AN39" s="330">
        <v>50</v>
      </c>
      <c r="AO39" s="494">
        <v>0</v>
      </c>
      <c r="AP39" s="329">
        <v>2000</v>
      </c>
      <c r="AQ39" s="13">
        <f>AO39</f>
        <v>0</v>
      </c>
      <c r="AR39" s="876"/>
    </row>
    <row r="40" spans="1:46" ht="15" thickBot="1" x14ac:dyDescent="0.35">
      <c r="A40" s="8"/>
      <c r="B40" s="8"/>
      <c r="C40" s="8"/>
      <c r="D40" s="8"/>
      <c r="E40" s="8"/>
      <c r="F40" s="8"/>
      <c r="G40" s="8"/>
      <c r="H40" s="8"/>
      <c r="I40" s="8"/>
      <c r="L40" s="8"/>
      <c r="M40" s="8"/>
      <c r="N40" s="8"/>
      <c r="O40" s="8"/>
      <c r="P40" s="8"/>
      <c r="Q40" s="8"/>
      <c r="R40" s="8"/>
      <c r="S40" s="8"/>
      <c r="T40" s="8"/>
      <c r="U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J40" s="195"/>
      <c r="AK40" s="878"/>
      <c r="AL40" s="876"/>
      <c r="AM40" s="876"/>
      <c r="AN40" s="876"/>
      <c r="AO40" s="876"/>
      <c r="AP40" s="876"/>
      <c r="AQ40" s="876"/>
      <c r="AR40" s="876"/>
    </row>
    <row r="41" spans="1:46" ht="15" thickBot="1" x14ac:dyDescent="0.35">
      <c r="A41" s="512" t="s">
        <v>46</v>
      </c>
      <c r="B41" s="100" t="s">
        <v>32</v>
      </c>
      <c r="C41" s="1218" t="s">
        <v>150</v>
      </c>
      <c r="D41" s="1222"/>
      <c r="E41" s="1222"/>
      <c r="F41" s="1222"/>
      <c r="G41" s="344" t="s">
        <v>59</v>
      </c>
      <c r="H41" s="9" t="s">
        <v>42</v>
      </c>
      <c r="I41" s="13" t="s">
        <v>80</v>
      </c>
      <c r="L41" s="446" t="s">
        <v>46</v>
      </c>
      <c r="M41" s="100" t="s">
        <v>32</v>
      </c>
      <c r="N41" s="1218" t="s">
        <v>152</v>
      </c>
      <c r="O41" s="1222"/>
      <c r="P41" s="1222"/>
      <c r="Q41" s="1222"/>
      <c r="R41" s="1219"/>
      <c r="S41" s="344" t="s">
        <v>59</v>
      </c>
      <c r="T41" s="9" t="s">
        <v>42</v>
      </c>
      <c r="U41" s="13" t="s">
        <v>80</v>
      </c>
      <c r="X41" s="866" t="s">
        <v>46</v>
      </c>
      <c r="Y41" s="100" t="s">
        <v>32</v>
      </c>
      <c r="Z41" s="1218" t="s">
        <v>151</v>
      </c>
      <c r="AA41" s="1222"/>
      <c r="AB41" s="1222"/>
      <c r="AC41" s="1222"/>
      <c r="AD41" s="1222"/>
      <c r="AE41" s="344" t="s">
        <v>59</v>
      </c>
      <c r="AF41" s="9" t="s">
        <v>42</v>
      </c>
      <c r="AG41" s="13" t="s">
        <v>80</v>
      </c>
      <c r="AJ41" s="162" t="s">
        <v>44</v>
      </c>
      <c r="AK41" s="100" t="s">
        <v>32</v>
      </c>
      <c r="AL41" s="1218" t="s">
        <v>161</v>
      </c>
      <c r="AM41" s="1222"/>
      <c r="AN41" s="1222"/>
      <c r="AO41" s="1219"/>
      <c r="AP41" s="344" t="s">
        <v>59</v>
      </c>
      <c r="AQ41" s="9" t="s">
        <v>42</v>
      </c>
      <c r="AR41" s="876"/>
    </row>
    <row r="42" spans="1:46" ht="15.6" thickTop="1" thickBot="1" x14ac:dyDescent="0.35">
      <c r="A42" s="521" t="s">
        <v>114</v>
      </c>
      <c r="B42" s="100" t="s">
        <v>33</v>
      </c>
      <c r="C42" s="140">
        <v>0</v>
      </c>
      <c r="D42" s="151">
        <v>1</v>
      </c>
      <c r="E42" s="151">
        <v>2</v>
      </c>
      <c r="F42" s="151">
        <v>3</v>
      </c>
      <c r="G42" s="13" t="s">
        <v>34</v>
      </c>
      <c r="H42" s="679"/>
      <c r="I42" s="673" t="s">
        <v>81</v>
      </c>
      <c r="L42" s="447" t="s">
        <v>101</v>
      </c>
      <c r="M42" s="100" t="s">
        <v>33</v>
      </c>
      <c r="N42" s="859">
        <v>0</v>
      </c>
      <c r="O42" s="218">
        <v>1</v>
      </c>
      <c r="P42" s="218">
        <v>2</v>
      </c>
      <c r="Q42" s="218">
        <v>3</v>
      </c>
      <c r="R42" s="219">
        <v>4</v>
      </c>
      <c r="S42" s="13" t="s">
        <v>34</v>
      </c>
      <c r="T42" s="679"/>
      <c r="U42" s="673" t="s">
        <v>81</v>
      </c>
      <c r="X42" s="867" t="s">
        <v>153</v>
      </c>
      <c r="Y42" s="100" t="s">
        <v>33</v>
      </c>
      <c r="Z42" s="862">
        <v>0</v>
      </c>
      <c r="AA42" s="218">
        <v>1</v>
      </c>
      <c r="AB42" s="218">
        <v>2</v>
      </c>
      <c r="AC42" s="218">
        <v>3</v>
      </c>
      <c r="AD42" s="219">
        <v>4</v>
      </c>
      <c r="AE42" s="13" t="s">
        <v>34</v>
      </c>
      <c r="AF42" s="864"/>
      <c r="AG42" s="861" t="s">
        <v>81</v>
      </c>
      <c r="AJ42" s="453" t="s">
        <v>37</v>
      </c>
      <c r="AK42" s="100" t="s">
        <v>33</v>
      </c>
      <c r="AL42" s="874">
        <v>0</v>
      </c>
      <c r="AM42" s="218">
        <v>1</v>
      </c>
      <c r="AN42" s="218">
        <v>2</v>
      </c>
      <c r="AO42" s="219">
        <v>3</v>
      </c>
      <c r="AP42" s="13" t="s">
        <v>34</v>
      </c>
      <c r="AQ42" s="877"/>
      <c r="AR42" s="876"/>
    </row>
    <row r="43" spans="1:46" ht="15.6" thickTop="1" thickBot="1" x14ac:dyDescent="0.35">
      <c r="A43" s="541" t="s">
        <v>48</v>
      </c>
      <c r="B43" s="329">
        <v>1</v>
      </c>
      <c r="C43" s="330">
        <v>0</v>
      </c>
      <c r="D43" s="330">
        <v>100</v>
      </c>
      <c r="E43" s="330">
        <v>500</v>
      </c>
      <c r="F43" s="494">
        <v>900</v>
      </c>
      <c r="G43" s="329">
        <v>1150</v>
      </c>
      <c r="H43" s="13">
        <f>F43</f>
        <v>900</v>
      </c>
      <c r="I43" s="13">
        <f>H7/(I67+H43*3*0.25)</f>
        <v>263.93888888888887</v>
      </c>
      <c r="L43" s="541" t="s">
        <v>98</v>
      </c>
      <c r="M43" s="329">
        <v>1</v>
      </c>
      <c r="N43" s="330">
        <v>0</v>
      </c>
      <c r="O43" s="330">
        <v>50</v>
      </c>
      <c r="P43" s="330">
        <v>250</v>
      </c>
      <c r="Q43" s="330">
        <v>650</v>
      </c>
      <c r="R43" s="494">
        <v>1150</v>
      </c>
      <c r="S43" s="329">
        <v>1150</v>
      </c>
      <c r="T43" s="13">
        <f>R43</f>
        <v>1150</v>
      </c>
      <c r="U43" s="13" t="e">
        <f>T7/(T67+T43*9)</f>
        <v>#VALUE!</v>
      </c>
      <c r="X43" s="541" t="s">
        <v>98</v>
      </c>
      <c r="Y43" s="329">
        <v>1</v>
      </c>
      <c r="Z43" s="330">
        <v>0</v>
      </c>
      <c r="AA43" s="330">
        <v>50</v>
      </c>
      <c r="AB43" s="330">
        <v>250</v>
      </c>
      <c r="AC43" s="330">
        <v>650</v>
      </c>
      <c r="AD43" s="494">
        <v>1150</v>
      </c>
      <c r="AE43" s="329">
        <v>1150</v>
      </c>
      <c r="AF43" s="13">
        <f>AD43</f>
        <v>1150</v>
      </c>
      <c r="AG43" s="13">
        <f>AF7/(AF67+AF43*9)</f>
        <v>9.0334541062801925</v>
      </c>
      <c r="AJ43" s="541" t="s">
        <v>48</v>
      </c>
      <c r="AK43" s="329">
        <v>1</v>
      </c>
      <c r="AL43" s="330">
        <v>0</v>
      </c>
      <c r="AM43" s="330">
        <v>0</v>
      </c>
      <c r="AN43" s="330">
        <v>0</v>
      </c>
      <c r="AO43" s="494">
        <v>0</v>
      </c>
      <c r="AP43" s="329">
        <v>0</v>
      </c>
      <c r="AQ43" s="13">
        <f>AO43</f>
        <v>0</v>
      </c>
      <c r="AR43" s="876"/>
    </row>
    <row r="44" spans="1:46" ht="15" thickBot="1" x14ac:dyDescent="0.35">
      <c r="A44" s="1216" t="s">
        <v>162</v>
      </c>
      <c r="B44" s="1217"/>
      <c r="C44" s="966">
        <f>C7/C3</f>
        <v>1.7590277777777781</v>
      </c>
      <c r="D44" s="966">
        <f t="shared" ref="D44:H44" si="4">D7/D3</f>
        <v>10.971875000000001</v>
      </c>
      <c r="E44" s="966">
        <f t="shared" si="4"/>
        <v>11.798412698412699</v>
      </c>
      <c r="F44" s="966">
        <f t="shared" si="4"/>
        <v>11.798412698412699</v>
      </c>
      <c r="G44" s="966">
        <f t="shared" si="4"/>
        <v>11.703333333333333</v>
      </c>
      <c r="H44" s="966">
        <f t="shared" si="4"/>
        <v>10.604687500000001</v>
      </c>
      <c r="J44" s="677"/>
      <c r="AJ44" s="8"/>
      <c r="AK44" s="8"/>
      <c r="AL44" s="8"/>
      <c r="AM44" s="8"/>
      <c r="AN44" s="8"/>
      <c r="AO44" s="8"/>
      <c r="AP44" s="8"/>
      <c r="AQ44" s="8"/>
      <c r="AR44" s="483"/>
    </row>
    <row r="45" spans="1:46" ht="15" thickBot="1" x14ac:dyDescent="0.35">
      <c r="A45" s="195"/>
      <c r="B45" s="872"/>
      <c r="C45" s="967"/>
      <c r="D45" s="967"/>
      <c r="E45" s="967"/>
      <c r="F45" s="967"/>
      <c r="G45" s="873"/>
      <c r="H45" s="483"/>
      <c r="I45" s="870"/>
      <c r="J45" s="677"/>
      <c r="AJ45" s="893" t="s">
        <v>44</v>
      </c>
      <c r="AK45" s="100" t="s">
        <v>32</v>
      </c>
      <c r="AL45" s="1218" t="s">
        <v>161</v>
      </c>
      <c r="AM45" s="1222"/>
      <c r="AN45" s="1222"/>
      <c r="AO45" s="1219"/>
      <c r="AP45" s="344" t="s">
        <v>59</v>
      </c>
      <c r="AQ45" s="9" t="s">
        <v>42</v>
      </c>
      <c r="AS45" s="499"/>
      <c r="AT45" s="499"/>
    </row>
    <row r="46" spans="1:46" ht="15.6" thickTop="1" thickBot="1" x14ac:dyDescent="0.35">
      <c r="J46" s="677"/>
      <c r="AJ46" s="894" t="s">
        <v>94</v>
      </c>
      <c r="AK46" s="100" t="s">
        <v>33</v>
      </c>
      <c r="AL46" s="874">
        <v>0</v>
      </c>
      <c r="AM46" s="218">
        <v>1</v>
      </c>
      <c r="AN46" s="218">
        <v>2</v>
      </c>
      <c r="AO46" s="219">
        <v>3</v>
      </c>
      <c r="AP46" s="13" t="s">
        <v>34</v>
      </c>
      <c r="AQ46" s="877"/>
      <c r="AS46" s="499"/>
      <c r="AT46" s="499"/>
    </row>
    <row r="47" spans="1:46" ht="15.6" thickTop="1" thickBot="1" x14ac:dyDescent="0.35">
      <c r="A47" s="1223" t="s">
        <v>36</v>
      </c>
      <c r="B47" s="100" t="s">
        <v>32</v>
      </c>
      <c r="C47" s="1218" t="s">
        <v>154</v>
      </c>
      <c r="D47" s="1222"/>
      <c r="E47" s="1222"/>
      <c r="F47" s="1222"/>
      <c r="G47" s="344" t="s">
        <v>59</v>
      </c>
      <c r="H47" s="9" t="s">
        <v>42</v>
      </c>
      <c r="I47" s="870"/>
      <c r="J47" s="677"/>
      <c r="L47" s="1220" t="s">
        <v>36</v>
      </c>
      <c r="M47" s="100" t="s">
        <v>32</v>
      </c>
      <c r="N47" s="1218" t="s">
        <v>155</v>
      </c>
      <c r="O47" s="1222"/>
      <c r="P47" s="1222"/>
      <c r="Q47" s="1222"/>
      <c r="R47" s="1219"/>
      <c r="S47" s="344" t="s">
        <v>59</v>
      </c>
      <c r="T47" s="9" t="s">
        <v>42</v>
      </c>
      <c r="U47" s="870"/>
      <c r="AJ47" s="541" t="s">
        <v>48</v>
      </c>
      <c r="AK47" s="329">
        <v>1</v>
      </c>
      <c r="AL47" s="330">
        <v>0</v>
      </c>
      <c r="AM47" s="330">
        <v>0</v>
      </c>
      <c r="AN47" s="330">
        <v>0</v>
      </c>
      <c r="AO47" s="494">
        <v>3500</v>
      </c>
      <c r="AP47" s="329">
        <v>3500</v>
      </c>
      <c r="AQ47" s="13">
        <f>AO47</f>
        <v>3500</v>
      </c>
      <c r="AS47" s="499"/>
      <c r="AT47" s="499"/>
    </row>
    <row r="48" spans="1:46" ht="15" thickBot="1" x14ac:dyDescent="0.35">
      <c r="A48" s="1224"/>
      <c r="B48" s="100" t="s">
        <v>33</v>
      </c>
      <c r="C48" s="868">
        <v>0</v>
      </c>
      <c r="D48" s="218">
        <v>1</v>
      </c>
      <c r="E48" s="218">
        <v>2</v>
      </c>
      <c r="F48" s="219">
        <v>3</v>
      </c>
      <c r="G48" s="13" t="s">
        <v>34</v>
      </c>
      <c r="H48" s="871"/>
      <c r="I48" s="870"/>
      <c r="L48" s="1221"/>
      <c r="M48" s="100" t="s">
        <v>33</v>
      </c>
      <c r="N48" s="868">
        <v>0</v>
      </c>
      <c r="O48" s="218">
        <v>1</v>
      </c>
      <c r="P48" s="218">
        <v>2</v>
      </c>
      <c r="Q48" s="218">
        <v>3</v>
      </c>
      <c r="R48" s="219">
        <v>4</v>
      </c>
      <c r="S48" s="13" t="s">
        <v>34</v>
      </c>
      <c r="T48" s="871"/>
      <c r="U48" s="870"/>
      <c r="AK48" s="878"/>
      <c r="AL48" s="876"/>
      <c r="AM48" s="876"/>
      <c r="AN48" s="876"/>
      <c r="AO48" s="876"/>
      <c r="AP48" s="876"/>
      <c r="AQ48" s="876"/>
      <c r="AS48" s="499"/>
      <c r="AT48" s="499"/>
    </row>
    <row r="49" spans="1:46" ht="15" thickBot="1" x14ac:dyDescent="0.35">
      <c r="A49" s="541" t="s">
        <v>48</v>
      </c>
      <c r="B49" s="329">
        <v>1</v>
      </c>
      <c r="C49" s="330">
        <v>1800</v>
      </c>
      <c r="D49" s="330">
        <v>3600</v>
      </c>
      <c r="E49" s="331">
        <v>3600</v>
      </c>
      <c r="F49" s="484">
        <v>3600</v>
      </c>
      <c r="G49" s="329">
        <v>3600</v>
      </c>
      <c r="H49" s="13">
        <f>C49+D49+E49+F49</f>
        <v>12600</v>
      </c>
      <c r="I49" s="870"/>
      <c r="L49" s="541" t="s">
        <v>48</v>
      </c>
      <c r="M49" s="329">
        <v>1</v>
      </c>
      <c r="N49" s="330">
        <v>1800</v>
      </c>
      <c r="O49" s="330">
        <v>3600</v>
      </c>
      <c r="P49" s="331">
        <v>3600</v>
      </c>
      <c r="Q49" s="331">
        <v>3600</v>
      </c>
      <c r="R49" s="484">
        <v>3600</v>
      </c>
      <c r="S49" s="329">
        <v>3600</v>
      </c>
      <c r="T49" s="13">
        <f>N49+O49+P49+Q49+R49</f>
        <v>16200</v>
      </c>
      <c r="U49" s="870"/>
      <c r="AJ49" s="446" t="s">
        <v>46</v>
      </c>
      <c r="AK49" s="100" t="s">
        <v>32</v>
      </c>
      <c r="AL49" s="1218" t="s">
        <v>161</v>
      </c>
      <c r="AM49" s="1222"/>
      <c r="AN49" s="1222"/>
      <c r="AO49" s="1219"/>
      <c r="AP49" s="344" t="s">
        <v>59</v>
      </c>
      <c r="AQ49" s="9" t="s">
        <v>42</v>
      </c>
      <c r="AS49" s="499"/>
      <c r="AT49" s="499"/>
    </row>
    <row r="50" spans="1:46" ht="15.6" thickTop="1" thickBot="1" x14ac:dyDescent="0.35">
      <c r="A50" s="195"/>
      <c r="B50" s="872"/>
      <c r="C50" s="196"/>
      <c r="D50" s="196"/>
      <c r="E50" s="196"/>
      <c r="F50" s="196"/>
      <c r="G50" s="533"/>
      <c r="H50" s="870"/>
      <c r="I50" s="870"/>
      <c r="L50" s="195"/>
      <c r="M50" s="872"/>
      <c r="N50" s="196"/>
      <c r="O50" s="196"/>
      <c r="P50" s="196"/>
      <c r="Q50" s="196"/>
      <c r="R50" s="196"/>
      <c r="S50" s="533"/>
      <c r="T50" s="870"/>
      <c r="U50" s="870"/>
      <c r="AJ50" s="892" t="s">
        <v>101</v>
      </c>
      <c r="AK50" s="100" t="s">
        <v>33</v>
      </c>
      <c r="AL50" s="874">
        <v>0</v>
      </c>
      <c r="AM50" s="218">
        <v>1</v>
      </c>
      <c r="AN50" s="218">
        <v>2</v>
      </c>
      <c r="AO50" s="219">
        <v>3</v>
      </c>
      <c r="AP50" s="13" t="s">
        <v>34</v>
      </c>
      <c r="AQ50" s="877"/>
      <c r="AS50" s="499"/>
      <c r="AT50" s="499"/>
    </row>
    <row r="51" spans="1:46" ht="15.6" thickTop="1" thickBot="1" x14ac:dyDescent="0.35">
      <c r="A51" s="215" t="s">
        <v>35</v>
      </c>
      <c r="B51" s="100" t="s">
        <v>32</v>
      </c>
      <c r="C51" s="1218" t="s">
        <v>154</v>
      </c>
      <c r="D51" s="1222"/>
      <c r="E51" s="1222"/>
      <c r="F51" s="1222"/>
      <c r="G51" s="344" t="s">
        <v>59</v>
      </c>
      <c r="H51" s="9" t="s">
        <v>42</v>
      </c>
      <c r="I51" s="870"/>
      <c r="J51" s="677"/>
      <c r="L51" s="215" t="s">
        <v>35</v>
      </c>
      <c r="M51" s="100" t="s">
        <v>32</v>
      </c>
      <c r="N51" s="1218" t="s">
        <v>155</v>
      </c>
      <c r="O51" s="1222"/>
      <c r="P51" s="1222"/>
      <c r="Q51" s="1222"/>
      <c r="R51" s="1219"/>
      <c r="S51" s="344" t="s">
        <v>59</v>
      </c>
      <c r="T51" s="9" t="s">
        <v>42</v>
      </c>
      <c r="U51" s="870"/>
      <c r="AJ51" s="541" t="s">
        <v>48</v>
      </c>
      <c r="AK51" s="329">
        <v>1</v>
      </c>
      <c r="AL51" s="330">
        <v>0</v>
      </c>
      <c r="AM51" s="330">
        <v>0</v>
      </c>
      <c r="AN51" s="330">
        <v>0</v>
      </c>
      <c r="AO51" s="494">
        <v>1500</v>
      </c>
      <c r="AP51" s="329">
        <v>1500</v>
      </c>
      <c r="AQ51" s="13">
        <f>AO51</f>
        <v>1500</v>
      </c>
      <c r="AS51" s="499"/>
      <c r="AT51" s="499"/>
    </row>
    <row r="52" spans="1:46" ht="15.6" thickTop="1" thickBot="1" x14ac:dyDescent="0.35">
      <c r="A52" s="461" t="s">
        <v>53</v>
      </c>
      <c r="B52" s="100" t="s">
        <v>33</v>
      </c>
      <c r="C52" s="868">
        <v>0</v>
      </c>
      <c r="D52" s="218">
        <v>1</v>
      </c>
      <c r="E52" s="218">
        <v>2</v>
      </c>
      <c r="F52" s="219">
        <v>3</v>
      </c>
      <c r="G52" s="13" t="s">
        <v>34</v>
      </c>
      <c r="H52" s="871"/>
      <c r="I52" s="870"/>
      <c r="J52" s="677"/>
      <c r="L52" s="461" t="s">
        <v>53</v>
      </c>
      <c r="M52" s="100" t="s">
        <v>33</v>
      </c>
      <c r="N52" s="868">
        <v>0</v>
      </c>
      <c r="O52" s="218">
        <v>1</v>
      </c>
      <c r="P52" s="218">
        <v>2</v>
      </c>
      <c r="Q52" s="218">
        <v>3</v>
      </c>
      <c r="R52" s="219">
        <v>4</v>
      </c>
      <c r="S52" s="13" t="s">
        <v>34</v>
      </c>
      <c r="T52" s="871"/>
      <c r="U52" s="870"/>
      <c r="AJ52" s="195"/>
      <c r="AK52" s="878"/>
      <c r="AL52" s="876"/>
      <c r="AM52" s="876"/>
      <c r="AN52" s="876"/>
      <c r="AO52" s="876"/>
      <c r="AP52" s="876"/>
      <c r="AQ52" s="876"/>
      <c r="AR52" s="876"/>
      <c r="AS52" s="499"/>
      <c r="AT52" s="499"/>
    </row>
    <row r="53" spans="1:46" ht="15.6" thickTop="1" thickBot="1" x14ac:dyDescent="0.35">
      <c r="A53" s="541" t="s">
        <v>48</v>
      </c>
      <c r="B53" s="329">
        <v>1</v>
      </c>
      <c r="C53" s="330">
        <f>C57+C61*2.333+C65*100</f>
        <v>3166.2500000000005</v>
      </c>
      <c r="D53" s="330">
        <f t="shared" ref="D53:F53" si="5">D57+D61*2.333+D65*100</f>
        <v>36665</v>
      </c>
      <c r="E53" s="330">
        <f t="shared" si="5"/>
        <v>26332.5</v>
      </c>
      <c r="F53" s="494">
        <f t="shared" si="5"/>
        <v>26332.5</v>
      </c>
      <c r="G53" s="329">
        <f>G57+G61*2.333+G65*100</f>
        <v>102665</v>
      </c>
      <c r="H53" s="13">
        <f>C53+D53+E53+F53</f>
        <v>92496.25</v>
      </c>
      <c r="I53" s="870"/>
      <c r="J53" s="677"/>
      <c r="L53" s="541" t="s">
        <v>48</v>
      </c>
      <c r="M53" s="329">
        <v>1</v>
      </c>
      <c r="N53" s="330">
        <f>N57+N61*2.333+N65*100</f>
        <v>3166.2500000000005</v>
      </c>
      <c r="O53" s="330">
        <f t="shared" ref="O53:R53" si="6">O57+O61*2.333+O65*100</f>
        <v>36665</v>
      </c>
      <c r="P53" s="330">
        <f t="shared" si="6"/>
        <v>26332.5</v>
      </c>
      <c r="Q53" s="330">
        <f t="shared" si="6"/>
        <v>26332.5</v>
      </c>
      <c r="R53" s="494">
        <f t="shared" si="6"/>
        <v>26332.5</v>
      </c>
      <c r="S53" s="329">
        <f>S57+S61*2.333+S65*100</f>
        <v>61665</v>
      </c>
      <c r="T53" s="9">
        <f>N53+O53+P53+Q53+R53</f>
        <v>118828.75</v>
      </c>
      <c r="U53" s="870"/>
      <c r="AJ53" s="415" t="s">
        <v>46</v>
      </c>
      <c r="AK53" s="100" t="s">
        <v>32</v>
      </c>
      <c r="AL53" s="1218" t="s">
        <v>161</v>
      </c>
      <c r="AM53" s="1222"/>
      <c r="AN53" s="1222"/>
      <c r="AO53" s="1219"/>
      <c r="AP53" s="344" t="s">
        <v>59</v>
      </c>
      <c r="AQ53" s="13" t="s">
        <v>42</v>
      </c>
      <c r="AR53" s="483"/>
      <c r="AS53" s="499"/>
      <c r="AT53" s="499"/>
    </row>
    <row r="54" spans="1:46" ht="15.6" thickTop="1" thickBot="1" x14ac:dyDescent="0.35">
      <c r="A54" s="195"/>
      <c r="B54" s="872"/>
      <c r="C54" s="193"/>
      <c r="D54" s="193"/>
      <c r="E54" s="193"/>
      <c r="F54" s="193"/>
      <c r="G54" s="870"/>
      <c r="H54" s="870"/>
      <c r="I54" s="870"/>
      <c r="J54" s="677"/>
      <c r="L54" s="195"/>
      <c r="M54" s="872"/>
      <c r="N54" s="870"/>
      <c r="O54" s="870"/>
      <c r="P54" s="870"/>
      <c r="Q54" s="870"/>
      <c r="R54" s="870"/>
      <c r="S54" s="870"/>
      <c r="T54" s="870"/>
      <c r="U54" s="870"/>
      <c r="AJ54" s="891" t="s">
        <v>47</v>
      </c>
      <c r="AK54" s="100" t="s">
        <v>33</v>
      </c>
      <c r="AL54" s="140">
        <v>0</v>
      </c>
      <c r="AM54" s="151">
        <v>1</v>
      </c>
      <c r="AN54" s="151">
        <v>2</v>
      </c>
      <c r="AO54" s="151">
        <v>3</v>
      </c>
      <c r="AP54" s="13" t="s">
        <v>34</v>
      </c>
      <c r="AQ54" s="875"/>
      <c r="AR54" s="483"/>
      <c r="AS54" s="499"/>
      <c r="AT54" s="499"/>
    </row>
    <row r="55" spans="1:46" ht="15.6" thickTop="1" thickBot="1" x14ac:dyDescent="0.35">
      <c r="A55" s="314" t="s">
        <v>35</v>
      </c>
      <c r="B55" s="100" t="s">
        <v>32</v>
      </c>
      <c r="C55" s="1218" t="s">
        <v>154</v>
      </c>
      <c r="D55" s="1222"/>
      <c r="E55" s="1222"/>
      <c r="F55" s="1222"/>
      <c r="G55" s="344" t="s">
        <v>59</v>
      </c>
      <c r="H55" s="9" t="s">
        <v>42</v>
      </c>
      <c r="I55" s="870"/>
      <c r="J55" s="677"/>
      <c r="L55" s="314" t="s">
        <v>35</v>
      </c>
      <c r="M55" s="100" t="s">
        <v>32</v>
      </c>
      <c r="N55" s="1218" t="s">
        <v>155</v>
      </c>
      <c r="O55" s="1222"/>
      <c r="P55" s="1222"/>
      <c r="Q55" s="1222"/>
      <c r="R55" s="1219"/>
      <c r="S55" s="344" t="s">
        <v>59</v>
      </c>
      <c r="T55" s="9" t="s">
        <v>42</v>
      </c>
      <c r="U55" s="870"/>
      <c r="AJ55" s="541" t="s">
        <v>48</v>
      </c>
      <c r="AK55" s="329">
        <v>1</v>
      </c>
      <c r="AL55" s="330">
        <v>0</v>
      </c>
      <c r="AM55" s="330">
        <v>0</v>
      </c>
      <c r="AN55" s="330">
        <v>0</v>
      </c>
      <c r="AO55" s="494">
        <v>150</v>
      </c>
      <c r="AP55" s="329">
        <v>150</v>
      </c>
      <c r="AQ55" s="13">
        <f>AO55</f>
        <v>150</v>
      </c>
      <c r="AR55" s="483"/>
      <c r="AS55" s="499"/>
      <c r="AT55" s="499"/>
    </row>
    <row r="56" spans="1:46" ht="15.6" thickTop="1" thickBot="1" x14ac:dyDescent="0.35">
      <c r="A56" s="460" t="s">
        <v>65</v>
      </c>
      <c r="B56" s="100" t="s">
        <v>33</v>
      </c>
      <c r="C56" s="868">
        <v>0</v>
      </c>
      <c r="D56" s="218">
        <v>1</v>
      </c>
      <c r="E56" s="218">
        <v>2</v>
      </c>
      <c r="F56" s="219">
        <v>3</v>
      </c>
      <c r="G56" s="13" t="s">
        <v>34</v>
      </c>
      <c r="H56" s="871"/>
      <c r="I56" s="870"/>
      <c r="J56" s="677"/>
      <c r="L56" s="460" t="s">
        <v>65</v>
      </c>
      <c r="M56" s="100" t="s">
        <v>33</v>
      </c>
      <c r="N56" s="868">
        <v>0</v>
      </c>
      <c r="O56" s="218">
        <v>1</v>
      </c>
      <c r="P56" s="218">
        <v>2</v>
      </c>
      <c r="Q56" s="218">
        <v>3</v>
      </c>
      <c r="R56" s="219">
        <v>4</v>
      </c>
      <c r="S56" s="13" t="s">
        <v>34</v>
      </c>
      <c r="T56" s="871"/>
      <c r="U56" s="870"/>
      <c r="AS56" s="499"/>
      <c r="AT56" s="499"/>
    </row>
    <row r="57" spans="1:46" ht="15.6" thickTop="1" thickBot="1" x14ac:dyDescent="0.35">
      <c r="A57" s="541" t="s">
        <v>48</v>
      </c>
      <c r="B57" s="329">
        <v>1</v>
      </c>
      <c r="C57" s="330">
        <v>250</v>
      </c>
      <c r="D57" s="330">
        <v>0</v>
      </c>
      <c r="E57" s="330">
        <v>500</v>
      </c>
      <c r="F57" s="494">
        <v>500</v>
      </c>
      <c r="G57" s="329">
        <v>1000</v>
      </c>
      <c r="H57" s="13">
        <f>C57+D57+E57+F57</f>
        <v>1250</v>
      </c>
      <c r="I57" s="870"/>
      <c r="J57" s="677"/>
      <c r="L57" s="541" t="s">
        <v>48</v>
      </c>
      <c r="M57" s="329">
        <v>1</v>
      </c>
      <c r="N57" s="330">
        <v>250</v>
      </c>
      <c r="O57" s="330">
        <v>0</v>
      </c>
      <c r="P57" s="330">
        <v>500</v>
      </c>
      <c r="Q57" s="330">
        <v>500</v>
      </c>
      <c r="R57" s="494">
        <v>500</v>
      </c>
      <c r="S57" s="329">
        <v>10000</v>
      </c>
      <c r="T57" s="13">
        <f>N57+O57+P57+Q57+R57</f>
        <v>1750</v>
      </c>
      <c r="U57" s="870"/>
      <c r="AJ57" s="164" t="s">
        <v>46</v>
      </c>
      <c r="AK57" s="100" t="s">
        <v>32</v>
      </c>
      <c r="AL57" s="1218" t="s">
        <v>161</v>
      </c>
      <c r="AM57" s="1222"/>
      <c r="AN57" s="1222"/>
      <c r="AO57" s="1219"/>
      <c r="AP57" s="344" t="s">
        <v>59</v>
      </c>
      <c r="AQ57" s="9" t="s">
        <v>42</v>
      </c>
      <c r="AR57" s="13" t="s">
        <v>80</v>
      </c>
      <c r="AS57" s="499"/>
      <c r="AT57" s="499"/>
    </row>
    <row r="58" spans="1:46" ht="15.6" thickTop="1" thickBot="1" x14ac:dyDescent="0.35">
      <c r="A58" s="192"/>
      <c r="B58" s="870"/>
      <c r="C58" s="870"/>
      <c r="D58" s="870"/>
      <c r="E58" s="870"/>
      <c r="F58" s="870"/>
      <c r="G58" s="870"/>
      <c r="H58" s="870"/>
      <c r="I58" s="870"/>
      <c r="J58" s="677"/>
      <c r="L58" s="192"/>
      <c r="M58" s="870"/>
      <c r="N58" s="870"/>
      <c r="O58" s="870"/>
      <c r="P58" s="870"/>
      <c r="Q58" s="870"/>
      <c r="R58" s="870"/>
      <c r="S58" s="870"/>
      <c r="T58" s="870"/>
      <c r="U58" s="870"/>
      <c r="AJ58" s="457" t="s">
        <v>39</v>
      </c>
      <c r="AK58" s="100" t="s">
        <v>33</v>
      </c>
      <c r="AL58" s="140">
        <v>0</v>
      </c>
      <c r="AM58" s="151">
        <v>1</v>
      </c>
      <c r="AN58" s="151">
        <v>2</v>
      </c>
      <c r="AO58" s="151">
        <v>3</v>
      </c>
      <c r="AP58" s="13" t="s">
        <v>34</v>
      </c>
      <c r="AQ58" s="877"/>
      <c r="AR58" s="875" t="s">
        <v>81</v>
      </c>
      <c r="AS58" s="499"/>
      <c r="AT58" s="499"/>
    </row>
    <row r="59" spans="1:46" ht="15.6" thickTop="1" thickBot="1" x14ac:dyDescent="0.35">
      <c r="A59" s="162" t="s">
        <v>35</v>
      </c>
      <c r="B59" s="100" t="s">
        <v>32</v>
      </c>
      <c r="C59" s="1218" t="s">
        <v>154</v>
      </c>
      <c r="D59" s="1222"/>
      <c r="E59" s="1222"/>
      <c r="F59" s="1222"/>
      <c r="G59" s="344" t="s">
        <v>59</v>
      </c>
      <c r="H59" s="9" t="s">
        <v>42</v>
      </c>
      <c r="I59" s="870"/>
      <c r="J59" s="677"/>
      <c r="L59" s="162" t="s">
        <v>35</v>
      </c>
      <c r="M59" s="100" t="s">
        <v>32</v>
      </c>
      <c r="N59" s="1218" t="s">
        <v>155</v>
      </c>
      <c r="O59" s="1222"/>
      <c r="P59" s="1222"/>
      <c r="Q59" s="1222"/>
      <c r="R59" s="1219"/>
      <c r="S59" s="344" t="s">
        <v>59</v>
      </c>
      <c r="T59" s="9" t="s">
        <v>42</v>
      </c>
      <c r="U59" s="870"/>
      <c r="AJ59" s="541" t="s">
        <v>48</v>
      </c>
      <c r="AK59" s="329">
        <v>1</v>
      </c>
      <c r="AL59" s="330">
        <v>0</v>
      </c>
      <c r="AM59" s="330">
        <v>0</v>
      </c>
      <c r="AN59" s="330">
        <v>0</v>
      </c>
      <c r="AO59" s="494">
        <v>50</v>
      </c>
      <c r="AP59" s="329">
        <v>50</v>
      </c>
      <c r="AQ59" s="13">
        <f>AO59</f>
        <v>50</v>
      </c>
      <c r="AR59" s="13">
        <f>AQ7/(AQ55+AQ59*400)</f>
        <v>52.893610421836229</v>
      </c>
      <c r="AS59" s="499"/>
      <c r="AT59" s="499"/>
    </row>
    <row r="60" spans="1:46" ht="15.6" thickTop="1" thickBot="1" x14ac:dyDescent="0.35">
      <c r="A60" s="459" t="s">
        <v>37</v>
      </c>
      <c r="B60" s="100" t="s">
        <v>33</v>
      </c>
      <c r="C60" s="868">
        <v>0</v>
      </c>
      <c r="D60" s="218">
        <v>1</v>
      </c>
      <c r="E60" s="218">
        <v>2</v>
      </c>
      <c r="F60" s="219">
        <v>3</v>
      </c>
      <c r="G60" s="13" t="s">
        <v>34</v>
      </c>
      <c r="H60" s="871"/>
      <c r="I60" s="870"/>
      <c r="J60" s="677"/>
      <c r="L60" s="459" t="s">
        <v>37</v>
      </c>
      <c r="M60" s="100" t="s">
        <v>33</v>
      </c>
      <c r="N60" s="868">
        <v>0</v>
      </c>
      <c r="O60" s="218">
        <v>1</v>
      </c>
      <c r="P60" s="218">
        <v>2</v>
      </c>
      <c r="Q60" s="218">
        <v>3</v>
      </c>
      <c r="R60" s="219">
        <v>4</v>
      </c>
      <c r="S60" s="13" t="s">
        <v>34</v>
      </c>
      <c r="T60" s="871"/>
      <c r="U60" s="870"/>
      <c r="AJ60" s="1216" t="s">
        <v>162</v>
      </c>
      <c r="AK60" s="1217"/>
      <c r="AL60" s="966">
        <f>AL7/AL3</f>
        <v>1.7590277777777781</v>
      </c>
      <c r="AM60" s="966">
        <f t="shared" ref="AM60:AQ60" si="7">AM7/AM3</f>
        <v>20.43888888888889</v>
      </c>
      <c r="AN60" s="966">
        <f t="shared" si="7"/>
        <v>21.874305555555555</v>
      </c>
      <c r="AO60" s="966">
        <f t="shared" si="7"/>
        <v>41.975000000000001</v>
      </c>
      <c r="AP60" s="966">
        <f t="shared" si="7"/>
        <v>2.9258333333333333</v>
      </c>
      <c r="AQ60" s="966">
        <f t="shared" si="7"/>
        <v>25.744112318840578</v>
      </c>
      <c r="AR60" s="876"/>
      <c r="AS60" s="499"/>
      <c r="AT60" s="499"/>
    </row>
    <row r="61" spans="1:46" ht="15.6" thickTop="1" thickBot="1" x14ac:dyDescent="0.35">
      <c r="A61" s="541" t="s">
        <v>48</v>
      </c>
      <c r="B61" s="329">
        <v>1</v>
      </c>
      <c r="C61" s="330">
        <v>1250</v>
      </c>
      <c r="D61" s="330">
        <v>5000</v>
      </c>
      <c r="E61" s="331">
        <v>2500</v>
      </c>
      <c r="F61" s="484">
        <v>2500</v>
      </c>
      <c r="G61" s="329">
        <v>5000</v>
      </c>
      <c r="H61" s="13">
        <f>C61+D61+E61+F61</f>
        <v>11250</v>
      </c>
      <c r="I61" s="870"/>
      <c r="J61" s="677"/>
      <c r="L61" s="541" t="s">
        <v>48</v>
      </c>
      <c r="M61" s="329">
        <v>1</v>
      </c>
      <c r="N61" s="330">
        <v>1250</v>
      </c>
      <c r="O61" s="330">
        <v>5000</v>
      </c>
      <c r="P61" s="331">
        <v>2500</v>
      </c>
      <c r="Q61" s="331">
        <v>2500</v>
      </c>
      <c r="R61" s="484">
        <v>2500</v>
      </c>
      <c r="S61" s="329">
        <v>5000</v>
      </c>
      <c r="T61" s="13">
        <f>N61+O61+P61+Q61+R61</f>
        <v>13750</v>
      </c>
      <c r="U61" s="870"/>
      <c r="AJ61" s="192"/>
      <c r="AK61" s="876"/>
      <c r="AL61" s="876"/>
      <c r="AM61" s="876"/>
      <c r="AN61" s="876"/>
      <c r="AO61" s="876"/>
      <c r="AP61" s="876"/>
      <c r="AQ61" s="876"/>
      <c r="AR61" s="876"/>
      <c r="AS61" s="499"/>
      <c r="AT61" s="499"/>
    </row>
    <row r="62" spans="1:46" ht="15" thickBot="1" x14ac:dyDescent="0.35">
      <c r="A62" s="192"/>
      <c r="B62" s="870"/>
      <c r="C62" s="870"/>
      <c r="D62" s="870"/>
      <c r="E62" s="870"/>
      <c r="F62" s="870"/>
      <c r="G62" s="870"/>
      <c r="H62" s="870"/>
      <c r="I62" s="870"/>
      <c r="J62" s="677"/>
      <c r="L62" s="192"/>
      <c r="M62" s="870"/>
      <c r="N62" s="870"/>
      <c r="O62" s="870"/>
      <c r="P62" s="870"/>
      <c r="Q62" s="870"/>
      <c r="R62" s="870"/>
      <c r="S62" s="870"/>
      <c r="T62" s="870"/>
      <c r="U62" s="870"/>
      <c r="AJ62" s="192"/>
      <c r="AK62" s="876"/>
      <c r="AL62" s="876"/>
      <c r="AM62" s="876"/>
      <c r="AN62" s="876"/>
      <c r="AO62" s="876"/>
      <c r="AP62" s="876"/>
      <c r="AQ62" s="876"/>
      <c r="AR62" s="876"/>
      <c r="AS62" s="499"/>
      <c r="AT62" s="499"/>
    </row>
    <row r="63" spans="1:46" ht="15" thickBot="1" x14ac:dyDescent="0.35">
      <c r="A63" s="163" t="s">
        <v>35</v>
      </c>
      <c r="B63" s="100" t="s">
        <v>32</v>
      </c>
      <c r="C63" s="1218" t="s">
        <v>154</v>
      </c>
      <c r="D63" s="1222"/>
      <c r="E63" s="1222"/>
      <c r="F63" s="1222"/>
      <c r="G63" s="344" t="s">
        <v>59</v>
      </c>
      <c r="H63" s="9" t="s">
        <v>42</v>
      </c>
      <c r="I63" s="870"/>
      <c r="J63" s="677"/>
      <c r="L63" s="163" t="s">
        <v>35</v>
      </c>
      <c r="M63" s="100" t="s">
        <v>32</v>
      </c>
      <c r="N63" s="1218" t="s">
        <v>155</v>
      </c>
      <c r="O63" s="1222"/>
      <c r="P63" s="1222"/>
      <c r="Q63" s="1222"/>
      <c r="R63" s="1219"/>
      <c r="S63" s="344" t="s">
        <v>59</v>
      </c>
      <c r="T63" s="9" t="s">
        <v>42</v>
      </c>
      <c r="U63" s="870"/>
      <c r="AJ63" s="195"/>
      <c r="AK63" s="878"/>
      <c r="AL63" s="196"/>
      <c r="AM63" s="196"/>
      <c r="AN63" s="196"/>
      <c r="AO63" s="196"/>
      <c r="AP63" s="533"/>
      <c r="AQ63" s="876"/>
      <c r="AR63" s="876"/>
      <c r="AS63" s="499"/>
      <c r="AT63" s="499"/>
    </row>
    <row r="64" spans="1:46" ht="15.6" thickTop="1" thickBot="1" x14ac:dyDescent="0.35">
      <c r="A64" s="860" t="s">
        <v>38</v>
      </c>
      <c r="B64" s="100" t="s">
        <v>33</v>
      </c>
      <c r="C64" s="868">
        <v>0</v>
      </c>
      <c r="D64" s="218">
        <v>1</v>
      </c>
      <c r="E64" s="218">
        <v>2</v>
      </c>
      <c r="F64" s="219">
        <v>3</v>
      </c>
      <c r="G64" s="13" t="s">
        <v>34</v>
      </c>
      <c r="H64" s="871"/>
      <c r="I64" s="870"/>
      <c r="J64" s="677"/>
      <c r="L64" s="860" t="s">
        <v>38</v>
      </c>
      <c r="M64" s="100" t="s">
        <v>33</v>
      </c>
      <c r="N64" s="868">
        <v>0</v>
      </c>
      <c r="O64" s="218">
        <v>1</v>
      </c>
      <c r="P64" s="218">
        <v>2</v>
      </c>
      <c r="Q64" s="218">
        <v>3</v>
      </c>
      <c r="R64" s="219">
        <v>4</v>
      </c>
      <c r="S64" s="13" t="s">
        <v>34</v>
      </c>
      <c r="T64" s="871"/>
      <c r="U64" s="870"/>
      <c r="AJ64" s="195"/>
      <c r="AK64" s="878"/>
      <c r="AL64" s="876"/>
      <c r="AM64" s="876"/>
      <c r="AN64" s="876"/>
      <c r="AO64" s="876"/>
      <c r="AP64" s="876"/>
      <c r="AQ64" s="876"/>
      <c r="AR64" s="876"/>
      <c r="AS64" s="499"/>
      <c r="AT64" s="499"/>
    </row>
    <row r="65" spans="1:46" ht="15.6" thickTop="1" thickBot="1" x14ac:dyDescent="0.35">
      <c r="A65" s="541" t="s">
        <v>48</v>
      </c>
      <c r="B65" s="329">
        <v>1</v>
      </c>
      <c r="C65" s="330">
        <v>0</v>
      </c>
      <c r="D65" s="330">
        <v>250</v>
      </c>
      <c r="E65" s="331">
        <v>200</v>
      </c>
      <c r="F65" s="484">
        <v>200</v>
      </c>
      <c r="G65" s="329">
        <v>900</v>
      </c>
      <c r="H65" s="13">
        <f>C65+D65+E65+F65</f>
        <v>650</v>
      </c>
      <c r="I65" s="870"/>
      <c r="J65" s="677"/>
      <c r="L65" s="541" t="s">
        <v>48</v>
      </c>
      <c r="M65" s="329">
        <v>1</v>
      </c>
      <c r="N65" s="330">
        <v>0</v>
      </c>
      <c r="O65" s="330">
        <v>250</v>
      </c>
      <c r="P65" s="331">
        <v>200</v>
      </c>
      <c r="Q65" s="331">
        <v>200</v>
      </c>
      <c r="R65" s="484">
        <v>200</v>
      </c>
      <c r="S65" s="329">
        <v>400</v>
      </c>
      <c r="T65" s="13">
        <f>N65+O65+P65+Q65+R65</f>
        <v>850</v>
      </c>
      <c r="U65" s="870"/>
      <c r="AJ65" s="192"/>
      <c r="AK65" s="876"/>
      <c r="AL65" s="876"/>
      <c r="AM65" s="876"/>
      <c r="AN65" s="876"/>
      <c r="AO65" s="876"/>
      <c r="AP65" s="876"/>
      <c r="AQ65" s="876"/>
      <c r="AR65" s="876"/>
      <c r="AS65" s="499"/>
      <c r="AT65" s="499"/>
    </row>
    <row r="66" spans="1:46" ht="15" thickBot="1" x14ac:dyDescent="0.35">
      <c r="A66" s="192"/>
      <c r="B66" s="870"/>
      <c r="C66" s="870"/>
      <c r="D66" s="870"/>
      <c r="E66" s="870"/>
      <c r="F66" s="870"/>
      <c r="G66" s="870"/>
      <c r="H66" s="870"/>
      <c r="I66" s="870"/>
      <c r="J66" s="677"/>
      <c r="L66" s="192"/>
      <c r="M66" s="870"/>
      <c r="N66" s="870"/>
      <c r="O66" s="870"/>
      <c r="P66" s="870"/>
      <c r="Q66" s="870"/>
      <c r="R66" s="870"/>
      <c r="S66" s="870"/>
      <c r="T66" s="870"/>
      <c r="U66" s="870"/>
      <c r="AJ66" s="192"/>
      <c r="AK66" s="876"/>
      <c r="AL66" s="876"/>
      <c r="AM66" s="876"/>
      <c r="AN66" s="876"/>
      <c r="AO66" s="876"/>
      <c r="AP66" s="876"/>
      <c r="AQ66" s="876"/>
      <c r="AR66" s="876"/>
      <c r="AS66" s="499"/>
      <c r="AT66" s="499"/>
    </row>
    <row r="67" spans="1:46" ht="15" thickBot="1" x14ac:dyDescent="0.35">
      <c r="A67" s="164" t="s">
        <v>35</v>
      </c>
      <c r="B67" s="100" t="s">
        <v>32</v>
      </c>
      <c r="C67" s="1218" t="s">
        <v>154</v>
      </c>
      <c r="D67" s="1222"/>
      <c r="E67" s="1222"/>
      <c r="F67" s="1222"/>
      <c r="G67" s="344" t="s">
        <v>59</v>
      </c>
      <c r="H67" s="9" t="s">
        <v>42</v>
      </c>
      <c r="I67" s="870"/>
      <c r="J67" s="677"/>
      <c r="L67" s="164" t="s">
        <v>35</v>
      </c>
      <c r="M67" s="100" t="s">
        <v>32</v>
      </c>
      <c r="N67" s="1218" t="s">
        <v>155</v>
      </c>
      <c r="O67" s="1222"/>
      <c r="P67" s="1222"/>
      <c r="Q67" s="1222"/>
      <c r="R67" s="1219"/>
      <c r="S67" s="344" t="s">
        <v>59</v>
      </c>
      <c r="T67" s="9" t="s">
        <v>42</v>
      </c>
      <c r="U67" s="870"/>
      <c r="AJ67" s="195"/>
      <c r="AK67" s="878"/>
      <c r="AL67" s="196"/>
      <c r="AM67" s="196"/>
      <c r="AN67" s="196"/>
      <c r="AO67" s="196"/>
      <c r="AP67" s="533"/>
      <c r="AQ67" s="876"/>
      <c r="AR67" s="876"/>
      <c r="AS67" s="499"/>
      <c r="AT67" s="499"/>
    </row>
    <row r="68" spans="1:46" ht="15.6" thickTop="1" thickBot="1" x14ac:dyDescent="0.35">
      <c r="A68" s="457" t="s">
        <v>39</v>
      </c>
      <c r="B68" s="100" t="s">
        <v>33</v>
      </c>
      <c r="C68" s="868">
        <v>0</v>
      </c>
      <c r="D68" s="218">
        <v>1</v>
      </c>
      <c r="E68" s="218">
        <v>2</v>
      </c>
      <c r="F68" s="219">
        <v>3</v>
      </c>
      <c r="G68" s="13" t="s">
        <v>34</v>
      </c>
      <c r="H68" s="871"/>
      <c r="J68" s="677"/>
      <c r="L68" s="457" t="s">
        <v>39</v>
      </c>
      <c r="M68" s="100" t="s">
        <v>33</v>
      </c>
      <c r="N68" s="868">
        <v>0</v>
      </c>
      <c r="O68" s="218">
        <v>1</v>
      </c>
      <c r="P68" s="218">
        <v>2</v>
      </c>
      <c r="Q68" s="218">
        <v>3</v>
      </c>
      <c r="R68" s="219">
        <v>4</v>
      </c>
      <c r="S68" s="13" t="s">
        <v>34</v>
      </c>
      <c r="T68" s="871"/>
      <c r="AJ68" s="195"/>
      <c r="AK68" s="878"/>
      <c r="AL68" s="876"/>
      <c r="AM68" s="876"/>
      <c r="AN68" s="876"/>
      <c r="AO68" s="876"/>
      <c r="AP68" s="876"/>
      <c r="AQ68" s="876"/>
      <c r="AR68" s="499"/>
      <c r="AS68" s="499"/>
      <c r="AT68" s="499"/>
    </row>
    <row r="69" spans="1:46" ht="15.6" thickTop="1" thickBot="1" x14ac:dyDescent="0.35">
      <c r="A69" s="541" t="s">
        <v>48</v>
      </c>
      <c r="B69" s="329">
        <v>1</v>
      </c>
      <c r="C69" s="330">
        <v>0</v>
      </c>
      <c r="D69" s="330">
        <v>62.5</v>
      </c>
      <c r="E69" s="331">
        <v>50</v>
      </c>
      <c r="F69" s="484">
        <v>50</v>
      </c>
      <c r="G69" s="329">
        <v>900</v>
      </c>
      <c r="H69" s="13">
        <f>C69+D69+E69+F69</f>
        <v>162.5</v>
      </c>
      <c r="I69" s="870"/>
      <c r="J69" s="677"/>
      <c r="L69" s="541" t="s">
        <v>48</v>
      </c>
      <c r="M69" s="329">
        <v>1</v>
      </c>
      <c r="N69" s="330">
        <v>0</v>
      </c>
      <c r="O69" s="330">
        <v>62.5</v>
      </c>
      <c r="P69" s="331">
        <v>50</v>
      </c>
      <c r="Q69" s="331">
        <v>50</v>
      </c>
      <c r="R69" s="484">
        <v>50</v>
      </c>
      <c r="S69" s="329">
        <v>100</v>
      </c>
      <c r="T69" s="13">
        <f>N69+O69+P69+Q69+R69</f>
        <v>212.5</v>
      </c>
      <c r="U69" s="870"/>
      <c r="AJ69" s="192"/>
      <c r="AK69" s="876"/>
      <c r="AL69" s="876"/>
      <c r="AM69" s="876"/>
      <c r="AN69" s="876"/>
      <c r="AO69" s="876"/>
      <c r="AP69" s="876"/>
      <c r="AQ69" s="876"/>
      <c r="AR69" s="876"/>
      <c r="AS69" s="499"/>
      <c r="AT69" s="499"/>
    </row>
    <row r="70" spans="1:46" ht="15" thickBot="1" x14ac:dyDescent="0.35">
      <c r="A70" s="192"/>
      <c r="B70" s="870"/>
      <c r="C70" s="870"/>
      <c r="D70" s="870"/>
      <c r="E70" s="870"/>
      <c r="F70" s="870"/>
      <c r="G70" s="870"/>
      <c r="H70" s="870"/>
      <c r="I70" s="870"/>
      <c r="J70" s="499"/>
      <c r="L70" s="192"/>
      <c r="M70" s="870"/>
      <c r="N70" s="870"/>
      <c r="O70" s="870"/>
      <c r="P70" s="870"/>
      <c r="Q70" s="870"/>
      <c r="R70" s="870"/>
      <c r="S70" s="870"/>
      <c r="T70" s="870"/>
      <c r="U70" s="870"/>
      <c r="AJ70" s="192"/>
      <c r="AK70" s="876"/>
      <c r="AL70" s="876"/>
      <c r="AM70" s="876"/>
      <c r="AN70" s="876"/>
      <c r="AO70" s="876"/>
      <c r="AP70" s="876"/>
      <c r="AQ70" s="876"/>
      <c r="AR70" s="876"/>
      <c r="AS70" s="499"/>
      <c r="AT70" s="499"/>
    </row>
    <row r="71" spans="1:46" ht="15" thickBot="1" x14ac:dyDescent="0.35">
      <c r="A71" s="165" t="s">
        <v>35</v>
      </c>
      <c r="B71" s="100" t="s">
        <v>32</v>
      </c>
      <c r="C71" s="1218" t="s">
        <v>154</v>
      </c>
      <c r="D71" s="1222"/>
      <c r="E71" s="1222"/>
      <c r="F71" s="1222"/>
      <c r="G71" s="344" t="s">
        <v>59</v>
      </c>
      <c r="H71" s="9" t="s">
        <v>42</v>
      </c>
      <c r="I71" s="870"/>
      <c r="J71" s="499"/>
      <c r="L71" s="165" t="s">
        <v>35</v>
      </c>
      <c r="M71" s="100" t="s">
        <v>32</v>
      </c>
      <c r="N71" s="1218" t="s">
        <v>155</v>
      </c>
      <c r="O71" s="1222"/>
      <c r="P71" s="1222"/>
      <c r="Q71" s="1222"/>
      <c r="R71" s="1219"/>
      <c r="S71" s="344" t="s">
        <v>59</v>
      </c>
      <c r="T71" s="9" t="s">
        <v>42</v>
      </c>
      <c r="U71" s="870"/>
      <c r="AJ71" s="195"/>
      <c r="AK71" s="878"/>
      <c r="AL71" s="196"/>
      <c r="AM71" s="196"/>
      <c r="AN71" s="196"/>
      <c r="AO71" s="196"/>
      <c r="AP71" s="533"/>
      <c r="AQ71" s="876"/>
      <c r="AR71" s="876"/>
      <c r="AS71" s="499"/>
      <c r="AT71" s="499"/>
    </row>
    <row r="72" spans="1:46" ht="15.6" thickTop="1" thickBot="1" x14ac:dyDescent="0.35">
      <c r="A72" s="456" t="s">
        <v>40</v>
      </c>
      <c r="B72" s="100" t="s">
        <v>33</v>
      </c>
      <c r="C72" s="868">
        <v>0</v>
      </c>
      <c r="D72" s="218">
        <v>1</v>
      </c>
      <c r="E72" s="218">
        <v>2</v>
      </c>
      <c r="F72" s="219">
        <v>3</v>
      </c>
      <c r="G72" s="13" t="s">
        <v>34</v>
      </c>
      <c r="H72" s="871"/>
      <c r="I72" s="870"/>
      <c r="J72" s="499"/>
      <c r="L72" s="456" t="s">
        <v>40</v>
      </c>
      <c r="M72" s="100" t="s">
        <v>33</v>
      </c>
      <c r="N72" s="868">
        <v>0</v>
      </c>
      <c r="O72" s="218">
        <v>1</v>
      </c>
      <c r="P72" s="218">
        <v>2</v>
      </c>
      <c r="Q72" s="218">
        <v>3</v>
      </c>
      <c r="R72" s="219">
        <v>4</v>
      </c>
      <c r="S72" s="13" t="s">
        <v>34</v>
      </c>
      <c r="T72" s="871"/>
      <c r="U72" s="870"/>
      <c r="AJ72" s="195"/>
      <c r="AK72" s="878"/>
      <c r="AL72" s="876"/>
      <c r="AM72" s="876"/>
      <c r="AN72" s="876"/>
      <c r="AO72" s="876"/>
      <c r="AP72" s="876"/>
      <c r="AQ72" s="876"/>
      <c r="AR72" s="876"/>
      <c r="AS72" s="499"/>
      <c r="AT72" s="499"/>
    </row>
    <row r="73" spans="1:46" ht="15.6" thickTop="1" thickBot="1" x14ac:dyDescent="0.35">
      <c r="A73" s="541" t="s">
        <v>48</v>
      </c>
      <c r="B73" s="329">
        <v>1</v>
      </c>
      <c r="C73" s="330">
        <v>2.5</v>
      </c>
      <c r="D73" s="330">
        <v>25</v>
      </c>
      <c r="E73" s="330">
        <v>20</v>
      </c>
      <c r="F73" s="494">
        <v>20</v>
      </c>
      <c r="G73" s="329">
        <v>360</v>
      </c>
      <c r="H73" s="13">
        <f>C73+D73+E73+F73</f>
        <v>67.5</v>
      </c>
      <c r="I73" s="870"/>
      <c r="J73" s="499"/>
      <c r="L73" s="541" t="s">
        <v>48</v>
      </c>
      <c r="M73" s="329">
        <v>1</v>
      </c>
      <c r="N73" s="330">
        <v>2.5</v>
      </c>
      <c r="O73" s="330">
        <v>25</v>
      </c>
      <c r="P73" s="330">
        <v>20</v>
      </c>
      <c r="Q73" s="330">
        <v>20</v>
      </c>
      <c r="R73" s="494">
        <v>20</v>
      </c>
      <c r="S73" s="329">
        <v>40</v>
      </c>
      <c r="T73" s="13">
        <f>N73+O73+P73+Q73+R73</f>
        <v>87.5</v>
      </c>
      <c r="U73" s="870"/>
      <c r="AJ73" s="192"/>
      <c r="AK73" s="876"/>
      <c r="AL73" s="876"/>
      <c r="AM73" s="876"/>
      <c r="AN73" s="876"/>
      <c r="AO73" s="876"/>
      <c r="AP73" s="876"/>
      <c r="AQ73" s="876"/>
      <c r="AR73" s="876"/>
      <c r="AS73" s="499"/>
      <c r="AT73" s="499"/>
    </row>
    <row r="74" spans="1:46" ht="15" thickBot="1" x14ac:dyDescent="0.35">
      <c r="A74" s="870"/>
      <c r="B74" s="870"/>
      <c r="C74" s="870"/>
      <c r="D74" s="870"/>
      <c r="E74" s="870"/>
      <c r="F74" s="870"/>
      <c r="G74" s="499"/>
      <c r="H74" s="499"/>
      <c r="I74" s="870"/>
      <c r="J74" s="499"/>
      <c r="L74" s="870"/>
      <c r="M74" s="870"/>
      <c r="N74" s="870"/>
      <c r="O74" s="870"/>
      <c r="P74" s="870"/>
      <c r="Q74" s="870"/>
      <c r="R74" s="870"/>
      <c r="S74" s="499"/>
      <c r="T74" s="499"/>
      <c r="U74" s="870"/>
      <c r="AJ74" s="876"/>
      <c r="AK74" s="876"/>
      <c r="AL74" s="876"/>
      <c r="AM74" s="876"/>
      <c r="AN74" s="876"/>
      <c r="AO74" s="876"/>
      <c r="AP74" s="499"/>
      <c r="AQ74" s="499"/>
      <c r="AR74" s="876"/>
      <c r="AS74" s="499"/>
      <c r="AT74" s="499"/>
    </row>
    <row r="75" spans="1:46" ht="15" thickBot="1" x14ac:dyDescent="0.35">
      <c r="A75" s="213" t="s">
        <v>35</v>
      </c>
      <c r="B75" s="100" t="s">
        <v>32</v>
      </c>
      <c r="C75" s="1218" t="s">
        <v>154</v>
      </c>
      <c r="D75" s="1222"/>
      <c r="E75" s="1222"/>
      <c r="F75" s="1222"/>
      <c r="G75" s="344" t="s">
        <v>59</v>
      </c>
      <c r="H75" s="9" t="s">
        <v>42</v>
      </c>
      <c r="I75" s="870"/>
      <c r="L75" s="213" t="s">
        <v>35</v>
      </c>
      <c r="M75" s="100" t="s">
        <v>32</v>
      </c>
      <c r="N75" s="1218" t="s">
        <v>155</v>
      </c>
      <c r="O75" s="1222"/>
      <c r="P75" s="1222"/>
      <c r="Q75" s="1222"/>
      <c r="R75" s="1219"/>
      <c r="S75" s="344" t="s">
        <v>59</v>
      </c>
      <c r="T75" s="9" t="s">
        <v>42</v>
      </c>
      <c r="U75" s="870"/>
      <c r="AJ75" s="195"/>
      <c r="AK75" s="878"/>
      <c r="AL75" s="196"/>
      <c r="AM75" s="196"/>
      <c r="AN75" s="196"/>
      <c r="AO75" s="196"/>
      <c r="AP75" s="533"/>
      <c r="AQ75" s="876"/>
      <c r="AR75" s="876"/>
      <c r="AS75" s="499"/>
      <c r="AT75" s="499"/>
    </row>
    <row r="76" spans="1:46" ht="15.6" thickTop="1" thickBot="1" x14ac:dyDescent="0.35">
      <c r="A76" s="455" t="s">
        <v>41</v>
      </c>
      <c r="B76" s="100" t="s">
        <v>33</v>
      </c>
      <c r="C76" s="868">
        <v>0</v>
      </c>
      <c r="D76" s="218">
        <v>1</v>
      </c>
      <c r="E76" s="218">
        <v>2</v>
      </c>
      <c r="F76" s="219">
        <v>3</v>
      </c>
      <c r="G76" s="13" t="s">
        <v>34</v>
      </c>
      <c r="H76" s="871"/>
      <c r="I76" s="870"/>
      <c r="L76" s="455" t="s">
        <v>41</v>
      </c>
      <c r="M76" s="100" t="s">
        <v>33</v>
      </c>
      <c r="N76" s="868">
        <v>0</v>
      </c>
      <c r="O76" s="218">
        <v>1</v>
      </c>
      <c r="P76" s="218">
        <v>2</v>
      </c>
      <c r="Q76" s="218">
        <v>3</v>
      </c>
      <c r="R76" s="219">
        <v>4</v>
      </c>
      <c r="S76" s="13" t="s">
        <v>34</v>
      </c>
      <c r="T76" s="871"/>
      <c r="U76" s="870"/>
      <c r="AJ76" s="195"/>
      <c r="AK76" s="878"/>
      <c r="AL76" s="876"/>
      <c r="AM76" s="876"/>
      <c r="AN76" s="876"/>
      <c r="AO76" s="876"/>
      <c r="AP76" s="876"/>
      <c r="AQ76" s="876"/>
      <c r="AR76" s="876"/>
      <c r="AS76" s="499"/>
      <c r="AT76" s="499"/>
    </row>
    <row r="77" spans="1:46" ht="15.6" thickTop="1" thickBot="1" x14ac:dyDescent="0.35">
      <c r="A77" s="541" t="s">
        <v>48</v>
      </c>
      <c r="B77" s="329">
        <v>1</v>
      </c>
      <c r="C77" s="330">
        <v>0.75</v>
      </c>
      <c r="D77" s="330">
        <v>7.5</v>
      </c>
      <c r="E77" s="330">
        <v>6.25</v>
      </c>
      <c r="F77" s="494">
        <v>6.25</v>
      </c>
      <c r="G77" s="329">
        <v>108</v>
      </c>
      <c r="H77" s="13">
        <f>C77+D77+E77+F77</f>
        <v>20.75</v>
      </c>
      <c r="I77" s="870"/>
      <c r="L77" s="541" t="s">
        <v>48</v>
      </c>
      <c r="M77" s="329">
        <v>1</v>
      </c>
      <c r="N77" s="330">
        <v>0.75</v>
      </c>
      <c r="O77" s="330">
        <v>7.5</v>
      </c>
      <c r="P77" s="330">
        <v>6.25</v>
      </c>
      <c r="Q77" s="330">
        <v>6.25</v>
      </c>
      <c r="R77" s="494">
        <v>6.25</v>
      </c>
      <c r="S77" s="329">
        <v>12.5</v>
      </c>
      <c r="T77" s="13">
        <f>N77+O77+P77+Q77+R77</f>
        <v>27</v>
      </c>
      <c r="U77" s="870"/>
      <c r="AJ77" s="192"/>
      <c r="AK77" s="876"/>
      <c r="AL77" s="876"/>
      <c r="AM77" s="876"/>
      <c r="AN77" s="876"/>
      <c r="AO77" s="876"/>
      <c r="AP77" s="876"/>
      <c r="AQ77" s="876"/>
      <c r="AR77" s="876"/>
      <c r="AS77" s="499"/>
      <c r="AT77" s="499"/>
    </row>
    <row r="78" spans="1:46" ht="15" thickBot="1" x14ac:dyDescent="0.35">
      <c r="A78" s="195"/>
      <c r="B78" s="872"/>
      <c r="C78" s="196"/>
      <c r="D78" s="196"/>
      <c r="E78" s="196"/>
      <c r="F78" s="196"/>
      <c r="G78" s="192"/>
      <c r="H78" s="870"/>
      <c r="I78" s="870"/>
      <c r="L78" s="195"/>
      <c r="M78" s="872"/>
      <c r="N78" s="196"/>
      <c r="O78" s="196"/>
      <c r="P78" s="196"/>
      <c r="Q78" s="196"/>
      <c r="R78" s="196"/>
      <c r="S78" s="192"/>
      <c r="T78" s="870"/>
      <c r="U78" s="870"/>
      <c r="AJ78" s="195"/>
      <c r="AK78" s="878"/>
      <c r="AL78" s="196"/>
      <c r="AM78" s="196"/>
      <c r="AN78" s="196"/>
      <c r="AO78" s="196"/>
      <c r="AP78" s="192"/>
      <c r="AQ78" s="876"/>
      <c r="AR78" s="876"/>
      <c r="AS78" s="499"/>
      <c r="AT78" s="499"/>
    </row>
    <row r="79" spans="1:46" ht="15" thickBot="1" x14ac:dyDescent="0.35">
      <c r="A79" s="415" t="s">
        <v>44</v>
      </c>
      <c r="B79" s="100" t="s">
        <v>32</v>
      </c>
      <c r="C79" s="1218" t="s">
        <v>154</v>
      </c>
      <c r="D79" s="1222"/>
      <c r="E79" s="1222"/>
      <c r="F79" s="1222"/>
      <c r="G79" s="344" t="s">
        <v>59</v>
      </c>
      <c r="H79" s="9" t="s">
        <v>42</v>
      </c>
      <c r="I79" s="870"/>
      <c r="L79" s="415" t="s">
        <v>44</v>
      </c>
      <c r="M79" s="100" t="s">
        <v>32</v>
      </c>
      <c r="N79" s="1218" t="s">
        <v>155</v>
      </c>
      <c r="O79" s="1222"/>
      <c r="P79" s="1222"/>
      <c r="Q79" s="1222"/>
      <c r="R79" s="1219"/>
      <c r="S79" s="344" t="s">
        <v>59</v>
      </c>
      <c r="T79" s="9" t="s">
        <v>42</v>
      </c>
      <c r="U79" s="870"/>
      <c r="AJ79" s="195"/>
      <c r="AK79" s="878"/>
      <c r="AL79" s="196"/>
      <c r="AM79" s="196"/>
      <c r="AN79" s="196"/>
      <c r="AO79" s="196"/>
      <c r="AP79" s="533"/>
      <c r="AQ79" s="876"/>
      <c r="AR79" s="876"/>
      <c r="AS79" s="499"/>
      <c r="AT79" s="499"/>
    </row>
    <row r="80" spans="1:46" ht="15.6" thickTop="1" thickBot="1" x14ac:dyDescent="0.35">
      <c r="A80" s="454" t="s">
        <v>47</v>
      </c>
      <c r="B80" s="100" t="s">
        <v>33</v>
      </c>
      <c r="C80" s="868">
        <v>0</v>
      </c>
      <c r="D80" s="218">
        <v>1</v>
      </c>
      <c r="E80" s="218">
        <v>2</v>
      </c>
      <c r="F80" s="219">
        <v>3</v>
      </c>
      <c r="G80" s="13" t="s">
        <v>34</v>
      </c>
      <c r="H80" s="871"/>
      <c r="I80" s="870"/>
      <c r="L80" s="454" t="s">
        <v>47</v>
      </c>
      <c r="M80" s="100" t="s">
        <v>33</v>
      </c>
      <c r="N80" s="868">
        <v>0</v>
      </c>
      <c r="O80" s="218">
        <v>1</v>
      </c>
      <c r="P80" s="218">
        <v>2</v>
      </c>
      <c r="Q80" s="218">
        <v>3</v>
      </c>
      <c r="R80" s="219">
        <v>4</v>
      </c>
      <c r="S80" s="13" t="s">
        <v>34</v>
      </c>
      <c r="T80" s="871"/>
      <c r="U80" s="870"/>
      <c r="AJ80" s="195"/>
      <c r="AK80" s="878"/>
      <c r="AL80" s="876"/>
      <c r="AM80" s="876"/>
      <c r="AN80" s="876"/>
      <c r="AO80" s="876"/>
      <c r="AP80" s="876"/>
      <c r="AQ80" s="876"/>
      <c r="AR80" s="876"/>
      <c r="AS80" s="499"/>
      <c r="AT80" s="499"/>
    </row>
    <row r="81" spans="1:46" ht="15.6" thickTop="1" thickBot="1" x14ac:dyDescent="0.35">
      <c r="A81" s="541" t="s">
        <v>48</v>
      </c>
      <c r="B81" s="329">
        <v>1</v>
      </c>
      <c r="C81" s="330">
        <v>0</v>
      </c>
      <c r="D81" s="330">
        <v>500</v>
      </c>
      <c r="E81" s="330">
        <v>1000</v>
      </c>
      <c r="F81" s="494">
        <v>1500</v>
      </c>
      <c r="G81" s="329">
        <v>2000</v>
      </c>
      <c r="H81" s="13">
        <f>F81</f>
        <v>1500</v>
      </c>
      <c r="I81" s="870"/>
      <c r="L81" s="541" t="s">
        <v>48</v>
      </c>
      <c r="M81" s="329">
        <v>1</v>
      </c>
      <c r="N81" s="330">
        <v>0</v>
      </c>
      <c r="O81" s="330">
        <v>500</v>
      </c>
      <c r="P81" s="330">
        <v>1000</v>
      </c>
      <c r="Q81" s="330">
        <v>1500</v>
      </c>
      <c r="R81" s="494">
        <v>2000</v>
      </c>
      <c r="S81" s="329">
        <v>2000</v>
      </c>
      <c r="T81" s="13">
        <f>N81+O81+P81+Q81+R81</f>
        <v>5000</v>
      </c>
      <c r="U81" s="870"/>
      <c r="AJ81" s="192"/>
      <c r="AK81" s="876"/>
      <c r="AL81" s="876"/>
      <c r="AM81" s="876"/>
      <c r="AN81" s="876"/>
      <c r="AO81" s="876"/>
      <c r="AP81" s="876"/>
      <c r="AQ81" s="876"/>
      <c r="AR81" s="876"/>
      <c r="AS81" s="499"/>
      <c r="AT81" s="499"/>
    </row>
    <row r="82" spans="1:46" ht="15" thickBot="1" x14ac:dyDescent="0.35">
      <c r="A82" s="195"/>
      <c r="B82" s="872"/>
      <c r="C82" s="870"/>
      <c r="D82" s="870"/>
      <c r="E82" s="870"/>
      <c r="F82" s="870"/>
      <c r="G82" s="870"/>
      <c r="H82" s="870"/>
      <c r="I82" s="870"/>
      <c r="L82" s="195"/>
      <c r="M82" s="872"/>
      <c r="N82" s="870"/>
      <c r="O82" s="870"/>
      <c r="P82" s="870"/>
      <c r="Q82" s="870"/>
      <c r="R82" s="870"/>
      <c r="S82" s="870"/>
      <c r="T82" s="870"/>
      <c r="U82" s="870"/>
      <c r="AJ82" s="195"/>
      <c r="AK82" s="878"/>
      <c r="AL82" s="876"/>
      <c r="AM82" s="876"/>
      <c r="AN82" s="876"/>
      <c r="AO82" s="876"/>
      <c r="AP82" s="876"/>
      <c r="AQ82" s="876"/>
      <c r="AR82" s="876"/>
      <c r="AS82" s="499"/>
      <c r="AT82" s="499"/>
    </row>
    <row r="83" spans="1:46" ht="15" thickBot="1" x14ac:dyDescent="0.35">
      <c r="A83" s="162" t="s">
        <v>44</v>
      </c>
      <c r="B83" s="100" t="s">
        <v>32</v>
      </c>
      <c r="C83" s="1218" t="s">
        <v>154</v>
      </c>
      <c r="D83" s="1222"/>
      <c r="E83" s="1222"/>
      <c r="F83" s="1222"/>
      <c r="G83" s="344" t="s">
        <v>59</v>
      </c>
      <c r="H83" s="9" t="s">
        <v>42</v>
      </c>
      <c r="I83" s="870"/>
      <c r="L83" s="162" t="s">
        <v>44</v>
      </c>
      <c r="M83" s="100" t="s">
        <v>32</v>
      </c>
      <c r="N83" s="1218" t="s">
        <v>155</v>
      </c>
      <c r="O83" s="1222"/>
      <c r="P83" s="1222"/>
      <c r="Q83" s="1222"/>
      <c r="R83" s="1219"/>
      <c r="S83" s="344" t="s">
        <v>59</v>
      </c>
      <c r="T83" s="9" t="s">
        <v>42</v>
      </c>
      <c r="U83" s="870"/>
      <c r="AJ83" s="195"/>
      <c r="AK83" s="878"/>
      <c r="AL83" s="196"/>
      <c r="AM83" s="196"/>
      <c r="AN83" s="196"/>
      <c r="AO83" s="196"/>
      <c r="AP83" s="533"/>
      <c r="AQ83" s="876"/>
      <c r="AR83" s="876"/>
      <c r="AS83" s="499"/>
      <c r="AT83" s="499"/>
    </row>
    <row r="84" spans="1:46" ht="15.6" thickTop="1" thickBot="1" x14ac:dyDescent="0.35">
      <c r="A84" s="453" t="s">
        <v>37</v>
      </c>
      <c r="B84" s="100" t="s">
        <v>33</v>
      </c>
      <c r="C84" s="868">
        <v>0</v>
      </c>
      <c r="D84" s="218">
        <v>1</v>
      </c>
      <c r="E84" s="218">
        <v>2</v>
      </c>
      <c r="F84" s="219">
        <v>3</v>
      </c>
      <c r="G84" s="13" t="s">
        <v>34</v>
      </c>
      <c r="H84" s="871"/>
      <c r="I84" s="870"/>
      <c r="L84" s="453" t="s">
        <v>37</v>
      </c>
      <c r="M84" s="100" t="s">
        <v>33</v>
      </c>
      <c r="N84" s="868">
        <v>0</v>
      </c>
      <c r="O84" s="218">
        <v>1</v>
      </c>
      <c r="P84" s="218">
        <v>2</v>
      </c>
      <c r="Q84" s="218">
        <v>3</v>
      </c>
      <c r="R84" s="219">
        <v>4</v>
      </c>
      <c r="S84" s="13" t="s">
        <v>34</v>
      </c>
      <c r="T84" s="871"/>
      <c r="U84" s="870"/>
      <c r="AJ84" s="195"/>
      <c r="AK84" s="878"/>
      <c r="AL84" s="876"/>
      <c r="AM84" s="876"/>
      <c r="AN84" s="876"/>
      <c r="AO84" s="876"/>
      <c r="AP84" s="876"/>
      <c r="AQ84" s="876"/>
      <c r="AR84" s="876"/>
      <c r="AS84" s="499"/>
      <c r="AT84" s="499"/>
    </row>
    <row r="85" spans="1:46" ht="15.6" thickTop="1" thickBot="1" x14ac:dyDescent="0.35">
      <c r="A85" s="541" t="s">
        <v>48</v>
      </c>
      <c r="B85" s="329">
        <v>1</v>
      </c>
      <c r="C85" s="330">
        <v>0</v>
      </c>
      <c r="D85" s="330">
        <v>0</v>
      </c>
      <c r="E85" s="330">
        <v>0</v>
      </c>
      <c r="F85" s="494">
        <v>0</v>
      </c>
      <c r="G85" s="329">
        <v>0</v>
      </c>
      <c r="H85" s="13">
        <f>F85</f>
        <v>0</v>
      </c>
      <c r="I85" s="870"/>
      <c r="L85" s="541" t="s">
        <v>48</v>
      </c>
      <c r="M85" s="329">
        <v>1</v>
      </c>
      <c r="N85" s="330">
        <v>0</v>
      </c>
      <c r="O85" s="330">
        <v>0</v>
      </c>
      <c r="P85" s="330">
        <v>0</v>
      </c>
      <c r="Q85" s="330">
        <v>0</v>
      </c>
      <c r="R85" s="494">
        <v>0</v>
      </c>
      <c r="S85" s="329">
        <v>0</v>
      </c>
      <c r="T85" s="13">
        <f>N85+O85+P85+Q85+R85</f>
        <v>0</v>
      </c>
      <c r="U85" s="870"/>
      <c r="AJ85" s="192"/>
      <c r="AK85" s="876"/>
      <c r="AL85" s="876"/>
      <c r="AM85" s="876"/>
      <c r="AN85" s="876"/>
      <c r="AO85" s="876"/>
      <c r="AP85" s="876"/>
      <c r="AQ85" s="876"/>
      <c r="AR85" s="876"/>
      <c r="AS85" s="499"/>
      <c r="AT85" s="499"/>
    </row>
    <row r="86" spans="1:46" ht="15" thickBot="1" x14ac:dyDescent="0.35">
      <c r="A86" s="8"/>
      <c r="B86" s="8"/>
      <c r="C86" s="8"/>
      <c r="D86" s="8"/>
      <c r="E86" s="8"/>
      <c r="F86" s="8"/>
      <c r="G86" s="8"/>
      <c r="H86" s="8"/>
      <c r="I86" s="8"/>
      <c r="L86" s="8"/>
      <c r="M86" s="8"/>
      <c r="N86" s="8"/>
      <c r="O86" s="8"/>
      <c r="P86" s="8"/>
      <c r="Q86" s="8"/>
      <c r="R86" s="8"/>
      <c r="S86" s="8"/>
      <c r="T86" s="8"/>
      <c r="U86" s="8"/>
      <c r="AJ86" s="876"/>
      <c r="AK86" s="876"/>
      <c r="AL86" s="876"/>
      <c r="AM86" s="876"/>
      <c r="AN86" s="876"/>
      <c r="AO86" s="876"/>
      <c r="AP86" s="876"/>
      <c r="AQ86" s="876"/>
      <c r="AR86" s="876"/>
      <c r="AS86" s="499"/>
      <c r="AT86" s="499"/>
    </row>
    <row r="87" spans="1:46" ht="15" thickBot="1" x14ac:dyDescent="0.35">
      <c r="A87" s="512" t="s">
        <v>46</v>
      </c>
      <c r="B87" s="100" t="s">
        <v>32</v>
      </c>
      <c r="C87" s="1218" t="s">
        <v>154</v>
      </c>
      <c r="D87" s="1222"/>
      <c r="E87" s="1222"/>
      <c r="F87" s="1222"/>
      <c r="G87" s="344" t="s">
        <v>59</v>
      </c>
      <c r="H87" s="9" t="s">
        <v>42</v>
      </c>
      <c r="I87" s="13" t="s">
        <v>80</v>
      </c>
      <c r="L87" s="446" t="s">
        <v>46</v>
      </c>
      <c r="M87" s="100" t="s">
        <v>32</v>
      </c>
      <c r="N87" s="1218" t="s">
        <v>155</v>
      </c>
      <c r="O87" s="1222"/>
      <c r="P87" s="1222"/>
      <c r="Q87" s="1222"/>
      <c r="R87" s="1219"/>
      <c r="S87" s="344" t="s">
        <v>59</v>
      </c>
      <c r="T87" s="9" t="s">
        <v>42</v>
      </c>
      <c r="U87" s="13" t="s">
        <v>80</v>
      </c>
      <c r="AJ87" s="195"/>
      <c r="AK87" s="878"/>
      <c r="AL87" s="196"/>
      <c r="AM87" s="196"/>
      <c r="AN87" s="196"/>
      <c r="AO87" s="196"/>
      <c r="AP87" s="533"/>
      <c r="AQ87" s="876"/>
      <c r="AR87" s="876"/>
      <c r="AS87" s="499"/>
      <c r="AT87" s="499"/>
    </row>
    <row r="88" spans="1:46" ht="15.6" thickTop="1" thickBot="1" x14ac:dyDescent="0.35">
      <c r="A88" s="521" t="s">
        <v>114</v>
      </c>
      <c r="B88" s="100" t="s">
        <v>33</v>
      </c>
      <c r="C88" s="140">
        <v>0</v>
      </c>
      <c r="D88" s="151">
        <v>1</v>
      </c>
      <c r="E88" s="151">
        <v>2</v>
      </c>
      <c r="F88" s="151">
        <v>3</v>
      </c>
      <c r="G88" s="13" t="s">
        <v>34</v>
      </c>
      <c r="H88" s="871"/>
      <c r="I88" s="869" t="s">
        <v>81</v>
      </c>
      <c r="L88" s="447" t="s">
        <v>101</v>
      </c>
      <c r="M88" s="100" t="s">
        <v>33</v>
      </c>
      <c r="N88" s="868">
        <v>0</v>
      </c>
      <c r="O88" s="218">
        <v>1</v>
      </c>
      <c r="P88" s="218">
        <v>2</v>
      </c>
      <c r="Q88" s="218">
        <v>3</v>
      </c>
      <c r="R88" s="219">
        <v>4</v>
      </c>
      <c r="S88" s="13" t="s">
        <v>34</v>
      </c>
      <c r="T88" s="871"/>
      <c r="U88" s="869" t="s">
        <v>81</v>
      </c>
      <c r="AJ88" s="195"/>
      <c r="AK88" s="878"/>
      <c r="AL88" s="876"/>
      <c r="AM88" s="876"/>
      <c r="AN88" s="876"/>
      <c r="AO88" s="876"/>
      <c r="AP88" s="876"/>
      <c r="AQ88" s="876"/>
      <c r="AR88" s="876"/>
      <c r="AS88" s="499"/>
      <c r="AT88" s="499"/>
    </row>
    <row r="89" spans="1:46" ht="15.6" thickTop="1" thickBot="1" x14ac:dyDescent="0.35">
      <c r="A89" s="541" t="s">
        <v>48</v>
      </c>
      <c r="B89" s="329">
        <v>1</v>
      </c>
      <c r="C89" s="330">
        <v>0</v>
      </c>
      <c r="D89" s="330">
        <v>50</v>
      </c>
      <c r="E89" s="330">
        <v>250</v>
      </c>
      <c r="F89" s="494">
        <v>650</v>
      </c>
      <c r="G89" s="329">
        <v>1150</v>
      </c>
      <c r="H89" s="13">
        <f>F89</f>
        <v>650</v>
      </c>
      <c r="I89" s="13">
        <f>H53/(I113+H89*9)</f>
        <v>15.811324786324786</v>
      </c>
      <c r="L89" s="541" t="s">
        <v>98</v>
      </c>
      <c r="M89" s="329">
        <v>1</v>
      </c>
      <c r="N89" s="330">
        <v>0</v>
      </c>
      <c r="O89" s="330">
        <v>50</v>
      </c>
      <c r="P89" s="330">
        <v>250</v>
      </c>
      <c r="Q89" s="330">
        <v>650</v>
      </c>
      <c r="R89" s="494">
        <v>1150</v>
      </c>
      <c r="S89" s="329">
        <v>1150</v>
      </c>
      <c r="T89" s="13">
        <f>R89</f>
        <v>1150</v>
      </c>
      <c r="U89" s="13">
        <f>T53/(T113+T89*9)</f>
        <v>11.481038647342995</v>
      </c>
      <c r="AJ89" s="192"/>
      <c r="AK89" s="876"/>
      <c r="AL89" s="876"/>
      <c r="AM89" s="876"/>
      <c r="AN89" s="876"/>
      <c r="AO89" s="876"/>
      <c r="AP89" s="876"/>
      <c r="AQ89" s="876"/>
      <c r="AR89" s="876"/>
      <c r="AS89" s="499"/>
      <c r="AT89" s="499"/>
    </row>
    <row r="90" spans="1:46" x14ac:dyDescent="0.3">
      <c r="AJ90" s="499"/>
      <c r="AK90" s="499"/>
      <c r="AL90" s="499"/>
      <c r="AM90" s="499"/>
      <c r="AN90" s="499"/>
      <c r="AO90" s="499"/>
      <c r="AP90" s="499"/>
      <c r="AQ90" s="499"/>
      <c r="AR90" s="499"/>
      <c r="AS90" s="499"/>
      <c r="AT90" s="499"/>
    </row>
    <row r="91" spans="1:46" x14ac:dyDescent="0.3">
      <c r="AJ91" s="499"/>
      <c r="AK91" s="499"/>
      <c r="AL91" s="499"/>
      <c r="AM91" s="499"/>
      <c r="AN91" s="499"/>
      <c r="AO91" s="499"/>
      <c r="AP91" s="499"/>
      <c r="AQ91" s="499"/>
      <c r="AR91" s="499"/>
      <c r="AS91" s="499"/>
      <c r="AT91" s="499"/>
    </row>
    <row r="92" spans="1:46" ht="15" thickBot="1" x14ac:dyDescent="0.35">
      <c r="AJ92" s="499"/>
      <c r="AK92" s="499"/>
      <c r="AL92" s="499"/>
      <c r="AM92" s="499"/>
      <c r="AN92" s="499"/>
      <c r="AO92" s="499"/>
      <c r="AP92" s="499"/>
      <c r="AQ92" s="499"/>
      <c r="AR92" s="499"/>
      <c r="AS92" s="499"/>
      <c r="AT92" s="499"/>
    </row>
    <row r="93" spans="1:46" ht="15" thickBot="1" x14ac:dyDescent="0.35">
      <c r="A93" s="1223" t="s">
        <v>36</v>
      </c>
      <c r="B93" s="100" t="s">
        <v>32</v>
      </c>
      <c r="C93" s="1218" t="s">
        <v>156</v>
      </c>
      <c r="D93" s="1222"/>
      <c r="E93" s="1222"/>
      <c r="F93" s="1222"/>
      <c r="G93" s="344" t="s">
        <v>59</v>
      </c>
      <c r="H93" s="9" t="s">
        <v>42</v>
      </c>
      <c r="I93" s="870"/>
      <c r="AJ93" s="499"/>
      <c r="AK93" s="499"/>
      <c r="AL93" s="499"/>
      <c r="AM93" s="499"/>
      <c r="AN93" s="499"/>
      <c r="AO93" s="499"/>
      <c r="AP93" s="499"/>
      <c r="AQ93" s="499"/>
      <c r="AR93" s="499"/>
      <c r="AS93" s="499"/>
      <c r="AT93" s="499"/>
    </row>
    <row r="94" spans="1:46" ht="15" thickBot="1" x14ac:dyDescent="0.35">
      <c r="A94" s="1224"/>
      <c r="B94" s="100" t="s">
        <v>33</v>
      </c>
      <c r="C94" s="868">
        <v>0</v>
      </c>
      <c r="D94" s="218">
        <v>1</v>
      </c>
      <c r="E94" s="218">
        <v>2</v>
      </c>
      <c r="F94" s="219">
        <v>3</v>
      </c>
      <c r="G94" s="13" t="s">
        <v>34</v>
      </c>
      <c r="H94" s="871"/>
      <c r="I94" s="870"/>
      <c r="AJ94" s="499"/>
      <c r="AK94" s="499"/>
      <c r="AL94" s="499"/>
      <c r="AM94" s="499"/>
      <c r="AN94" s="499"/>
      <c r="AO94" s="499"/>
      <c r="AP94" s="499"/>
      <c r="AQ94" s="499"/>
      <c r="AR94" s="499"/>
      <c r="AS94" s="499"/>
      <c r="AT94" s="499"/>
    </row>
    <row r="95" spans="1:46" ht="15" thickBot="1" x14ac:dyDescent="0.35">
      <c r="A95" s="541" t="s">
        <v>48</v>
      </c>
      <c r="B95" s="329">
        <v>1</v>
      </c>
      <c r="C95" s="330">
        <v>1800</v>
      </c>
      <c r="D95" s="330">
        <v>3600</v>
      </c>
      <c r="E95" s="331">
        <v>3600</v>
      </c>
      <c r="F95" s="484">
        <v>3600</v>
      </c>
      <c r="G95" s="329">
        <v>3600</v>
      </c>
      <c r="H95" s="13">
        <f>C95+D95+E95+F95</f>
        <v>12600</v>
      </c>
      <c r="I95" s="870"/>
      <c r="AJ95" s="499"/>
      <c r="AK95" s="499"/>
      <c r="AL95" s="499"/>
      <c r="AM95" s="499"/>
      <c r="AN95" s="499"/>
      <c r="AO95" s="499"/>
      <c r="AP95" s="499"/>
      <c r="AQ95" s="499"/>
      <c r="AR95" s="499"/>
      <c r="AS95" s="499"/>
      <c r="AT95" s="499"/>
    </row>
    <row r="96" spans="1:46" ht="15" thickBot="1" x14ac:dyDescent="0.35">
      <c r="A96" s="195"/>
      <c r="B96" s="872"/>
      <c r="C96" s="196"/>
      <c r="D96" s="196"/>
      <c r="E96" s="196"/>
      <c r="F96" s="196"/>
      <c r="G96" s="533"/>
      <c r="H96" s="870"/>
      <c r="I96" s="870"/>
      <c r="AJ96" s="499"/>
      <c r="AK96" s="499"/>
      <c r="AL96" s="499"/>
      <c r="AM96" s="499"/>
      <c r="AN96" s="499"/>
      <c r="AO96" s="499"/>
      <c r="AP96" s="499"/>
      <c r="AQ96" s="499"/>
      <c r="AR96" s="499"/>
      <c r="AS96" s="499"/>
      <c r="AT96" s="499"/>
    </row>
    <row r="97" spans="1:46" ht="15" thickBot="1" x14ac:dyDescent="0.35">
      <c r="A97" s="215" t="s">
        <v>35</v>
      </c>
      <c r="B97" s="100" t="s">
        <v>32</v>
      </c>
      <c r="C97" s="1218" t="s">
        <v>156</v>
      </c>
      <c r="D97" s="1222"/>
      <c r="E97" s="1222"/>
      <c r="F97" s="1222"/>
      <c r="G97" s="344" t="s">
        <v>59</v>
      </c>
      <c r="H97" s="9" t="s">
        <v>42</v>
      </c>
      <c r="I97" s="870"/>
      <c r="AJ97" s="499"/>
      <c r="AK97" s="499"/>
      <c r="AL97" s="499"/>
      <c r="AM97" s="499"/>
      <c r="AN97" s="499"/>
      <c r="AO97" s="499"/>
      <c r="AP97" s="499"/>
      <c r="AQ97" s="499"/>
      <c r="AR97" s="499"/>
      <c r="AS97" s="499"/>
      <c r="AT97" s="499"/>
    </row>
    <row r="98" spans="1:46" ht="15.6" thickTop="1" thickBot="1" x14ac:dyDescent="0.35">
      <c r="A98" s="461" t="s">
        <v>53</v>
      </c>
      <c r="B98" s="100" t="s">
        <v>33</v>
      </c>
      <c r="C98" s="868">
        <v>0</v>
      </c>
      <c r="D98" s="218">
        <v>1</v>
      </c>
      <c r="E98" s="218">
        <v>2</v>
      </c>
      <c r="F98" s="219">
        <v>3</v>
      </c>
      <c r="G98" s="13" t="s">
        <v>34</v>
      </c>
      <c r="H98" s="871"/>
      <c r="I98" s="870"/>
      <c r="AJ98" s="499"/>
      <c r="AK98" s="499"/>
      <c r="AL98" s="499"/>
      <c r="AM98" s="499"/>
      <c r="AN98" s="499"/>
      <c r="AO98" s="499"/>
      <c r="AP98" s="499"/>
      <c r="AQ98" s="499"/>
      <c r="AR98" s="499"/>
      <c r="AS98" s="499"/>
      <c r="AT98" s="499"/>
    </row>
    <row r="99" spans="1:46" ht="15.6" thickTop="1" thickBot="1" x14ac:dyDescent="0.35">
      <c r="A99" s="541" t="s">
        <v>48</v>
      </c>
      <c r="B99" s="329">
        <v>1</v>
      </c>
      <c r="C99" s="330">
        <f>C103+C107*2.333+C111*100</f>
        <v>3166.2500000000005</v>
      </c>
      <c r="D99" s="330">
        <f t="shared" ref="D99:F99" si="8">D103+D107*2.333+D111*100</f>
        <v>36665</v>
      </c>
      <c r="E99" s="330">
        <f t="shared" si="8"/>
        <v>26332.5</v>
      </c>
      <c r="F99" s="494">
        <f t="shared" si="8"/>
        <v>26332.5</v>
      </c>
      <c r="G99" s="329">
        <f>G103+G107*2.333+G111*100</f>
        <v>102665</v>
      </c>
      <c r="H99" s="13">
        <f>C99+D99+E99+F99</f>
        <v>92496.25</v>
      </c>
      <c r="I99" s="870"/>
      <c r="AJ99" s="499"/>
      <c r="AK99" s="499"/>
      <c r="AL99" s="499"/>
      <c r="AM99" s="499"/>
      <c r="AN99" s="499"/>
      <c r="AO99" s="499"/>
      <c r="AP99" s="499"/>
      <c r="AQ99" s="499"/>
      <c r="AR99" s="499"/>
      <c r="AS99" s="499"/>
      <c r="AT99" s="499"/>
    </row>
    <row r="100" spans="1:46" ht="15" thickBot="1" x14ac:dyDescent="0.35">
      <c r="A100" s="195"/>
      <c r="B100" s="872"/>
      <c r="C100" s="193"/>
      <c r="D100" s="193"/>
      <c r="E100" s="193"/>
      <c r="F100" s="193"/>
      <c r="G100" s="870"/>
      <c r="H100" s="870"/>
      <c r="I100" s="870"/>
      <c r="AJ100" s="499"/>
      <c r="AK100" s="499"/>
      <c r="AL100" s="499"/>
      <c r="AM100" s="499"/>
      <c r="AN100" s="499"/>
      <c r="AO100" s="499"/>
      <c r="AP100" s="499"/>
      <c r="AQ100" s="499"/>
      <c r="AR100" s="499"/>
      <c r="AS100" s="499"/>
      <c r="AT100" s="499"/>
    </row>
    <row r="101" spans="1:46" ht="15" thickBot="1" x14ac:dyDescent="0.35">
      <c r="A101" s="314" t="s">
        <v>35</v>
      </c>
      <c r="B101" s="100" t="s">
        <v>32</v>
      </c>
      <c r="C101" s="1218" t="s">
        <v>156</v>
      </c>
      <c r="D101" s="1222"/>
      <c r="E101" s="1222"/>
      <c r="F101" s="1222"/>
      <c r="G101" s="344" t="s">
        <v>59</v>
      </c>
      <c r="H101" s="9" t="s">
        <v>42</v>
      </c>
      <c r="I101" s="870"/>
      <c r="AJ101" s="499"/>
      <c r="AK101" s="499"/>
      <c r="AL101" s="499"/>
      <c r="AM101" s="499"/>
      <c r="AN101" s="499"/>
      <c r="AO101" s="499"/>
      <c r="AP101" s="499"/>
      <c r="AQ101" s="499"/>
      <c r="AR101" s="499"/>
      <c r="AS101" s="499"/>
      <c r="AT101" s="499"/>
    </row>
    <row r="102" spans="1:46" ht="15.6" thickTop="1" thickBot="1" x14ac:dyDescent="0.35">
      <c r="A102" s="460" t="s">
        <v>65</v>
      </c>
      <c r="B102" s="100" t="s">
        <v>33</v>
      </c>
      <c r="C102" s="868">
        <v>0</v>
      </c>
      <c r="D102" s="218">
        <v>1</v>
      </c>
      <c r="E102" s="218">
        <v>2</v>
      </c>
      <c r="F102" s="219">
        <v>3</v>
      </c>
      <c r="G102" s="13" t="s">
        <v>34</v>
      </c>
      <c r="H102" s="871"/>
      <c r="I102" s="870"/>
      <c r="AJ102" s="499"/>
      <c r="AK102" s="499"/>
      <c r="AL102" s="499"/>
      <c r="AM102" s="499"/>
      <c r="AN102" s="499"/>
      <c r="AO102" s="499"/>
      <c r="AP102" s="499"/>
      <c r="AQ102" s="499"/>
      <c r="AR102" s="499"/>
      <c r="AS102" s="499"/>
      <c r="AT102" s="499"/>
    </row>
    <row r="103" spans="1:46" ht="15.6" thickTop="1" thickBot="1" x14ac:dyDescent="0.35">
      <c r="A103" s="541" t="s">
        <v>48</v>
      </c>
      <c r="B103" s="329">
        <v>1</v>
      </c>
      <c r="C103" s="330">
        <v>250</v>
      </c>
      <c r="D103" s="330">
        <v>0</v>
      </c>
      <c r="E103" s="330">
        <v>500</v>
      </c>
      <c r="F103" s="494">
        <v>500</v>
      </c>
      <c r="G103" s="329">
        <v>1000</v>
      </c>
      <c r="H103" s="13">
        <f>C103+D103+E103+F103</f>
        <v>1250</v>
      </c>
      <c r="I103" s="870"/>
      <c r="AJ103" s="499"/>
      <c r="AK103" s="499"/>
      <c r="AL103" s="499"/>
      <c r="AM103" s="499"/>
      <c r="AN103" s="499"/>
      <c r="AO103" s="499"/>
      <c r="AP103" s="499"/>
      <c r="AQ103" s="499"/>
      <c r="AR103" s="499"/>
      <c r="AS103" s="499"/>
      <c r="AT103" s="499"/>
    </row>
    <row r="104" spans="1:46" ht="15" thickBot="1" x14ac:dyDescent="0.35">
      <c r="A104" s="192"/>
      <c r="B104" s="870"/>
      <c r="C104" s="870"/>
      <c r="D104" s="870"/>
      <c r="E104" s="870"/>
      <c r="F104" s="870"/>
      <c r="G104" s="870"/>
      <c r="H104" s="870"/>
      <c r="I104" s="870"/>
      <c r="AJ104" s="499"/>
      <c r="AK104" s="499"/>
      <c r="AL104" s="499"/>
      <c r="AM104" s="499"/>
      <c r="AN104" s="499"/>
      <c r="AO104" s="499"/>
      <c r="AP104" s="499"/>
      <c r="AQ104" s="499"/>
      <c r="AR104" s="499"/>
      <c r="AS104" s="499"/>
      <c r="AT104" s="499"/>
    </row>
    <row r="105" spans="1:46" ht="15" thickBot="1" x14ac:dyDescent="0.35">
      <c r="A105" s="162" t="s">
        <v>35</v>
      </c>
      <c r="B105" s="100" t="s">
        <v>32</v>
      </c>
      <c r="C105" s="1218" t="s">
        <v>156</v>
      </c>
      <c r="D105" s="1222"/>
      <c r="E105" s="1222"/>
      <c r="F105" s="1222"/>
      <c r="G105" s="344" t="s">
        <v>59</v>
      </c>
      <c r="H105" s="9" t="s">
        <v>42</v>
      </c>
      <c r="I105" s="870"/>
      <c r="AJ105" s="499"/>
      <c r="AK105" s="499"/>
      <c r="AL105" s="499"/>
      <c r="AM105" s="499"/>
      <c r="AN105" s="499"/>
      <c r="AO105" s="499"/>
      <c r="AP105" s="499"/>
      <c r="AQ105" s="499"/>
      <c r="AR105" s="499"/>
      <c r="AS105" s="499"/>
      <c r="AT105" s="499"/>
    </row>
    <row r="106" spans="1:46" ht="15.6" thickTop="1" thickBot="1" x14ac:dyDescent="0.35">
      <c r="A106" s="459" t="s">
        <v>37</v>
      </c>
      <c r="B106" s="100" t="s">
        <v>33</v>
      </c>
      <c r="C106" s="868">
        <v>0</v>
      </c>
      <c r="D106" s="218">
        <v>1</v>
      </c>
      <c r="E106" s="218">
        <v>2</v>
      </c>
      <c r="F106" s="219">
        <v>3</v>
      </c>
      <c r="G106" s="13" t="s">
        <v>34</v>
      </c>
      <c r="H106" s="871"/>
      <c r="I106" s="870"/>
    </row>
    <row r="107" spans="1:46" ht="15.6" thickTop="1" thickBot="1" x14ac:dyDescent="0.35">
      <c r="A107" s="541" t="s">
        <v>48</v>
      </c>
      <c r="B107" s="329">
        <v>1</v>
      </c>
      <c r="C107" s="330">
        <v>1250</v>
      </c>
      <c r="D107" s="330">
        <v>5000</v>
      </c>
      <c r="E107" s="331">
        <v>2500</v>
      </c>
      <c r="F107" s="484">
        <v>2500</v>
      </c>
      <c r="G107" s="329">
        <v>5000</v>
      </c>
      <c r="H107" s="13">
        <f>C107+D107+E107+F107</f>
        <v>11250</v>
      </c>
      <c r="I107" s="870"/>
    </row>
    <row r="108" spans="1:46" ht="15" thickBot="1" x14ac:dyDescent="0.35">
      <c r="A108" s="192"/>
      <c r="B108" s="870"/>
      <c r="C108" s="870"/>
      <c r="D108" s="870"/>
      <c r="E108" s="870"/>
      <c r="F108" s="870"/>
      <c r="G108" s="870"/>
      <c r="H108" s="870"/>
      <c r="I108" s="870"/>
    </row>
    <row r="109" spans="1:46" ht="15" thickBot="1" x14ac:dyDescent="0.35">
      <c r="A109" s="163" t="s">
        <v>35</v>
      </c>
      <c r="B109" s="100" t="s">
        <v>32</v>
      </c>
      <c r="C109" s="1218" t="s">
        <v>156</v>
      </c>
      <c r="D109" s="1222"/>
      <c r="E109" s="1222"/>
      <c r="F109" s="1222"/>
      <c r="G109" s="344" t="s">
        <v>59</v>
      </c>
      <c r="H109" s="9" t="s">
        <v>42</v>
      </c>
      <c r="I109" s="870"/>
    </row>
    <row r="110" spans="1:46" ht="15.6" thickTop="1" thickBot="1" x14ac:dyDescent="0.35">
      <c r="A110" s="860" t="s">
        <v>38</v>
      </c>
      <c r="B110" s="100" t="s">
        <v>33</v>
      </c>
      <c r="C110" s="868">
        <v>0</v>
      </c>
      <c r="D110" s="218">
        <v>1</v>
      </c>
      <c r="E110" s="218">
        <v>2</v>
      </c>
      <c r="F110" s="219">
        <v>3</v>
      </c>
      <c r="G110" s="13" t="s">
        <v>34</v>
      </c>
      <c r="H110" s="871"/>
      <c r="I110" s="870"/>
    </row>
    <row r="111" spans="1:46" ht="15.6" thickTop="1" thickBot="1" x14ac:dyDescent="0.35">
      <c r="A111" s="541" t="s">
        <v>48</v>
      </c>
      <c r="B111" s="329">
        <v>1</v>
      </c>
      <c r="C111" s="330">
        <v>0</v>
      </c>
      <c r="D111" s="330">
        <v>250</v>
      </c>
      <c r="E111" s="331">
        <v>200</v>
      </c>
      <c r="F111" s="484">
        <v>200</v>
      </c>
      <c r="G111" s="329">
        <v>900</v>
      </c>
      <c r="H111" s="13">
        <f>C111+D111+E111+F111</f>
        <v>650</v>
      </c>
      <c r="I111" s="870"/>
    </row>
    <row r="112" spans="1:46" ht="15" thickBot="1" x14ac:dyDescent="0.35">
      <c r="A112" s="192"/>
      <c r="B112" s="870"/>
      <c r="C112" s="870"/>
      <c r="D112" s="870"/>
      <c r="E112" s="870"/>
      <c r="F112" s="870"/>
      <c r="G112" s="870"/>
      <c r="H112" s="870"/>
      <c r="I112" s="870"/>
    </row>
    <row r="113" spans="1:9" ht="15" thickBot="1" x14ac:dyDescent="0.35">
      <c r="A113" s="164" t="s">
        <v>35</v>
      </c>
      <c r="B113" s="100" t="s">
        <v>32</v>
      </c>
      <c r="C113" s="1218" t="s">
        <v>156</v>
      </c>
      <c r="D113" s="1222"/>
      <c r="E113" s="1222"/>
      <c r="F113" s="1222"/>
      <c r="G113" s="344" t="s">
        <v>59</v>
      </c>
      <c r="H113" s="9" t="s">
        <v>42</v>
      </c>
      <c r="I113" s="870"/>
    </row>
    <row r="114" spans="1:9" ht="15.6" thickTop="1" thickBot="1" x14ac:dyDescent="0.35">
      <c r="A114" s="457" t="s">
        <v>39</v>
      </c>
      <c r="B114" s="100" t="s">
        <v>33</v>
      </c>
      <c r="C114" s="868">
        <v>0</v>
      </c>
      <c r="D114" s="218">
        <v>1</v>
      </c>
      <c r="E114" s="218">
        <v>2</v>
      </c>
      <c r="F114" s="219">
        <v>3</v>
      </c>
      <c r="G114" s="13" t="s">
        <v>34</v>
      </c>
      <c r="H114" s="871"/>
    </row>
    <row r="115" spans="1:9" ht="15.6" thickTop="1" thickBot="1" x14ac:dyDescent="0.35">
      <c r="A115" s="541" t="s">
        <v>48</v>
      </c>
      <c r="B115" s="329">
        <v>1</v>
      </c>
      <c r="C115" s="330">
        <v>0</v>
      </c>
      <c r="D115" s="330">
        <v>62.5</v>
      </c>
      <c r="E115" s="331">
        <v>50</v>
      </c>
      <c r="F115" s="484">
        <v>50</v>
      </c>
      <c r="G115" s="329">
        <v>900</v>
      </c>
      <c r="H115" s="13">
        <f>C115+D115+E115+F115</f>
        <v>162.5</v>
      </c>
      <c r="I115" s="870"/>
    </row>
    <row r="116" spans="1:9" ht="15" thickBot="1" x14ac:dyDescent="0.35">
      <c r="A116" s="192"/>
      <c r="B116" s="870"/>
      <c r="C116" s="870"/>
      <c r="D116" s="870"/>
      <c r="E116" s="870"/>
      <c r="F116" s="870"/>
      <c r="G116" s="870"/>
      <c r="H116" s="870"/>
      <c r="I116" s="870"/>
    </row>
    <row r="117" spans="1:9" ht="15" thickBot="1" x14ac:dyDescent="0.35">
      <c r="A117" s="165" t="s">
        <v>35</v>
      </c>
      <c r="B117" s="100" t="s">
        <v>32</v>
      </c>
      <c r="C117" s="1218" t="s">
        <v>156</v>
      </c>
      <c r="D117" s="1222"/>
      <c r="E117" s="1222"/>
      <c r="F117" s="1222"/>
      <c r="G117" s="344" t="s">
        <v>59</v>
      </c>
      <c r="H117" s="9" t="s">
        <v>42</v>
      </c>
      <c r="I117" s="870"/>
    </row>
    <row r="118" spans="1:9" ht="15.6" thickTop="1" thickBot="1" x14ac:dyDescent="0.35">
      <c r="A118" s="456" t="s">
        <v>40</v>
      </c>
      <c r="B118" s="100" t="s">
        <v>33</v>
      </c>
      <c r="C118" s="868">
        <v>0</v>
      </c>
      <c r="D118" s="218">
        <v>1</v>
      </c>
      <c r="E118" s="218">
        <v>2</v>
      </c>
      <c r="F118" s="219">
        <v>3</v>
      </c>
      <c r="G118" s="13" t="s">
        <v>34</v>
      </c>
      <c r="H118" s="871"/>
      <c r="I118" s="870"/>
    </row>
    <row r="119" spans="1:9" ht="15.6" thickTop="1" thickBot="1" x14ac:dyDescent="0.35">
      <c r="A119" s="541" t="s">
        <v>48</v>
      </c>
      <c r="B119" s="329">
        <v>1</v>
      </c>
      <c r="C119" s="330">
        <v>2.5</v>
      </c>
      <c r="D119" s="330">
        <v>25</v>
      </c>
      <c r="E119" s="330">
        <v>20</v>
      </c>
      <c r="F119" s="494">
        <v>20</v>
      </c>
      <c r="G119" s="329">
        <v>360</v>
      </c>
      <c r="H119" s="13">
        <f>C119+D119+E119+F119</f>
        <v>67.5</v>
      </c>
      <c r="I119" s="870"/>
    </row>
    <row r="120" spans="1:9" ht="15" thickBot="1" x14ac:dyDescent="0.35">
      <c r="A120" s="870"/>
      <c r="B120" s="870"/>
      <c r="C120" s="870"/>
      <c r="D120" s="870"/>
      <c r="E120" s="870"/>
      <c r="F120" s="870"/>
      <c r="G120" s="499"/>
      <c r="H120" s="499"/>
      <c r="I120" s="870"/>
    </row>
    <row r="121" spans="1:9" ht="15" thickBot="1" x14ac:dyDescent="0.35">
      <c r="A121" s="213" t="s">
        <v>35</v>
      </c>
      <c r="B121" s="100" t="s">
        <v>32</v>
      </c>
      <c r="C121" s="1218" t="s">
        <v>156</v>
      </c>
      <c r="D121" s="1222"/>
      <c r="E121" s="1222"/>
      <c r="F121" s="1222"/>
      <c r="G121" s="344" t="s">
        <v>59</v>
      </c>
      <c r="H121" s="9" t="s">
        <v>42</v>
      </c>
      <c r="I121" s="870"/>
    </row>
    <row r="122" spans="1:9" ht="15.6" thickTop="1" thickBot="1" x14ac:dyDescent="0.35">
      <c r="A122" s="455" t="s">
        <v>41</v>
      </c>
      <c r="B122" s="100" t="s">
        <v>33</v>
      </c>
      <c r="C122" s="868">
        <v>0</v>
      </c>
      <c r="D122" s="218">
        <v>1</v>
      </c>
      <c r="E122" s="218">
        <v>2</v>
      </c>
      <c r="F122" s="219">
        <v>3</v>
      </c>
      <c r="G122" s="13" t="s">
        <v>34</v>
      </c>
      <c r="H122" s="871"/>
      <c r="I122" s="870"/>
    </row>
    <row r="123" spans="1:9" ht="15.6" thickTop="1" thickBot="1" x14ac:dyDescent="0.35">
      <c r="A123" s="541" t="s">
        <v>48</v>
      </c>
      <c r="B123" s="329">
        <v>1</v>
      </c>
      <c r="C123" s="330">
        <v>0.75</v>
      </c>
      <c r="D123" s="330">
        <v>7.5</v>
      </c>
      <c r="E123" s="330">
        <v>6.25</v>
      </c>
      <c r="F123" s="494">
        <v>6.25</v>
      </c>
      <c r="G123" s="329">
        <v>108</v>
      </c>
      <c r="H123" s="13">
        <f>C123+D123+E123+F123</f>
        <v>20.75</v>
      </c>
      <c r="I123" s="870"/>
    </row>
    <row r="124" spans="1:9" ht="15" thickBot="1" x14ac:dyDescent="0.35">
      <c r="A124" s="195"/>
      <c r="B124" s="872"/>
      <c r="C124" s="196"/>
      <c r="D124" s="196"/>
      <c r="E124" s="196"/>
      <c r="F124" s="196"/>
      <c r="G124" s="192"/>
      <c r="H124" s="870"/>
      <c r="I124" s="870"/>
    </row>
    <row r="125" spans="1:9" ht="15" thickBot="1" x14ac:dyDescent="0.35">
      <c r="A125" s="415" t="s">
        <v>44</v>
      </c>
      <c r="B125" s="100" t="s">
        <v>32</v>
      </c>
      <c r="C125" s="1218" t="s">
        <v>156</v>
      </c>
      <c r="D125" s="1222"/>
      <c r="E125" s="1222"/>
      <c r="F125" s="1222"/>
      <c r="G125" s="344" t="s">
        <v>59</v>
      </c>
      <c r="H125" s="9" t="s">
        <v>42</v>
      </c>
      <c r="I125" s="870"/>
    </row>
    <row r="126" spans="1:9" ht="15.6" thickTop="1" thickBot="1" x14ac:dyDescent="0.35">
      <c r="A126" s="454" t="s">
        <v>47</v>
      </c>
      <c r="B126" s="100" t="s">
        <v>33</v>
      </c>
      <c r="C126" s="868">
        <v>0</v>
      </c>
      <c r="D126" s="218">
        <v>1</v>
      </c>
      <c r="E126" s="218">
        <v>2</v>
      </c>
      <c r="F126" s="219">
        <v>3</v>
      </c>
      <c r="G126" s="13" t="s">
        <v>34</v>
      </c>
      <c r="H126" s="871"/>
      <c r="I126" s="870"/>
    </row>
    <row r="127" spans="1:9" ht="15.6" thickTop="1" thickBot="1" x14ac:dyDescent="0.35">
      <c r="A127" s="541" t="s">
        <v>48</v>
      </c>
      <c r="B127" s="329">
        <v>1</v>
      </c>
      <c r="C127" s="330">
        <v>0</v>
      </c>
      <c r="D127" s="330">
        <v>500</v>
      </c>
      <c r="E127" s="330">
        <v>1000</v>
      </c>
      <c r="F127" s="494">
        <v>1500</v>
      </c>
      <c r="G127" s="329">
        <v>2000</v>
      </c>
      <c r="H127" s="13">
        <f>F127</f>
        <v>1500</v>
      </c>
      <c r="I127" s="870"/>
    </row>
    <row r="128" spans="1:9" ht="15" thickBot="1" x14ac:dyDescent="0.35">
      <c r="A128" s="195"/>
      <c r="B128" s="872"/>
      <c r="C128" s="870"/>
      <c r="D128" s="870"/>
      <c r="E128" s="870"/>
      <c r="F128" s="870"/>
      <c r="G128" s="870"/>
      <c r="H128" s="870"/>
      <c r="I128" s="870"/>
    </row>
    <row r="129" spans="1:9" ht="15" thickBot="1" x14ac:dyDescent="0.35">
      <c r="A129" s="162" t="s">
        <v>44</v>
      </c>
      <c r="B129" s="100" t="s">
        <v>32</v>
      </c>
      <c r="C129" s="1218" t="s">
        <v>156</v>
      </c>
      <c r="D129" s="1222"/>
      <c r="E129" s="1222"/>
      <c r="F129" s="1222"/>
      <c r="G129" s="344" t="s">
        <v>59</v>
      </c>
      <c r="H129" s="9" t="s">
        <v>42</v>
      </c>
      <c r="I129" s="870"/>
    </row>
    <row r="130" spans="1:9" ht="15.6" thickTop="1" thickBot="1" x14ac:dyDescent="0.35">
      <c r="A130" s="453" t="s">
        <v>37</v>
      </c>
      <c r="B130" s="100" t="s">
        <v>33</v>
      </c>
      <c r="C130" s="868">
        <v>0</v>
      </c>
      <c r="D130" s="218">
        <v>1</v>
      </c>
      <c r="E130" s="218">
        <v>2</v>
      </c>
      <c r="F130" s="219">
        <v>3</v>
      </c>
      <c r="G130" s="13" t="s">
        <v>34</v>
      </c>
      <c r="H130" s="871"/>
      <c r="I130" s="870"/>
    </row>
    <row r="131" spans="1:9" ht="15.6" thickTop="1" thickBot="1" x14ac:dyDescent="0.35">
      <c r="A131" s="541" t="s">
        <v>48</v>
      </c>
      <c r="B131" s="329">
        <v>1</v>
      </c>
      <c r="C131" s="330">
        <v>0</v>
      </c>
      <c r="D131" s="330">
        <v>0</v>
      </c>
      <c r="E131" s="330">
        <v>0</v>
      </c>
      <c r="F131" s="494">
        <v>0</v>
      </c>
      <c r="G131" s="329">
        <v>0</v>
      </c>
      <c r="H131" s="13">
        <f>F131</f>
        <v>0</v>
      </c>
      <c r="I131" s="870"/>
    </row>
    <row r="132" spans="1:9" ht="15" thickBot="1" x14ac:dyDescent="0.35">
      <c r="A132" s="8"/>
      <c r="B132" s="8"/>
      <c r="C132" s="8"/>
      <c r="D132" s="8"/>
      <c r="E132" s="8"/>
      <c r="F132" s="8"/>
      <c r="G132" s="8"/>
      <c r="H132" s="8"/>
      <c r="I132" s="8"/>
    </row>
    <row r="133" spans="1:9" ht="15" thickBot="1" x14ac:dyDescent="0.35">
      <c r="A133" s="512" t="s">
        <v>46</v>
      </c>
      <c r="B133" s="100" t="s">
        <v>32</v>
      </c>
      <c r="C133" s="1218" t="s">
        <v>156</v>
      </c>
      <c r="D133" s="1222"/>
      <c r="E133" s="1222"/>
      <c r="F133" s="1222"/>
      <c r="G133" s="344" t="s">
        <v>59</v>
      </c>
      <c r="H133" s="9" t="s">
        <v>42</v>
      </c>
      <c r="I133" s="13" t="s">
        <v>80</v>
      </c>
    </row>
    <row r="134" spans="1:9" ht="15.6" thickTop="1" thickBot="1" x14ac:dyDescent="0.35">
      <c r="A134" s="521" t="s">
        <v>114</v>
      </c>
      <c r="B134" s="100" t="s">
        <v>33</v>
      </c>
      <c r="C134" s="140">
        <v>0</v>
      </c>
      <c r="D134" s="151">
        <v>1</v>
      </c>
      <c r="E134" s="151">
        <v>2</v>
      </c>
      <c r="F134" s="151">
        <v>3</v>
      </c>
      <c r="G134" s="13" t="s">
        <v>34</v>
      </c>
      <c r="H134" s="871"/>
      <c r="I134" s="869" t="s">
        <v>81</v>
      </c>
    </row>
    <row r="135" spans="1:9" ht="15.6" thickTop="1" thickBot="1" x14ac:dyDescent="0.35">
      <c r="A135" s="541" t="s">
        <v>48</v>
      </c>
      <c r="B135" s="329">
        <v>1</v>
      </c>
      <c r="C135" s="330">
        <v>0</v>
      </c>
      <c r="D135" s="330">
        <v>50</v>
      </c>
      <c r="E135" s="330">
        <v>250</v>
      </c>
      <c r="F135" s="494">
        <v>650</v>
      </c>
      <c r="G135" s="329">
        <v>1150</v>
      </c>
      <c r="H135" s="13">
        <f>F135</f>
        <v>650</v>
      </c>
      <c r="I135" s="13">
        <f>H99/(I159+H135*9)</f>
        <v>15.811324786324786</v>
      </c>
    </row>
  </sheetData>
  <mergeCells count="90">
    <mergeCell ref="A44:B44"/>
    <mergeCell ref="AJ60:AK60"/>
    <mergeCell ref="AL57:AO57"/>
    <mergeCell ref="AL45:AO45"/>
    <mergeCell ref="AL49:AO49"/>
    <mergeCell ref="A47:A48"/>
    <mergeCell ref="C51:F51"/>
    <mergeCell ref="C55:F55"/>
    <mergeCell ref="C59:F59"/>
    <mergeCell ref="AL37:AO37"/>
    <mergeCell ref="AL41:AO41"/>
    <mergeCell ref="AL53:AO53"/>
    <mergeCell ref="AL17:AO17"/>
    <mergeCell ref="AL21:AO21"/>
    <mergeCell ref="AL25:AO25"/>
    <mergeCell ref="AL29:AO29"/>
    <mergeCell ref="AL33:AO33"/>
    <mergeCell ref="AJ1:AJ2"/>
    <mergeCell ref="AL1:AO1"/>
    <mergeCell ref="AL5:AO5"/>
    <mergeCell ref="AL13:AO13"/>
    <mergeCell ref="AL9:AO9"/>
    <mergeCell ref="C129:F129"/>
    <mergeCell ref="C133:F133"/>
    <mergeCell ref="C109:F109"/>
    <mergeCell ref="C113:F113"/>
    <mergeCell ref="C117:F117"/>
    <mergeCell ref="C121:F121"/>
    <mergeCell ref="C125:F125"/>
    <mergeCell ref="A93:A94"/>
    <mergeCell ref="C93:F93"/>
    <mergeCell ref="C97:F97"/>
    <mergeCell ref="C101:F101"/>
    <mergeCell ref="C105:F105"/>
    <mergeCell ref="C87:F87"/>
    <mergeCell ref="L47:L48"/>
    <mergeCell ref="N47:R47"/>
    <mergeCell ref="N51:R51"/>
    <mergeCell ref="N55:R55"/>
    <mergeCell ref="N59:R59"/>
    <mergeCell ref="N63:R63"/>
    <mergeCell ref="N67:R67"/>
    <mergeCell ref="N71:R71"/>
    <mergeCell ref="N75:R75"/>
    <mergeCell ref="N79:R79"/>
    <mergeCell ref="N83:R83"/>
    <mergeCell ref="N87:R87"/>
    <mergeCell ref="C47:F47"/>
    <mergeCell ref="C67:F67"/>
    <mergeCell ref="C71:F71"/>
    <mergeCell ref="C63:F63"/>
    <mergeCell ref="C75:F75"/>
    <mergeCell ref="C79:F79"/>
    <mergeCell ref="C83:F83"/>
    <mergeCell ref="Z37:AD37"/>
    <mergeCell ref="Z41:AD41"/>
    <mergeCell ref="N41:R41"/>
    <mergeCell ref="N37:R37"/>
    <mergeCell ref="Z17:AD17"/>
    <mergeCell ref="Z21:AD21"/>
    <mergeCell ref="Z25:AD25"/>
    <mergeCell ref="Z29:AD29"/>
    <mergeCell ref="Z33:AD33"/>
    <mergeCell ref="X1:X2"/>
    <mergeCell ref="Z1:AD1"/>
    <mergeCell ref="Z5:AD5"/>
    <mergeCell ref="Z9:AD9"/>
    <mergeCell ref="Z13:AD13"/>
    <mergeCell ref="L1:L2"/>
    <mergeCell ref="N1:R1"/>
    <mergeCell ref="N5:R5"/>
    <mergeCell ref="N9:R9"/>
    <mergeCell ref="N13:R13"/>
    <mergeCell ref="N17:R17"/>
    <mergeCell ref="N21:R21"/>
    <mergeCell ref="N25:R25"/>
    <mergeCell ref="N29:R29"/>
    <mergeCell ref="N33:R33"/>
    <mergeCell ref="A1:A2"/>
    <mergeCell ref="C41:F41"/>
    <mergeCell ref="C37:F37"/>
    <mergeCell ref="C33:F33"/>
    <mergeCell ref="C29:F29"/>
    <mergeCell ref="C1:F1"/>
    <mergeCell ref="C25:F25"/>
    <mergeCell ref="C21:F21"/>
    <mergeCell ref="C17:F17"/>
    <mergeCell ref="C13:F13"/>
    <mergeCell ref="C9:F9"/>
    <mergeCell ref="C5:F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6A416-B8F6-462D-B8E6-8146C98D67FF}">
  <dimension ref="A1:R338"/>
  <sheetViews>
    <sheetView tabSelected="1" topLeftCell="B1" zoomScale="85" zoomScaleNormal="85" workbookViewId="0">
      <selection activeCell="P5" sqref="P5"/>
    </sheetView>
  </sheetViews>
  <sheetFormatPr defaultRowHeight="14.4" x14ac:dyDescent="0.3"/>
  <cols>
    <col min="1" max="1" width="16.88671875" bestFit="1" customWidth="1"/>
    <col min="2" max="2" width="14.77734375" bestFit="1" customWidth="1"/>
    <col min="3" max="4" width="8.88671875" customWidth="1"/>
    <col min="7" max="7" width="21.77734375" bestFit="1" customWidth="1"/>
    <col min="8" max="8" width="15.109375" bestFit="1" customWidth="1"/>
    <col min="11" max="11" width="17.44140625" bestFit="1" customWidth="1"/>
    <col min="12" max="12" width="14.77734375" bestFit="1" customWidth="1"/>
    <col min="17" max="17" width="21.77734375" bestFit="1" customWidth="1"/>
    <col min="18" max="18" width="15.109375" bestFit="1" customWidth="1"/>
  </cols>
  <sheetData>
    <row r="1" spans="1:18" ht="15" thickBot="1" x14ac:dyDescent="0.35">
      <c r="A1" s="1220" t="s">
        <v>36</v>
      </c>
      <c r="B1" s="100" t="s">
        <v>32</v>
      </c>
      <c r="C1" s="1218" t="s">
        <v>102</v>
      </c>
      <c r="D1" s="1222"/>
      <c r="E1" s="1219"/>
      <c r="F1" s="13" t="s">
        <v>42</v>
      </c>
      <c r="G1" s="8"/>
      <c r="H1" s="8"/>
      <c r="K1" s="1220" t="s">
        <v>36</v>
      </c>
      <c r="L1" s="100" t="s">
        <v>32</v>
      </c>
      <c r="M1" s="1218" t="s">
        <v>102</v>
      </c>
      <c r="N1" s="1222"/>
      <c r="O1" s="1219"/>
      <c r="P1" s="13" t="s">
        <v>42</v>
      </c>
      <c r="Q1" s="8"/>
      <c r="R1" s="8"/>
    </row>
    <row r="2" spans="1:18" ht="15" thickBot="1" x14ac:dyDescent="0.35">
      <c r="A2" s="1221"/>
      <c r="B2" s="100" t="s">
        <v>33</v>
      </c>
      <c r="C2" s="140">
        <v>0</v>
      </c>
      <c r="D2" s="151">
        <v>1</v>
      </c>
      <c r="E2" s="13" t="s">
        <v>34</v>
      </c>
      <c r="F2" s="472"/>
      <c r="G2" s="8"/>
      <c r="H2" s="8"/>
      <c r="K2" s="1221"/>
      <c r="L2" s="100" t="s">
        <v>33</v>
      </c>
      <c r="M2" s="140">
        <v>0</v>
      </c>
      <c r="N2" s="151">
        <v>1</v>
      </c>
      <c r="O2" s="13" t="s">
        <v>34</v>
      </c>
      <c r="P2" s="1000"/>
      <c r="Q2" s="8"/>
      <c r="R2" s="8"/>
    </row>
    <row r="3" spans="1:18" ht="15" thickBot="1" x14ac:dyDescent="0.35">
      <c r="A3" s="102" t="s">
        <v>3</v>
      </c>
      <c r="B3" s="119">
        <v>0.2</v>
      </c>
      <c r="C3" s="141">
        <f>C5*B3</f>
        <v>180</v>
      </c>
      <c r="D3" s="141">
        <f>D5*B3</f>
        <v>1080</v>
      </c>
      <c r="E3" s="119">
        <f>E5*B3</f>
        <v>720</v>
      </c>
      <c r="F3" s="471">
        <f>C3+D3</f>
        <v>1260</v>
      </c>
      <c r="G3" s="8"/>
      <c r="H3" s="8"/>
      <c r="K3" s="102" t="s">
        <v>3</v>
      </c>
      <c r="L3" s="119">
        <v>0.2</v>
      </c>
      <c r="M3" s="141">
        <f>M5*L3</f>
        <v>360</v>
      </c>
      <c r="N3" s="141">
        <f>N5*L3</f>
        <v>3384</v>
      </c>
      <c r="O3" s="119">
        <f>O5*L3</f>
        <v>720</v>
      </c>
      <c r="P3" s="999">
        <f>M3+N3</f>
        <v>3744</v>
      </c>
      <c r="Q3" s="8"/>
      <c r="R3" s="8"/>
    </row>
    <row r="4" spans="1:18" ht="15" thickBot="1" x14ac:dyDescent="0.35">
      <c r="A4" s="103" t="s">
        <v>4</v>
      </c>
      <c r="B4" s="121">
        <v>0.5</v>
      </c>
      <c r="C4" s="142">
        <f>C5*B4</f>
        <v>450</v>
      </c>
      <c r="D4" s="142">
        <f>D5*B4</f>
        <v>2700</v>
      </c>
      <c r="E4" s="121">
        <f>E5*B4</f>
        <v>1800</v>
      </c>
      <c r="F4" s="471">
        <f t="shared" ref="F4:F8" si="0">C4+D4</f>
        <v>3150</v>
      </c>
      <c r="G4" s="8"/>
      <c r="H4" s="8"/>
      <c r="K4" s="103" t="s">
        <v>4</v>
      </c>
      <c r="L4" s="121">
        <v>0.5</v>
      </c>
      <c r="M4" s="142">
        <f>M5*L4</f>
        <v>900</v>
      </c>
      <c r="N4" s="142">
        <f>N5*L4</f>
        <v>8460</v>
      </c>
      <c r="O4" s="121">
        <f>O5*L4</f>
        <v>1800</v>
      </c>
      <c r="P4" s="999">
        <f t="shared" ref="P4:P8" si="1">M4+N4</f>
        <v>9360</v>
      </c>
      <c r="Q4" s="8"/>
      <c r="R4" s="8"/>
    </row>
    <row r="5" spans="1:18" ht="15" thickBot="1" x14ac:dyDescent="0.35">
      <c r="A5" s="104" t="s">
        <v>5</v>
      </c>
      <c r="B5" s="123">
        <v>1</v>
      </c>
      <c r="C5" s="143">
        <v>900</v>
      </c>
      <c r="D5" s="143">
        <v>5400</v>
      </c>
      <c r="E5" s="123">
        <v>3600</v>
      </c>
      <c r="F5" s="471">
        <f t="shared" si="0"/>
        <v>6300</v>
      </c>
      <c r="G5" s="8"/>
      <c r="H5" s="8"/>
      <c r="K5" s="104" t="s">
        <v>5</v>
      </c>
      <c r="L5" s="123">
        <v>1</v>
      </c>
      <c r="M5" s="143">
        <v>1800</v>
      </c>
      <c r="N5" s="143">
        <v>16920</v>
      </c>
      <c r="O5" s="123">
        <v>3600</v>
      </c>
      <c r="P5" s="999">
        <f t="shared" si="1"/>
        <v>18720</v>
      </c>
      <c r="Q5" s="8"/>
      <c r="R5" s="8"/>
    </row>
    <row r="6" spans="1:18" ht="15" thickBot="1" x14ac:dyDescent="0.35">
      <c r="A6" s="105" t="s">
        <v>6</v>
      </c>
      <c r="B6" s="125">
        <v>1.5</v>
      </c>
      <c r="C6" s="144">
        <f>C5*B6</f>
        <v>1350</v>
      </c>
      <c r="D6" s="144">
        <f>D5*B6</f>
        <v>8100</v>
      </c>
      <c r="E6" s="125">
        <f>E5*B6</f>
        <v>5400</v>
      </c>
      <c r="F6" s="471">
        <f t="shared" si="0"/>
        <v>9450</v>
      </c>
      <c r="G6" s="8"/>
      <c r="H6" s="8"/>
      <c r="K6" s="105" t="s">
        <v>6</v>
      </c>
      <c r="L6" s="125">
        <v>1.5</v>
      </c>
      <c r="M6" s="144">
        <f>M5*L6</f>
        <v>2700</v>
      </c>
      <c r="N6" s="144">
        <f>N5*L6</f>
        <v>25380</v>
      </c>
      <c r="O6" s="125">
        <f>O5*L6</f>
        <v>5400</v>
      </c>
      <c r="P6" s="999">
        <f t="shared" si="1"/>
        <v>28080</v>
      </c>
      <c r="Q6" s="8"/>
      <c r="R6" s="8"/>
    </row>
    <row r="7" spans="1:18" ht="15" thickBot="1" x14ac:dyDescent="0.35">
      <c r="A7" s="106" t="s">
        <v>7</v>
      </c>
      <c r="B7" s="127">
        <v>2</v>
      </c>
      <c r="C7" s="145">
        <f>C5*B7</f>
        <v>1800</v>
      </c>
      <c r="D7" s="145">
        <f>D5*B7</f>
        <v>10800</v>
      </c>
      <c r="E7" s="127">
        <f>E5*B7</f>
        <v>7200</v>
      </c>
      <c r="F7" s="471">
        <f t="shared" si="0"/>
        <v>12600</v>
      </c>
      <c r="G7" s="8"/>
      <c r="H7" s="8"/>
      <c r="K7" s="106" t="s">
        <v>7</v>
      </c>
      <c r="L7" s="127">
        <v>2</v>
      </c>
      <c r="M7" s="145">
        <f>M5*L7</f>
        <v>3600</v>
      </c>
      <c r="N7" s="145">
        <f>N5*L7</f>
        <v>33840</v>
      </c>
      <c r="O7" s="127">
        <f>O5*L7</f>
        <v>7200</v>
      </c>
      <c r="P7" s="999">
        <f t="shared" si="1"/>
        <v>37440</v>
      </c>
      <c r="Q7" s="8"/>
      <c r="R7" s="8"/>
    </row>
    <row r="8" spans="1:18" ht="15" thickBot="1" x14ac:dyDescent="0.35">
      <c r="A8" s="107" t="s">
        <v>8</v>
      </c>
      <c r="B8" s="129">
        <v>3</v>
      </c>
      <c r="C8" s="146">
        <f>C5*B8</f>
        <v>2700</v>
      </c>
      <c r="D8" s="146">
        <f>D5*B8</f>
        <v>16200</v>
      </c>
      <c r="E8" s="129">
        <f>E5*B8</f>
        <v>10800</v>
      </c>
      <c r="F8" s="471">
        <f t="shared" si="0"/>
        <v>18900</v>
      </c>
      <c r="G8" s="8"/>
      <c r="H8" s="8"/>
      <c r="K8" s="107" t="s">
        <v>8</v>
      </c>
      <c r="L8" s="129">
        <v>3</v>
      </c>
      <c r="M8" s="146">
        <f>M5*L8</f>
        <v>5400</v>
      </c>
      <c r="N8" s="146">
        <f>N5*L8</f>
        <v>50760</v>
      </c>
      <c r="O8" s="129">
        <f>O5*L8</f>
        <v>10800</v>
      </c>
      <c r="P8" s="999">
        <f t="shared" si="1"/>
        <v>56160</v>
      </c>
      <c r="Q8" s="8"/>
      <c r="R8" s="8"/>
    </row>
    <row r="9" spans="1:18" x14ac:dyDescent="0.3">
      <c r="A9" s="328" t="s">
        <v>12</v>
      </c>
      <c r="B9" s="1177">
        <v>4.5</v>
      </c>
      <c r="C9" s="1160">
        <f>C5*B9</f>
        <v>4050</v>
      </c>
      <c r="D9" s="1160">
        <f>D5*B9</f>
        <v>24300</v>
      </c>
      <c r="E9" s="1177">
        <f>E5*B9</f>
        <v>16200</v>
      </c>
      <c r="F9" s="1179">
        <f>C9+D9</f>
        <v>28350</v>
      </c>
      <c r="G9" s="8"/>
      <c r="H9" s="8"/>
      <c r="K9" s="328" t="s">
        <v>12</v>
      </c>
      <c r="L9" s="1177">
        <v>4.5</v>
      </c>
      <c r="M9" s="1160">
        <f>M5*L9</f>
        <v>8100</v>
      </c>
      <c r="N9" s="1160">
        <f>N5*L9</f>
        <v>76140</v>
      </c>
      <c r="O9" s="1177">
        <f>O5*L9</f>
        <v>16200</v>
      </c>
      <c r="P9" s="1179">
        <f>M9+N9</f>
        <v>84240</v>
      </c>
      <c r="Q9" s="8"/>
      <c r="R9" s="8"/>
    </row>
    <row r="10" spans="1:18" x14ac:dyDescent="0.3">
      <c r="A10" s="328" t="s">
        <v>16</v>
      </c>
      <c r="B10" s="1225"/>
      <c r="C10" s="1229"/>
      <c r="D10" s="1229"/>
      <c r="E10" s="1225"/>
      <c r="F10" s="1200"/>
      <c r="G10" s="8"/>
      <c r="H10" s="8"/>
      <c r="K10" s="328" t="s">
        <v>16</v>
      </c>
      <c r="L10" s="1225"/>
      <c r="M10" s="1229"/>
      <c r="N10" s="1229"/>
      <c r="O10" s="1225"/>
      <c r="P10" s="1200"/>
      <c r="Q10" s="8"/>
      <c r="R10" s="8"/>
    </row>
    <row r="11" spans="1:18" ht="15" thickBot="1" x14ac:dyDescent="0.35">
      <c r="A11" s="328" t="s">
        <v>9</v>
      </c>
      <c r="B11" s="1178"/>
      <c r="C11" s="1161"/>
      <c r="D11" s="1161"/>
      <c r="E11" s="1178"/>
      <c r="F11" s="1180"/>
      <c r="G11" s="8"/>
      <c r="H11" s="8"/>
      <c r="K11" s="328" t="s">
        <v>9</v>
      </c>
      <c r="L11" s="1178"/>
      <c r="M11" s="1161"/>
      <c r="N11" s="1161"/>
      <c r="O11" s="1178"/>
      <c r="P11" s="1180"/>
      <c r="Q11" s="8"/>
      <c r="R11" s="8"/>
    </row>
    <row r="12" spans="1:18" x14ac:dyDescent="0.3">
      <c r="A12" s="328" t="s">
        <v>10</v>
      </c>
      <c r="B12" s="1177">
        <v>5.5</v>
      </c>
      <c r="C12" s="1160">
        <f>C5*B12</f>
        <v>4950</v>
      </c>
      <c r="D12" s="1160">
        <f>D5*B12</f>
        <v>29700</v>
      </c>
      <c r="E12" s="1177">
        <f>E5*B12</f>
        <v>19800</v>
      </c>
      <c r="F12" s="1179">
        <f>C12+D12</f>
        <v>34650</v>
      </c>
      <c r="G12" s="8"/>
      <c r="H12" s="8"/>
      <c r="K12" s="328" t="s">
        <v>10</v>
      </c>
      <c r="L12" s="1177">
        <v>5.5</v>
      </c>
      <c r="M12" s="1160">
        <f>M5*L12</f>
        <v>9900</v>
      </c>
      <c r="N12" s="1160">
        <f>N5*L12</f>
        <v>93060</v>
      </c>
      <c r="O12" s="1177">
        <f>O5*L12</f>
        <v>19800</v>
      </c>
      <c r="P12" s="1179">
        <f>M12+N12</f>
        <v>102960</v>
      </c>
      <c r="Q12" s="8"/>
      <c r="R12" s="8"/>
    </row>
    <row r="13" spans="1:18" x14ac:dyDescent="0.3">
      <c r="A13" s="328" t="s">
        <v>17</v>
      </c>
      <c r="B13" s="1225"/>
      <c r="C13" s="1229"/>
      <c r="D13" s="1229"/>
      <c r="E13" s="1225"/>
      <c r="F13" s="1200"/>
      <c r="G13" s="8"/>
      <c r="H13" s="8"/>
      <c r="K13" s="328" t="s">
        <v>17</v>
      </c>
      <c r="L13" s="1225"/>
      <c r="M13" s="1229"/>
      <c r="N13" s="1229"/>
      <c r="O13" s="1225"/>
      <c r="P13" s="1200"/>
      <c r="Q13" s="8"/>
      <c r="R13" s="8"/>
    </row>
    <row r="14" spans="1:18" ht="15" thickBot="1" x14ac:dyDescent="0.35">
      <c r="A14" s="328" t="s">
        <v>18</v>
      </c>
      <c r="B14" s="1178"/>
      <c r="C14" s="1161"/>
      <c r="D14" s="1161"/>
      <c r="E14" s="1178"/>
      <c r="F14" s="1180"/>
      <c r="G14" s="8"/>
      <c r="H14" s="8"/>
      <c r="K14" s="328" t="s">
        <v>18</v>
      </c>
      <c r="L14" s="1178"/>
      <c r="M14" s="1161"/>
      <c r="N14" s="1161"/>
      <c r="O14" s="1178"/>
      <c r="P14" s="1180"/>
      <c r="Q14" s="8"/>
      <c r="R14" s="8"/>
    </row>
    <row r="15" spans="1:18" x14ac:dyDescent="0.3">
      <c r="A15" s="328" t="s">
        <v>14</v>
      </c>
      <c r="B15" s="1177">
        <v>6.5</v>
      </c>
      <c r="C15" s="1160">
        <f>C5*B15</f>
        <v>5850</v>
      </c>
      <c r="D15" s="1160">
        <f>D5*B15</f>
        <v>35100</v>
      </c>
      <c r="E15" s="1177">
        <f>E5*B15</f>
        <v>23400</v>
      </c>
      <c r="F15" s="1179">
        <f>C15+D15</f>
        <v>40950</v>
      </c>
      <c r="G15" s="8"/>
      <c r="H15" s="8"/>
      <c r="K15" s="328" t="s">
        <v>14</v>
      </c>
      <c r="L15" s="1177">
        <v>6.5</v>
      </c>
      <c r="M15" s="1160">
        <f>M5*L15</f>
        <v>11700</v>
      </c>
      <c r="N15" s="1160">
        <f>N5*L15</f>
        <v>109980</v>
      </c>
      <c r="O15" s="1177">
        <f>O5*L15</f>
        <v>23400</v>
      </c>
      <c r="P15" s="1179">
        <f>M15+N15</f>
        <v>121680</v>
      </c>
      <c r="Q15" s="8"/>
      <c r="R15" s="8"/>
    </row>
    <row r="16" spans="1:18" ht="15" thickBot="1" x14ac:dyDescent="0.35">
      <c r="A16" s="432" t="s">
        <v>19</v>
      </c>
      <c r="B16" s="1178"/>
      <c r="C16" s="1161"/>
      <c r="D16" s="1161"/>
      <c r="E16" s="1178"/>
      <c r="F16" s="1180"/>
      <c r="G16" s="8"/>
      <c r="H16" s="8"/>
      <c r="K16" s="432" t="s">
        <v>19</v>
      </c>
      <c r="L16" s="1178"/>
      <c r="M16" s="1161"/>
      <c r="N16" s="1161"/>
      <c r="O16" s="1178"/>
      <c r="P16" s="1180"/>
      <c r="Q16" s="8"/>
      <c r="R16" s="8"/>
    </row>
    <row r="17" spans="1:18" ht="15" thickBot="1" x14ac:dyDescent="0.35">
      <c r="A17" s="425" t="s">
        <v>15</v>
      </c>
      <c r="B17" s="329">
        <v>8</v>
      </c>
      <c r="C17" s="330">
        <f>C5*B17</f>
        <v>7200</v>
      </c>
      <c r="D17" s="330">
        <f>D5*B17</f>
        <v>43200</v>
      </c>
      <c r="E17" s="329">
        <f>E5*B17</f>
        <v>28800</v>
      </c>
      <c r="F17" s="13">
        <f>C17+D17</f>
        <v>50400</v>
      </c>
      <c r="G17" s="8"/>
      <c r="H17" s="8"/>
      <c r="K17" s="425" t="s">
        <v>15</v>
      </c>
      <c r="L17" s="329">
        <v>8</v>
      </c>
      <c r="M17" s="330">
        <f>M5*L17</f>
        <v>14400</v>
      </c>
      <c r="N17" s="330">
        <f>N5*L17</f>
        <v>135360</v>
      </c>
      <c r="O17" s="329">
        <f>O5*L17</f>
        <v>28800</v>
      </c>
      <c r="P17" s="13">
        <f>M17+N17</f>
        <v>149760</v>
      </c>
      <c r="Q17" s="8"/>
      <c r="R17" s="8"/>
    </row>
    <row r="18" spans="1:18" ht="15" thickBot="1" x14ac:dyDescent="0.35">
      <c r="A18" s="425" t="s">
        <v>25</v>
      </c>
      <c r="B18" s="329">
        <v>9</v>
      </c>
      <c r="C18" s="330">
        <f>C5*B18</f>
        <v>8100</v>
      </c>
      <c r="D18" s="330">
        <f>D5*B18</f>
        <v>48600</v>
      </c>
      <c r="E18" s="329">
        <f>E5*B18</f>
        <v>32400</v>
      </c>
      <c r="F18" s="13">
        <f t="shared" ref="F18:F20" si="2">C18+D18</f>
        <v>56700</v>
      </c>
      <c r="G18" s="8"/>
      <c r="H18" s="8"/>
      <c r="K18" s="425" t="s">
        <v>25</v>
      </c>
      <c r="L18" s="329">
        <v>9</v>
      </c>
      <c r="M18" s="330">
        <f>M5*L18</f>
        <v>16200</v>
      </c>
      <c r="N18" s="330">
        <f>N5*L18</f>
        <v>152280</v>
      </c>
      <c r="O18" s="329">
        <f>O5*L18</f>
        <v>32400</v>
      </c>
      <c r="P18" s="13">
        <f t="shared" ref="P18:P20" si="3">M18+N18</f>
        <v>168480</v>
      </c>
      <c r="Q18" s="8"/>
      <c r="R18" s="8"/>
    </row>
    <row r="19" spans="1:18" ht="15" thickBot="1" x14ac:dyDescent="0.35">
      <c r="A19" s="425" t="s">
        <v>13</v>
      </c>
      <c r="B19" s="329">
        <v>10.5</v>
      </c>
      <c r="C19" s="330">
        <f>C5*B19</f>
        <v>9450</v>
      </c>
      <c r="D19" s="330">
        <f>D5*B19</f>
        <v>56700</v>
      </c>
      <c r="E19" s="329">
        <f>E5*B19</f>
        <v>37800</v>
      </c>
      <c r="F19" s="13">
        <f t="shared" si="2"/>
        <v>66150</v>
      </c>
      <c r="G19" s="8"/>
      <c r="H19" s="8"/>
      <c r="K19" s="425" t="s">
        <v>13</v>
      </c>
      <c r="L19" s="329">
        <v>10.5</v>
      </c>
      <c r="M19" s="330">
        <f>M5*L19</f>
        <v>18900</v>
      </c>
      <c r="N19" s="330">
        <f>N5*L19</f>
        <v>177660</v>
      </c>
      <c r="O19" s="329">
        <f>O5*L19</f>
        <v>37800</v>
      </c>
      <c r="P19" s="13">
        <f t="shared" si="3"/>
        <v>196560</v>
      </c>
      <c r="Q19" s="8"/>
      <c r="R19" s="8"/>
    </row>
    <row r="20" spans="1:18" ht="15" thickBot="1" x14ac:dyDescent="0.35">
      <c r="A20" s="426" t="s">
        <v>11</v>
      </c>
      <c r="B20" s="479">
        <v>11</v>
      </c>
      <c r="C20" s="476">
        <f>C5*B20</f>
        <v>9900</v>
      </c>
      <c r="D20" s="476">
        <f>D5*B20</f>
        <v>59400</v>
      </c>
      <c r="E20" s="474">
        <f>E5*B20</f>
        <v>39600</v>
      </c>
      <c r="F20" s="13">
        <f t="shared" si="2"/>
        <v>69300</v>
      </c>
      <c r="G20" s="8"/>
      <c r="H20" s="8"/>
      <c r="K20" s="426" t="s">
        <v>11</v>
      </c>
      <c r="L20" s="1015">
        <v>11</v>
      </c>
      <c r="M20" s="1005">
        <f>M5*L20</f>
        <v>19800</v>
      </c>
      <c r="N20" s="1005">
        <f>N5*L20</f>
        <v>186120</v>
      </c>
      <c r="O20" s="1003">
        <f>O5*L20</f>
        <v>39600</v>
      </c>
      <c r="P20" s="13">
        <f t="shared" si="3"/>
        <v>205920</v>
      </c>
      <c r="Q20" s="8"/>
      <c r="R20" s="8"/>
    </row>
    <row r="21" spans="1:18" ht="15" thickBot="1" x14ac:dyDescent="0.35">
      <c r="A21" s="8"/>
      <c r="B21" s="8"/>
      <c r="C21" s="8"/>
      <c r="D21" s="8"/>
      <c r="E21" s="8"/>
      <c r="F21" s="8"/>
      <c r="G21" s="8"/>
      <c r="H21" s="8"/>
      <c r="K21" s="8"/>
      <c r="L21" s="8"/>
      <c r="M21" s="8"/>
      <c r="N21" s="8"/>
      <c r="O21" s="8"/>
      <c r="P21" s="8"/>
      <c r="Q21" s="8"/>
      <c r="R21" s="8"/>
    </row>
    <row r="22" spans="1:18" ht="15" thickBot="1" x14ac:dyDescent="0.35">
      <c r="A22" s="215" t="s">
        <v>35</v>
      </c>
      <c r="B22" s="100" t="s">
        <v>32</v>
      </c>
      <c r="C22" s="1218" t="s">
        <v>102</v>
      </c>
      <c r="D22" s="1222"/>
      <c r="E22" s="1219"/>
      <c r="F22" s="13" t="s">
        <v>42</v>
      </c>
      <c r="G22" s="8"/>
      <c r="H22" s="8"/>
      <c r="K22" s="215" t="s">
        <v>35</v>
      </c>
      <c r="L22" s="100" t="s">
        <v>32</v>
      </c>
      <c r="M22" s="1218" t="s">
        <v>102</v>
      </c>
      <c r="N22" s="1222"/>
      <c r="O22" s="1219"/>
      <c r="P22" s="13" t="s">
        <v>42</v>
      </c>
      <c r="Q22" s="8"/>
      <c r="R22" s="8"/>
    </row>
    <row r="23" spans="1:18" ht="15.6" thickTop="1" thickBot="1" x14ac:dyDescent="0.35">
      <c r="A23" s="216" t="s">
        <v>53</v>
      </c>
      <c r="B23" s="167" t="s">
        <v>33</v>
      </c>
      <c r="C23" s="140">
        <v>0</v>
      </c>
      <c r="D23" s="151">
        <v>1</v>
      </c>
      <c r="E23" s="13" t="s">
        <v>34</v>
      </c>
      <c r="F23" s="472"/>
      <c r="G23" s="8"/>
      <c r="H23" s="8"/>
      <c r="K23" s="216" t="s">
        <v>53</v>
      </c>
      <c r="L23" s="167" t="s">
        <v>33</v>
      </c>
      <c r="M23" s="140">
        <v>0</v>
      </c>
      <c r="N23" s="151">
        <v>1</v>
      </c>
      <c r="O23" s="13" t="s">
        <v>34</v>
      </c>
      <c r="P23" s="1000"/>
      <c r="Q23" s="8"/>
      <c r="R23" s="8"/>
    </row>
    <row r="24" spans="1:18" ht="15.6" thickTop="1" thickBot="1" x14ac:dyDescent="0.35">
      <c r="A24" s="168" t="s">
        <v>3</v>
      </c>
      <c r="B24" s="119">
        <v>0.2</v>
      </c>
      <c r="C24" s="141">
        <f>C26*B24</f>
        <v>700</v>
      </c>
      <c r="D24" s="141">
        <f>D26*B24</f>
        <v>11598.900000000001</v>
      </c>
      <c r="E24" s="119">
        <f>E26*B24</f>
        <v>6499.4000000000005</v>
      </c>
      <c r="F24" s="471">
        <f>C24+D24</f>
        <v>12298.900000000001</v>
      </c>
      <c r="G24" s="8"/>
      <c r="H24" s="8"/>
      <c r="K24" s="168" t="s">
        <v>3</v>
      </c>
      <c r="L24" s="119">
        <v>0.2</v>
      </c>
      <c r="M24" s="141">
        <f>M26*L24</f>
        <v>2533.0000000000005</v>
      </c>
      <c r="N24" s="141">
        <f>N26*L24</f>
        <v>52665</v>
      </c>
      <c r="O24" s="119">
        <f>O26*L24</f>
        <v>5299.4000000000005</v>
      </c>
      <c r="P24" s="999">
        <f>M24+N24</f>
        <v>55198</v>
      </c>
      <c r="Q24" s="8"/>
      <c r="R24" s="8"/>
    </row>
    <row r="25" spans="1:18" ht="15" thickBot="1" x14ac:dyDescent="0.35">
      <c r="A25" s="103" t="s">
        <v>4</v>
      </c>
      <c r="B25" s="121">
        <v>0.5</v>
      </c>
      <c r="C25" s="142">
        <f>C26*B25</f>
        <v>1750</v>
      </c>
      <c r="D25" s="142">
        <f>D26*B25</f>
        <v>28997.25</v>
      </c>
      <c r="E25" s="121">
        <f>E26*B25</f>
        <v>16248.5</v>
      </c>
      <c r="F25" s="471">
        <f t="shared" ref="F25:F29" si="4">C25+D25</f>
        <v>30747.25</v>
      </c>
      <c r="G25" s="8"/>
      <c r="H25" s="8"/>
      <c r="K25" s="103" t="s">
        <v>4</v>
      </c>
      <c r="L25" s="121">
        <v>0.5</v>
      </c>
      <c r="M25" s="142">
        <f>M26*L25</f>
        <v>6332.5000000000009</v>
      </c>
      <c r="N25" s="142">
        <f>N26*L25</f>
        <v>131662.5</v>
      </c>
      <c r="O25" s="121">
        <f>O26*L25</f>
        <v>13248.5</v>
      </c>
      <c r="P25" s="999">
        <f t="shared" ref="P25:P29" si="5">M25+N25</f>
        <v>137995</v>
      </c>
      <c r="Q25" s="8"/>
      <c r="R25" s="8"/>
    </row>
    <row r="26" spans="1:18" ht="15" thickBot="1" x14ac:dyDescent="0.35">
      <c r="A26" s="104" t="s">
        <v>5</v>
      </c>
      <c r="B26" s="123">
        <v>1</v>
      </c>
      <c r="C26" s="143">
        <f>C47+C68*2+C89*2.333</f>
        <v>3500</v>
      </c>
      <c r="D26" s="143">
        <f>D47+D68*2+D89*2.333+D110*5+D131*5</f>
        <v>57994.5</v>
      </c>
      <c r="E26" s="326">
        <f>E47+E68*2+E89*2.333+E110*5+E131*5</f>
        <v>32497</v>
      </c>
      <c r="F26" s="13">
        <f t="shared" si="4"/>
        <v>61494.5</v>
      </c>
      <c r="G26" s="8"/>
      <c r="H26" s="8"/>
      <c r="K26" s="104" t="s">
        <v>5</v>
      </c>
      <c r="L26" s="123">
        <v>1</v>
      </c>
      <c r="M26" s="143">
        <f>M47+M68*2.333+M89*100</f>
        <v>12665.000000000002</v>
      </c>
      <c r="N26" s="143">
        <f t="shared" ref="N26:O26" si="6">N47+N68*2.333+N89*100</f>
        <v>263325</v>
      </c>
      <c r="O26" s="326">
        <f t="shared" si="6"/>
        <v>26497</v>
      </c>
      <c r="P26" s="13">
        <f t="shared" si="5"/>
        <v>275990</v>
      </c>
      <c r="Q26" s="8"/>
      <c r="R26" s="8"/>
    </row>
    <row r="27" spans="1:18" ht="15" thickBot="1" x14ac:dyDescent="0.35">
      <c r="A27" s="105" t="s">
        <v>6</v>
      </c>
      <c r="B27" s="125">
        <v>1.5</v>
      </c>
      <c r="C27" s="144">
        <f>C26*B27</f>
        <v>5250</v>
      </c>
      <c r="D27" s="144">
        <f>D26*B27</f>
        <v>86991.75</v>
      </c>
      <c r="E27" s="125">
        <f>E26*B27</f>
        <v>48745.5</v>
      </c>
      <c r="F27" s="471">
        <f t="shared" si="4"/>
        <v>92241.75</v>
      </c>
      <c r="G27" s="8"/>
      <c r="H27" s="8"/>
      <c r="K27" s="105" t="s">
        <v>6</v>
      </c>
      <c r="L27" s="125">
        <v>1.5</v>
      </c>
      <c r="M27" s="144">
        <f>M26*L27</f>
        <v>18997.500000000004</v>
      </c>
      <c r="N27" s="144">
        <f>N26*L27</f>
        <v>394987.5</v>
      </c>
      <c r="O27" s="125">
        <f>O26*L27</f>
        <v>39745.5</v>
      </c>
      <c r="P27" s="999">
        <f t="shared" si="5"/>
        <v>413985</v>
      </c>
      <c r="Q27" s="8"/>
      <c r="R27" s="8"/>
    </row>
    <row r="28" spans="1:18" ht="15" thickBot="1" x14ac:dyDescent="0.35">
      <c r="A28" s="106" t="s">
        <v>7</v>
      </c>
      <c r="B28" s="127">
        <v>2</v>
      </c>
      <c r="C28" s="145">
        <f>C26*B28</f>
        <v>7000</v>
      </c>
      <c r="D28" s="145">
        <f>D26*B28</f>
        <v>115989</v>
      </c>
      <c r="E28" s="127">
        <f>E26*B28</f>
        <v>64994</v>
      </c>
      <c r="F28" s="471">
        <f t="shared" si="4"/>
        <v>122989</v>
      </c>
      <c r="G28" s="8"/>
      <c r="H28" s="8"/>
      <c r="K28" s="106" t="s">
        <v>7</v>
      </c>
      <c r="L28" s="127">
        <v>2</v>
      </c>
      <c r="M28" s="145">
        <f>M26*L28</f>
        <v>25330.000000000004</v>
      </c>
      <c r="N28" s="145">
        <f>N26*L28</f>
        <v>526650</v>
      </c>
      <c r="O28" s="127">
        <f>O26*L28</f>
        <v>52994</v>
      </c>
      <c r="P28" s="999">
        <f t="shared" si="5"/>
        <v>551980</v>
      </c>
      <c r="Q28" s="8"/>
      <c r="R28" s="8"/>
    </row>
    <row r="29" spans="1:18" ht="15" thickBot="1" x14ac:dyDescent="0.35">
      <c r="A29" s="107" t="s">
        <v>8</v>
      </c>
      <c r="B29" s="129">
        <v>3</v>
      </c>
      <c r="C29" s="146">
        <f>C26*B29</f>
        <v>10500</v>
      </c>
      <c r="D29" s="146">
        <f>D26*B29</f>
        <v>173983.5</v>
      </c>
      <c r="E29" s="129">
        <f>E26*B29</f>
        <v>97491</v>
      </c>
      <c r="F29" s="471">
        <f t="shared" si="4"/>
        <v>184483.5</v>
      </c>
      <c r="G29" s="8"/>
      <c r="H29" s="8"/>
      <c r="K29" s="107" t="s">
        <v>8</v>
      </c>
      <c r="L29" s="129">
        <v>3</v>
      </c>
      <c r="M29" s="146">
        <f>M26*L29</f>
        <v>37995.000000000007</v>
      </c>
      <c r="N29" s="146">
        <f>N26*L29</f>
        <v>789975</v>
      </c>
      <c r="O29" s="129">
        <f>O26*L29</f>
        <v>79491</v>
      </c>
      <c r="P29" s="999">
        <f t="shared" si="5"/>
        <v>827970</v>
      </c>
      <c r="Q29" s="8"/>
      <c r="R29" s="8"/>
    </row>
    <row r="30" spans="1:18" x14ac:dyDescent="0.3">
      <c r="A30" s="328" t="s">
        <v>12</v>
      </c>
      <c r="B30" s="1177">
        <v>5</v>
      </c>
      <c r="C30" s="1160">
        <f>C26*B30</f>
        <v>17500</v>
      </c>
      <c r="D30" s="1160">
        <f>D26*B30</f>
        <v>289972.5</v>
      </c>
      <c r="E30" s="1177">
        <f>E26*B30</f>
        <v>162485</v>
      </c>
      <c r="F30" s="1179">
        <f>C30+D30</f>
        <v>307472.5</v>
      </c>
      <c r="G30" s="8"/>
      <c r="H30" s="8"/>
      <c r="K30" s="328" t="s">
        <v>12</v>
      </c>
      <c r="L30" s="1177">
        <v>5</v>
      </c>
      <c r="M30" s="1160">
        <f>M26*L30</f>
        <v>63325.000000000007</v>
      </c>
      <c r="N30" s="1160">
        <f>N26*L30</f>
        <v>1316625</v>
      </c>
      <c r="O30" s="1177">
        <f>O26*L30</f>
        <v>132485</v>
      </c>
      <c r="P30" s="1179">
        <f>M30+N30</f>
        <v>1379950</v>
      </c>
      <c r="Q30" s="8"/>
      <c r="R30" s="8"/>
    </row>
    <row r="31" spans="1:18" x14ac:dyDescent="0.3">
      <c r="A31" s="328" t="s">
        <v>16</v>
      </c>
      <c r="B31" s="1225"/>
      <c r="C31" s="1229"/>
      <c r="D31" s="1229"/>
      <c r="E31" s="1225"/>
      <c r="F31" s="1200"/>
      <c r="G31" s="8"/>
      <c r="H31" s="8"/>
      <c r="K31" s="328" t="s">
        <v>16</v>
      </c>
      <c r="L31" s="1225"/>
      <c r="M31" s="1229"/>
      <c r="N31" s="1229"/>
      <c r="O31" s="1225"/>
      <c r="P31" s="1200"/>
      <c r="Q31" s="8"/>
      <c r="R31" s="8"/>
    </row>
    <row r="32" spans="1:18" ht="15" thickBot="1" x14ac:dyDescent="0.35">
      <c r="A32" s="328" t="s">
        <v>9</v>
      </c>
      <c r="B32" s="1178"/>
      <c r="C32" s="1161"/>
      <c r="D32" s="1161"/>
      <c r="E32" s="1178"/>
      <c r="F32" s="1180"/>
      <c r="G32" s="8"/>
      <c r="H32" s="8"/>
      <c r="K32" s="328" t="s">
        <v>9</v>
      </c>
      <c r="L32" s="1178"/>
      <c r="M32" s="1161"/>
      <c r="N32" s="1161"/>
      <c r="O32" s="1178"/>
      <c r="P32" s="1180"/>
      <c r="Q32" s="8"/>
      <c r="R32" s="8"/>
    </row>
    <row r="33" spans="1:18" x14ac:dyDescent="0.3">
      <c r="A33" s="328" t="s">
        <v>10</v>
      </c>
      <c r="B33" s="1177">
        <v>7</v>
      </c>
      <c r="C33" s="1160">
        <f>C26*B33</f>
        <v>24500</v>
      </c>
      <c r="D33" s="1160">
        <f>D26*B33</f>
        <v>405961.5</v>
      </c>
      <c r="E33" s="1177">
        <f>E26*B33</f>
        <v>227479</v>
      </c>
      <c r="F33" s="1179">
        <f>C33+D33</f>
        <v>430461.5</v>
      </c>
      <c r="G33" s="8"/>
      <c r="H33" s="8"/>
      <c r="K33" s="328" t="s">
        <v>10</v>
      </c>
      <c r="L33" s="1177">
        <v>7</v>
      </c>
      <c r="M33" s="1160">
        <f>M26*L33</f>
        <v>88655.000000000015</v>
      </c>
      <c r="N33" s="1160">
        <f>N26*L33</f>
        <v>1843275</v>
      </c>
      <c r="O33" s="1177">
        <f>O26*L33</f>
        <v>185479</v>
      </c>
      <c r="P33" s="1179">
        <f>M33+N33</f>
        <v>1931930</v>
      </c>
      <c r="Q33" s="8"/>
      <c r="R33" s="8"/>
    </row>
    <row r="34" spans="1:18" x14ac:dyDescent="0.3">
      <c r="A34" s="328" t="s">
        <v>17</v>
      </c>
      <c r="B34" s="1225"/>
      <c r="C34" s="1229"/>
      <c r="D34" s="1229"/>
      <c r="E34" s="1225"/>
      <c r="F34" s="1200"/>
      <c r="G34" s="8"/>
      <c r="H34" s="8"/>
      <c r="K34" s="328" t="s">
        <v>17</v>
      </c>
      <c r="L34" s="1225"/>
      <c r="M34" s="1229"/>
      <c r="N34" s="1229"/>
      <c r="O34" s="1225"/>
      <c r="P34" s="1200"/>
      <c r="Q34" s="8"/>
      <c r="R34" s="8"/>
    </row>
    <row r="35" spans="1:18" ht="15" thickBot="1" x14ac:dyDescent="0.35">
      <c r="A35" s="328" t="s">
        <v>18</v>
      </c>
      <c r="B35" s="1178"/>
      <c r="C35" s="1161"/>
      <c r="D35" s="1161"/>
      <c r="E35" s="1178"/>
      <c r="F35" s="1180"/>
      <c r="G35" s="8"/>
      <c r="H35" s="8"/>
      <c r="K35" s="328" t="s">
        <v>18</v>
      </c>
      <c r="L35" s="1178"/>
      <c r="M35" s="1161"/>
      <c r="N35" s="1161"/>
      <c r="O35" s="1178"/>
      <c r="P35" s="1180"/>
      <c r="Q35" s="8"/>
      <c r="R35" s="8"/>
    </row>
    <row r="36" spans="1:18" x14ac:dyDescent="0.3">
      <c r="A36" s="328" t="s">
        <v>14</v>
      </c>
      <c r="B36" s="1177">
        <v>10</v>
      </c>
      <c r="C36" s="1160">
        <f>C26*B36</f>
        <v>35000</v>
      </c>
      <c r="D36" s="1160">
        <f>D26*B36</f>
        <v>579945</v>
      </c>
      <c r="E36" s="1177">
        <f>E26*B36</f>
        <v>324970</v>
      </c>
      <c r="F36" s="1179">
        <f>C36+D36</f>
        <v>614945</v>
      </c>
      <c r="G36" s="8"/>
      <c r="H36" s="8"/>
      <c r="K36" s="328" t="s">
        <v>14</v>
      </c>
      <c r="L36" s="1177">
        <v>10</v>
      </c>
      <c r="M36" s="1160">
        <f>M26*L36</f>
        <v>126650.00000000001</v>
      </c>
      <c r="N36" s="1160">
        <f>N26*L36</f>
        <v>2633250</v>
      </c>
      <c r="O36" s="1177">
        <f>O26*L36</f>
        <v>264970</v>
      </c>
      <c r="P36" s="1179">
        <f>M36+N36</f>
        <v>2759900</v>
      </c>
      <c r="Q36" s="8"/>
      <c r="R36" s="8"/>
    </row>
    <row r="37" spans="1:18" ht="15" thickBot="1" x14ac:dyDescent="0.35">
      <c r="A37" s="432" t="s">
        <v>19</v>
      </c>
      <c r="B37" s="1178"/>
      <c r="C37" s="1161"/>
      <c r="D37" s="1161"/>
      <c r="E37" s="1178"/>
      <c r="F37" s="1180"/>
      <c r="G37" s="8"/>
      <c r="H37" s="8"/>
      <c r="K37" s="432" t="s">
        <v>19</v>
      </c>
      <c r="L37" s="1178"/>
      <c r="M37" s="1161"/>
      <c r="N37" s="1161"/>
      <c r="O37" s="1178"/>
      <c r="P37" s="1180"/>
      <c r="Q37" s="8"/>
      <c r="R37" s="8"/>
    </row>
    <row r="38" spans="1:18" ht="15" thickBot="1" x14ac:dyDescent="0.35">
      <c r="A38" s="425" t="s">
        <v>15</v>
      </c>
      <c r="B38" s="329">
        <v>15</v>
      </c>
      <c r="C38" s="330">
        <f>C26*B38</f>
        <v>52500</v>
      </c>
      <c r="D38" s="330">
        <f>D26*B38</f>
        <v>869917.5</v>
      </c>
      <c r="E38" s="329">
        <f>E26*B38</f>
        <v>487455</v>
      </c>
      <c r="F38" s="13">
        <f>C38+D38</f>
        <v>922417.5</v>
      </c>
      <c r="G38" s="8"/>
      <c r="H38" s="8"/>
      <c r="K38" s="425" t="s">
        <v>15</v>
      </c>
      <c r="L38" s="329">
        <v>15</v>
      </c>
      <c r="M38" s="330">
        <f>M26*L38</f>
        <v>189975.00000000003</v>
      </c>
      <c r="N38" s="330">
        <f>N26*L38</f>
        <v>3949875</v>
      </c>
      <c r="O38" s="329">
        <f>O26*L38</f>
        <v>397455</v>
      </c>
      <c r="P38" s="13">
        <f>M38+N38</f>
        <v>4139850</v>
      </c>
      <c r="Q38" s="8"/>
      <c r="R38" s="8"/>
    </row>
    <row r="39" spans="1:18" ht="15" thickBot="1" x14ac:dyDescent="0.35">
      <c r="A39" s="425" t="s">
        <v>25</v>
      </c>
      <c r="B39" s="329">
        <v>20</v>
      </c>
      <c r="C39" s="330">
        <f>C26*B39</f>
        <v>70000</v>
      </c>
      <c r="D39" s="330">
        <f>D26*B39</f>
        <v>1159890</v>
      </c>
      <c r="E39" s="329">
        <f>E26*B39</f>
        <v>649940</v>
      </c>
      <c r="F39" s="13">
        <f t="shared" ref="F39:F41" si="7">C39+D39</f>
        <v>1229890</v>
      </c>
      <c r="G39" s="8"/>
      <c r="H39" s="8"/>
      <c r="K39" s="425" t="s">
        <v>25</v>
      </c>
      <c r="L39" s="329">
        <v>20</v>
      </c>
      <c r="M39" s="330">
        <f>M26*L39</f>
        <v>253300.00000000003</v>
      </c>
      <c r="N39" s="330">
        <f>N26*L39</f>
        <v>5266500</v>
      </c>
      <c r="O39" s="329">
        <f>O26*L39</f>
        <v>529940</v>
      </c>
      <c r="P39" s="13">
        <f t="shared" ref="P39:P41" si="8">M39+N39</f>
        <v>5519800</v>
      </c>
      <c r="Q39" s="8"/>
      <c r="R39" s="8"/>
    </row>
    <row r="40" spans="1:18" ht="15" thickBot="1" x14ac:dyDescent="0.35">
      <c r="A40" s="425" t="s">
        <v>13</v>
      </c>
      <c r="B40" s="329">
        <v>35</v>
      </c>
      <c r="C40" s="330">
        <f>C26*B40</f>
        <v>122500</v>
      </c>
      <c r="D40" s="330">
        <f>D26*B40</f>
        <v>2029807.5</v>
      </c>
      <c r="E40" s="329">
        <f>E26*B40</f>
        <v>1137395</v>
      </c>
      <c r="F40" s="13">
        <f t="shared" si="7"/>
        <v>2152307.5</v>
      </c>
      <c r="G40" s="8"/>
      <c r="H40" s="8"/>
      <c r="K40" s="425" t="s">
        <v>13</v>
      </c>
      <c r="L40" s="329">
        <v>35</v>
      </c>
      <c r="M40" s="330">
        <f>M26*L40</f>
        <v>443275.00000000006</v>
      </c>
      <c r="N40" s="330">
        <f>N26*L40</f>
        <v>9216375</v>
      </c>
      <c r="O40" s="329">
        <f>O26*L40</f>
        <v>927395</v>
      </c>
      <c r="P40" s="13">
        <f t="shared" si="8"/>
        <v>9659650</v>
      </c>
      <c r="Q40" s="8"/>
      <c r="R40" s="8"/>
    </row>
    <row r="41" spans="1:18" ht="15" thickBot="1" x14ac:dyDescent="0.35">
      <c r="A41" s="426" t="s">
        <v>11</v>
      </c>
      <c r="B41" s="479">
        <v>40</v>
      </c>
      <c r="C41" s="476">
        <f>C26*B41</f>
        <v>140000</v>
      </c>
      <c r="D41" s="476">
        <f>D26*B41</f>
        <v>2319780</v>
      </c>
      <c r="E41" s="474">
        <f>E26*B41</f>
        <v>1299880</v>
      </c>
      <c r="F41" s="13">
        <f t="shared" si="7"/>
        <v>2459780</v>
      </c>
      <c r="G41" s="8"/>
      <c r="H41" s="8"/>
      <c r="K41" s="426" t="s">
        <v>11</v>
      </c>
      <c r="L41" s="1015">
        <v>40</v>
      </c>
      <c r="M41" s="1005">
        <f>M26*L41</f>
        <v>506600.00000000006</v>
      </c>
      <c r="N41" s="1005">
        <f>N26*L41</f>
        <v>10533000</v>
      </c>
      <c r="O41" s="1003">
        <f>O26*L41</f>
        <v>1059880</v>
      </c>
      <c r="P41" s="13">
        <f t="shared" si="8"/>
        <v>11039600</v>
      </c>
      <c r="Q41" s="8"/>
      <c r="R41" s="8"/>
    </row>
    <row r="42" spans="1:18" ht="15" thickBot="1" x14ac:dyDescent="0.35">
      <c r="A42" s="8"/>
      <c r="B42" s="8"/>
      <c r="C42" s="8"/>
      <c r="D42" s="8"/>
      <c r="E42" s="8"/>
      <c r="F42" s="8"/>
      <c r="G42" s="8"/>
      <c r="H42" s="8"/>
      <c r="K42" s="8"/>
      <c r="L42" s="8"/>
      <c r="M42" s="8"/>
      <c r="N42" s="8"/>
      <c r="O42" s="8"/>
      <c r="P42" s="8"/>
      <c r="Q42" s="8"/>
      <c r="R42" s="8"/>
    </row>
    <row r="43" spans="1:18" ht="15" thickBot="1" x14ac:dyDescent="0.35">
      <c r="A43" s="314" t="s">
        <v>35</v>
      </c>
      <c r="B43" s="100" t="s">
        <v>32</v>
      </c>
      <c r="C43" s="1218" t="s">
        <v>102</v>
      </c>
      <c r="D43" s="1222"/>
      <c r="E43" s="1219"/>
      <c r="F43" s="13" t="s">
        <v>42</v>
      </c>
      <c r="G43" s="8"/>
      <c r="H43" s="8"/>
      <c r="K43" s="314" t="s">
        <v>35</v>
      </c>
      <c r="L43" s="100" t="s">
        <v>32</v>
      </c>
      <c r="M43" s="1218" t="s">
        <v>102</v>
      </c>
      <c r="N43" s="1222"/>
      <c r="O43" s="1219"/>
      <c r="P43" s="13" t="s">
        <v>42</v>
      </c>
      <c r="Q43" s="8"/>
      <c r="R43" s="8"/>
    </row>
    <row r="44" spans="1:18" ht="15.6" thickTop="1" thickBot="1" x14ac:dyDescent="0.35">
      <c r="A44" s="315" t="s">
        <v>65</v>
      </c>
      <c r="B44" s="167" t="s">
        <v>33</v>
      </c>
      <c r="C44" s="140">
        <v>0</v>
      </c>
      <c r="D44" s="151">
        <v>1</v>
      </c>
      <c r="E44" s="13" t="s">
        <v>34</v>
      </c>
      <c r="F44" s="472"/>
      <c r="G44" s="8"/>
      <c r="H44" s="8"/>
      <c r="K44" s="315" t="s">
        <v>65</v>
      </c>
      <c r="L44" s="167" t="s">
        <v>33</v>
      </c>
      <c r="M44" s="140">
        <v>0</v>
      </c>
      <c r="N44" s="151">
        <v>1</v>
      </c>
      <c r="O44" s="13" t="s">
        <v>34</v>
      </c>
      <c r="P44" s="1000"/>
      <c r="Q44" s="8"/>
      <c r="R44" s="8"/>
    </row>
    <row r="45" spans="1:18" ht="15.6" thickTop="1" thickBot="1" x14ac:dyDescent="0.35">
      <c r="A45" s="168" t="s">
        <v>3</v>
      </c>
      <c r="B45" s="119">
        <v>0.2</v>
      </c>
      <c r="C45" s="141">
        <f>C47*B45</f>
        <v>200</v>
      </c>
      <c r="D45" s="141">
        <f>D47*B45</f>
        <v>200</v>
      </c>
      <c r="E45" s="119">
        <f>E47*B45</f>
        <v>100</v>
      </c>
      <c r="F45" s="471">
        <f>C45+D45</f>
        <v>400</v>
      </c>
      <c r="G45" s="8"/>
      <c r="H45" s="8"/>
      <c r="K45" s="168" t="s">
        <v>3</v>
      </c>
      <c r="L45" s="119">
        <v>0.2</v>
      </c>
      <c r="M45" s="141">
        <f>M47*L45</f>
        <v>200</v>
      </c>
      <c r="N45" s="141">
        <f>N47*L45</f>
        <v>1000</v>
      </c>
      <c r="O45" s="119">
        <f>O47*L45</f>
        <v>100</v>
      </c>
      <c r="P45" s="999">
        <f>M45+N45</f>
        <v>1200</v>
      </c>
      <c r="Q45" s="8"/>
      <c r="R45" s="8"/>
    </row>
    <row r="46" spans="1:18" ht="15" thickBot="1" x14ac:dyDescent="0.35">
      <c r="A46" s="103" t="s">
        <v>4</v>
      </c>
      <c r="B46" s="121">
        <v>0.5</v>
      </c>
      <c r="C46" s="142">
        <f>C47*B46</f>
        <v>500</v>
      </c>
      <c r="D46" s="142">
        <f>D47*B46</f>
        <v>500</v>
      </c>
      <c r="E46" s="121">
        <f>E47*B46</f>
        <v>250</v>
      </c>
      <c r="F46" s="471">
        <f t="shared" ref="F46:F50" si="9">C46+D46</f>
        <v>1000</v>
      </c>
      <c r="G46" s="8"/>
      <c r="H46" s="8"/>
      <c r="K46" s="103" t="s">
        <v>4</v>
      </c>
      <c r="L46" s="121">
        <v>0.5</v>
      </c>
      <c r="M46" s="142">
        <f>M47*L46</f>
        <v>500</v>
      </c>
      <c r="N46" s="142">
        <f>N47*L46</f>
        <v>2500</v>
      </c>
      <c r="O46" s="121">
        <f>O47*L46</f>
        <v>250</v>
      </c>
      <c r="P46" s="999">
        <f t="shared" ref="P46:P50" si="10">M46+N46</f>
        <v>3000</v>
      </c>
      <c r="Q46" s="8"/>
      <c r="R46" s="8"/>
    </row>
    <row r="47" spans="1:18" ht="15" thickBot="1" x14ac:dyDescent="0.35">
      <c r="A47" s="104" t="s">
        <v>5</v>
      </c>
      <c r="B47" s="123">
        <v>1</v>
      </c>
      <c r="C47" s="143">
        <v>1000</v>
      </c>
      <c r="D47" s="143">
        <v>1000</v>
      </c>
      <c r="E47" s="123">
        <v>500</v>
      </c>
      <c r="F47" s="471">
        <f t="shared" si="9"/>
        <v>2000</v>
      </c>
      <c r="G47" s="8"/>
      <c r="H47" s="8"/>
      <c r="K47" s="104" t="s">
        <v>5</v>
      </c>
      <c r="L47" s="123">
        <v>1</v>
      </c>
      <c r="M47" s="143">
        <v>1000</v>
      </c>
      <c r="N47" s="143">
        <v>5000</v>
      </c>
      <c r="O47" s="123">
        <v>500</v>
      </c>
      <c r="P47" s="999">
        <f t="shared" si="10"/>
        <v>6000</v>
      </c>
      <c r="Q47" s="8"/>
      <c r="R47" s="8"/>
    </row>
    <row r="48" spans="1:18" ht="15" thickBot="1" x14ac:dyDescent="0.35">
      <c r="A48" s="105" t="s">
        <v>6</v>
      </c>
      <c r="B48" s="125">
        <v>1.5</v>
      </c>
      <c r="C48" s="144">
        <f>C47*B48</f>
        <v>1500</v>
      </c>
      <c r="D48" s="144">
        <f>D47*B48</f>
        <v>1500</v>
      </c>
      <c r="E48" s="125">
        <f>E47*B48</f>
        <v>750</v>
      </c>
      <c r="F48" s="471">
        <f t="shared" si="9"/>
        <v>3000</v>
      </c>
      <c r="G48" s="8"/>
      <c r="H48" s="8"/>
      <c r="K48" s="105" t="s">
        <v>6</v>
      </c>
      <c r="L48" s="125">
        <v>1.5</v>
      </c>
      <c r="M48" s="144">
        <f>M47*L48</f>
        <v>1500</v>
      </c>
      <c r="N48" s="144">
        <f>N47*L48</f>
        <v>7500</v>
      </c>
      <c r="O48" s="125">
        <f>O47*L48</f>
        <v>750</v>
      </c>
      <c r="P48" s="999">
        <f t="shared" si="10"/>
        <v>9000</v>
      </c>
      <c r="Q48" s="8"/>
      <c r="R48" s="8"/>
    </row>
    <row r="49" spans="1:18" ht="15" thickBot="1" x14ac:dyDescent="0.35">
      <c r="A49" s="106" t="s">
        <v>7</v>
      </c>
      <c r="B49" s="127">
        <v>2</v>
      </c>
      <c r="C49" s="145">
        <f>C47*B49</f>
        <v>2000</v>
      </c>
      <c r="D49" s="145">
        <f>D47*B49</f>
        <v>2000</v>
      </c>
      <c r="E49" s="127">
        <f>E47*B49</f>
        <v>1000</v>
      </c>
      <c r="F49" s="471">
        <f t="shared" si="9"/>
        <v>4000</v>
      </c>
      <c r="G49" s="8"/>
      <c r="H49" s="8"/>
      <c r="K49" s="106" t="s">
        <v>7</v>
      </c>
      <c r="L49" s="127">
        <v>2</v>
      </c>
      <c r="M49" s="145">
        <f>M47*L49</f>
        <v>2000</v>
      </c>
      <c r="N49" s="145">
        <f>N47*L49</f>
        <v>10000</v>
      </c>
      <c r="O49" s="127">
        <f>O47*L49</f>
        <v>1000</v>
      </c>
      <c r="P49" s="999">
        <f t="shared" si="10"/>
        <v>12000</v>
      </c>
      <c r="Q49" s="8"/>
      <c r="R49" s="8"/>
    </row>
    <row r="50" spans="1:18" ht="15" thickBot="1" x14ac:dyDescent="0.35">
      <c r="A50" s="107" t="s">
        <v>8</v>
      </c>
      <c r="B50" s="129">
        <v>3</v>
      </c>
      <c r="C50" s="146">
        <f>C47*B50</f>
        <v>3000</v>
      </c>
      <c r="D50" s="146">
        <f>D47*B50</f>
        <v>3000</v>
      </c>
      <c r="E50" s="129">
        <f>E47*B50</f>
        <v>1500</v>
      </c>
      <c r="F50" s="471">
        <f t="shared" si="9"/>
        <v>6000</v>
      </c>
      <c r="G50" s="8"/>
      <c r="H50" s="8"/>
      <c r="K50" s="107" t="s">
        <v>8</v>
      </c>
      <c r="L50" s="129">
        <v>3</v>
      </c>
      <c r="M50" s="146">
        <f>M47*L50</f>
        <v>3000</v>
      </c>
      <c r="N50" s="146">
        <f>N47*L50</f>
        <v>15000</v>
      </c>
      <c r="O50" s="129">
        <f>O47*L50</f>
        <v>1500</v>
      </c>
      <c r="P50" s="999">
        <f t="shared" si="10"/>
        <v>18000</v>
      </c>
      <c r="Q50" s="8"/>
      <c r="R50" s="8"/>
    </row>
    <row r="51" spans="1:18" x14ac:dyDescent="0.3">
      <c r="A51" s="328" t="s">
        <v>12</v>
      </c>
      <c r="B51" s="1177">
        <v>5</v>
      </c>
      <c r="C51" s="1160">
        <f>C47*B51</f>
        <v>5000</v>
      </c>
      <c r="D51" s="1160">
        <f>D47*B51</f>
        <v>5000</v>
      </c>
      <c r="E51" s="1177">
        <f>E47*B51</f>
        <v>2500</v>
      </c>
      <c r="F51" s="1179">
        <f>C51+D51</f>
        <v>10000</v>
      </c>
      <c r="G51" s="8"/>
      <c r="H51" s="8"/>
      <c r="K51" s="328" t="s">
        <v>12</v>
      </c>
      <c r="L51" s="1177">
        <v>5</v>
      </c>
      <c r="M51" s="1160">
        <f>M47*L51</f>
        <v>5000</v>
      </c>
      <c r="N51" s="1160">
        <f>N47*L51</f>
        <v>25000</v>
      </c>
      <c r="O51" s="1177">
        <f>O47*L51</f>
        <v>2500</v>
      </c>
      <c r="P51" s="1179">
        <f>M51+N51</f>
        <v>30000</v>
      </c>
      <c r="Q51" s="8"/>
      <c r="R51" s="8"/>
    </row>
    <row r="52" spans="1:18" x14ac:dyDescent="0.3">
      <c r="A52" s="328" t="s">
        <v>16</v>
      </c>
      <c r="B52" s="1225"/>
      <c r="C52" s="1229"/>
      <c r="D52" s="1229"/>
      <c r="E52" s="1225"/>
      <c r="F52" s="1200"/>
      <c r="G52" s="8"/>
      <c r="H52" s="8"/>
      <c r="K52" s="328" t="s">
        <v>16</v>
      </c>
      <c r="L52" s="1225"/>
      <c r="M52" s="1229"/>
      <c r="N52" s="1229"/>
      <c r="O52" s="1225"/>
      <c r="P52" s="1200"/>
      <c r="Q52" s="8"/>
      <c r="R52" s="8"/>
    </row>
    <row r="53" spans="1:18" ht="15" thickBot="1" x14ac:dyDescent="0.35">
      <c r="A53" s="328" t="s">
        <v>9</v>
      </c>
      <c r="B53" s="1178"/>
      <c r="C53" s="1161"/>
      <c r="D53" s="1161"/>
      <c r="E53" s="1178"/>
      <c r="F53" s="1180"/>
      <c r="G53" s="8"/>
      <c r="H53" s="8"/>
      <c r="K53" s="328" t="s">
        <v>9</v>
      </c>
      <c r="L53" s="1178"/>
      <c r="M53" s="1161"/>
      <c r="N53" s="1161"/>
      <c r="O53" s="1178"/>
      <c r="P53" s="1180"/>
      <c r="Q53" s="8"/>
      <c r="R53" s="8"/>
    </row>
    <row r="54" spans="1:18" x14ac:dyDescent="0.3">
      <c r="A54" s="328" t="s">
        <v>10</v>
      </c>
      <c r="B54" s="1177">
        <v>7</v>
      </c>
      <c r="C54" s="1160">
        <f>C47*B54</f>
        <v>7000</v>
      </c>
      <c r="D54" s="1160">
        <f>D47*B54</f>
        <v>7000</v>
      </c>
      <c r="E54" s="1177">
        <f>E47*B54</f>
        <v>3500</v>
      </c>
      <c r="F54" s="1179">
        <f>C54+D54</f>
        <v>14000</v>
      </c>
      <c r="G54" s="8"/>
      <c r="H54" s="8"/>
      <c r="K54" s="328" t="s">
        <v>10</v>
      </c>
      <c r="L54" s="1177">
        <v>7</v>
      </c>
      <c r="M54" s="1160">
        <f>M47*L54</f>
        <v>7000</v>
      </c>
      <c r="N54" s="1160">
        <f>N47*L54</f>
        <v>35000</v>
      </c>
      <c r="O54" s="1177">
        <f>O47*L54</f>
        <v>3500</v>
      </c>
      <c r="P54" s="1179">
        <f>M54+N54</f>
        <v>42000</v>
      </c>
      <c r="Q54" s="8"/>
      <c r="R54" s="8"/>
    </row>
    <row r="55" spans="1:18" x14ac:dyDescent="0.3">
      <c r="A55" s="328" t="s">
        <v>17</v>
      </c>
      <c r="B55" s="1225"/>
      <c r="C55" s="1229"/>
      <c r="D55" s="1229"/>
      <c r="E55" s="1225"/>
      <c r="F55" s="1200"/>
      <c r="G55" s="8"/>
      <c r="H55" s="8"/>
      <c r="K55" s="328" t="s">
        <v>17</v>
      </c>
      <c r="L55" s="1225"/>
      <c r="M55" s="1229"/>
      <c r="N55" s="1229"/>
      <c r="O55" s="1225"/>
      <c r="P55" s="1200"/>
      <c r="Q55" s="8"/>
      <c r="R55" s="8"/>
    </row>
    <row r="56" spans="1:18" ht="15" thickBot="1" x14ac:dyDescent="0.35">
      <c r="A56" s="328" t="s">
        <v>18</v>
      </c>
      <c r="B56" s="1178"/>
      <c r="C56" s="1161"/>
      <c r="D56" s="1161"/>
      <c r="E56" s="1178"/>
      <c r="F56" s="1180"/>
      <c r="G56" s="8"/>
      <c r="H56" s="8"/>
      <c r="K56" s="328" t="s">
        <v>18</v>
      </c>
      <c r="L56" s="1178"/>
      <c r="M56" s="1161"/>
      <c r="N56" s="1161"/>
      <c r="O56" s="1178"/>
      <c r="P56" s="1180"/>
      <c r="Q56" s="8"/>
      <c r="R56" s="8"/>
    </row>
    <row r="57" spans="1:18" x14ac:dyDescent="0.3">
      <c r="A57" s="328" t="s">
        <v>14</v>
      </c>
      <c r="B57" s="1177">
        <v>10</v>
      </c>
      <c r="C57" s="1160">
        <f>C47*B57</f>
        <v>10000</v>
      </c>
      <c r="D57" s="1160">
        <f>D47*B57</f>
        <v>10000</v>
      </c>
      <c r="E57" s="1177">
        <f>E47*B57</f>
        <v>5000</v>
      </c>
      <c r="F57" s="1179">
        <f>C57+D57</f>
        <v>20000</v>
      </c>
      <c r="G57" s="8"/>
      <c r="H57" s="8"/>
      <c r="K57" s="328" t="s">
        <v>14</v>
      </c>
      <c r="L57" s="1177">
        <v>10</v>
      </c>
      <c r="M57" s="1160">
        <f>M47*L57</f>
        <v>10000</v>
      </c>
      <c r="N57" s="1160">
        <f>N47*L57</f>
        <v>50000</v>
      </c>
      <c r="O57" s="1177">
        <f>O47*L57</f>
        <v>5000</v>
      </c>
      <c r="P57" s="1179">
        <f>M57+N57</f>
        <v>60000</v>
      </c>
      <c r="Q57" s="8"/>
      <c r="R57" s="8"/>
    </row>
    <row r="58" spans="1:18" ht="15" thickBot="1" x14ac:dyDescent="0.35">
      <c r="A58" s="432" t="s">
        <v>19</v>
      </c>
      <c r="B58" s="1178"/>
      <c r="C58" s="1161"/>
      <c r="D58" s="1161"/>
      <c r="E58" s="1178"/>
      <c r="F58" s="1180"/>
      <c r="G58" s="8"/>
      <c r="H58" s="8"/>
      <c r="K58" s="432" t="s">
        <v>19</v>
      </c>
      <c r="L58" s="1178"/>
      <c r="M58" s="1161"/>
      <c r="N58" s="1161"/>
      <c r="O58" s="1178"/>
      <c r="P58" s="1180"/>
      <c r="Q58" s="8"/>
      <c r="R58" s="8"/>
    </row>
    <row r="59" spans="1:18" ht="15" thickBot="1" x14ac:dyDescent="0.35">
      <c r="A59" s="425" t="s">
        <v>15</v>
      </c>
      <c r="B59" s="329">
        <v>15</v>
      </c>
      <c r="C59" s="330">
        <f>C47*B59</f>
        <v>15000</v>
      </c>
      <c r="D59" s="330">
        <f>D47*B59</f>
        <v>15000</v>
      </c>
      <c r="E59" s="329">
        <f>E47*B59</f>
        <v>7500</v>
      </c>
      <c r="F59" s="13">
        <f>C59+D59</f>
        <v>30000</v>
      </c>
      <c r="G59" s="8"/>
      <c r="H59" s="8"/>
      <c r="K59" s="425" t="s">
        <v>15</v>
      </c>
      <c r="L59" s="329">
        <v>15</v>
      </c>
      <c r="M59" s="330">
        <f>M47*L59</f>
        <v>15000</v>
      </c>
      <c r="N59" s="330">
        <f>N47*L59</f>
        <v>75000</v>
      </c>
      <c r="O59" s="329">
        <f>O47*L59</f>
        <v>7500</v>
      </c>
      <c r="P59" s="13">
        <f>M59+N59</f>
        <v>90000</v>
      </c>
      <c r="Q59" s="8"/>
      <c r="R59" s="8"/>
    </row>
    <row r="60" spans="1:18" ht="15" thickBot="1" x14ac:dyDescent="0.35">
      <c r="A60" s="425" t="s">
        <v>25</v>
      </c>
      <c r="B60" s="329">
        <v>20</v>
      </c>
      <c r="C60" s="330">
        <f>C47*B60</f>
        <v>20000</v>
      </c>
      <c r="D60" s="330">
        <f>D47*B60</f>
        <v>20000</v>
      </c>
      <c r="E60" s="329">
        <f>E47*B60</f>
        <v>10000</v>
      </c>
      <c r="F60" s="13">
        <f t="shared" ref="F60:F62" si="11">C60+D60</f>
        <v>40000</v>
      </c>
      <c r="G60" s="8"/>
      <c r="H60" s="8"/>
      <c r="K60" s="425" t="s">
        <v>25</v>
      </c>
      <c r="L60" s="329">
        <v>20</v>
      </c>
      <c r="M60" s="330">
        <f>M47*L60</f>
        <v>20000</v>
      </c>
      <c r="N60" s="330">
        <f>N47*L60</f>
        <v>100000</v>
      </c>
      <c r="O60" s="329">
        <f>O47*L60</f>
        <v>10000</v>
      </c>
      <c r="P60" s="13">
        <f t="shared" ref="P60:P62" si="12">M60+N60</f>
        <v>120000</v>
      </c>
      <c r="Q60" s="8"/>
      <c r="R60" s="8"/>
    </row>
    <row r="61" spans="1:18" ht="15" thickBot="1" x14ac:dyDescent="0.35">
      <c r="A61" s="425" t="s">
        <v>13</v>
      </c>
      <c r="B61" s="329">
        <v>35</v>
      </c>
      <c r="C61" s="330">
        <f>C47*B61</f>
        <v>35000</v>
      </c>
      <c r="D61" s="330">
        <f>D47*B61</f>
        <v>35000</v>
      </c>
      <c r="E61" s="329">
        <f>E47*B61</f>
        <v>17500</v>
      </c>
      <c r="F61" s="13">
        <f t="shared" si="11"/>
        <v>70000</v>
      </c>
      <c r="G61" s="8"/>
      <c r="H61" s="8"/>
      <c r="K61" s="425" t="s">
        <v>13</v>
      </c>
      <c r="L61" s="329">
        <v>35</v>
      </c>
      <c r="M61" s="330">
        <f>M47*L61</f>
        <v>35000</v>
      </c>
      <c r="N61" s="330">
        <f>N47*L61</f>
        <v>175000</v>
      </c>
      <c r="O61" s="329">
        <f>O47*L61</f>
        <v>17500</v>
      </c>
      <c r="P61" s="13">
        <f t="shared" si="12"/>
        <v>210000</v>
      </c>
      <c r="Q61" s="8"/>
      <c r="R61" s="8"/>
    </row>
    <row r="62" spans="1:18" ht="15" thickBot="1" x14ac:dyDescent="0.35">
      <c r="A62" s="426" t="s">
        <v>11</v>
      </c>
      <c r="B62" s="479">
        <v>40</v>
      </c>
      <c r="C62" s="476">
        <f>C47*B62</f>
        <v>40000</v>
      </c>
      <c r="D62" s="476">
        <f>D47*B62</f>
        <v>40000</v>
      </c>
      <c r="E62" s="474">
        <f>E47*B62</f>
        <v>20000</v>
      </c>
      <c r="F62" s="13">
        <f t="shared" si="11"/>
        <v>80000</v>
      </c>
      <c r="G62" s="8"/>
      <c r="H62" s="8"/>
      <c r="K62" s="426" t="s">
        <v>11</v>
      </c>
      <c r="L62" s="1015">
        <v>40</v>
      </c>
      <c r="M62" s="1005">
        <f>M47*L62</f>
        <v>40000</v>
      </c>
      <c r="N62" s="1005">
        <f>N47*L62</f>
        <v>200000</v>
      </c>
      <c r="O62" s="1003">
        <f>O47*L62</f>
        <v>20000</v>
      </c>
      <c r="P62" s="13">
        <f t="shared" si="12"/>
        <v>240000</v>
      </c>
      <c r="Q62" s="8"/>
      <c r="R62" s="8"/>
    </row>
    <row r="63" spans="1:18" ht="15" thickBot="1" x14ac:dyDescent="0.35">
      <c r="A63" s="8"/>
      <c r="B63" s="8"/>
      <c r="C63" s="8"/>
      <c r="D63" s="8"/>
      <c r="E63" s="8"/>
      <c r="F63" s="8"/>
      <c r="G63" s="8"/>
      <c r="H63" s="8"/>
      <c r="K63" s="8"/>
      <c r="L63" s="8"/>
      <c r="M63" s="8"/>
      <c r="N63" s="8"/>
      <c r="O63" s="8"/>
      <c r="P63" s="8"/>
      <c r="Q63" s="8"/>
      <c r="R63" s="8"/>
    </row>
    <row r="64" spans="1:18" ht="15" thickBot="1" x14ac:dyDescent="0.35">
      <c r="A64" s="885" t="s">
        <v>35</v>
      </c>
      <c r="B64" s="100" t="s">
        <v>32</v>
      </c>
      <c r="C64" s="1218" t="s">
        <v>102</v>
      </c>
      <c r="D64" s="1222"/>
      <c r="E64" s="1219"/>
      <c r="F64" s="13" t="s">
        <v>42</v>
      </c>
      <c r="G64" s="8"/>
      <c r="H64" s="8"/>
      <c r="K64" s="162" t="s">
        <v>35</v>
      </c>
      <c r="L64" s="100" t="s">
        <v>32</v>
      </c>
      <c r="M64" s="1006" t="s">
        <v>102</v>
      </c>
      <c r="N64" s="1007"/>
      <c r="O64" s="1008"/>
      <c r="P64" s="13" t="s">
        <v>42</v>
      </c>
      <c r="Q64" s="8"/>
      <c r="R64" s="8"/>
    </row>
    <row r="65" spans="1:18" ht="15.6" thickTop="1" thickBot="1" x14ac:dyDescent="0.35">
      <c r="A65" s="886" t="s">
        <v>157</v>
      </c>
      <c r="B65" s="100" t="s">
        <v>33</v>
      </c>
      <c r="C65" s="140">
        <v>0</v>
      </c>
      <c r="D65" s="151">
        <v>1</v>
      </c>
      <c r="E65" s="13" t="s">
        <v>34</v>
      </c>
      <c r="F65" s="472"/>
      <c r="G65" s="8"/>
      <c r="H65" s="8"/>
      <c r="K65" s="170" t="s">
        <v>37</v>
      </c>
      <c r="L65" s="167" t="s">
        <v>33</v>
      </c>
      <c r="M65" s="140">
        <v>0</v>
      </c>
      <c r="N65" s="151">
        <v>1</v>
      </c>
      <c r="O65" s="13" t="s">
        <v>34</v>
      </c>
      <c r="P65" s="1000"/>
      <c r="Q65" s="8"/>
      <c r="R65" s="8"/>
    </row>
    <row r="66" spans="1:18" ht="15.6" thickTop="1" thickBot="1" x14ac:dyDescent="0.35">
      <c r="A66" s="168" t="s">
        <v>3</v>
      </c>
      <c r="B66" s="119">
        <v>0.2</v>
      </c>
      <c r="C66" s="141">
        <f>C68*B66</f>
        <v>250</v>
      </c>
      <c r="D66" s="141">
        <f>D68*B66</f>
        <v>1100</v>
      </c>
      <c r="E66" s="119">
        <f>E68*B66</f>
        <v>600</v>
      </c>
      <c r="F66" s="471">
        <f>C66+D66</f>
        <v>1350</v>
      </c>
      <c r="G66" s="8"/>
      <c r="H66" s="8"/>
      <c r="K66" s="168" t="s">
        <v>3</v>
      </c>
      <c r="L66" s="119">
        <v>0.2</v>
      </c>
      <c r="M66" s="141">
        <f>M68*L66</f>
        <v>1000</v>
      </c>
      <c r="N66" s="141">
        <f>N68*L66</f>
        <v>5000</v>
      </c>
      <c r="O66" s="119">
        <f>O68*L66</f>
        <v>1800</v>
      </c>
      <c r="P66" s="999">
        <f>M66+N66</f>
        <v>6000</v>
      </c>
      <c r="Q66" s="8"/>
      <c r="R66" s="8"/>
    </row>
    <row r="67" spans="1:18" ht="15" thickBot="1" x14ac:dyDescent="0.35">
      <c r="A67" s="103" t="s">
        <v>4</v>
      </c>
      <c r="B67" s="121">
        <v>0.5</v>
      </c>
      <c r="C67" s="142">
        <f>C68*B67</f>
        <v>625</v>
      </c>
      <c r="D67" s="142">
        <f>D68*B67</f>
        <v>2750</v>
      </c>
      <c r="E67" s="121">
        <f>E68*B67</f>
        <v>1500</v>
      </c>
      <c r="F67" s="471">
        <f t="shared" ref="F67:F71" si="13">C67+D67</f>
        <v>3375</v>
      </c>
      <c r="G67" s="8"/>
      <c r="H67" s="8"/>
      <c r="K67" s="103" t="s">
        <v>4</v>
      </c>
      <c r="L67" s="121">
        <v>0.5</v>
      </c>
      <c r="M67" s="142">
        <f>M68*L67</f>
        <v>2500</v>
      </c>
      <c r="N67" s="142">
        <f>N68*L67</f>
        <v>12500</v>
      </c>
      <c r="O67" s="121">
        <f>O68*L67</f>
        <v>4500</v>
      </c>
      <c r="P67" s="999">
        <f t="shared" ref="P67:P71" si="14">M67+N67</f>
        <v>15000</v>
      </c>
      <c r="Q67" s="8"/>
      <c r="R67" s="8"/>
    </row>
    <row r="68" spans="1:18" ht="15" thickBot="1" x14ac:dyDescent="0.35">
      <c r="A68" s="104" t="s">
        <v>5</v>
      </c>
      <c r="B68" s="123">
        <v>1</v>
      </c>
      <c r="C68" s="143">
        <v>1250</v>
      </c>
      <c r="D68" s="143">
        <v>5500</v>
      </c>
      <c r="E68" s="123">
        <v>3000</v>
      </c>
      <c r="F68" s="471">
        <f t="shared" si="13"/>
        <v>6750</v>
      </c>
      <c r="G68" s="8"/>
      <c r="H68" s="8"/>
      <c r="K68" s="104" t="s">
        <v>5</v>
      </c>
      <c r="L68" s="123">
        <v>1</v>
      </c>
      <c r="M68" s="143">
        <v>5000</v>
      </c>
      <c r="N68" s="143">
        <v>25000</v>
      </c>
      <c r="O68" s="123">
        <v>9000</v>
      </c>
      <c r="P68" s="999">
        <f t="shared" si="14"/>
        <v>30000</v>
      </c>
      <c r="Q68" s="8"/>
      <c r="R68" s="8"/>
    </row>
    <row r="69" spans="1:18" ht="15" thickBot="1" x14ac:dyDescent="0.35">
      <c r="A69" s="105" t="s">
        <v>6</v>
      </c>
      <c r="B69" s="125">
        <v>1.5</v>
      </c>
      <c r="C69" s="144">
        <f>C68*B69</f>
        <v>1875</v>
      </c>
      <c r="D69" s="144">
        <f>D68*B69</f>
        <v>8250</v>
      </c>
      <c r="E69" s="125">
        <f>E68*B69</f>
        <v>4500</v>
      </c>
      <c r="F69" s="471">
        <f t="shared" si="13"/>
        <v>10125</v>
      </c>
      <c r="G69" s="8"/>
      <c r="H69" s="8"/>
      <c r="K69" s="105" t="s">
        <v>6</v>
      </c>
      <c r="L69" s="125">
        <v>1.5</v>
      </c>
      <c r="M69" s="144">
        <f>M68*L69</f>
        <v>7500</v>
      </c>
      <c r="N69" s="144">
        <f>N68*L69</f>
        <v>37500</v>
      </c>
      <c r="O69" s="125">
        <f>O68*L69</f>
        <v>13500</v>
      </c>
      <c r="P69" s="999">
        <f t="shared" si="14"/>
        <v>45000</v>
      </c>
      <c r="Q69" s="8"/>
      <c r="R69" s="8"/>
    </row>
    <row r="70" spans="1:18" ht="15" thickBot="1" x14ac:dyDescent="0.35">
      <c r="A70" s="106" t="s">
        <v>7</v>
      </c>
      <c r="B70" s="127">
        <v>2</v>
      </c>
      <c r="C70" s="145">
        <f>C68*B70</f>
        <v>2500</v>
      </c>
      <c r="D70" s="145">
        <f>D68*B70</f>
        <v>11000</v>
      </c>
      <c r="E70" s="127">
        <f>E68*B70</f>
        <v>6000</v>
      </c>
      <c r="F70" s="471">
        <f t="shared" si="13"/>
        <v>13500</v>
      </c>
      <c r="G70" s="8"/>
      <c r="H70" s="8"/>
      <c r="K70" s="106" t="s">
        <v>7</v>
      </c>
      <c r="L70" s="127">
        <v>2</v>
      </c>
      <c r="M70" s="145">
        <f>M68*L70</f>
        <v>10000</v>
      </c>
      <c r="N70" s="145">
        <f>N68*L70</f>
        <v>50000</v>
      </c>
      <c r="O70" s="127">
        <f>O68*L70</f>
        <v>18000</v>
      </c>
      <c r="P70" s="999">
        <f t="shared" si="14"/>
        <v>60000</v>
      </c>
      <c r="Q70" s="8"/>
      <c r="R70" s="8"/>
    </row>
    <row r="71" spans="1:18" ht="15" thickBot="1" x14ac:dyDescent="0.35">
      <c r="A71" s="107" t="s">
        <v>8</v>
      </c>
      <c r="B71" s="129">
        <v>3</v>
      </c>
      <c r="C71" s="146">
        <f>C68*B71</f>
        <v>3750</v>
      </c>
      <c r="D71" s="146">
        <f>D68*B71</f>
        <v>16500</v>
      </c>
      <c r="E71" s="129">
        <f>E68*B71</f>
        <v>9000</v>
      </c>
      <c r="F71" s="471">
        <f t="shared" si="13"/>
        <v>20250</v>
      </c>
      <c r="G71" s="8"/>
      <c r="H71" s="8"/>
      <c r="K71" s="107" t="s">
        <v>8</v>
      </c>
      <c r="L71" s="129">
        <v>3</v>
      </c>
      <c r="M71" s="146">
        <f>M68*L71</f>
        <v>15000</v>
      </c>
      <c r="N71" s="146">
        <f>N68*L71</f>
        <v>75000</v>
      </c>
      <c r="O71" s="129">
        <f>O68*L71</f>
        <v>27000</v>
      </c>
      <c r="P71" s="999">
        <f t="shared" si="14"/>
        <v>90000</v>
      </c>
      <c r="Q71" s="8"/>
      <c r="R71" s="8"/>
    </row>
    <row r="72" spans="1:18" x14ac:dyDescent="0.3">
      <c r="A72" s="328" t="s">
        <v>12</v>
      </c>
      <c r="B72" s="1177">
        <v>5</v>
      </c>
      <c r="C72" s="1160">
        <f>C68*B72</f>
        <v>6250</v>
      </c>
      <c r="D72" s="1226">
        <f>D68*B72</f>
        <v>27500</v>
      </c>
      <c r="E72" s="1177">
        <f>E68*B72</f>
        <v>15000</v>
      </c>
      <c r="F72" s="1179">
        <f>C72+D72</f>
        <v>33750</v>
      </c>
      <c r="G72" s="8"/>
      <c r="H72" s="8"/>
      <c r="K72" s="328" t="s">
        <v>12</v>
      </c>
      <c r="L72" s="1002">
        <v>5</v>
      </c>
      <c r="M72" s="1004">
        <f>M68*L72</f>
        <v>25000</v>
      </c>
      <c r="N72" s="1011">
        <f>N68*L72</f>
        <v>125000</v>
      </c>
      <c r="O72" s="1002">
        <f>O68*L72</f>
        <v>45000</v>
      </c>
      <c r="P72" s="999">
        <f>M72+N72</f>
        <v>150000</v>
      </c>
      <c r="Q72" s="8"/>
      <c r="R72" s="8"/>
    </row>
    <row r="73" spans="1:18" x14ac:dyDescent="0.3">
      <c r="A73" s="328" t="s">
        <v>16</v>
      </c>
      <c r="B73" s="1225"/>
      <c r="C73" s="1229"/>
      <c r="D73" s="1227"/>
      <c r="E73" s="1225"/>
      <c r="F73" s="1200"/>
      <c r="G73" s="8"/>
      <c r="H73" s="8"/>
      <c r="K73" s="328" t="s">
        <v>16</v>
      </c>
      <c r="L73" s="1009"/>
      <c r="M73" s="1010"/>
      <c r="N73" s="1012"/>
      <c r="O73" s="1009"/>
      <c r="P73" s="1000"/>
      <c r="Q73" s="8"/>
      <c r="R73" s="8"/>
    </row>
    <row r="74" spans="1:18" ht="15" thickBot="1" x14ac:dyDescent="0.35">
      <c r="A74" s="328" t="s">
        <v>9</v>
      </c>
      <c r="B74" s="1178"/>
      <c r="C74" s="1161"/>
      <c r="D74" s="1228"/>
      <c r="E74" s="1178"/>
      <c r="F74" s="1180"/>
      <c r="G74" s="8"/>
      <c r="H74" s="8"/>
      <c r="K74" s="328" t="s">
        <v>9</v>
      </c>
      <c r="L74" s="1003"/>
      <c r="M74" s="1005"/>
      <c r="N74" s="1013"/>
      <c r="O74" s="1003"/>
      <c r="P74" s="1001"/>
      <c r="Q74" s="8"/>
      <c r="R74" s="8"/>
    </row>
    <row r="75" spans="1:18" x14ac:dyDescent="0.3">
      <c r="A75" s="328" t="s">
        <v>10</v>
      </c>
      <c r="B75" s="473">
        <v>7</v>
      </c>
      <c r="C75" s="1160">
        <f>C68*B75</f>
        <v>8750</v>
      </c>
      <c r="D75" s="1226">
        <f>D68*B75</f>
        <v>38500</v>
      </c>
      <c r="E75" s="1177">
        <f>E68*B75</f>
        <v>21000</v>
      </c>
      <c r="F75" s="1179">
        <f>C75+D75</f>
        <v>47250</v>
      </c>
      <c r="G75" s="8"/>
      <c r="H75" s="8"/>
      <c r="K75" s="328" t="s">
        <v>10</v>
      </c>
      <c r="L75" s="1002">
        <v>7</v>
      </c>
      <c r="M75" s="1004">
        <f>M68*L75</f>
        <v>35000</v>
      </c>
      <c r="N75" s="1011">
        <f>N68*L75</f>
        <v>175000</v>
      </c>
      <c r="O75" s="1002">
        <f>O68*L75</f>
        <v>63000</v>
      </c>
      <c r="P75" s="999">
        <f>M75+N75</f>
        <v>210000</v>
      </c>
      <c r="Q75" s="8"/>
      <c r="R75" s="8"/>
    </row>
    <row r="76" spans="1:18" x14ac:dyDescent="0.3">
      <c r="A76" s="328" t="s">
        <v>17</v>
      </c>
      <c r="B76" s="475"/>
      <c r="C76" s="1229"/>
      <c r="D76" s="1227"/>
      <c r="E76" s="1225"/>
      <c r="F76" s="1200"/>
      <c r="G76" s="8"/>
      <c r="H76" s="8"/>
      <c r="K76" s="328" t="s">
        <v>17</v>
      </c>
      <c r="L76" s="1009"/>
      <c r="M76" s="1010"/>
      <c r="N76" s="1012"/>
      <c r="O76" s="1009"/>
      <c r="P76" s="1000"/>
      <c r="Q76" s="8"/>
      <c r="R76" s="8"/>
    </row>
    <row r="77" spans="1:18" ht="15" thickBot="1" x14ac:dyDescent="0.35">
      <c r="A77" s="328" t="s">
        <v>18</v>
      </c>
      <c r="B77" s="474"/>
      <c r="C77" s="1161"/>
      <c r="D77" s="1228"/>
      <c r="E77" s="1178"/>
      <c r="F77" s="1180"/>
      <c r="G77" s="8"/>
      <c r="H77" s="8"/>
      <c r="K77" s="328" t="s">
        <v>18</v>
      </c>
      <c r="L77" s="1003"/>
      <c r="M77" s="1005"/>
      <c r="N77" s="1013"/>
      <c r="O77" s="1003"/>
      <c r="P77" s="1001"/>
      <c r="Q77" s="8"/>
      <c r="R77" s="8"/>
    </row>
    <row r="78" spans="1:18" x14ac:dyDescent="0.3">
      <c r="A78" s="328" t="s">
        <v>14</v>
      </c>
      <c r="B78" s="473">
        <v>10</v>
      </c>
      <c r="C78" s="1160">
        <f>C68*B78</f>
        <v>12500</v>
      </c>
      <c r="D78" s="477">
        <f>D68*B78</f>
        <v>55000</v>
      </c>
      <c r="E78" s="1177">
        <f>E68*B78</f>
        <v>30000</v>
      </c>
      <c r="F78" s="1179">
        <f>C78+D78</f>
        <v>67500</v>
      </c>
      <c r="G78" s="8"/>
      <c r="H78" s="8"/>
      <c r="K78" s="328" t="s">
        <v>14</v>
      </c>
      <c r="L78" s="1002">
        <v>10</v>
      </c>
      <c r="M78" s="1004">
        <f>M68*L78</f>
        <v>50000</v>
      </c>
      <c r="N78" s="1011">
        <f>N68*L78</f>
        <v>250000</v>
      </c>
      <c r="O78" s="1002">
        <f>O68*L78</f>
        <v>90000</v>
      </c>
      <c r="P78" s="999">
        <f>M78+N78</f>
        <v>300000</v>
      </c>
      <c r="Q78" s="8"/>
      <c r="R78" s="8"/>
    </row>
    <row r="79" spans="1:18" ht="15" thickBot="1" x14ac:dyDescent="0.35">
      <c r="A79" s="432" t="s">
        <v>19</v>
      </c>
      <c r="B79" s="474"/>
      <c r="C79" s="1161"/>
      <c r="D79" s="478"/>
      <c r="E79" s="1178"/>
      <c r="F79" s="1180"/>
      <c r="G79" s="8"/>
      <c r="H79" s="8"/>
      <c r="K79" s="432" t="s">
        <v>19</v>
      </c>
      <c r="L79" s="1003"/>
      <c r="M79" s="1005"/>
      <c r="N79" s="1013"/>
      <c r="O79" s="1003"/>
      <c r="P79" s="1001"/>
      <c r="Q79" s="8"/>
      <c r="R79" s="8"/>
    </row>
    <row r="80" spans="1:18" ht="15" thickBot="1" x14ac:dyDescent="0.35">
      <c r="A80" s="425" t="s">
        <v>15</v>
      </c>
      <c r="B80" s="329">
        <v>15</v>
      </c>
      <c r="C80" s="330">
        <f>C68*B80</f>
        <v>18750</v>
      </c>
      <c r="D80" s="330">
        <f>D68*B80</f>
        <v>82500</v>
      </c>
      <c r="E80" s="329">
        <f>E68*B80</f>
        <v>45000</v>
      </c>
      <c r="F80" s="13">
        <f>C80+D80</f>
        <v>101250</v>
      </c>
      <c r="G80" s="8"/>
      <c r="H80" s="8"/>
      <c r="K80" s="425" t="s">
        <v>15</v>
      </c>
      <c r="L80" s="329">
        <v>15</v>
      </c>
      <c r="M80" s="330">
        <f>M68*L80</f>
        <v>75000</v>
      </c>
      <c r="N80" s="330">
        <f>N68*L80</f>
        <v>375000</v>
      </c>
      <c r="O80" s="329">
        <f>O68*L80</f>
        <v>135000</v>
      </c>
      <c r="P80" s="13">
        <f>M80+N80</f>
        <v>450000</v>
      </c>
      <c r="Q80" s="8"/>
      <c r="R80" s="8"/>
    </row>
    <row r="81" spans="1:18" ht="15" thickBot="1" x14ac:dyDescent="0.35">
      <c r="A81" s="425" t="s">
        <v>25</v>
      </c>
      <c r="B81" s="329">
        <v>20</v>
      </c>
      <c r="C81" s="330">
        <f>C68*B81</f>
        <v>25000</v>
      </c>
      <c r="D81" s="330">
        <f>D68*B81</f>
        <v>110000</v>
      </c>
      <c r="E81" s="329">
        <f>E68*B81</f>
        <v>60000</v>
      </c>
      <c r="F81" s="13">
        <f t="shared" ref="F81:F83" si="15">C81+D81</f>
        <v>135000</v>
      </c>
      <c r="G81" s="8"/>
      <c r="H81" s="8"/>
      <c r="K81" s="425" t="s">
        <v>25</v>
      </c>
      <c r="L81" s="329">
        <v>20</v>
      </c>
      <c r="M81" s="330">
        <f>M68*L81</f>
        <v>100000</v>
      </c>
      <c r="N81" s="330">
        <f>N68*L81</f>
        <v>500000</v>
      </c>
      <c r="O81" s="329">
        <f>O68*L81</f>
        <v>180000</v>
      </c>
      <c r="P81" s="13">
        <f t="shared" ref="P81:P83" si="16">M81+N81</f>
        <v>600000</v>
      </c>
      <c r="Q81" s="8"/>
      <c r="R81" s="8"/>
    </row>
    <row r="82" spans="1:18" ht="15" thickBot="1" x14ac:dyDescent="0.35">
      <c r="A82" s="425" t="s">
        <v>13</v>
      </c>
      <c r="B82" s="329">
        <v>35</v>
      </c>
      <c r="C82" s="330">
        <f>B82*C68</f>
        <v>43750</v>
      </c>
      <c r="D82" s="330">
        <f>D68*B82</f>
        <v>192500</v>
      </c>
      <c r="E82" s="329">
        <f>E68*B82</f>
        <v>105000</v>
      </c>
      <c r="F82" s="13">
        <f t="shared" si="15"/>
        <v>236250</v>
      </c>
      <c r="G82" s="8"/>
      <c r="H82" s="8"/>
      <c r="K82" s="425" t="s">
        <v>13</v>
      </c>
      <c r="L82" s="329">
        <v>35</v>
      </c>
      <c r="M82" s="330">
        <f>L82*M68</f>
        <v>175000</v>
      </c>
      <c r="N82" s="330">
        <f>N68*L82</f>
        <v>875000</v>
      </c>
      <c r="O82" s="329">
        <f>O68*L82</f>
        <v>315000</v>
      </c>
      <c r="P82" s="13">
        <f t="shared" si="16"/>
        <v>1050000</v>
      </c>
      <c r="Q82" s="8"/>
      <c r="R82" s="8"/>
    </row>
    <row r="83" spans="1:18" ht="15" thickBot="1" x14ac:dyDescent="0.35">
      <c r="A83" s="426" t="s">
        <v>11</v>
      </c>
      <c r="B83" s="479">
        <v>40</v>
      </c>
      <c r="C83" s="476">
        <f>C68*B83</f>
        <v>50000</v>
      </c>
      <c r="D83" s="476">
        <f>D68*B83</f>
        <v>220000</v>
      </c>
      <c r="E83" s="474">
        <f>E68*B83</f>
        <v>120000</v>
      </c>
      <c r="F83" s="13">
        <f t="shared" si="15"/>
        <v>270000</v>
      </c>
      <c r="G83" s="8"/>
      <c r="H83" s="8"/>
      <c r="K83" s="426" t="s">
        <v>11</v>
      </c>
      <c r="L83" s="1015">
        <v>40</v>
      </c>
      <c r="M83" s="1005">
        <f>M68*L83</f>
        <v>200000</v>
      </c>
      <c r="N83" s="1005">
        <f>N68*L83</f>
        <v>1000000</v>
      </c>
      <c r="O83" s="1003">
        <f>O68*L83</f>
        <v>360000</v>
      </c>
      <c r="P83" s="13">
        <f t="shared" si="16"/>
        <v>1200000</v>
      </c>
      <c r="Q83" s="8"/>
      <c r="R83" s="8"/>
    </row>
    <row r="84" spans="1:18" ht="15" thickBot="1" x14ac:dyDescent="0.35">
      <c r="A84" s="8"/>
      <c r="B84" s="8"/>
      <c r="C84" s="8"/>
      <c r="D84" s="8"/>
      <c r="E84" s="8"/>
      <c r="F84" s="8"/>
      <c r="G84" s="8"/>
      <c r="H84" s="8"/>
      <c r="K84" s="8"/>
      <c r="L84" s="8"/>
      <c r="M84" s="8"/>
      <c r="N84" s="8"/>
      <c r="O84" s="8"/>
      <c r="P84" s="8"/>
      <c r="Q84" s="8"/>
      <c r="R84" s="8"/>
    </row>
    <row r="85" spans="1:18" ht="15" thickBot="1" x14ac:dyDescent="0.35">
      <c r="A85" s="162" t="s">
        <v>35</v>
      </c>
      <c r="B85" s="100" t="s">
        <v>32</v>
      </c>
      <c r="C85" s="1218" t="s">
        <v>102</v>
      </c>
      <c r="D85" s="1222"/>
      <c r="E85" s="1219"/>
      <c r="F85" s="13" t="s">
        <v>42</v>
      </c>
      <c r="G85" s="8"/>
      <c r="H85" s="8"/>
      <c r="K85" s="163" t="s">
        <v>35</v>
      </c>
      <c r="L85" s="100" t="s">
        <v>32</v>
      </c>
      <c r="M85" s="1006" t="s">
        <v>102</v>
      </c>
      <c r="N85" s="1007"/>
      <c r="O85" s="1008"/>
      <c r="P85" s="13" t="s">
        <v>42</v>
      </c>
      <c r="Q85" s="8"/>
      <c r="R85" s="8"/>
    </row>
    <row r="86" spans="1:18" ht="15.6" thickTop="1" thickBot="1" x14ac:dyDescent="0.35">
      <c r="A86" s="170" t="s">
        <v>37</v>
      </c>
      <c r="B86" s="167" t="s">
        <v>33</v>
      </c>
      <c r="C86" s="140">
        <v>0</v>
      </c>
      <c r="D86" s="151">
        <v>1</v>
      </c>
      <c r="E86" s="13" t="s">
        <v>34</v>
      </c>
      <c r="F86" s="936"/>
      <c r="G86" s="8"/>
      <c r="H86" s="8"/>
      <c r="K86" s="860" t="s">
        <v>38</v>
      </c>
      <c r="L86" s="167" t="s">
        <v>33</v>
      </c>
      <c r="M86" s="140">
        <v>0</v>
      </c>
      <c r="N86" s="151">
        <v>1</v>
      </c>
      <c r="O86" s="13" t="s">
        <v>34</v>
      </c>
      <c r="P86" s="1000"/>
      <c r="Q86" s="8"/>
      <c r="R86" s="8"/>
    </row>
    <row r="87" spans="1:18" ht="15.6" thickTop="1" thickBot="1" x14ac:dyDescent="0.35">
      <c r="A87" s="168" t="s">
        <v>3</v>
      </c>
      <c r="B87" s="119">
        <v>0.2</v>
      </c>
      <c r="C87" s="141">
        <f>C89*B87</f>
        <v>0</v>
      </c>
      <c r="D87" s="141">
        <f>D89*B87</f>
        <v>3300</v>
      </c>
      <c r="E87" s="119">
        <f>E89*B87</f>
        <v>1800</v>
      </c>
      <c r="F87" s="921">
        <f>C87+D87</f>
        <v>3300</v>
      </c>
      <c r="G87" s="8"/>
      <c r="H87" s="8"/>
      <c r="K87" s="168" t="s">
        <v>3</v>
      </c>
      <c r="L87" s="119">
        <v>0.2</v>
      </c>
      <c r="M87" s="141">
        <f>M89*L87</f>
        <v>0</v>
      </c>
      <c r="N87" s="141">
        <f>N89*L87</f>
        <v>400</v>
      </c>
      <c r="O87" s="119">
        <f>O89*L87</f>
        <v>10</v>
      </c>
      <c r="P87" s="999">
        <f>M87+N87</f>
        <v>400</v>
      </c>
      <c r="Q87" s="8"/>
      <c r="R87" s="8"/>
    </row>
    <row r="88" spans="1:18" ht="15" thickBot="1" x14ac:dyDescent="0.35">
      <c r="A88" s="103" t="s">
        <v>4</v>
      </c>
      <c r="B88" s="121">
        <v>0.5</v>
      </c>
      <c r="C88" s="142">
        <f>C89*B88</f>
        <v>0</v>
      </c>
      <c r="D88" s="142">
        <f>D89*B88</f>
        <v>8250</v>
      </c>
      <c r="E88" s="121">
        <f>E89*B88</f>
        <v>4500</v>
      </c>
      <c r="F88" s="921">
        <f t="shared" ref="F88:F92" si="17">C88+D88</f>
        <v>8250</v>
      </c>
      <c r="G88" s="8"/>
      <c r="H88" s="8"/>
      <c r="K88" s="103" t="s">
        <v>4</v>
      </c>
      <c r="L88" s="121">
        <v>0.5</v>
      </c>
      <c r="M88" s="142">
        <f>M89*L88</f>
        <v>0</v>
      </c>
      <c r="N88" s="142">
        <f>N89*L88</f>
        <v>1000</v>
      </c>
      <c r="O88" s="121">
        <f>O89*L88</f>
        <v>25</v>
      </c>
      <c r="P88" s="999">
        <f t="shared" ref="P88:P92" si="18">M88+N88</f>
        <v>1000</v>
      </c>
      <c r="Q88" s="8"/>
      <c r="R88" s="8"/>
    </row>
    <row r="89" spans="1:18" ht="15" thickBot="1" x14ac:dyDescent="0.35">
      <c r="A89" s="104" t="s">
        <v>5</v>
      </c>
      <c r="B89" s="123">
        <v>1</v>
      </c>
      <c r="C89" s="143">
        <v>0</v>
      </c>
      <c r="D89" s="143">
        <v>16500</v>
      </c>
      <c r="E89" s="123">
        <v>9000</v>
      </c>
      <c r="F89" s="921">
        <f t="shared" si="17"/>
        <v>16500</v>
      </c>
      <c r="G89" s="8"/>
      <c r="H89" s="8"/>
      <c r="K89" s="104" t="s">
        <v>5</v>
      </c>
      <c r="L89" s="123">
        <v>1</v>
      </c>
      <c r="M89" s="143">
        <v>0</v>
      </c>
      <c r="N89" s="143">
        <v>2000</v>
      </c>
      <c r="O89" s="123">
        <v>50</v>
      </c>
      <c r="P89" s="999">
        <f t="shared" si="18"/>
        <v>2000</v>
      </c>
      <c r="Q89" s="8"/>
      <c r="R89" s="8"/>
    </row>
    <row r="90" spans="1:18" ht="15" thickBot="1" x14ac:dyDescent="0.35">
      <c r="A90" s="105" t="s">
        <v>6</v>
      </c>
      <c r="B90" s="125">
        <v>1.5</v>
      </c>
      <c r="C90" s="144">
        <f>C89*B90</f>
        <v>0</v>
      </c>
      <c r="D90" s="144">
        <f>D89*B90</f>
        <v>24750</v>
      </c>
      <c r="E90" s="125">
        <f>E89*B90</f>
        <v>13500</v>
      </c>
      <c r="F90" s="921">
        <f t="shared" si="17"/>
        <v>24750</v>
      </c>
      <c r="G90" s="8"/>
      <c r="H90" s="8"/>
      <c r="K90" s="105" t="s">
        <v>6</v>
      </c>
      <c r="L90" s="125">
        <v>1.5</v>
      </c>
      <c r="M90" s="144">
        <f>M89*L90</f>
        <v>0</v>
      </c>
      <c r="N90" s="144">
        <f>N89*L90</f>
        <v>3000</v>
      </c>
      <c r="O90" s="125">
        <f>O89*L90</f>
        <v>75</v>
      </c>
      <c r="P90" s="999">
        <f t="shared" si="18"/>
        <v>3000</v>
      </c>
      <c r="Q90" s="8"/>
      <c r="R90" s="8"/>
    </row>
    <row r="91" spans="1:18" ht="15" thickBot="1" x14ac:dyDescent="0.35">
      <c r="A91" s="106" t="s">
        <v>7</v>
      </c>
      <c r="B91" s="127">
        <v>2</v>
      </c>
      <c r="C91" s="145">
        <f>C89*B91</f>
        <v>0</v>
      </c>
      <c r="D91" s="145">
        <f>D89*B91</f>
        <v>33000</v>
      </c>
      <c r="E91" s="127">
        <f>E89*B91</f>
        <v>18000</v>
      </c>
      <c r="F91" s="921">
        <f t="shared" si="17"/>
        <v>33000</v>
      </c>
      <c r="G91" s="8"/>
      <c r="H91" s="8"/>
      <c r="K91" s="106" t="s">
        <v>7</v>
      </c>
      <c r="L91" s="127">
        <v>2</v>
      </c>
      <c r="M91" s="145">
        <f>M89*L91</f>
        <v>0</v>
      </c>
      <c r="N91" s="145">
        <f>N89*L91</f>
        <v>4000</v>
      </c>
      <c r="O91" s="127">
        <f>O89*L91</f>
        <v>100</v>
      </c>
      <c r="P91" s="999">
        <f t="shared" si="18"/>
        <v>4000</v>
      </c>
      <c r="Q91" s="8"/>
      <c r="R91" s="8"/>
    </row>
    <row r="92" spans="1:18" ht="15" thickBot="1" x14ac:dyDescent="0.35">
      <c r="A92" s="107" t="s">
        <v>8</v>
      </c>
      <c r="B92" s="129">
        <v>3</v>
      </c>
      <c r="C92" s="146">
        <f>C89*B92</f>
        <v>0</v>
      </c>
      <c r="D92" s="146">
        <f>D89*B92</f>
        <v>49500</v>
      </c>
      <c r="E92" s="129">
        <f>E89*B92</f>
        <v>27000</v>
      </c>
      <c r="F92" s="921">
        <f t="shared" si="17"/>
        <v>49500</v>
      </c>
      <c r="G92" s="8"/>
      <c r="H92" s="8"/>
      <c r="K92" s="107" t="s">
        <v>8</v>
      </c>
      <c r="L92" s="129">
        <v>3</v>
      </c>
      <c r="M92" s="146">
        <f>M89*L92</f>
        <v>0</v>
      </c>
      <c r="N92" s="146">
        <f>N89*L92</f>
        <v>6000</v>
      </c>
      <c r="O92" s="129">
        <f>O89*L92</f>
        <v>150</v>
      </c>
      <c r="P92" s="999">
        <f t="shared" si="18"/>
        <v>6000</v>
      </c>
      <c r="Q92" s="8"/>
      <c r="R92" s="8"/>
    </row>
    <row r="93" spans="1:18" x14ac:dyDescent="0.3">
      <c r="A93" s="328" t="s">
        <v>12</v>
      </c>
      <c r="B93" s="1177">
        <v>5</v>
      </c>
      <c r="C93" s="1160">
        <f>C89*B93</f>
        <v>0</v>
      </c>
      <c r="D93" s="1226">
        <f>D89*B93</f>
        <v>82500</v>
      </c>
      <c r="E93" s="1177">
        <f>E89*B93</f>
        <v>45000</v>
      </c>
      <c r="F93" s="1179">
        <f>C93+D93</f>
        <v>82500</v>
      </c>
      <c r="G93" s="8"/>
      <c r="H93" s="8"/>
      <c r="K93" s="328" t="s">
        <v>12</v>
      </c>
      <c r="L93" s="1002">
        <v>5</v>
      </c>
      <c r="M93" s="1004">
        <f>M89*L93</f>
        <v>0</v>
      </c>
      <c r="N93" s="1011">
        <f>N89*L93</f>
        <v>10000</v>
      </c>
      <c r="O93" s="1002">
        <f>O89*L93</f>
        <v>250</v>
      </c>
      <c r="P93" s="999">
        <f>M93+N93</f>
        <v>10000</v>
      </c>
      <c r="Q93" s="8"/>
      <c r="R93" s="8"/>
    </row>
    <row r="94" spans="1:18" x14ac:dyDescent="0.3">
      <c r="A94" s="328" t="s">
        <v>16</v>
      </c>
      <c r="B94" s="1225"/>
      <c r="C94" s="1229"/>
      <c r="D94" s="1227"/>
      <c r="E94" s="1225"/>
      <c r="F94" s="1200"/>
      <c r="G94" s="8"/>
      <c r="H94" s="8"/>
      <c r="K94" s="328" t="s">
        <v>16</v>
      </c>
      <c r="L94" s="1009"/>
      <c r="M94" s="1010"/>
      <c r="N94" s="1012"/>
      <c r="O94" s="1009"/>
      <c r="P94" s="1000"/>
      <c r="Q94" s="8"/>
      <c r="R94" s="8"/>
    </row>
    <row r="95" spans="1:18" ht="15" thickBot="1" x14ac:dyDescent="0.35">
      <c r="A95" s="328" t="s">
        <v>9</v>
      </c>
      <c r="B95" s="1178"/>
      <c r="C95" s="1161"/>
      <c r="D95" s="1228"/>
      <c r="E95" s="1178"/>
      <c r="F95" s="1180"/>
      <c r="G95" s="8"/>
      <c r="H95" s="8"/>
      <c r="K95" s="328" t="s">
        <v>9</v>
      </c>
      <c r="L95" s="1003"/>
      <c r="M95" s="1005"/>
      <c r="N95" s="1013"/>
      <c r="O95" s="1003"/>
      <c r="P95" s="1001"/>
      <c r="Q95" s="8"/>
      <c r="R95" s="8"/>
    </row>
    <row r="96" spans="1:18" x14ac:dyDescent="0.3">
      <c r="A96" s="328" t="s">
        <v>10</v>
      </c>
      <c r="B96" s="919">
        <v>7</v>
      </c>
      <c r="C96" s="1160">
        <f>C89*B96</f>
        <v>0</v>
      </c>
      <c r="D96" s="1226">
        <f>D89*B96</f>
        <v>115500</v>
      </c>
      <c r="E96" s="1177">
        <f>E89*B96</f>
        <v>63000</v>
      </c>
      <c r="F96" s="1179">
        <f>C96+D96</f>
        <v>115500</v>
      </c>
      <c r="G96" s="8"/>
      <c r="H96" s="8"/>
      <c r="K96" s="328" t="s">
        <v>10</v>
      </c>
      <c r="L96" s="1002">
        <v>7</v>
      </c>
      <c r="M96" s="1004">
        <f>M89*L96</f>
        <v>0</v>
      </c>
      <c r="N96" s="1011">
        <f>N89*L96</f>
        <v>14000</v>
      </c>
      <c r="O96" s="1002">
        <f>O89*L96</f>
        <v>350</v>
      </c>
      <c r="P96" s="999">
        <f>M96+N96</f>
        <v>14000</v>
      </c>
      <c r="Q96" s="8"/>
      <c r="R96" s="8"/>
    </row>
    <row r="97" spans="1:18" x14ac:dyDescent="0.3">
      <c r="A97" s="328" t="s">
        <v>17</v>
      </c>
      <c r="B97" s="943"/>
      <c r="C97" s="1229"/>
      <c r="D97" s="1227"/>
      <c r="E97" s="1225"/>
      <c r="F97" s="1200"/>
      <c r="G97" s="8"/>
      <c r="H97" s="8"/>
      <c r="K97" s="328" t="s">
        <v>17</v>
      </c>
      <c r="L97" s="1009"/>
      <c r="M97" s="1010"/>
      <c r="N97" s="1012"/>
      <c r="O97" s="1009"/>
      <c r="P97" s="1000"/>
      <c r="Q97" s="8"/>
      <c r="R97" s="8"/>
    </row>
    <row r="98" spans="1:18" ht="15" thickBot="1" x14ac:dyDescent="0.35">
      <c r="A98" s="328" t="s">
        <v>18</v>
      </c>
      <c r="B98" s="920"/>
      <c r="C98" s="1161"/>
      <c r="D98" s="1228"/>
      <c r="E98" s="1178"/>
      <c r="F98" s="1180"/>
      <c r="G98" s="8"/>
      <c r="H98" s="8"/>
      <c r="K98" s="328" t="s">
        <v>18</v>
      </c>
      <c r="L98" s="1003"/>
      <c r="M98" s="1005"/>
      <c r="N98" s="1013"/>
      <c r="O98" s="1003"/>
      <c r="P98" s="1001"/>
      <c r="Q98" s="8"/>
      <c r="R98" s="8"/>
    </row>
    <row r="99" spans="1:18" x14ac:dyDescent="0.3">
      <c r="A99" s="328" t="s">
        <v>14</v>
      </c>
      <c r="B99" s="919">
        <v>10</v>
      </c>
      <c r="C99" s="1160">
        <f>C89*B99</f>
        <v>0</v>
      </c>
      <c r="D99" s="945">
        <f>D89*B99</f>
        <v>165000</v>
      </c>
      <c r="E99" s="1177">
        <f>E89*B99</f>
        <v>90000</v>
      </c>
      <c r="F99" s="1179">
        <f>C99+D99</f>
        <v>165000</v>
      </c>
      <c r="G99" s="8"/>
      <c r="H99" s="8"/>
      <c r="K99" s="328" t="s">
        <v>14</v>
      </c>
      <c r="L99" s="1002">
        <v>10</v>
      </c>
      <c r="M99" s="1004">
        <f>M89*L99</f>
        <v>0</v>
      </c>
      <c r="N99" s="1011">
        <f>N89*L99</f>
        <v>20000</v>
      </c>
      <c r="O99" s="1002">
        <f>O89*L99</f>
        <v>500</v>
      </c>
      <c r="P99" s="999">
        <f>M99+N99</f>
        <v>20000</v>
      </c>
      <c r="Q99" s="8"/>
      <c r="R99" s="8"/>
    </row>
    <row r="100" spans="1:18" ht="15" thickBot="1" x14ac:dyDescent="0.35">
      <c r="A100" s="432" t="s">
        <v>19</v>
      </c>
      <c r="B100" s="920"/>
      <c r="C100" s="1161"/>
      <c r="D100" s="947"/>
      <c r="E100" s="1178"/>
      <c r="F100" s="1180"/>
      <c r="G100" s="8"/>
      <c r="H100" s="8"/>
      <c r="K100" s="432" t="s">
        <v>19</v>
      </c>
      <c r="L100" s="1003"/>
      <c r="M100" s="1005"/>
      <c r="N100" s="1013"/>
      <c r="O100" s="1003"/>
      <c r="P100" s="1001"/>
      <c r="Q100" s="8"/>
      <c r="R100" s="8"/>
    </row>
    <row r="101" spans="1:18" ht="15" thickBot="1" x14ac:dyDescent="0.35">
      <c r="A101" s="425" t="s">
        <v>15</v>
      </c>
      <c r="B101" s="329">
        <v>15</v>
      </c>
      <c r="C101" s="330">
        <f>C89*B101</f>
        <v>0</v>
      </c>
      <c r="D101" s="330">
        <f>D89*B101</f>
        <v>247500</v>
      </c>
      <c r="E101" s="329">
        <f>E89*B101</f>
        <v>135000</v>
      </c>
      <c r="F101" s="13">
        <f>C101+D101</f>
        <v>247500</v>
      </c>
      <c r="G101" s="8"/>
      <c r="H101" s="8"/>
      <c r="K101" s="425" t="s">
        <v>15</v>
      </c>
      <c r="L101" s="329">
        <v>15</v>
      </c>
      <c r="M101" s="330">
        <f>M89*L101</f>
        <v>0</v>
      </c>
      <c r="N101" s="330">
        <f>N89*L101</f>
        <v>30000</v>
      </c>
      <c r="O101" s="329">
        <f>O89*L101</f>
        <v>750</v>
      </c>
      <c r="P101" s="13">
        <f>M101+N101</f>
        <v>30000</v>
      </c>
      <c r="Q101" s="8"/>
      <c r="R101" s="8"/>
    </row>
    <row r="102" spans="1:18" ht="15" thickBot="1" x14ac:dyDescent="0.35">
      <c r="A102" s="425" t="s">
        <v>25</v>
      </c>
      <c r="B102" s="329">
        <v>20</v>
      </c>
      <c r="C102" s="330">
        <f>C89*B102</f>
        <v>0</v>
      </c>
      <c r="D102" s="330">
        <f>D89*B102</f>
        <v>330000</v>
      </c>
      <c r="E102" s="329">
        <f>E89*B102</f>
        <v>180000</v>
      </c>
      <c r="F102" s="13">
        <f t="shared" ref="F102:F104" si="19">C102+D102</f>
        <v>330000</v>
      </c>
      <c r="G102" s="8"/>
      <c r="H102" s="8"/>
      <c r="K102" s="425" t="s">
        <v>25</v>
      </c>
      <c r="L102" s="329">
        <v>20</v>
      </c>
      <c r="M102" s="330">
        <f>M89*L102</f>
        <v>0</v>
      </c>
      <c r="N102" s="330">
        <f>N89*L102</f>
        <v>40000</v>
      </c>
      <c r="O102" s="329">
        <f>O89*L102</f>
        <v>1000</v>
      </c>
      <c r="P102" s="13">
        <f t="shared" ref="P102:P104" si="20">M102+N102</f>
        <v>40000</v>
      </c>
      <c r="Q102" s="8"/>
      <c r="R102" s="8"/>
    </row>
    <row r="103" spans="1:18" ht="15" thickBot="1" x14ac:dyDescent="0.35">
      <c r="A103" s="425" t="s">
        <v>13</v>
      </c>
      <c r="B103" s="329">
        <v>35</v>
      </c>
      <c r="C103" s="330">
        <f>B103*C89</f>
        <v>0</v>
      </c>
      <c r="D103" s="330">
        <f>D89*B103</f>
        <v>577500</v>
      </c>
      <c r="E103" s="329">
        <f>E89*B103</f>
        <v>315000</v>
      </c>
      <c r="F103" s="13">
        <f t="shared" si="19"/>
        <v>577500</v>
      </c>
      <c r="G103" s="8"/>
      <c r="H103" s="8"/>
      <c r="K103" s="425" t="s">
        <v>13</v>
      </c>
      <c r="L103" s="329">
        <v>35</v>
      </c>
      <c r="M103" s="330">
        <f>L103*M89</f>
        <v>0</v>
      </c>
      <c r="N103" s="330">
        <f>N89*L103</f>
        <v>70000</v>
      </c>
      <c r="O103" s="329">
        <f>O89*L103</f>
        <v>1750</v>
      </c>
      <c r="P103" s="13">
        <f t="shared" si="20"/>
        <v>70000</v>
      </c>
      <c r="Q103" s="8"/>
      <c r="R103" s="8"/>
    </row>
    <row r="104" spans="1:18" ht="15" thickBot="1" x14ac:dyDescent="0.35">
      <c r="A104" s="426" t="s">
        <v>11</v>
      </c>
      <c r="B104" s="954">
        <v>40</v>
      </c>
      <c r="C104" s="914">
        <f>C89*B104</f>
        <v>0</v>
      </c>
      <c r="D104" s="914">
        <f>D89*B104</f>
        <v>660000</v>
      </c>
      <c r="E104" s="920">
        <f>E89*B104</f>
        <v>360000</v>
      </c>
      <c r="F104" s="13">
        <f t="shared" si="19"/>
        <v>660000</v>
      </c>
      <c r="G104" s="8"/>
      <c r="H104" s="8"/>
      <c r="K104" s="426" t="s">
        <v>11</v>
      </c>
      <c r="L104" s="1015">
        <v>40</v>
      </c>
      <c r="M104" s="1005">
        <f>M89*L104</f>
        <v>0</v>
      </c>
      <c r="N104" s="1005">
        <f>N89*L104</f>
        <v>80000</v>
      </c>
      <c r="O104" s="1003">
        <f>O89*L104</f>
        <v>2000</v>
      </c>
      <c r="P104" s="13">
        <f t="shared" si="20"/>
        <v>80000</v>
      </c>
      <c r="Q104" s="8"/>
      <c r="R104" s="8"/>
    </row>
    <row r="105" spans="1:18" ht="15" thickBot="1" x14ac:dyDescent="0.35">
      <c r="A105" s="8"/>
      <c r="B105" s="8"/>
      <c r="C105" s="8"/>
      <c r="D105" s="8"/>
      <c r="E105" s="8"/>
      <c r="F105" s="8"/>
      <c r="G105" s="8"/>
      <c r="H105" s="8"/>
      <c r="K105" s="8"/>
      <c r="L105" s="8"/>
      <c r="M105" s="8"/>
      <c r="N105" s="8"/>
      <c r="O105" s="8"/>
      <c r="P105" s="8"/>
      <c r="Q105" s="8"/>
      <c r="R105" s="8"/>
    </row>
    <row r="106" spans="1:18" ht="15" thickBot="1" x14ac:dyDescent="0.35">
      <c r="A106" s="887" t="s">
        <v>35</v>
      </c>
      <c r="B106" s="100" t="s">
        <v>32</v>
      </c>
      <c r="C106" s="1218" t="s">
        <v>102</v>
      </c>
      <c r="D106" s="1222"/>
      <c r="E106" s="1219"/>
      <c r="F106" s="13" t="s">
        <v>42</v>
      </c>
      <c r="G106" s="8"/>
      <c r="H106" s="8"/>
      <c r="K106" s="164" t="s">
        <v>35</v>
      </c>
      <c r="L106" s="100" t="s">
        <v>32</v>
      </c>
      <c r="M106" s="1006" t="s">
        <v>102</v>
      </c>
      <c r="N106" s="1007"/>
      <c r="O106" s="1008"/>
      <c r="P106" s="13" t="s">
        <v>42</v>
      </c>
      <c r="Q106" s="8"/>
      <c r="R106" s="8"/>
    </row>
    <row r="107" spans="1:18" ht="15.6" thickTop="1" thickBot="1" x14ac:dyDescent="0.35">
      <c r="A107" s="888" t="s">
        <v>158</v>
      </c>
      <c r="B107" s="100" t="s">
        <v>33</v>
      </c>
      <c r="C107" s="140">
        <v>0</v>
      </c>
      <c r="D107" s="151">
        <v>1</v>
      </c>
      <c r="E107" s="13" t="s">
        <v>34</v>
      </c>
      <c r="F107" s="936"/>
      <c r="G107" s="8"/>
      <c r="H107" s="8"/>
      <c r="K107" s="457" t="s">
        <v>39</v>
      </c>
      <c r="L107" s="167" t="s">
        <v>33</v>
      </c>
      <c r="M107" s="140">
        <v>0</v>
      </c>
      <c r="N107" s="151">
        <v>1</v>
      </c>
      <c r="O107" s="13" t="s">
        <v>34</v>
      </c>
      <c r="P107" s="1000"/>
      <c r="Q107" s="8"/>
      <c r="R107" s="8"/>
    </row>
    <row r="108" spans="1:18" ht="15.6" thickTop="1" thickBot="1" x14ac:dyDescent="0.35">
      <c r="A108" s="168" t="s">
        <v>3</v>
      </c>
      <c r="B108" s="119">
        <v>0.2</v>
      </c>
      <c r="C108" s="141">
        <f>C110*B108</f>
        <v>0</v>
      </c>
      <c r="D108" s="141">
        <f>D110*B108</f>
        <v>150</v>
      </c>
      <c r="E108" s="119">
        <f>E110*B108</f>
        <v>100</v>
      </c>
      <c r="F108" s="921">
        <f>C108+D108</f>
        <v>150</v>
      </c>
      <c r="G108" s="8"/>
      <c r="H108" s="8"/>
      <c r="K108" s="168" t="s">
        <v>3</v>
      </c>
      <c r="L108" s="119">
        <v>0.2</v>
      </c>
      <c r="M108" s="141">
        <f>M110*L108</f>
        <v>0</v>
      </c>
      <c r="N108" s="141">
        <f>N110*L108</f>
        <v>100</v>
      </c>
      <c r="O108" s="119">
        <f>O110*L108</f>
        <v>2.5</v>
      </c>
      <c r="P108" s="999">
        <f>M108+N108</f>
        <v>100</v>
      </c>
      <c r="Q108" s="8"/>
      <c r="R108" s="8"/>
    </row>
    <row r="109" spans="1:18" ht="15" thickBot="1" x14ac:dyDescent="0.35">
      <c r="A109" s="103" t="s">
        <v>4</v>
      </c>
      <c r="B109" s="121">
        <v>0.5</v>
      </c>
      <c r="C109" s="142">
        <f>C110*B109</f>
        <v>0</v>
      </c>
      <c r="D109" s="142">
        <f>D110*B109</f>
        <v>375</v>
      </c>
      <c r="E109" s="121">
        <f>E110*B109</f>
        <v>250</v>
      </c>
      <c r="F109" s="921">
        <f t="shared" ref="F109:F113" si="21">C109+D109</f>
        <v>375</v>
      </c>
      <c r="G109" s="8"/>
      <c r="H109" s="8"/>
      <c r="K109" s="103" t="s">
        <v>4</v>
      </c>
      <c r="L109" s="121">
        <v>0.5</v>
      </c>
      <c r="M109" s="142">
        <f>M110*L109</f>
        <v>0</v>
      </c>
      <c r="N109" s="142">
        <f>N110*L109</f>
        <v>250</v>
      </c>
      <c r="O109" s="121">
        <f>O110*L109</f>
        <v>6.25</v>
      </c>
      <c r="P109" s="999">
        <f t="shared" ref="P109:P113" si="22">M109+N109</f>
        <v>250</v>
      </c>
      <c r="Q109" s="8"/>
      <c r="R109" s="8"/>
    </row>
    <row r="110" spans="1:18" ht="15" thickBot="1" x14ac:dyDescent="0.35">
      <c r="A110" s="104" t="s">
        <v>5</v>
      </c>
      <c r="B110" s="123">
        <v>1</v>
      </c>
      <c r="C110" s="143">
        <v>0</v>
      </c>
      <c r="D110" s="143">
        <v>750</v>
      </c>
      <c r="E110" s="123">
        <v>500</v>
      </c>
      <c r="F110" s="921">
        <f t="shared" si="21"/>
        <v>750</v>
      </c>
      <c r="G110" s="8"/>
      <c r="H110" s="8"/>
      <c r="K110" s="104" t="s">
        <v>5</v>
      </c>
      <c r="L110" s="123">
        <v>1</v>
      </c>
      <c r="M110" s="143">
        <v>0</v>
      </c>
      <c r="N110" s="143">
        <v>500</v>
      </c>
      <c r="O110" s="123">
        <v>12.5</v>
      </c>
      <c r="P110" s="999">
        <f t="shared" si="22"/>
        <v>500</v>
      </c>
      <c r="Q110" s="8"/>
      <c r="R110" s="8"/>
    </row>
    <row r="111" spans="1:18" ht="15" thickBot="1" x14ac:dyDescent="0.35">
      <c r="A111" s="105" t="s">
        <v>6</v>
      </c>
      <c r="B111" s="125">
        <v>1.5</v>
      </c>
      <c r="C111" s="144">
        <f>C110*B111</f>
        <v>0</v>
      </c>
      <c r="D111" s="144">
        <f>D110*B111</f>
        <v>1125</v>
      </c>
      <c r="E111" s="125">
        <f>E110*B111</f>
        <v>750</v>
      </c>
      <c r="F111" s="921">
        <f t="shared" si="21"/>
        <v>1125</v>
      </c>
      <c r="G111" s="8"/>
      <c r="H111" s="8"/>
      <c r="K111" s="105" t="s">
        <v>6</v>
      </c>
      <c r="L111" s="125">
        <v>1.5</v>
      </c>
      <c r="M111" s="144">
        <f>M110*L111</f>
        <v>0</v>
      </c>
      <c r="N111" s="144">
        <f>N110*L111</f>
        <v>750</v>
      </c>
      <c r="O111" s="125">
        <f>O110*L111</f>
        <v>18.75</v>
      </c>
      <c r="P111" s="999">
        <f t="shared" si="22"/>
        <v>750</v>
      </c>
      <c r="Q111" s="8"/>
      <c r="R111" s="8"/>
    </row>
    <row r="112" spans="1:18" ht="15" thickBot="1" x14ac:dyDescent="0.35">
      <c r="A112" s="106" t="s">
        <v>7</v>
      </c>
      <c r="B112" s="127">
        <v>2</v>
      </c>
      <c r="C112" s="145">
        <f>C110*B112</f>
        <v>0</v>
      </c>
      <c r="D112" s="145">
        <f>D110*B112</f>
        <v>1500</v>
      </c>
      <c r="E112" s="127">
        <f>E110*B112</f>
        <v>1000</v>
      </c>
      <c r="F112" s="921">
        <f t="shared" si="21"/>
        <v>1500</v>
      </c>
      <c r="G112" s="8"/>
      <c r="H112" s="8"/>
      <c r="K112" s="106" t="s">
        <v>7</v>
      </c>
      <c r="L112" s="127">
        <v>2</v>
      </c>
      <c r="M112" s="145">
        <f>M110*L112</f>
        <v>0</v>
      </c>
      <c r="N112" s="145">
        <f>N110*L112</f>
        <v>1000</v>
      </c>
      <c r="O112" s="127">
        <f>O110*L112</f>
        <v>25</v>
      </c>
      <c r="P112" s="999">
        <f t="shared" si="22"/>
        <v>1000</v>
      </c>
      <c r="Q112" s="8"/>
      <c r="R112" s="8"/>
    </row>
    <row r="113" spans="1:18" ht="15" thickBot="1" x14ac:dyDescent="0.35">
      <c r="A113" s="107" t="s">
        <v>8</v>
      </c>
      <c r="B113" s="129">
        <v>3</v>
      </c>
      <c r="C113" s="146">
        <f>C110*B113</f>
        <v>0</v>
      </c>
      <c r="D113" s="146">
        <f>D110*B113</f>
        <v>2250</v>
      </c>
      <c r="E113" s="129">
        <f>E110*B113</f>
        <v>1500</v>
      </c>
      <c r="F113" s="921">
        <f t="shared" si="21"/>
        <v>2250</v>
      </c>
      <c r="G113" s="8"/>
      <c r="H113" s="8"/>
      <c r="K113" s="107" t="s">
        <v>8</v>
      </c>
      <c r="L113" s="129">
        <v>3</v>
      </c>
      <c r="M113" s="146">
        <f>M110*L113</f>
        <v>0</v>
      </c>
      <c r="N113" s="146">
        <f>N110*L113</f>
        <v>1500</v>
      </c>
      <c r="O113" s="129">
        <f>O110*L113</f>
        <v>37.5</v>
      </c>
      <c r="P113" s="999">
        <f t="shared" si="22"/>
        <v>1500</v>
      </c>
      <c r="Q113" s="8"/>
      <c r="R113" s="8"/>
    </row>
    <row r="114" spans="1:18" x14ac:dyDescent="0.3">
      <c r="A114" s="328" t="s">
        <v>12</v>
      </c>
      <c r="B114" s="919">
        <v>5</v>
      </c>
      <c r="C114" s="913">
        <f>C110*B114</f>
        <v>0</v>
      </c>
      <c r="D114" s="945">
        <f>D110*B114</f>
        <v>3750</v>
      </c>
      <c r="E114" s="919">
        <f>E110*B114</f>
        <v>2500</v>
      </c>
      <c r="F114" s="921">
        <f>C114+D114</f>
        <v>3750</v>
      </c>
      <c r="G114" s="8"/>
      <c r="H114" s="8"/>
      <c r="K114" s="328" t="s">
        <v>12</v>
      </c>
      <c r="L114" s="1002">
        <v>5</v>
      </c>
      <c r="M114" s="1004">
        <f>M110*L114</f>
        <v>0</v>
      </c>
      <c r="N114" s="1011">
        <f>N110*L114</f>
        <v>2500</v>
      </c>
      <c r="O114" s="1002">
        <f>O110*L114</f>
        <v>62.5</v>
      </c>
      <c r="P114" s="999">
        <f>M114+N114</f>
        <v>2500</v>
      </c>
      <c r="Q114" s="8"/>
      <c r="R114" s="8"/>
    </row>
    <row r="115" spans="1:18" x14ac:dyDescent="0.3">
      <c r="A115" s="328" t="s">
        <v>16</v>
      </c>
      <c r="B115" s="943"/>
      <c r="C115" s="944"/>
      <c r="D115" s="946"/>
      <c r="E115" s="943"/>
      <c r="F115" s="936"/>
      <c r="G115" s="8"/>
      <c r="H115" s="8"/>
      <c r="K115" s="328" t="s">
        <v>16</v>
      </c>
      <c r="L115" s="1009"/>
      <c r="M115" s="1010"/>
      <c r="N115" s="1012"/>
      <c r="O115" s="1009"/>
      <c r="P115" s="1000"/>
      <c r="Q115" s="8"/>
      <c r="R115" s="8"/>
    </row>
    <row r="116" spans="1:18" ht="15" thickBot="1" x14ac:dyDescent="0.35">
      <c r="A116" s="328" t="s">
        <v>9</v>
      </c>
      <c r="B116" s="920"/>
      <c r="C116" s="914"/>
      <c r="D116" s="947"/>
      <c r="E116" s="920"/>
      <c r="F116" s="922"/>
      <c r="G116" s="8"/>
      <c r="H116" s="8"/>
      <c r="K116" s="328" t="s">
        <v>9</v>
      </c>
      <c r="L116" s="1003"/>
      <c r="M116" s="1005"/>
      <c r="N116" s="1013"/>
      <c r="O116" s="1003"/>
      <c r="P116" s="1001"/>
      <c r="Q116" s="8"/>
      <c r="R116" s="8"/>
    </row>
    <row r="117" spans="1:18" x14ac:dyDescent="0.3">
      <c r="A117" s="328" t="s">
        <v>10</v>
      </c>
      <c r="B117" s="919">
        <v>7</v>
      </c>
      <c r="C117" s="913">
        <f>C110*B117</f>
        <v>0</v>
      </c>
      <c r="D117" s="945">
        <f>D110*B117</f>
        <v>5250</v>
      </c>
      <c r="E117" s="919">
        <f>E110*B117</f>
        <v>3500</v>
      </c>
      <c r="F117" s="921">
        <f>C117+D117</f>
        <v>5250</v>
      </c>
      <c r="G117" s="8"/>
      <c r="H117" s="8"/>
      <c r="K117" s="328" t="s">
        <v>10</v>
      </c>
      <c r="L117" s="1002">
        <v>7</v>
      </c>
      <c r="M117" s="1004">
        <f>M110*L117</f>
        <v>0</v>
      </c>
      <c r="N117" s="1011">
        <f>N110*L117</f>
        <v>3500</v>
      </c>
      <c r="O117" s="1002">
        <f>O110*L117</f>
        <v>87.5</v>
      </c>
      <c r="P117" s="999">
        <f>M117+N117</f>
        <v>3500</v>
      </c>
      <c r="Q117" s="8"/>
      <c r="R117" s="8"/>
    </row>
    <row r="118" spans="1:18" x14ac:dyDescent="0.3">
      <c r="A118" s="328" t="s">
        <v>17</v>
      </c>
      <c r="B118" s="943"/>
      <c r="C118" s="944"/>
      <c r="D118" s="946"/>
      <c r="E118" s="943"/>
      <c r="F118" s="936"/>
      <c r="G118" s="8"/>
      <c r="H118" s="8"/>
      <c r="K118" s="328" t="s">
        <v>17</v>
      </c>
      <c r="L118" s="1009"/>
      <c r="M118" s="1010"/>
      <c r="N118" s="1012"/>
      <c r="O118" s="1009"/>
      <c r="P118" s="1000"/>
      <c r="Q118" s="8"/>
      <c r="R118" s="8"/>
    </row>
    <row r="119" spans="1:18" ht="15" thickBot="1" x14ac:dyDescent="0.35">
      <c r="A119" s="328" t="s">
        <v>18</v>
      </c>
      <c r="B119" s="920"/>
      <c r="C119" s="914"/>
      <c r="D119" s="947"/>
      <c r="E119" s="920"/>
      <c r="F119" s="922"/>
      <c r="G119" s="8"/>
      <c r="H119" s="8"/>
      <c r="K119" s="328" t="s">
        <v>18</v>
      </c>
      <c r="L119" s="1003"/>
      <c r="M119" s="1005"/>
      <c r="N119" s="1013"/>
      <c r="O119" s="1003"/>
      <c r="P119" s="1001"/>
      <c r="Q119" s="8"/>
      <c r="R119" s="8"/>
    </row>
    <row r="120" spans="1:18" x14ac:dyDescent="0.3">
      <c r="A120" s="328" t="s">
        <v>14</v>
      </c>
      <c r="B120" s="919">
        <v>10</v>
      </c>
      <c r="C120" s="913">
        <f>C110*B120</f>
        <v>0</v>
      </c>
      <c r="D120" s="945">
        <f>D110*B120</f>
        <v>7500</v>
      </c>
      <c r="E120" s="919">
        <f>E110*B120</f>
        <v>5000</v>
      </c>
      <c r="F120" s="921">
        <f>C120+D120</f>
        <v>7500</v>
      </c>
      <c r="G120" s="8"/>
      <c r="H120" s="8"/>
      <c r="K120" s="328" t="s">
        <v>14</v>
      </c>
      <c r="L120" s="1002">
        <v>10</v>
      </c>
      <c r="M120" s="1004">
        <f>M110*L120</f>
        <v>0</v>
      </c>
      <c r="N120" s="1011">
        <f>N110*L120</f>
        <v>5000</v>
      </c>
      <c r="O120" s="1002">
        <f>O110*L120</f>
        <v>125</v>
      </c>
      <c r="P120" s="999">
        <f>M120+N120</f>
        <v>5000</v>
      </c>
      <c r="Q120" s="8"/>
      <c r="R120" s="8"/>
    </row>
    <row r="121" spans="1:18" ht="15" thickBot="1" x14ac:dyDescent="0.35">
      <c r="A121" s="432" t="s">
        <v>19</v>
      </c>
      <c r="B121" s="920"/>
      <c r="C121" s="914"/>
      <c r="D121" s="947"/>
      <c r="E121" s="920"/>
      <c r="F121" s="922"/>
      <c r="G121" s="8"/>
      <c r="H121" s="8"/>
      <c r="K121" s="432" t="s">
        <v>19</v>
      </c>
      <c r="L121" s="1003"/>
      <c r="M121" s="1005"/>
      <c r="N121" s="1013"/>
      <c r="O121" s="1003"/>
      <c r="P121" s="1001"/>
      <c r="Q121" s="8"/>
      <c r="R121" s="8"/>
    </row>
    <row r="122" spans="1:18" ht="15" thickBot="1" x14ac:dyDescent="0.35">
      <c r="A122" s="425" t="s">
        <v>15</v>
      </c>
      <c r="B122" s="329">
        <v>15</v>
      </c>
      <c r="C122" s="330">
        <f>C110*B122</f>
        <v>0</v>
      </c>
      <c r="D122" s="330">
        <f>D110*B122</f>
        <v>11250</v>
      </c>
      <c r="E122" s="329">
        <f>E110*B122</f>
        <v>7500</v>
      </c>
      <c r="F122" s="13">
        <f>C122+D122</f>
        <v>11250</v>
      </c>
      <c r="G122" s="8"/>
      <c r="H122" s="8"/>
      <c r="K122" s="425" t="s">
        <v>15</v>
      </c>
      <c r="L122" s="329">
        <v>15</v>
      </c>
      <c r="M122" s="330">
        <f>M110*L122</f>
        <v>0</v>
      </c>
      <c r="N122" s="330">
        <f>N110*L122</f>
        <v>7500</v>
      </c>
      <c r="O122" s="329">
        <f>O110*L122</f>
        <v>187.5</v>
      </c>
      <c r="P122" s="13">
        <f>M122+N122</f>
        <v>7500</v>
      </c>
      <c r="Q122" s="8"/>
      <c r="R122" s="8"/>
    </row>
    <row r="123" spans="1:18" ht="15" thickBot="1" x14ac:dyDescent="0.35">
      <c r="A123" s="425" t="s">
        <v>25</v>
      </c>
      <c r="B123" s="329">
        <v>20</v>
      </c>
      <c r="C123" s="330">
        <f>C110*B123</f>
        <v>0</v>
      </c>
      <c r="D123" s="330">
        <f>D110*B123</f>
        <v>15000</v>
      </c>
      <c r="E123" s="329">
        <f>E110*B123</f>
        <v>10000</v>
      </c>
      <c r="F123" s="13">
        <f t="shared" ref="F123:F125" si="23">C123+D123</f>
        <v>15000</v>
      </c>
      <c r="G123" s="8"/>
      <c r="H123" s="8"/>
      <c r="K123" s="425" t="s">
        <v>25</v>
      </c>
      <c r="L123" s="329">
        <v>20</v>
      </c>
      <c r="M123" s="330">
        <f>M110*L123</f>
        <v>0</v>
      </c>
      <c r="N123" s="330">
        <f>N110*L123</f>
        <v>10000</v>
      </c>
      <c r="O123" s="329">
        <f>O110*L123</f>
        <v>250</v>
      </c>
      <c r="P123" s="13">
        <f t="shared" ref="P123:P125" si="24">M123+N123</f>
        <v>10000</v>
      </c>
      <c r="Q123" s="8"/>
      <c r="R123" s="8"/>
    </row>
    <row r="124" spans="1:18" ht="15" thickBot="1" x14ac:dyDescent="0.35">
      <c r="A124" s="425" t="s">
        <v>13</v>
      </c>
      <c r="B124" s="329">
        <v>35</v>
      </c>
      <c r="C124" s="330">
        <f>B124*C110</f>
        <v>0</v>
      </c>
      <c r="D124" s="330">
        <f>D110*B124</f>
        <v>26250</v>
      </c>
      <c r="E124" s="329">
        <f>E110*B124</f>
        <v>17500</v>
      </c>
      <c r="F124" s="13">
        <f t="shared" si="23"/>
        <v>26250</v>
      </c>
      <c r="G124" s="8"/>
      <c r="H124" s="8"/>
      <c r="K124" s="425" t="s">
        <v>13</v>
      </c>
      <c r="L124" s="329">
        <v>35</v>
      </c>
      <c r="M124" s="330">
        <f>L124*M110</f>
        <v>0</v>
      </c>
      <c r="N124" s="330">
        <f>N110*L124</f>
        <v>17500</v>
      </c>
      <c r="O124" s="329">
        <f>O110*L124</f>
        <v>437.5</v>
      </c>
      <c r="P124" s="13">
        <f t="shared" si="24"/>
        <v>17500</v>
      </c>
      <c r="Q124" s="8"/>
      <c r="R124" s="8"/>
    </row>
    <row r="125" spans="1:18" ht="15" thickBot="1" x14ac:dyDescent="0.35">
      <c r="A125" s="426" t="s">
        <v>11</v>
      </c>
      <c r="B125" s="954">
        <v>40</v>
      </c>
      <c r="C125" s="914">
        <f>C110*B125</f>
        <v>0</v>
      </c>
      <c r="D125" s="914">
        <f>D110*B125</f>
        <v>30000</v>
      </c>
      <c r="E125" s="920">
        <f>E110*B125</f>
        <v>20000</v>
      </c>
      <c r="F125" s="13">
        <f t="shared" si="23"/>
        <v>30000</v>
      </c>
      <c r="G125" s="8"/>
      <c r="H125" s="8"/>
      <c r="K125" s="426" t="s">
        <v>11</v>
      </c>
      <c r="L125" s="1015">
        <v>40</v>
      </c>
      <c r="M125" s="1005">
        <f>M110*L125</f>
        <v>0</v>
      </c>
      <c r="N125" s="1005">
        <f>N110*L125</f>
        <v>20000</v>
      </c>
      <c r="O125" s="1003">
        <f>O110*L125</f>
        <v>500</v>
      </c>
      <c r="P125" s="13">
        <f t="shared" si="24"/>
        <v>20000</v>
      </c>
      <c r="Q125" s="8"/>
      <c r="R125" s="8"/>
    </row>
    <row r="126" spans="1:18" ht="15" thickBot="1" x14ac:dyDescent="0.35">
      <c r="A126" s="8"/>
      <c r="B126" s="8"/>
      <c r="C126" s="8"/>
      <c r="D126" s="8"/>
      <c r="E126" s="8"/>
      <c r="F126" s="8"/>
      <c r="G126" s="8"/>
      <c r="H126" s="8"/>
      <c r="K126" s="8"/>
      <c r="L126" s="8"/>
      <c r="M126" s="8"/>
      <c r="N126" s="8"/>
      <c r="O126" s="8"/>
      <c r="P126" s="8"/>
      <c r="Q126" s="8"/>
      <c r="R126" s="8"/>
    </row>
    <row r="127" spans="1:18" ht="15" thickBot="1" x14ac:dyDescent="0.35">
      <c r="A127" s="889" t="s">
        <v>35</v>
      </c>
      <c r="B127" s="100" t="s">
        <v>32</v>
      </c>
      <c r="C127" s="1218" t="s">
        <v>102</v>
      </c>
      <c r="D127" s="1222"/>
      <c r="E127" s="1219"/>
      <c r="F127" s="13" t="s">
        <v>42</v>
      </c>
      <c r="G127" s="8"/>
      <c r="H127" s="8"/>
      <c r="K127" s="8"/>
      <c r="L127" s="8"/>
      <c r="M127" s="8"/>
      <c r="N127" s="8"/>
      <c r="O127" s="8"/>
      <c r="P127" s="8"/>
      <c r="Q127" s="8"/>
      <c r="R127" s="8"/>
    </row>
    <row r="128" spans="1:18" ht="15.6" thickTop="1" thickBot="1" x14ac:dyDescent="0.35">
      <c r="A128" s="890" t="s">
        <v>159</v>
      </c>
      <c r="B128" s="100" t="s">
        <v>33</v>
      </c>
      <c r="C128" s="140">
        <v>0</v>
      </c>
      <c r="D128" s="151">
        <v>1</v>
      </c>
      <c r="E128" s="13" t="s">
        <v>34</v>
      </c>
      <c r="F128" s="936"/>
      <c r="G128" s="8"/>
      <c r="H128" s="8"/>
      <c r="K128" s="165" t="s">
        <v>35</v>
      </c>
      <c r="L128" s="100" t="s">
        <v>32</v>
      </c>
      <c r="M128" s="1006" t="s">
        <v>102</v>
      </c>
      <c r="N128" s="1007"/>
      <c r="O128" s="1008"/>
      <c r="P128" s="13" t="s">
        <v>42</v>
      </c>
      <c r="Q128" s="8"/>
      <c r="R128" s="8"/>
    </row>
    <row r="129" spans="1:18" ht="15.6" thickTop="1" thickBot="1" x14ac:dyDescent="0.35">
      <c r="A129" s="168" t="s">
        <v>3</v>
      </c>
      <c r="B129" s="119">
        <v>0.2</v>
      </c>
      <c r="C129" s="141">
        <f>C131*B129</f>
        <v>0</v>
      </c>
      <c r="D129" s="141">
        <f>D131*B129</f>
        <v>150</v>
      </c>
      <c r="E129" s="119">
        <f>E131*B129</f>
        <v>100</v>
      </c>
      <c r="F129" s="921">
        <f>C129+D129</f>
        <v>150</v>
      </c>
      <c r="G129" s="8"/>
      <c r="H129" s="8"/>
      <c r="K129" s="171" t="s">
        <v>40</v>
      </c>
      <c r="L129" s="167" t="s">
        <v>33</v>
      </c>
      <c r="M129" s="140">
        <v>0</v>
      </c>
      <c r="N129" s="151">
        <v>1</v>
      </c>
      <c r="O129" s="13" t="s">
        <v>34</v>
      </c>
      <c r="P129" s="1000"/>
      <c r="Q129" s="8"/>
      <c r="R129" s="8"/>
    </row>
    <row r="130" spans="1:18" ht="15" thickBot="1" x14ac:dyDescent="0.35">
      <c r="A130" s="103" t="s">
        <v>4</v>
      </c>
      <c r="B130" s="121">
        <v>0.5</v>
      </c>
      <c r="C130" s="142">
        <f>C131*B130</f>
        <v>0</v>
      </c>
      <c r="D130" s="142">
        <f>D131*B130</f>
        <v>375</v>
      </c>
      <c r="E130" s="121">
        <f>E131*B130</f>
        <v>250</v>
      </c>
      <c r="F130" s="921">
        <f t="shared" ref="F130:F134" si="25">C130+D130</f>
        <v>375</v>
      </c>
      <c r="G130" s="8"/>
      <c r="H130" s="8"/>
      <c r="K130" s="168" t="s">
        <v>3</v>
      </c>
      <c r="L130" s="119">
        <v>0.2</v>
      </c>
      <c r="M130" s="141">
        <f>M132*L130</f>
        <v>2</v>
      </c>
      <c r="N130" s="141">
        <f>N132*L130</f>
        <v>1.5780000000000001</v>
      </c>
      <c r="O130" s="119">
        <f>O132*L130</f>
        <v>1.052</v>
      </c>
      <c r="P130" s="999">
        <f>M130+N130</f>
        <v>3.5780000000000003</v>
      </c>
      <c r="Q130" s="8"/>
      <c r="R130" s="8"/>
    </row>
    <row r="131" spans="1:18" ht="15" thickBot="1" x14ac:dyDescent="0.35">
      <c r="A131" s="104" t="s">
        <v>5</v>
      </c>
      <c r="B131" s="123">
        <v>1</v>
      </c>
      <c r="C131" s="143">
        <v>0</v>
      </c>
      <c r="D131" s="143">
        <v>750</v>
      </c>
      <c r="E131" s="123">
        <v>500</v>
      </c>
      <c r="F131" s="921">
        <f t="shared" si="25"/>
        <v>750</v>
      </c>
      <c r="G131" s="8"/>
      <c r="H131" s="8"/>
      <c r="K131" s="103" t="s">
        <v>4</v>
      </c>
      <c r="L131" s="121">
        <v>0.5</v>
      </c>
      <c r="M131" s="142">
        <f>M132*L131</f>
        <v>5</v>
      </c>
      <c r="N131" s="142">
        <f>N132*L131</f>
        <v>3.9449999999999998</v>
      </c>
      <c r="O131" s="121">
        <f>O132*L131</f>
        <v>2.63</v>
      </c>
      <c r="P131" s="999">
        <f t="shared" ref="P131:P135" si="26">M131+N131</f>
        <v>8.9450000000000003</v>
      </c>
      <c r="Q131" s="8"/>
      <c r="R131" s="8"/>
    </row>
    <row r="132" spans="1:18" ht="15" thickBot="1" x14ac:dyDescent="0.35">
      <c r="A132" s="105" t="s">
        <v>6</v>
      </c>
      <c r="B132" s="125">
        <v>1.5</v>
      </c>
      <c r="C132" s="144">
        <f>C131*B132</f>
        <v>0</v>
      </c>
      <c r="D132" s="144">
        <f>D131*B132</f>
        <v>1125</v>
      </c>
      <c r="E132" s="125">
        <f>E131*B132</f>
        <v>750</v>
      </c>
      <c r="F132" s="921">
        <f t="shared" si="25"/>
        <v>1125</v>
      </c>
      <c r="G132" s="8"/>
      <c r="H132" s="8"/>
      <c r="K132" s="104" t="s">
        <v>5</v>
      </c>
      <c r="L132" s="123">
        <v>1</v>
      </c>
      <c r="M132" s="143">
        <v>10</v>
      </c>
      <c r="N132" s="143">
        <v>7.89</v>
      </c>
      <c r="O132" s="123">
        <v>5.26</v>
      </c>
      <c r="P132" s="999">
        <f t="shared" si="26"/>
        <v>17.89</v>
      </c>
      <c r="Q132" s="8"/>
      <c r="R132" s="8"/>
    </row>
    <row r="133" spans="1:18" ht="15" thickBot="1" x14ac:dyDescent="0.35">
      <c r="A133" s="106" t="s">
        <v>7</v>
      </c>
      <c r="B133" s="127">
        <v>2</v>
      </c>
      <c r="C133" s="145">
        <f>C131*B133</f>
        <v>0</v>
      </c>
      <c r="D133" s="145">
        <f>D131*B133</f>
        <v>1500</v>
      </c>
      <c r="E133" s="127">
        <f>E131*B133</f>
        <v>1000</v>
      </c>
      <c r="F133" s="921">
        <f t="shared" si="25"/>
        <v>1500</v>
      </c>
      <c r="G133" s="8"/>
      <c r="H133" s="8"/>
      <c r="K133" s="105" t="s">
        <v>6</v>
      </c>
      <c r="L133" s="125">
        <v>1.5</v>
      </c>
      <c r="M133" s="144">
        <f>M132*L133</f>
        <v>15</v>
      </c>
      <c r="N133" s="144">
        <f>N132*L133</f>
        <v>11.834999999999999</v>
      </c>
      <c r="O133" s="125">
        <f>O132*L133</f>
        <v>7.89</v>
      </c>
      <c r="P133" s="999">
        <f t="shared" si="26"/>
        <v>26.835000000000001</v>
      </c>
      <c r="Q133" s="8"/>
      <c r="R133" s="8"/>
    </row>
    <row r="134" spans="1:18" ht="15" thickBot="1" x14ac:dyDescent="0.35">
      <c r="A134" s="107" t="s">
        <v>8</v>
      </c>
      <c r="B134" s="129">
        <v>3</v>
      </c>
      <c r="C134" s="146">
        <f>C131*B134</f>
        <v>0</v>
      </c>
      <c r="D134" s="146">
        <f>D131*B134</f>
        <v>2250</v>
      </c>
      <c r="E134" s="129">
        <f>E131*B134</f>
        <v>1500</v>
      </c>
      <c r="F134" s="921">
        <f t="shared" si="25"/>
        <v>2250</v>
      </c>
      <c r="G134" s="8"/>
      <c r="H134" s="8"/>
      <c r="K134" s="106" t="s">
        <v>7</v>
      </c>
      <c r="L134" s="127">
        <v>2</v>
      </c>
      <c r="M134" s="145">
        <f>M132*L134</f>
        <v>20</v>
      </c>
      <c r="N134" s="145">
        <f>N132*L134</f>
        <v>15.78</v>
      </c>
      <c r="O134" s="127">
        <f>O132*L134</f>
        <v>10.52</v>
      </c>
      <c r="P134" s="999">
        <f t="shared" si="26"/>
        <v>35.78</v>
      </c>
      <c r="Q134" s="8"/>
      <c r="R134" s="8"/>
    </row>
    <row r="135" spans="1:18" ht="15" thickBot="1" x14ac:dyDescent="0.35">
      <c r="A135" s="328" t="s">
        <v>12</v>
      </c>
      <c r="B135" s="919">
        <v>5</v>
      </c>
      <c r="C135" s="913">
        <f>C131*B135</f>
        <v>0</v>
      </c>
      <c r="D135" s="945">
        <f>D131*B135</f>
        <v>3750</v>
      </c>
      <c r="E135" s="919">
        <f>E131*B135</f>
        <v>2500</v>
      </c>
      <c r="F135" s="921">
        <f>C135+D135</f>
        <v>3750</v>
      </c>
      <c r="G135" s="8"/>
      <c r="H135" s="8"/>
      <c r="K135" s="107" t="s">
        <v>8</v>
      </c>
      <c r="L135" s="129">
        <v>3</v>
      </c>
      <c r="M135" s="146">
        <f>M132*L135</f>
        <v>30</v>
      </c>
      <c r="N135" s="146">
        <f>N132*L135</f>
        <v>23.669999999999998</v>
      </c>
      <c r="O135" s="129">
        <f>O132*L135</f>
        <v>15.78</v>
      </c>
      <c r="P135" s="999">
        <f t="shared" si="26"/>
        <v>53.67</v>
      </c>
      <c r="Q135" s="8"/>
      <c r="R135" s="8"/>
    </row>
    <row r="136" spans="1:18" x14ac:dyDescent="0.3">
      <c r="A136" s="328" t="s">
        <v>16</v>
      </c>
      <c r="B136" s="943"/>
      <c r="C136" s="944"/>
      <c r="D136" s="946"/>
      <c r="E136" s="943"/>
      <c r="F136" s="936"/>
      <c r="G136" s="8"/>
      <c r="H136" s="8"/>
      <c r="K136" s="328" t="s">
        <v>12</v>
      </c>
      <c r="L136" s="1002">
        <v>5</v>
      </c>
      <c r="M136" s="1004">
        <f>M132*L136</f>
        <v>50</v>
      </c>
      <c r="N136" s="1011">
        <f>N132*L136</f>
        <v>39.449999999999996</v>
      </c>
      <c r="O136" s="1002">
        <f>O132*L136</f>
        <v>26.299999999999997</v>
      </c>
      <c r="P136" s="999">
        <f>M136+N136</f>
        <v>89.449999999999989</v>
      </c>
      <c r="Q136" s="8"/>
      <c r="R136" s="8"/>
    </row>
    <row r="137" spans="1:18" ht="15" thickBot="1" x14ac:dyDescent="0.35">
      <c r="A137" s="328" t="s">
        <v>9</v>
      </c>
      <c r="B137" s="920"/>
      <c r="C137" s="914"/>
      <c r="D137" s="947"/>
      <c r="E137" s="920"/>
      <c r="F137" s="922"/>
      <c r="G137" s="8"/>
      <c r="H137" s="8"/>
      <c r="K137" s="328" t="s">
        <v>16</v>
      </c>
      <c r="L137" s="1009"/>
      <c r="M137" s="1010"/>
      <c r="N137" s="1012"/>
      <c r="O137" s="1009"/>
      <c r="P137" s="1000"/>
      <c r="Q137" s="8"/>
      <c r="R137" s="8"/>
    </row>
    <row r="138" spans="1:18" ht="15" thickBot="1" x14ac:dyDescent="0.35">
      <c r="A138" s="328" t="s">
        <v>10</v>
      </c>
      <c r="B138" s="919">
        <v>7</v>
      </c>
      <c r="C138" s="913">
        <f>C131*B138</f>
        <v>0</v>
      </c>
      <c r="D138" s="945">
        <f>D131*B138</f>
        <v>5250</v>
      </c>
      <c r="E138" s="919">
        <f>E131*B138</f>
        <v>3500</v>
      </c>
      <c r="F138" s="921">
        <f>C138+D138</f>
        <v>5250</v>
      </c>
      <c r="G138" s="8"/>
      <c r="H138" s="8"/>
      <c r="K138" s="328" t="s">
        <v>9</v>
      </c>
      <c r="L138" s="1003"/>
      <c r="M138" s="1005"/>
      <c r="N138" s="1013"/>
      <c r="O138" s="1003"/>
      <c r="P138" s="1001"/>
      <c r="Q138" s="8"/>
      <c r="R138" s="8"/>
    </row>
    <row r="139" spans="1:18" x14ac:dyDescent="0.3">
      <c r="A139" s="328" t="s">
        <v>17</v>
      </c>
      <c r="B139" s="943"/>
      <c r="C139" s="944"/>
      <c r="D139" s="946"/>
      <c r="E139" s="943"/>
      <c r="F139" s="936"/>
      <c r="G139" s="8"/>
      <c r="H139" s="8"/>
      <c r="K139" s="328" t="s">
        <v>10</v>
      </c>
      <c r="L139" s="1002">
        <v>7</v>
      </c>
      <c r="M139" s="1004">
        <f>M132*L139</f>
        <v>70</v>
      </c>
      <c r="N139" s="1011">
        <f>N132*L139</f>
        <v>55.23</v>
      </c>
      <c r="O139" s="1002">
        <f>O132*L139</f>
        <v>36.82</v>
      </c>
      <c r="P139" s="999">
        <f>M139+N139</f>
        <v>125.22999999999999</v>
      </c>
      <c r="Q139" s="8"/>
      <c r="R139" s="8"/>
    </row>
    <row r="140" spans="1:18" ht="15" thickBot="1" x14ac:dyDescent="0.35">
      <c r="A140" s="328" t="s">
        <v>18</v>
      </c>
      <c r="B140" s="920"/>
      <c r="C140" s="914"/>
      <c r="D140" s="947"/>
      <c r="E140" s="920"/>
      <c r="F140" s="922"/>
      <c r="G140" s="8"/>
      <c r="H140" s="8"/>
      <c r="K140" s="328" t="s">
        <v>17</v>
      </c>
      <c r="L140" s="1009"/>
      <c r="M140" s="1010"/>
      <c r="N140" s="1012"/>
      <c r="O140" s="1009"/>
      <c r="P140" s="1000"/>
      <c r="Q140" s="8"/>
      <c r="R140" s="8"/>
    </row>
    <row r="141" spans="1:18" ht="15" thickBot="1" x14ac:dyDescent="0.35">
      <c r="A141" s="328" t="s">
        <v>14</v>
      </c>
      <c r="B141" s="919">
        <v>10</v>
      </c>
      <c r="C141" s="913">
        <f>C131*B141</f>
        <v>0</v>
      </c>
      <c r="D141" s="945">
        <f>D131*B141</f>
        <v>7500</v>
      </c>
      <c r="E141" s="919">
        <f>E131*B141</f>
        <v>5000</v>
      </c>
      <c r="F141" s="921">
        <f>C141+D141</f>
        <v>7500</v>
      </c>
      <c r="G141" s="8"/>
      <c r="H141" s="8"/>
      <c r="K141" s="328" t="s">
        <v>18</v>
      </c>
      <c r="L141" s="1003"/>
      <c r="M141" s="1005"/>
      <c r="N141" s="1013"/>
      <c r="O141" s="1003"/>
      <c r="P141" s="1001"/>
      <c r="Q141" s="8"/>
      <c r="R141" s="8"/>
    </row>
    <row r="142" spans="1:18" ht="15" thickBot="1" x14ac:dyDescent="0.35">
      <c r="A142" s="432" t="s">
        <v>19</v>
      </c>
      <c r="B142" s="920"/>
      <c r="C142" s="914"/>
      <c r="D142" s="947"/>
      <c r="E142" s="920"/>
      <c r="F142" s="922"/>
      <c r="G142" s="8"/>
      <c r="H142" s="8"/>
      <c r="K142" s="328" t="s">
        <v>14</v>
      </c>
      <c r="L142" s="1002">
        <v>10</v>
      </c>
      <c r="M142" s="1004">
        <f>M132*L142</f>
        <v>100</v>
      </c>
      <c r="N142" s="1011">
        <f>N132*L142</f>
        <v>78.899999999999991</v>
      </c>
      <c r="O142" s="1002">
        <f>O132*L142</f>
        <v>52.599999999999994</v>
      </c>
      <c r="P142" s="999">
        <f>M142+N142</f>
        <v>178.89999999999998</v>
      </c>
      <c r="Q142" s="8"/>
      <c r="R142" s="8"/>
    </row>
    <row r="143" spans="1:18" ht="15" thickBot="1" x14ac:dyDescent="0.35">
      <c r="A143" s="425" t="s">
        <v>15</v>
      </c>
      <c r="B143" s="329">
        <v>15</v>
      </c>
      <c r="C143" s="330">
        <f>C131*B143</f>
        <v>0</v>
      </c>
      <c r="D143" s="330">
        <f>D131*B143</f>
        <v>11250</v>
      </c>
      <c r="E143" s="329">
        <f>E131*B143</f>
        <v>7500</v>
      </c>
      <c r="F143" s="13">
        <f>C143+D143</f>
        <v>11250</v>
      </c>
      <c r="G143" s="8"/>
      <c r="H143" s="8"/>
      <c r="K143" s="432" t="s">
        <v>19</v>
      </c>
      <c r="L143" s="1003"/>
      <c r="M143" s="1005"/>
      <c r="N143" s="1013"/>
      <c r="O143" s="1003"/>
      <c r="P143" s="1001"/>
      <c r="Q143" s="8"/>
      <c r="R143" s="8"/>
    </row>
    <row r="144" spans="1:18" ht="15" thickBot="1" x14ac:dyDescent="0.35">
      <c r="A144" s="425" t="s">
        <v>25</v>
      </c>
      <c r="B144" s="329">
        <v>20</v>
      </c>
      <c r="C144" s="330">
        <f>C131*B144</f>
        <v>0</v>
      </c>
      <c r="D144" s="330">
        <f>D131*B144</f>
        <v>15000</v>
      </c>
      <c r="E144" s="329">
        <f>E131*B144</f>
        <v>10000</v>
      </c>
      <c r="F144" s="13">
        <f t="shared" ref="F144:F146" si="27">C144+D144</f>
        <v>15000</v>
      </c>
      <c r="G144" s="8"/>
      <c r="H144" s="8"/>
      <c r="K144" s="425" t="s">
        <v>15</v>
      </c>
      <c r="L144" s="329">
        <v>15</v>
      </c>
      <c r="M144" s="330">
        <f>M132*L144</f>
        <v>150</v>
      </c>
      <c r="N144" s="330">
        <f>N132*L144</f>
        <v>118.35</v>
      </c>
      <c r="O144" s="329">
        <f>O132*L144</f>
        <v>78.899999999999991</v>
      </c>
      <c r="P144" s="13">
        <f>M144+N144</f>
        <v>268.35000000000002</v>
      </c>
      <c r="Q144" s="8"/>
      <c r="R144" s="8"/>
    </row>
    <row r="145" spans="1:18" ht="15" thickBot="1" x14ac:dyDescent="0.35">
      <c r="A145" s="425" t="s">
        <v>13</v>
      </c>
      <c r="B145" s="329">
        <v>35</v>
      </c>
      <c r="C145" s="330">
        <f>B145*C131</f>
        <v>0</v>
      </c>
      <c r="D145" s="330">
        <f>D131*B145</f>
        <v>26250</v>
      </c>
      <c r="E145" s="329">
        <f>E131*B145</f>
        <v>17500</v>
      </c>
      <c r="F145" s="13">
        <f t="shared" si="27"/>
        <v>26250</v>
      </c>
      <c r="G145" s="8"/>
      <c r="H145" s="8"/>
      <c r="K145" s="425" t="s">
        <v>25</v>
      </c>
      <c r="L145" s="329">
        <v>20</v>
      </c>
      <c r="M145" s="330">
        <f>M132*L145</f>
        <v>200</v>
      </c>
      <c r="N145" s="330">
        <f>N132*L145</f>
        <v>157.79999999999998</v>
      </c>
      <c r="O145" s="329">
        <f>O132*L145</f>
        <v>105.19999999999999</v>
      </c>
      <c r="P145" s="13">
        <f t="shared" ref="P145:P147" si="28">M145+N145</f>
        <v>357.79999999999995</v>
      </c>
      <c r="Q145" s="8"/>
      <c r="R145" s="8"/>
    </row>
    <row r="146" spans="1:18" ht="15" thickBot="1" x14ac:dyDescent="0.35">
      <c r="A146" s="426" t="s">
        <v>11</v>
      </c>
      <c r="B146" s="954">
        <v>40</v>
      </c>
      <c r="C146" s="914">
        <f>C131*B146</f>
        <v>0</v>
      </c>
      <c r="D146" s="914">
        <f>D131*B146</f>
        <v>30000</v>
      </c>
      <c r="E146" s="920">
        <f>E131*B146</f>
        <v>20000</v>
      </c>
      <c r="F146" s="13">
        <f t="shared" si="27"/>
        <v>30000</v>
      </c>
      <c r="G146" s="8"/>
      <c r="H146" s="8"/>
      <c r="K146" s="425" t="s">
        <v>13</v>
      </c>
      <c r="L146" s="329">
        <v>35</v>
      </c>
      <c r="M146" s="330">
        <f>L146*M132</f>
        <v>350</v>
      </c>
      <c r="N146" s="330">
        <f>N132*L146</f>
        <v>276.14999999999998</v>
      </c>
      <c r="O146" s="329">
        <f>O132*L146</f>
        <v>184.1</v>
      </c>
      <c r="P146" s="13">
        <f t="shared" si="28"/>
        <v>626.15</v>
      </c>
      <c r="Q146" s="8"/>
      <c r="R146" s="8"/>
    </row>
    <row r="147" spans="1:18" ht="15" thickBot="1" x14ac:dyDescent="0.35">
      <c r="A147" s="8"/>
      <c r="B147" s="8"/>
      <c r="C147" s="8"/>
      <c r="D147" s="8"/>
      <c r="E147" s="8"/>
      <c r="F147" s="8"/>
      <c r="G147" s="8"/>
      <c r="H147" s="8"/>
      <c r="K147" s="426" t="s">
        <v>11</v>
      </c>
      <c r="L147" s="1015">
        <v>40</v>
      </c>
      <c r="M147" s="1005">
        <f>M132*L147</f>
        <v>400</v>
      </c>
      <c r="N147" s="1005">
        <f>N132*L147</f>
        <v>315.59999999999997</v>
      </c>
      <c r="O147" s="1003">
        <f>O132*L147</f>
        <v>210.39999999999998</v>
      </c>
      <c r="P147" s="13">
        <f t="shared" si="28"/>
        <v>715.59999999999991</v>
      </c>
      <c r="Q147" s="8"/>
      <c r="R147" s="8"/>
    </row>
    <row r="148" spans="1:18" ht="15" thickBot="1" x14ac:dyDescent="0.35">
      <c r="A148" s="8"/>
      <c r="B148" s="8"/>
      <c r="C148" s="8"/>
      <c r="D148" s="8"/>
      <c r="E148" s="8"/>
      <c r="F148" s="8"/>
      <c r="G148" s="8"/>
      <c r="H148" s="8"/>
      <c r="K148" s="8"/>
      <c r="L148" s="8"/>
      <c r="M148" s="8"/>
      <c r="N148" s="8"/>
      <c r="O148" s="8"/>
      <c r="P148" s="8"/>
      <c r="Q148" s="8"/>
      <c r="R148" s="8"/>
    </row>
    <row r="149" spans="1:18" ht="15" thickBot="1" x14ac:dyDescent="0.35">
      <c r="A149" s="163" t="s">
        <v>35</v>
      </c>
      <c r="B149" s="100" t="s">
        <v>32</v>
      </c>
      <c r="C149" s="1218" t="s">
        <v>102</v>
      </c>
      <c r="D149" s="1222"/>
      <c r="E149" s="1219"/>
      <c r="F149" s="13" t="s">
        <v>42</v>
      </c>
      <c r="G149" s="8"/>
      <c r="H149" s="8"/>
      <c r="K149" s="213" t="s">
        <v>35</v>
      </c>
      <c r="L149" s="100" t="s">
        <v>32</v>
      </c>
      <c r="M149" s="1006" t="s">
        <v>102</v>
      </c>
      <c r="N149" s="1007"/>
      <c r="O149" s="1008"/>
      <c r="P149" s="13" t="s">
        <v>42</v>
      </c>
      <c r="Q149" s="8"/>
      <c r="R149" s="8"/>
    </row>
    <row r="150" spans="1:18" ht="15.6" thickTop="1" thickBot="1" x14ac:dyDescent="0.35">
      <c r="A150" s="860" t="s">
        <v>38</v>
      </c>
      <c r="B150" s="167" t="s">
        <v>33</v>
      </c>
      <c r="C150" s="140">
        <v>0</v>
      </c>
      <c r="D150" s="151">
        <v>1</v>
      </c>
      <c r="E150" s="13" t="s">
        <v>34</v>
      </c>
      <c r="F150" s="936"/>
      <c r="G150" s="8"/>
      <c r="H150" s="8"/>
      <c r="K150" s="214" t="s">
        <v>41</v>
      </c>
      <c r="L150" s="167" t="s">
        <v>33</v>
      </c>
      <c r="M150" s="140">
        <v>0</v>
      </c>
      <c r="N150" s="151">
        <v>1</v>
      </c>
      <c r="O150" s="13" t="s">
        <v>34</v>
      </c>
      <c r="P150" s="1000"/>
      <c r="Q150" s="8"/>
      <c r="R150" s="8"/>
    </row>
    <row r="151" spans="1:18" ht="15.6" thickTop="1" thickBot="1" x14ac:dyDescent="0.35">
      <c r="A151" s="168" t="s">
        <v>3</v>
      </c>
      <c r="B151" s="119">
        <v>0.2</v>
      </c>
      <c r="C151" s="141">
        <f>C153*B151</f>
        <v>0</v>
      </c>
      <c r="D151" s="141">
        <f>D153*B151</f>
        <v>15</v>
      </c>
      <c r="E151" s="119">
        <f>E153*B151</f>
        <v>10</v>
      </c>
      <c r="F151" s="921">
        <f>C151+D151</f>
        <v>15</v>
      </c>
      <c r="G151" s="8"/>
      <c r="H151" s="8"/>
      <c r="K151" s="168" t="s">
        <v>3</v>
      </c>
      <c r="L151" s="119">
        <v>0.2</v>
      </c>
      <c r="M151" s="141">
        <f>M153*L151</f>
        <v>0.60000000000000009</v>
      </c>
      <c r="N151" s="141">
        <f>N153*L151</f>
        <v>0.48600000000000004</v>
      </c>
      <c r="O151" s="119">
        <f>O153*L151</f>
        <v>0.32400000000000007</v>
      </c>
      <c r="P151" s="999">
        <f>M151+N151</f>
        <v>1.0860000000000001</v>
      </c>
      <c r="Q151" s="8"/>
      <c r="R151" s="8"/>
    </row>
    <row r="152" spans="1:18" ht="15" thickBot="1" x14ac:dyDescent="0.35">
      <c r="A152" s="103" t="s">
        <v>4</v>
      </c>
      <c r="B152" s="121">
        <v>0.5</v>
      </c>
      <c r="C152" s="142">
        <f>C153*B152</f>
        <v>0</v>
      </c>
      <c r="D152" s="142">
        <f>D153*B152</f>
        <v>37.5</v>
      </c>
      <c r="E152" s="121">
        <f>E153*B152</f>
        <v>25</v>
      </c>
      <c r="F152" s="921">
        <f t="shared" ref="F152:F156" si="29">C152+D152</f>
        <v>37.5</v>
      </c>
      <c r="G152" s="8"/>
      <c r="H152" s="8"/>
      <c r="K152" s="103" t="s">
        <v>4</v>
      </c>
      <c r="L152" s="121">
        <v>0.5</v>
      </c>
      <c r="M152" s="142">
        <f>M153*L152</f>
        <v>1.5</v>
      </c>
      <c r="N152" s="142">
        <f>N153*L152</f>
        <v>1.2150000000000001</v>
      </c>
      <c r="O152" s="121">
        <f>O153*L152</f>
        <v>0.81</v>
      </c>
      <c r="P152" s="999">
        <f t="shared" ref="P152:P156" si="30">M152+N152</f>
        <v>2.7149999999999999</v>
      </c>
      <c r="Q152" s="8"/>
      <c r="R152" s="8"/>
    </row>
    <row r="153" spans="1:18" ht="15" thickBot="1" x14ac:dyDescent="0.35">
      <c r="A153" s="104" t="s">
        <v>5</v>
      </c>
      <c r="B153" s="123">
        <v>1</v>
      </c>
      <c r="C153" s="143">
        <v>0</v>
      </c>
      <c r="D153" s="143">
        <v>75</v>
      </c>
      <c r="E153" s="123">
        <v>50</v>
      </c>
      <c r="F153" s="921">
        <f t="shared" si="29"/>
        <v>75</v>
      </c>
      <c r="G153" s="8"/>
      <c r="H153" s="8"/>
      <c r="K153" s="104" t="s">
        <v>5</v>
      </c>
      <c r="L153" s="123">
        <v>1</v>
      </c>
      <c r="M153" s="143">
        <v>3</v>
      </c>
      <c r="N153" s="143">
        <v>2.4300000000000002</v>
      </c>
      <c r="O153" s="123">
        <v>1.62</v>
      </c>
      <c r="P153" s="999">
        <f t="shared" si="30"/>
        <v>5.43</v>
      </c>
      <c r="Q153" s="8"/>
      <c r="R153" s="8"/>
    </row>
    <row r="154" spans="1:18" ht="15" thickBot="1" x14ac:dyDescent="0.35">
      <c r="A154" s="105" t="s">
        <v>6</v>
      </c>
      <c r="B154" s="125">
        <v>1.5</v>
      </c>
      <c r="C154" s="144">
        <f>C153*B154</f>
        <v>0</v>
      </c>
      <c r="D154" s="144">
        <f>D153*B154</f>
        <v>112.5</v>
      </c>
      <c r="E154" s="125">
        <f>E153*B154</f>
        <v>75</v>
      </c>
      <c r="F154" s="921">
        <f t="shared" si="29"/>
        <v>112.5</v>
      </c>
      <c r="G154" s="8"/>
      <c r="H154" s="8"/>
      <c r="K154" s="105" t="s">
        <v>6</v>
      </c>
      <c r="L154" s="125">
        <v>1.5</v>
      </c>
      <c r="M154" s="144">
        <f>M153*L154</f>
        <v>4.5</v>
      </c>
      <c r="N154" s="144">
        <f>N153*L154</f>
        <v>3.6450000000000005</v>
      </c>
      <c r="O154" s="125">
        <f>O153*L154</f>
        <v>2.4300000000000002</v>
      </c>
      <c r="P154" s="999">
        <f t="shared" si="30"/>
        <v>8.1449999999999996</v>
      </c>
      <c r="Q154" s="8"/>
      <c r="R154" s="8"/>
    </row>
    <row r="155" spans="1:18" ht="15" thickBot="1" x14ac:dyDescent="0.35">
      <c r="A155" s="106" t="s">
        <v>7</v>
      </c>
      <c r="B155" s="127">
        <v>2</v>
      </c>
      <c r="C155" s="145">
        <f>C153*B155</f>
        <v>0</v>
      </c>
      <c r="D155" s="145">
        <f>D153*B155</f>
        <v>150</v>
      </c>
      <c r="E155" s="127">
        <f>E153*B155</f>
        <v>100</v>
      </c>
      <c r="F155" s="921">
        <f t="shared" si="29"/>
        <v>150</v>
      </c>
      <c r="G155" s="8"/>
      <c r="H155" s="8"/>
      <c r="K155" s="106" t="s">
        <v>7</v>
      </c>
      <c r="L155" s="127">
        <v>2</v>
      </c>
      <c r="M155" s="145">
        <f>M153*L155</f>
        <v>6</v>
      </c>
      <c r="N155" s="145">
        <f>N153*L155</f>
        <v>4.8600000000000003</v>
      </c>
      <c r="O155" s="127">
        <f>O153*L155</f>
        <v>3.24</v>
      </c>
      <c r="P155" s="999">
        <f t="shared" si="30"/>
        <v>10.86</v>
      </c>
      <c r="Q155" s="8"/>
      <c r="R155" s="8"/>
    </row>
    <row r="156" spans="1:18" ht="15" thickBot="1" x14ac:dyDescent="0.35">
      <c r="A156" s="107" t="s">
        <v>8</v>
      </c>
      <c r="B156" s="129">
        <v>3</v>
      </c>
      <c r="C156" s="146">
        <f>C153*B156</f>
        <v>0</v>
      </c>
      <c r="D156" s="146">
        <f>D153*B156</f>
        <v>225</v>
      </c>
      <c r="E156" s="129">
        <f>E153*B156</f>
        <v>150</v>
      </c>
      <c r="F156" s="921">
        <f t="shared" si="29"/>
        <v>225</v>
      </c>
      <c r="G156" s="8"/>
      <c r="H156" s="8"/>
      <c r="K156" s="107" t="s">
        <v>8</v>
      </c>
      <c r="L156" s="129">
        <v>3</v>
      </c>
      <c r="M156" s="146">
        <f>M153*L156</f>
        <v>9</v>
      </c>
      <c r="N156" s="146">
        <f>N153*L156</f>
        <v>7.2900000000000009</v>
      </c>
      <c r="O156" s="129">
        <f>O153*L156</f>
        <v>4.8600000000000003</v>
      </c>
      <c r="P156" s="999">
        <f t="shared" si="30"/>
        <v>16.29</v>
      </c>
      <c r="Q156" s="8"/>
      <c r="R156" s="8"/>
    </row>
    <row r="157" spans="1:18" x14ac:dyDescent="0.3">
      <c r="A157" s="328" t="s">
        <v>12</v>
      </c>
      <c r="B157" s="919">
        <v>5</v>
      </c>
      <c r="C157" s="913">
        <f>C153*B157</f>
        <v>0</v>
      </c>
      <c r="D157" s="945">
        <f>D153*B157</f>
        <v>375</v>
      </c>
      <c r="E157" s="919">
        <f>E153*B157</f>
        <v>250</v>
      </c>
      <c r="F157" s="921">
        <f>C157+D157</f>
        <v>375</v>
      </c>
      <c r="G157" s="8"/>
      <c r="H157" s="8"/>
      <c r="K157" s="328" t="s">
        <v>12</v>
      </c>
      <c r="L157" s="1002">
        <v>5</v>
      </c>
      <c r="M157" s="1004">
        <f>M153*L157</f>
        <v>15</v>
      </c>
      <c r="N157" s="1011">
        <f>N153*L157</f>
        <v>12.15</v>
      </c>
      <c r="O157" s="1002">
        <f>O153*L157</f>
        <v>8.1000000000000014</v>
      </c>
      <c r="P157" s="999">
        <f>M157+N157</f>
        <v>27.15</v>
      </c>
      <c r="Q157" s="8"/>
      <c r="R157" s="8"/>
    </row>
    <row r="158" spans="1:18" x14ac:dyDescent="0.3">
      <c r="A158" s="328" t="s">
        <v>16</v>
      </c>
      <c r="B158" s="943"/>
      <c r="C158" s="944"/>
      <c r="D158" s="946"/>
      <c r="E158" s="943"/>
      <c r="F158" s="936"/>
      <c r="G158" s="8"/>
      <c r="H158" s="8"/>
      <c r="K158" s="328" t="s">
        <v>16</v>
      </c>
      <c r="L158" s="1009"/>
      <c r="M158" s="1010"/>
      <c r="N158" s="1012"/>
      <c r="O158" s="1009"/>
      <c r="P158" s="1000"/>
      <c r="Q158" s="8"/>
      <c r="R158" s="8"/>
    </row>
    <row r="159" spans="1:18" ht="15" thickBot="1" x14ac:dyDescent="0.35">
      <c r="A159" s="328" t="s">
        <v>9</v>
      </c>
      <c r="B159" s="920"/>
      <c r="C159" s="914"/>
      <c r="D159" s="947"/>
      <c r="E159" s="920"/>
      <c r="F159" s="922"/>
      <c r="G159" s="8"/>
      <c r="H159" s="8"/>
      <c r="K159" s="328" t="s">
        <v>9</v>
      </c>
      <c r="L159" s="1003"/>
      <c r="M159" s="1005"/>
      <c r="N159" s="1013"/>
      <c r="O159" s="1003"/>
      <c r="P159" s="1001"/>
      <c r="Q159" s="8"/>
      <c r="R159" s="8"/>
    </row>
    <row r="160" spans="1:18" x14ac:dyDescent="0.3">
      <c r="A160" s="328" t="s">
        <v>10</v>
      </c>
      <c r="B160" s="919">
        <v>7</v>
      </c>
      <c r="C160" s="913">
        <f>C153*B160</f>
        <v>0</v>
      </c>
      <c r="D160" s="945">
        <f>D153*B160</f>
        <v>525</v>
      </c>
      <c r="E160" s="919">
        <f>E153*B160</f>
        <v>350</v>
      </c>
      <c r="F160" s="921">
        <f>C160+D160</f>
        <v>525</v>
      </c>
      <c r="G160" s="8"/>
      <c r="H160" s="8"/>
      <c r="K160" s="328" t="s">
        <v>10</v>
      </c>
      <c r="L160" s="1002">
        <v>7</v>
      </c>
      <c r="M160" s="1004">
        <f>M153*L160</f>
        <v>21</v>
      </c>
      <c r="N160" s="1011">
        <f>N153*L160</f>
        <v>17.010000000000002</v>
      </c>
      <c r="O160" s="1002">
        <f>O153*L160</f>
        <v>11.34</v>
      </c>
      <c r="P160" s="999">
        <f>M160+N160</f>
        <v>38.010000000000005</v>
      </c>
      <c r="Q160" s="8"/>
      <c r="R160" s="8"/>
    </row>
    <row r="161" spans="1:18" x14ac:dyDescent="0.3">
      <c r="A161" s="328" t="s">
        <v>17</v>
      </c>
      <c r="B161" s="943"/>
      <c r="C161" s="944"/>
      <c r="D161" s="946"/>
      <c r="E161" s="943"/>
      <c r="F161" s="936"/>
      <c r="G161" s="8"/>
      <c r="H161" s="8"/>
      <c r="K161" s="328" t="s">
        <v>17</v>
      </c>
      <c r="L161" s="1009"/>
      <c r="M161" s="1010"/>
      <c r="N161" s="1012"/>
      <c r="O161" s="1009"/>
      <c r="P161" s="1000"/>
      <c r="Q161" s="8"/>
      <c r="R161" s="8"/>
    </row>
    <row r="162" spans="1:18" ht="15" thickBot="1" x14ac:dyDescent="0.35">
      <c r="A162" s="328" t="s">
        <v>18</v>
      </c>
      <c r="B162" s="920"/>
      <c r="C162" s="914"/>
      <c r="D162" s="947"/>
      <c r="E162" s="920"/>
      <c r="F162" s="922"/>
      <c r="G162" s="8"/>
      <c r="H162" s="8"/>
      <c r="K162" s="328" t="s">
        <v>18</v>
      </c>
      <c r="L162" s="1003"/>
      <c r="M162" s="1005"/>
      <c r="N162" s="1013"/>
      <c r="O162" s="1003"/>
      <c r="P162" s="1001"/>
      <c r="Q162" s="8"/>
      <c r="R162" s="8"/>
    </row>
    <row r="163" spans="1:18" x14ac:dyDescent="0.3">
      <c r="A163" s="328" t="s">
        <v>14</v>
      </c>
      <c r="B163" s="919">
        <v>10</v>
      </c>
      <c r="C163" s="913">
        <f>C153*B163</f>
        <v>0</v>
      </c>
      <c r="D163" s="945">
        <f>D153*B163</f>
        <v>750</v>
      </c>
      <c r="E163" s="919">
        <f>E153*B163</f>
        <v>500</v>
      </c>
      <c r="F163" s="921">
        <f>C163+D163</f>
        <v>750</v>
      </c>
      <c r="G163" s="8"/>
      <c r="H163" s="8"/>
      <c r="K163" s="328" t="s">
        <v>14</v>
      </c>
      <c r="L163" s="1002">
        <v>10</v>
      </c>
      <c r="M163" s="1004">
        <f>M153*L163</f>
        <v>30</v>
      </c>
      <c r="N163" s="1011">
        <f>N153*L163</f>
        <v>24.3</v>
      </c>
      <c r="O163" s="1002">
        <f>O153*L163</f>
        <v>16.200000000000003</v>
      </c>
      <c r="P163" s="999">
        <f>M163+N163</f>
        <v>54.3</v>
      </c>
      <c r="Q163" s="8"/>
      <c r="R163" s="8"/>
    </row>
    <row r="164" spans="1:18" ht="15" thickBot="1" x14ac:dyDescent="0.35">
      <c r="A164" s="432" t="s">
        <v>19</v>
      </c>
      <c r="B164" s="920"/>
      <c r="C164" s="914"/>
      <c r="D164" s="947"/>
      <c r="E164" s="920"/>
      <c r="F164" s="922"/>
      <c r="G164" s="8"/>
      <c r="H164" s="8"/>
      <c r="K164" s="432" t="s">
        <v>19</v>
      </c>
      <c r="L164" s="1003"/>
      <c r="M164" s="1005"/>
      <c r="N164" s="1013"/>
      <c r="O164" s="1003"/>
      <c r="P164" s="1001"/>
      <c r="Q164" s="8"/>
      <c r="R164" s="8"/>
    </row>
    <row r="165" spans="1:18" ht="15" thickBot="1" x14ac:dyDescent="0.35">
      <c r="A165" s="425" t="s">
        <v>15</v>
      </c>
      <c r="B165" s="329">
        <v>15</v>
      </c>
      <c r="C165" s="330">
        <f>C153*B165</f>
        <v>0</v>
      </c>
      <c r="D165" s="330">
        <f>D153*B165</f>
        <v>1125</v>
      </c>
      <c r="E165" s="329">
        <f>E153*B165</f>
        <v>750</v>
      </c>
      <c r="F165" s="13">
        <f>C165+D165</f>
        <v>1125</v>
      </c>
      <c r="G165" s="8"/>
      <c r="H165" s="8"/>
      <c r="K165" s="425" t="s">
        <v>15</v>
      </c>
      <c r="L165" s="329">
        <v>15</v>
      </c>
      <c r="M165" s="330">
        <f>M153*L165</f>
        <v>45</v>
      </c>
      <c r="N165" s="330">
        <f>N153*L165</f>
        <v>36.450000000000003</v>
      </c>
      <c r="O165" s="329">
        <f>O153*L165</f>
        <v>24.3</v>
      </c>
      <c r="P165" s="13">
        <f>M165+N165</f>
        <v>81.45</v>
      </c>
      <c r="Q165" s="8"/>
      <c r="R165" s="8"/>
    </row>
    <row r="166" spans="1:18" ht="15" thickBot="1" x14ac:dyDescent="0.35">
      <c r="A166" s="425" t="s">
        <v>25</v>
      </c>
      <c r="B166" s="329">
        <v>20</v>
      </c>
      <c r="C166" s="330">
        <f>C153*B166</f>
        <v>0</v>
      </c>
      <c r="D166" s="330">
        <f>D153*B166</f>
        <v>1500</v>
      </c>
      <c r="E166" s="329">
        <f>E153*B166</f>
        <v>1000</v>
      </c>
      <c r="F166" s="13">
        <f t="shared" ref="F166:F168" si="31">C166+D166</f>
        <v>1500</v>
      </c>
      <c r="G166" s="8"/>
      <c r="H166" s="8"/>
      <c r="K166" s="425" t="s">
        <v>25</v>
      </c>
      <c r="L166" s="329">
        <v>20</v>
      </c>
      <c r="M166" s="330">
        <f>M153*L166</f>
        <v>60</v>
      </c>
      <c r="N166" s="330">
        <f>N153*L166</f>
        <v>48.6</v>
      </c>
      <c r="O166" s="329">
        <f>O153*L166</f>
        <v>32.400000000000006</v>
      </c>
      <c r="P166" s="13">
        <f t="shared" ref="P166:P168" si="32">M166+N166</f>
        <v>108.6</v>
      </c>
      <c r="Q166" s="8"/>
      <c r="R166" s="8"/>
    </row>
    <row r="167" spans="1:18" ht="15" thickBot="1" x14ac:dyDescent="0.35">
      <c r="A167" s="425" t="s">
        <v>13</v>
      </c>
      <c r="B167" s="329">
        <v>35</v>
      </c>
      <c r="C167" s="330">
        <f>B167*C153</f>
        <v>0</v>
      </c>
      <c r="D167" s="330">
        <f>D153*B167</f>
        <v>2625</v>
      </c>
      <c r="E167" s="329">
        <f>E153*B167</f>
        <v>1750</v>
      </c>
      <c r="F167" s="13">
        <f t="shared" si="31"/>
        <v>2625</v>
      </c>
      <c r="G167" s="8"/>
      <c r="H167" s="8"/>
      <c r="K167" s="425" t="s">
        <v>13</v>
      </c>
      <c r="L167" s="329">
        <v>35</v>
      </c>
      <c r="M167" s="330">
        <f>L167*M153</f>
        <v>105</v>
      </c>
      <c r="N167" s="330">
        <f>N153*L167</f>
        <v>85.050000000000011</v>
      </c>
      <c r="O167" s="329">
        <f>O153*L167</f>
        <v>56.7</v>
      </c>
      <c r="P167" s="13">
        <f t="shared" si="32"/>
        <v>190.05</v>
      </c>
      <c r="Q167" s="8"/>
      <c r="R167" s="8"/>
    </row>
    <row r="168" spans="1:18" ht="15" thickBot="1" x14ac:dyDescent="0.35">
      <c r="A168" s="426" t="s">
        <v>11</v>
      </c>
      <c r="B168" s="954">
        <v>40</v>
      </c>
      <c r="C168" s="914">
        <f>C153*B168</f>
        <v>0</v>
      </c>
      <c r="D168" s="914">
        <f>D153*B168</f>
        <v>3000</v>
      </c>
      <c r="E168" s="920">
        <f>E153*B168</f>
        <v>2000</v>
      </c>
      <c r="F168" s="13">
        <f t="shared" si="31"/>
        <v>3000</v>
      </c>
      <c r="G168" s="8"/>
      <c r="H168" s="8"/>
      <c r="K168" s="426" t="s">
        <v>11</v>
      </c>
      <c r="L168" s="1015">
        <v>40</v>
      </c>
      <c r="M168" s="1005">
        <f>M153*L168</f>
        <v>120</v>
      </c>
      <c r="N168" s="1005">
        <f>N153*L168</f>
        <v>97.2</v>
      </c>
      <c r="O168" s="1003">
        <f>O153*L168</f>
        <v>64.800000000000011</v>
      </c>
      <c r="P168" s="13">
        <f t="shared" si="32"/>
        <v>217.2</v>
      </c>
      <c r="Q168" s="8"/>
      <c r="R168" s="8"/>
    </row>
    <row r="169" spans="1:18" ht="15" thickBot="1" x14ac:dyDescent="0.35">
      <c r="A169" s="8"/>
      <c r="B169" s="8"/>
      <c r="C169" s="8"/>
      <c r="D169" s="8"/>
      <c r="E169" s="8"/>
      <c r="F169" s="8"/>
      <c r="G169" s="8"/>
      <c r="H169" s="8"/>
      <c r="K169" s="8"/>
      <c r="L169" s="8"/>
      <c r="M169" s="8"/>
      <c r="N169" s="8"/>
      <c r="O169" s="8"/>
      <c r="P169" s="8"/>
      <c r="Q169" s="8"/>
      <c r="R169" s="8"/>
    </row>
    <row r="170" spans="1:18" ht="15" thickBot="1" x14ac:dyDescent="0.35">
      <c r="A170" s="164" t="s">
        <v>35</v>
      </c>
      <c r="B170" s="100" t="s">
        <v>32</v>
      </c>
      <c r="C170" s="1218" t="s">
        <v>102</v>
      </c>
      <c r="D170" s="1222"/>
      <c r="E170" s="1219"/>
      <c r="F170" s="13" t="s">
        <v>42</v>
      </c>
      <c r="G170" s="8"/>
      <c r="H170" s="8"/>
      <c r="K170" s="8"/>
      <c r="L170" s="8"/>
      <c r="M170" s="8"/>
      <c r="N170" s="8"/>
      <c r="O170" s="8"/>
      <c r="P170" s="8"/>
      <c r="Q170" s="8"/>
      <c r="R170" s="8"/>
    </row>
    <row r="171" spans="1:18" ht="15.6" thickTop="1" thickBot="1" x14ac:dyDescent="0.35">
      <c r="A171" s="457" t="s">
        <v>39</v>
      </c>
      <c r="B171" s="167" t="s">
        <v>33</v>
      </c>
      <c r="C171" s="140">
        <v>0</v>
      </c>
      <c r="D171" s="151">
        <v>1</v>
      </c>
      <c r="E171" s="13" t="s">
        <v>34</v>
      </c>
      <c r="F171" s="936"/>
      <c r="G171" s="8"/>
      <c r="H171" s="8"/>
      <c r="K171" s="162" t="s">
        <v>44</v>
      </c>
      <c r="L171" s="100" t="s">
        <v>32</v>
      </c>
      <c r="M171" s="1006" t="s">
        <v>102</v>
      </c>
      <c r="N171" s="1007"/>
      <c r="O171" s="1008"/>
      <c r="P171" s="13" t="s">
        <v>42</v>
      </c>
      <c r="Q171" s="8"/>
      <c r="R171" s="8"/>
    </row>
    <row r="172" spans="1:18" ht="15.6" thickTop="1" thickBot="1" x14ac:dyDescent="0.35">
      <c r="A172" s="168" t="s">
        <v>3</v>
      </c>
      <c r="B172" s="119">
        <v>0.2</v>
      </c>
      <c r="C172" s="141">
        <f>C174*B172</f>
        <v>0</v>
      </c>
      <c r="D172" s="141">
        <f>D174*B172</f>
        <v>3.75</v>
      </c>
      <c r="E172" s="119">
        <f>E174*B172</f>
        <v>2.5</v>
      </c>
      <c r="F172" s="921">
        <f>C172+D172</f>
        <v>3.75</v>
      </c>
      <c r="G172" s="8"/>
      <c r="H172" s="8"/>
      <c r="K172" s="170" t="s">
        <v>37</v>
      </c>
      <c r="L172" s="167" t="s">
        <v>33</v>
      </c>
      <c r="M172" s="140">
        <v>0</v>
      </c>
      <c r="N172" s="151">
        <v>1</v>
      </c>
      <c r="O172" s="13" t="s">
        <v>34</v>
      </c>
      <c r="P172" s="1000"/>
      <c r="Q172" s="8"/>
      <c r="R172" s="8"/>
    </row>
    <row r="173" spans="1:18" ht="15" thickBot="1" x14ac:dyDescent="0.35">
      <c r="A173" s="103" t="s">
        <v>4</v>
      </c>
      <c r="B173" s="121">
        <v>0.5</v>
      </c>
      <c r="C173" s="142">
        <f>C174*B173</f>
        <v>0</v>
      </c>
      <c r="D173" s="142">
        <f>D174*B173</f>
        <v>9.375</v>
      </c>
      <c r="E173" s="121">
        <f>E174*B173</f>
        <v>6.25</v>
      </c>
      <c r="F173" s="921">
        <f t="shared" ref="F173:F177" si="33">C173+D173</f>
        <v>9.375</v>
      </c>
      <c r="G173" s="8"/>
      <c r="H173" s="8"/>
      <c r="K173" s="168" t="s">
        <v>3</v>
      </c>
      <c r="L173" s="119">
        <v>0.2</v>
      </c>
      <c r="M173" s="141">
        <f>M175*L173</f>
        <v>0.60000000000000009</v>
      </c>
      <c r="N173" s="141">
        <f>N175*L173</f>
        <v>1.2000000000000002</v>
      </c>
      <c r="O173" s="119">
        <f>O175*L173</f>
        <v>2.4000000000000004</v>
      </c>
      <c r="P173" s="999">
        <f>M173+N173</f>
        <v>1.8000000000000003</v>
      </c>
      <c r="Q173" s="8"/>
      <c r="R173" s="8"/>
    </row>
    <row r="174" spans="1:18" ht="15" thickBot="1" x14ac:dyDescent="0.35">
      <c r="A174" s="104" t="s">
        <v>5</v>
      </c>
      <c r="B174" s="123">
        <v>1</v>
      </c>
      <c r="C174" s="143">
        <v>0</v>
      </c>
      <c r="D174" s="143">
        <v>18.75</v>
      </c>
      <c r="E174" s="123">
        <v>12.5</v>
      </c>
      <c r="F174" s="921">
        <f t="shared" si="33"/>
        <v>18.75</v>
      </c>
      <c r="G174" s="8"/>
      <c r="H174" s="8"/>
      <c r="K174" s="103" t="s">
        <v>4</v>
      </c>
      <c r="L174" s="121">
        <v>0.5</v>
      </c>
      <c r="M174" s="142">
        <f>M175*L174</f>
        <v>1.5</v>
      </c>
      <c r="N174" s="142">
        <f>N175*L174</f>
        <v>3</v>
      </c>
      <c r="O174" s="121">
        <f>O175*L174</f>
        <v>6</v>
      </c>
      <c r="P174" s="999">
        <f t="shared" ref="P174:P178" si="34">M174+N174</f>
        <v>4.5</v>
      </c>
      <c r="Q174" s="8"/>
      <c r="R174" s="8"/>
    </row>
    <row r="175" spans="1:18" ht="15" thickBot="1" x14ac:dyDescent="0.35">
      <c r="A175" s="105" t="s">
        <v>6</v>
      </c>
      <c r="B175" s="125">
        <v>1.5</v>
      </c>
      <c r="C175" s="144">
        <f>C174*B175</f>
        <v>0</v>
      </c>
      <c r="D175" s="144">
        <f>D174*B175</f>
        <v>28.125</v>
      </c>
      <c r="E175" s="125">
        <f>E174*B175</f>
        <v>18.75</v>
      </c>
      <c r="F175" s="921">
        <f t="shared" si="33"/>
        <v>28.125</v>
      </c>
      <c r="G175" s="8"/>
      <c r="H175" s="8"/>
      <c r="K175" s="104" t="s">
        <v>5</v>
      </c>
      <c r="L175" s="123">
        <v>1</v>
      </c>
      <c r="M175" s="143">
        <v>3</v>
      </c>
      <c r="N175" s="143">
        <v>6</v>
      </c>
      <c r="O175" s="123">
        <v>12</v>
      </c>
      <c r="P175" s="999">
        <f t="shared" si="34"/>
        <v>9</v>
      </c>
      <c r="Q175" s="8"/>
      <c r="R175" s="8"/>
    </row>
    <row r="176" spans="1:18" ht="15" thickBot="1" x14ac:dyDescent="0.35">
      <c r="A176" s="106" t="s">
        <v>7</v>
      </c>
      <c r="B176" s="127">
        <v>2</v>
      </c>
      <c r="C176" s="145">
        <f>C174*B176</f>
        <v>0</v>
      </c>
      <c r="D176" s="145">
        <f>D174*B176</f>
        <v>37.5</v>
      </c>
      <c r="E176" s="127">
        <f>E174*B176</f>
        <v>25</v>
      </c>
      <c r="F176" s="921">
        <f t="shared" si="33"/>
        <v>37.5</v>
      </c>
      <c r="G176" s="8"/>
      <c r="H176" s="8"/>
      <c r="K176" s="105" t="s">
        <v>6</v>
      </c>
      <c r="L176" s="125">
        <v>1.5</v>
      </c>
      <c r="M176" s="144">
        <f>M175*L176</f>
        <v>4.5</v>
      </c>
      <c r="N176" s="144">
        <f>N175*L176</f>
        <v>9</v>
      </c>
      <c r="O176" s="125">
        <f>O175*L176</f>
        <v>18</v>
      </c>
      <c r="P176" s="999">
        <f t="shared" si="34"/>
        <v>13.5</v>
      </c>
      <c r="Q176" s="8"/>
      <c r="R176" s="8"/>
    </row>
    <row r="177" spans="1:18" ht="15" thickBot="1" x14ac:dyDescent="0.35">
      <c r="A177" s="107" t="s">
        <v>8</v>
      </c>
      <c r="B177" s="129">
        <v>3</v>
      </c>
      <c r="C177" s="146">
        <f>C174*B177</f>
        <v>0</v>
      </c>
      <c r="D177" s="146">
        <f>D174*B177</f>
        <v>56.25</v>
      </c>
      <c r="E177" s="129">
        <f>E174*B177</f>
        <v>37.5</v>
      </c>
      <c r="F177" s="921">
        <f t="shared" si="33"/>
        <v>56.25</v>
      </c>
      <c r="G177" s="8"/>
      <c r="H177" s="8"/>
      <c r="K177" s="106" t="s">
        <v>7</v>
      </c>
      <c r="L177" s="127">
        <v>2</v>
      </c>
      <c r="M177" s="145">
        <f>M175*L177</f>
        <v>6</v>
      </c>
      <c r="N177" s="145">
        <f>N175*L177</f>
        <v>12</v>
      </c>
      <c r="O177" s="127">
        <f>O175*L177</f>
        <v>24</v>
      </c>
      <c r="P177" s="999">
        <f t="shared" si="34"/>
        <v>18</v>
      </c>
      <c r="Q177" s="8"/>
      <c r="R177" s="8"/>
    </row>
    <row r="178" spans="1:18" ht="15" thickBot="1" x14ac:dyDescent="0.35">
      <c r="A178" s="328" t="s">
        <v>12</v>
      </c>
      <c r="B178" s="919">
        <v>5</v>
      </c>
      <c r="C178" s="913">
        <f>C174*B178</f>
        <v>0</v>
      </c>
      <c r="D178" s="945">
        <f>D174*B178</f>
        <v>93.75</v>
      </c>
      <c r="E178" s="919">
        <f>E174*B178</f>
        <v>62.5</v>
      </c>
      <c r="F178" s="921">
        <f>C178+D178</f>
        <v>93.75</v>
      </c>
      <c r="G178" s="8"/>
      <c r="H178" s="8"/>
      <c r="K178" s="107" t="s">
        <v>8</v>
      </c>
      <c r="L178" s="129">
        <v>3</v>
      </c>
      <c r="M178" s="146">
        <f>M175*L178</f>
        <v>9</v>
      </c>
      <c r="N178" s="146">
        <f>N175*L178</f>
        <v>18</v>
      </c>
      <c r="O178" s="129">
        <f>O175*L178</f>
        <v>36</v>
      </c>
      <c r="P178" s="999">
        <f t="shared" si="34"/>
        <v>27</v>
      </c>
      <c r="Q178" s="8"/>
      <c r="R178" s="8"/>
    </row>
    <row r="179" spans="1:18" x14ac:dyDescent="0.3">
      <c r="A179" s="328" t="s">
        <v>16</v>
      </c>
      <c r="B179" s="943"/>
      <c r="C179" s="944"/>
      <c r="D179" s="946"/>
      <c r="E179" s="943"/>
      <c r="F179" s="936"/>
      <c r="G179" s="8"/>
      <c r="H179" s="8"/>
      <c r="K179" s="328" t="s">
        <v>12</v>
      </c>
      <c r="L179" s="1002">
        <v>5</v>
      </c>
      <c r="M179" s="1004">
        <f>M175*L179</f>
        <v>15</v>
      </c>
      <c r="N179" s="1011">
        <f>N175*L179</f>
        <v>30</v>
      </c>
      <c r="O179" s="1002">
        <f>O175*L179</f>
        <v>60</v>
      </c>
      <c r="P179" s="999">
        <f>M179+N179</f>
        <v>45</v>
      </c>
      <c r="Q179" s="8"/>
      <c r="R179" s="8"/>
    </row>
    <row r="180" spans="1:18" ht="15" thickBot="1" x14ac:dyDescent="0.35">
      <c r="A180" s="328" t="s">
        <v>9</v>
      </c>
      <c r="B180" s="920"/>
      <c r="C180" s="914"/>
      <c r="D180" s="947"/>
      <c r="E180" s="920"/>
      <c r="F180" s="922"/>
      <c r="G180" s="8"/>
      <c r="H180" s="8"/>
      <c r="K180" s="328" t="s">
        <v>16</v>
      </c>
      <c r="L180" s="1009"/>
      <c r="M180" s="1010"/>
      <c r="N180" s="1012"/>
      <c r="O180" s="1009"/>
      <c r="P180" s="1000"/>
      <c r="Q180" s="8"/>
      <c r="R180" s="8"/>
    </row>
    <row r="181" spans="1:18" ht="15" thickBot="1" x14ac:dyDescent="0.35">
      <c r="A181" s="328" t="s">
        <v>10</v>
      </c>
      <c r="B181" s="919">
        <v>7</v>
      </c>
      <c r="C181" s="913">
        <f>C174*B181</f>
        <v>0</v>
      </c>
      <c r="D181" s="945">
        <f>D174*B181</f>
        <v>131.25</v>
      </c>
      <c r="E181" s="919">
        <f>E174*B181</f>
        <v>87.5</v>
      </c>
      <c r="F181" s="921">
        <f>C181+D181</f>
        <v>131.25</v>
      </c>
      <c r="G181" s="8"/>
      <c r="H181" s="8"/>
      <c r="K181" s="328" t="s">
        <v>9</v>
      </c>
      <c r="L181" s="1003"/>
      <c r="M181" s="1005"/>
      <c r="N181" s="1013"/>
      <c r="O181" s="1003"/>
      <c r="P181" s="1001"/>
      <c r="Q181" s="8"/>
      <c r="R181" s="8"/>
    </row>
    <row r="182" spans="1:18" x14ac:dyDescent="0.3">
      <c r="A182" s="328" t="s">
        <v>17</v>
      </c>
      <c r="B182" s="943"/>
      <c r="C182" s="944"/>
      <c r="D182" s="946"/>
      <c r="E182" s="943"/>
      <c r="F182" s="936"/>
      <c r="G182" s="8"/>
      <c r="H182" s="8"/>
      <c r="K182" s="328" t="s">
        <v>10</v>
      </c>
      <c r="L182" s="1002">
        <v>7</v>
      </c>
      <c r="M182" s="1004">
        <f>M175*L182</f>
        <v>21</v>
      </c>
      <c r="N182" s="1011">
        <f>N175*L182</f>
        <v>42</v>
      </c>
      <c r="O182" s="1002">
        <f>O175*L182</f>
        <v>84</v>
      </c>
      <c r="P182" s="999">
        <f>M182+N182</f>
        <v>63</v>
      </c>
      <c r="Q182" s="8"/>
      <c r="R182" s="8"/>
    </row>
    <row r="183" spans="1:18" ht="15" thickBot="1" x14ac:dyDescent="0.35">
      <c r="A183" s="328" t="s">
        <v>18</v>
      </c>
      <c r="B183" s="920"/>
      <c r="C183" s="914"/>
      <c r="D183" s="947"/>
      <c r="E183" s="920"/>
      <c r="F183" s="922"/>
      <c r="G183" s="8"/>
      <c r="H183" s="8"/>
      <c r="K183" s="328" t="s">
        <v>17</v>
      </c>
      <c r="L183" s="1009"/>
      <c r="M183" s="1010"/>
      <c r="N183" s="1012"/>
      <c r="O183" s="1009"/>
      <c r="P183" s="1000"/>
      <c r="Q183" s="8"/>
      <c r="R183" s="8"/>
    </row>
    <row r="184" spans="1:18" ht="15" thickBot="1" x14ac:dyDescent="0.35">
      <c r="A184" s="328" t="s">
        <v>14</v>
      </c>
      <c r="B184" s="919">
        <v>10</v>
      </c>
      <c r="C184" s="913">
        <f>C174*B184</f>
        <v>0</v>
      </c>
      <c r="D184" s="945">
        <f>D174*B184</f>
        <v>187.5</v>
      </c>
      <c r="E184" s="919">
        <f>E174*B184</f>
        <v>125</v>
      </c>
      <c r="F184" s="921">
        <f>C184+D184</f>
        <v>187.5</v>
      </c>
      <c r="G184" s="8"/>
      <c r="H184" s="8"/>
      <c r="K184" s="328" t="s">
        <v>18</v>
      </c>
      <c r="L184" s="1003"/>
      <c r="M184" s="1005"/>
      <c r="N184" s="1013"/>
      <c r="O184" s="1003"/>
      <c r="P184" s="1001"/>
      <c r="Q184" s="8"/>
      <c r="R184" s="8"/>
    </row>
    <row r="185" spans="1:18" ht="15" thickBot="1" x14ac:dyDescent="0.35">
      <c r="A185" s="432" t="s">
        <v>19</v>
      </c>
      <c r="B185" s="920"/>
      <c r="C185" s="914"/>
      <c r="D185" s="947"/>
      <c r="E185" s="920"/>
      <c r="F185" s="922"/>
      <c r="G185" s="8"/>
      <c r="H185" s="8"/>
      <c r="K185" s="328" t="s">
        <v>14</v>
      </c>
      <c r="L185" s="1002">
        <v>10</v>
      </c>
      <c r="M185" s="1004">
        <f>M175*L185</f>
        <v>30</v>
      </c>
      <c r="N185" s="1011">
        <f>N175*L185</f>
        <v>60</v>
      </c>
      <c r="O185" s="1002">
        <f>O175*L185</f>
        <v>120</v>
      </c>
      <c r="P185" s="999">
        <f>M185+N185</f>
        <v>90</v>
      </c>
      <c r="Q185" s="8"/>
      <c r="R185" s="8"/>
    </row>
    <row r="186" spans="1:18" ht="15" thickBot="1" x14ac:dyDescent="0.35">
      <c r="A186" s="425" t="s">
        <v>15</v>
      </c>
      <c r="B186" s="329">
        <v>15</v>
      </c>
      <c r="C186" s="330">
        <f>C174*B186</f>
        <v>0</v>
      </c>
      <c r="D186" s="330">
        <f>D174*B186</f>
        <v>281.25</v>
      </c>
      <c r="E186" s="329">
        <f>E174*B186</f>
        <v>187.5</v>
      </c>
      <c r="F186" s="13">
        <f>C186+D186</f>
        <v>281.25</v>
      </c>
      <c r="G186" s="8"/>
      <c r="H186" s="8"/>
      <c r="K186" s="432" t="s">
        <v>19</v>
      </c>
      <c r="L186" s="1003"/>
      <c r="M186" s="1005"/>
      <c r="N186" s="1013"/>
      <c r="O186" s="1003"/>
      <c r="P186" s="1001"/>
      <c r="Q186" s="8"/>
      <c r="R186" s="8"/>
    </row>
    <row r="187" spans="1:18" ht="15" thickBot="1" x14ac:dyDescent="0.35">
      <c r="A187" s="425" t="s">
        <v>25</v>
      </c>
      <c r="B187" s="329">
        <v>20</v>
      </c>
      <c r="C187" s="330">
        <f>C174*B187</f>
        <v>0</v>
      </c>
      <c r="D187" s="330">
        <f>D174*B187</f>
        <v>375</v>
      </c>
      <c r="E187" s="329">
        <f>E174*B187</f>
        <v>250</v>
      </c>
      <c r="F187" s="13">
        <f t="shared" ref="F187:F189" si="35">C187+D187</f>
        <v>375</v>
      </c>
      <c r="G187" s="8"/>
      <c r="H187" s="8"/>
      <c r="K187" s="425" t="s">
        <v>15</v>
      </c>
      <c r="L187" s="329">
        <v>15</v>
      </c>
      <c r="M187" s="330">
        <f>M175*L187</f>
        <v>45</v>
      </c>
      <c r="N187" s="330">
        <f>N175*L187</f>
        <v>90</v>
      </c>
      <c r="O187" s="329">
        <f>O175*L187</f>
        <v>180</v>
      </c>
      <c r="P187" s="13">
        <f>M187+N187</f>
        <v>135</v>
      </c>
      <c r="Q187" s="8"/>
      <c r="R187" s="8"/>
    </row>
    <row r="188" spans="1:18" ht="15" thickBot="1" x14ac:dyDescent="0.35">
      <c r="A188" s="425" t="s">
        <v>13</v>
      </c>
      <c r="B188" s="329">
        <v>35</v>
      </c>
      <c r="C188" s="330">
        <f>B188*C174</f>
        <v>0</v>
      </c>
      <c r="D188" s="330">
        <f>D174*B188</f>
        <v>656.25</v>
      </c>
      <c r="E188" s="329">
        <f>E174*B188</f>
        <v>437.5</v>
      </c>
      <c r="F188" s="13">
        <f t="shared" si="35"/>
        <v>656.25</v>
      </c>
      <c r="G188" s="8"/>
      <c r="H188" s="8"/>
      <c r="K188" s="425" t="s">
        <v>25</v>
      </c>
      <c r="L188" s="329">
        <v>20</v>
      </c>
      <c r="M188" s="330">
        <f>M175*L188</f>
        <v>60</v>
      </c>
      <c r="N188" s="330">
        <f>N175*L188</f>
        <v>120</v>
      </c>
      <c r="O188" s="329">
        <f>O175*L188</f>
        <v>240</v>
      </c>
      <c r="P188" s="13">
        <f t="shared" ref="P188:P190" si="36">M188+N188</f>
        <v>180</v>
      </c>
      <c r="Q188" s="8"/>
      <c r="R188" s="8"/>
    </row>
    <row r="189" spans="1:18" ht="15" thickBot="1" x14ac:dyDescent="0.35">
      <c r="A189" s="426" t="s">
        <v>11</v>
      </c>
      <c r="B189" s="954">
        <v>40</v>
      </c>
      <c r="C189" s="914">
        <f>C174*B189</f>
        <v>0</v>
      </c>
      <c r="D189" s="914">
        <f>D174*B189</f>
        <v>750</v>
      </c>
      <c r="E189" s="920">
        <f>E174*B189</f>
        <v>500</v>
      </c>
      <c r="F189" s="13">
        <f t="shared" si="35"/>
        <v>750</v>
      </c>
      <c r="G189" s="8"/>
      <c r="H189" s="8"/>
      <c r="K189" s="425" t="s">
        <v>13</v>
      </c>
      <c r="L189" s="329">
        <v>35</v>
      </c>
      <c r="M189" s="330">
        <f>L189*M175</f>
        <v>105</v>
      </c>
      <c r="N189" s="330">
        <f>N175*L189</f>
        <v>210</v>
      </c>
      <c r="O189" s="329">
        <f>O175*L189</f>
        <v>420</v>
      </c>
      <c r="P189" s="13">
        <f t="shared" si="36"/>
        <v>315</v>
      </c>
      <c r="Q189" s="8"/>
      <c r="R189" s="8"/>
    </row>
    <row r="190" spans="1:18" ht="15" thickBot="1" x14ac:dyDescent="0.35">
      <c r="A190" s="8"/>
      <c r="B190" s="8"/>
      <c r="C190" s="8"/>
      <c r="D190" s="8"/>
      <c r="E190" s="8"/>
      <c r="F190" s="8"/>
      <c r="G190" s="8"/>
      <c r="H190" s="8"/>
      <c r="K190" s="426" t="s">
        <v>11</v>
      </c>
      <c r="L190" s="1015">
        <v>40</v>
      </c>
      <c r="M190" s="1005">
        <f>M175*L190</f>
        <v>120</v>
      </c>
      <c r="N190" s="1005">
        <f>N175*L190</f>
        <v>240</v>
      </c>
      <c r="O190" s="1003">
        <f>O175*L190</f>
        <v>480</v>
      </c>
      <c r="P190" s="13">
        <f t="shared" si="36"/>
        <v>360</v>
      </c>
      <c r="Q190" s="8"/>
      <c r="R190" s="8"/>
    </row>
    <row r="191" spans="1:18" ht="15" thickBot="1" x14ac:dyDescent="0.35">
      <c r="A191" s="8"/>
      <c r="B191" s="8"/>
      <c r="C191" s="8"/>
      <c r="D191" s="8"/>
      <c r="E191" s="8"/>
      <c r="F191" s="8"/>
      <c r="G191" s="8"/>
      <c r="H191" s="8"/>
      <c r="K191" s="8"/>
      <c r="L191" s="8"/>
      <c r="M191" s="8"/>
      <c r="N191" s="8"/>
      <c r="O191" s="8"/>
      <c r="P191" s="8"/>
      <c r="Q191" s="8"/>
      <c r="R191" s="8"/>
    </row>
    <row r="192" spans="1:18" ht="15" thickBot="1" x14ac:dyDescent="0.35">
      <c r="A192" s="165" t="s">
        <v>35</v>
      </c>
      <c r="B192" s="100" t="s">
        <v>32</v>
      </c>
      <c r="C192" s="1218" t="s">
        <v>102</v>
      </c>
      <c r="D192" s="1222"/>
      <c r="E192" s="1219"/>
      <c r="F192" s="13" t="s">
        <v>42</v>
      </c>
      <c r="G192" s="8"/>
      <c r="H192" s="8"/>
      <c r="K192" s="415" t="s">
        <v>44</v>
      </c>
      <c r="L192" s="100" t="s">
        <v>32</v>
      </c>
      <c r="M192" s="1006" t="s">
        <v>102</v>
      </c>
      <c r="N192" s="1007"/>
      <c r="O192" s="1008"/>
      <c r="P192" s="13" t="s">
        <v>42</v>
      </c>
      <c r="Q192" s="8"/>
      <c r="R192" s="8"/>
    </row>
    <row r="193" spans="1:18" ht="15.6" thickTop="1" thickBot="1" x14ac:dyDescent="0.35">
      <c r="A193" s="171" t="s">
        <v>40</v>
      </c>
      <c r="B193" s="167" t="s">
        <v>33</v>
      </c>
      <c r="C193" s="140">
        <v>0</v>
      </c>
      <c r="D193" s="151">
        <v>1</v>
      </c>
      <c r="E193" s="13" t="s">
        <v>34</v>
      </c>
      <c r="F193" s="936"/>
      <c r="G193" s="8"/>
      <c r="H193" s="8"/>
      <c r="K193" s="416" t="s">
        <v>47</v>
      </c>
      <c r="L193" s="167" t="s">
        <v>33</v>
      </c>
      <c r="M193" s="140">
        <v>0</v>
      </c>
      <c r="N193" s="151">
        <v>1</v>
      </c>
      <c r="O193" s="13" t="s">
        <v>34</v>
      </c>
      <c r="P193" s="1000"/>
      <c r="Q193" s="8"/>
      <c r="R193" s="8"/>
    </row>
    <row r="194" spans="1:18" ht="15.6" thickTop="1" thickBot="1" x14ac:dyDescent="0.35">
      <c r="A194" s="168" t="s">
        <v>3</v>
      </c>
      <c r="B194" s="119">
        <v>0.2</v>
      </c>
      <c r="C194" s="141">
        <f>C196*B194</f>
        <v>2</v>
      </c>
      <c r="D194" s="141">
        <f>D196*B194</f>
        <v>10.420000000000002</v>
      </c>
      <c r="E194" s="119">
        <f>E196*B194</f>
        <v>1.052</v>
      </c>
      <c r="F194" s="921">
        <f>C194+D194</f>
        <v>12.420000000000002</v>
      </c>
      <c r="G194" s="8"/>
      <c r="H194" s="8"/>
      <c r="K194" s="168" t="s">
        <v>3</v>
      </c>
      <c r="L194" s="119">
        <v>0.2</v>
      </c>
      <c r="M194" s="141">
        <f>M196*L194</f>
        <v>0.60000000000000009</v>
      </c>
      <c r="N194" s="141">
        <f>N196*L194</f>
        <v>1.2000000000000002</v>
      </c>
      <c r="O194" s="119">
        <f>O196*L194</f>
        <v>2.4000000000000004</v>
      </c>
      <c r="P194" s="999">
        <f>M194+N194</f>
        <v>1.8000000000000003</v>
      </c>
      <c r="Q194" s="8"/>
      <c r="R194" s="8"/>
    </row>
    <row r="195" spans="1:18" ht="15" thickBot="1" x14ac:dyDescent="0.35">
      <c r="A195" s="103" t="s">
        <v>4</v>
      </c>
      <c r="B195" s="121">
        <v>0.5</v>
      </c>
      <c r="C195" s="142">
        <f>C196*B195</f>
        <v>5</v>
      </c>
      <c r="D195" s="142">
        <f>D196*B195</f>
        <v>26.05</v>
      </c>
      <c r="E195" s="121">
        <f>E196*B195</f>
        <v>2.63</v>
      </c>
      <c r="F195" s="921">
        <f t="shared" ref="F195:F199" si="37">C195+D195</f>
        <v>31.05</v>
      </c>
      <c r="G195" s="8"/>
      <c r="H195" s="8"/>
      <c r="K195" s="103" t="s">
        <v>4</v>
      </c>
      <c r="L195" s="121">
        <v>0.5</v>
      </c>
      <c r="M195" s="142">
        <f>M196*L195</f>
        <v>1.5</v>
      </c>
      <c r="N195" s="142">
        <f>N196*L195</f>
        <v>3</v>
      </c>
      <c r="O195" s="121">
        <f>O196*L195</f>
        <v>6</v>
      </c>
      <c r="P195" s="999">
        <f t="shared" ref="P195:P199" si="38">M195+N195</f>
        <v>4.5</v>
      </c>
      <c r="Q195" s="8"/>
      <c r="R195" s="8"/>
    </row>
    <row r="196" spans="1:18" ht="15" thickBot="1" x14ac:dyDescent="0.35">
      <c r="A196" s="104" t="s">
        <v>5</v>
      </c>
      <c r="B196" s="123">
        <v>1</v>
      </c>
      <c r="C196" s="143">
        <v>10</v>
      </c>
      <c r="D196" s="143">
        <v>52.1</v>
      </c>
      <c r="E196" s="123">
        <v>5.26</v>
      </c>
      <c r="F196" s="921">
        <f t="shared" si="37"/>
        <v>62.1</v>
      </c>
      <c r="G196" s="8"/>
      <c r="H196" s="8"/>
      <c r="K196" s="104" t="s">
        <v>5</v>
      </c>
      <c r="L196" s="123">
        <v>1</v>
      </c>
      <c r="M196" s="143">
        <v>3</v>
      </c>
      <c r="N196" s="143">
        <v>6</v>
      </c>
      <c r="O196" s="123">
        <v>12</v>
      </c>
      <c r="P196" s="999">
        <f t="shared" si="38"/>
        <v>9</v>
      </c>
      <c r="Q196" s="8"/>
      <c r="R196" s="8"/>
    </row>
    <row r="197" spans="1:18" ht="15" thickBot="1" x14ac:dyDescent="0.35">
      <c r="A197" s="105" t="s">
        <v>6</v>
      </c>
      <c r="B197" s="125">
        <v>1.5</v>
      </c>
      <c r="C197" s="144">
        <f>C196*B197</f>
        <v>15</v>
      </c>
      <c r="D197" s="144">
        <f>D196*B197</f>
        <v>78.150000000000006</v>
      </c>
      <c r="E197" s="125">
        <f>E196*B197</f>
        <v>7.89</v>
      </c>
      <c r="F197" s="921">
        <f t="shared" si="37"/>
        <v>93.15</v>
      </c>
      <c r="G197" s="8"/>
      <c r="H197" s="8"/>
      <c r="K197" s="105" t="s">
        <v>6</v>
      </c>
      <c r="L197" s="125">
        <v>1.5</v>
      </c>
      <c r="M197" s="144">
        <f>M196*L197</f>
        <v>4.5</v>
      </c>
      <c r="N197" s="144">
        <f>N196*L197</f>
        <v>9</v>
      </c>
      <c r="O197" s="125">
        <f>O196*L197</f>
        <v>18</v>
      </c>
      <c r="P197" s="999">
        <f t="shared" si="38"/>
        <v>13.5</v>
      </c>
      <c r="Q197" s="8"/>
      <c r="R197" s="8"/>
    </row>
    <row r="198" spans="1:18" ht="15" thickBot="1" x14ac:dyDescent="0.35">
      <c r="A198" s="106" t="s">
        <v>7</v>
      </c>
      <c r="B198" s="127">
        <v>2</v>
      </c>
      <c r="C198" s="145">
        <f>C196*B198</f>
        <v>20</v>
      </c>
      <c r="D198" s="145">
        <f>D196*B198</f>
        <v>104.2</v>
      </c>
      <c r="E198" s="127">
        <f>E196*B198</f>
        <v>10.52</v>
      </c>
      <c r="F198" s="921">
        <f t="shared" si="37"/>
        <v>124.2</v>
      </c>
      <c r="G198" s="8"/>
      <c r="H198" s="8"/>
      <c r="K198" s="106" t="s">
        <v>7</v>
      </c>
      <c r="L198" s="127">
        <v>2</v>
      </c>
      <c r="M198" s="145">
        <f>M196*L198</f>
        <v>6</v>
      </c>
      <c r="N198" s="145">
        <f>N196*L198</f>
        <v>12</v>
      </c>
      <c r="O198" s="127">
        <f>O196*L198</f>
        <v>24</v>
      </c>
      <c r="P198" s="999">
        <f t="shared" si="38"/>
        <v>18</v>
      </c>
      <c r="Q198" s="8"/>
      <c r="R198" s="8"/>
    </row>
    <row r="199" spans="1:18" ht="15" thickBot="1" x14ac:dyDescent="0.35">
      <c r="A199" s="107" t="s">
        <v>8</v>
      </c>
      <c r="B199" s="129">
        <v>3</v>
      </c>
      <c r="C199" s="146">
        <f>C196*B199</f>
        <v>30</v>
      </c>
      <c r="D199" s="146">
        <f>D196*B199</f>
        <v>156.30000000000001</v>
      </c>
      <c r="E199" s="129">
        <f>E196*B199</f>
        <v>15.78</v>
      </c>
      <c r="F199" s="921">
        <f t="shared" si="37"/>
        <v>186.3</v>
      </c>
      <c r="G199" s="8"/>
      <c r="H199" s="8"/>
      <c r="K199" s="107" t="s">
        <v>8</v>
      </c>
      <c r="L199" s="129">
        <v>3</v>
      </c>
      <c r="M199" s="146">
        <f>M196*L199</f>
        <v>9</v>
      </c>
      <c r="N199" s="146">
        <f>N196*L199</f>
        <v>18</v>
      </c>
      <c r="O199" s="129">
        <f>O196*L199</f>
        <v>36</v>
      </c>
      <c r="P199" s="999">
        <f t="shared" si="38"/>
        <v>27</v>
      </c>
      <c r="Q199" s="8"/>
      <c r="R199" s="8"/>
    </row>
    <row r="200" spans="1:18" x14ac:dyDescent="0.3">
      <c r="A200" s="328" t="s">
        <v>12</v>
      </c>
      <c r="B200" s="919">
        <v>5</v>
      </c>
      <c r="C200" s="913">
        <f>C196*B200</f>
        <v>50</v>
      </c>
      <c r="D200" s="945">
        <f>D196*B200</f>
        <v>260.5</v>
      </c>
      <c r="E200" s="919">
        <f>E196*B200</f>
        <v>26.299999999999997</v>
      </c>
      <c r="F200" s="921">
        <f>C200+D200</f>
        <v>310.5</v>
      </c>
      <c r="G200" s="8"/>
      <c r="H200" s="8"/>
      <c r="K200" s="328" t="s">
        <v>12</v>
      </c>
      <c r="L200" s="1002">
        <v>5</v>
      </c>
      <c r="M200" s="1004">
        <f>M196*L200</f>
        <v>15</v>
      </c>
      <c r="N200" s="1011">
        <f>N196*L200</f>
        <v>30</v>
      </c>
      <c r="O200" s="1002">
        <f>O196*L200</f>
        <v>60</v>
      </c>
      <c r="P200" s="999">
        <f>M200+N200</f>
        <v>45</v>
      </c>
      <c r="Q200" s="8"/>
      <c r="R200" s="8"/>
    </row>
    <row r="201" spans="1:18" x14ac:dyDescent="0.3">
      <c r="A201" s="328" t="s">
        <v>16</v>
      </c>
      <c r="B201" s="943"/>
      <c r="C201" s="944"/>
      <c r="D201" s="946"/>
      <c r="E201" s="943"/>
      <c r="F201" s="936"/>
      <c r="G201" s="8"/>
      <c r="H201" s="8"/>
      <c r="K201" s="328" t="s">
        <v>16</v>
      </c>
      <c r="L201" s="1009"/>
      <c r="M201" s="1010"/>
      <c r="N201" s="1012"/>
      <c r="O201" s="1009"/>
      <c r="P201" s="1000"/>
      <c r="Q201" s="8"/>
      <c r="R201" s="8"/>
    </row>
    <row r="202" spans="1:18" ht="15" thickBot="1" x14ac:dyDescent="0.35">
      <c r="A202" s="328" t="s">
        <v>9</v>
      </c>
      <c r="B202" s="920"/>
      <c r="C202" s="914"/>
      <c r="D202" s="947"/>
      <c r="E202" s="920"/>
      <c r="F202" s="922"/>
      <c r="G202" s="8"/>
      <c r="H202" s="8"/>
      <c r="K202" s="328" t="s">
        <v>9</v>
      </c>
      <c r="L202" s="1003"/>
      <c r="M202" s="1005"/>
      <c r="N202" s="1013"/>
      <c r="O202" s="1003"/>
      <c r="P202" s="1001"/>
      <c r="Q202" s="8"/>
      <c r="R202" s="8"/>
    </row>
    <row r="203" spans="1:18" x14ac:dyDescent="0.3">
      <c r="A203" s="328" t="s">
        <v>10</v>
      </c>
      <c r="B203" s="919">
        <v>7</v>
      </c>
      <c r="C203" s="913">
        <f>C196*B203</f>
        <v>70</v>
      </c>
      <c r="D203" s="945">
        <f>D196*B203</f>
        <v>364.7</v>
      </c>
      <c r="E203" s="919">
        <f>E196*B203</f>
        <v>36.82</v>
      </c>
      <c r="F203" s="921">
        <f>C203+D203</f>
        <v>434.7</v>
      </c>
      <c r="G203" s="8"/>
      <c r="H203" s="8"/>
      <c r="K203" s="328" t="s">
        <v>10</v>
      </c>
      <c r="L203" s="1002">
        <v>7</v>
      </c>
      <c r="M203" s="1004">
        <f>M196*L203</f>
        <v>21</v>
      </c>
      <c r="N203" s="1011">
        <f>N196*L203</f>
        <v>42</v>
      </c>
      <c r="O203" s="1002">
        <f>O196*L203</f>
        <v>84</v>
      </c>
      <c r="P203" s="999">
        <f>M203+N203</f>
        <v>63</v>
      </c>
      <c r="Q203" s="8"/>
      <c r="R203" s="8"/>
    </row>
    <row r="204" spans="1:18" x14ac:dyDescent="0.3">
      <c r="A204" s="328" t="s">
        <v>17</v>
      </c>
      <c r="B204" s="943"/>
      <c r="C204" s="944"/>
      <c r="D204" s="946"/>
      <c r="E204" s="943"/>
      <c r="F204" s="936"/>
      <c r="G204" s="8"/>
      <c r="H204" s="8"/>
      <c r="K204" s="328" t="s">
        <v>17</v>
      </c>
      <c r="L204" s="1009"/>
      <c r="M204" s="1010"/>
      <c r="N204" s="1012"/>
      <c r="O204" s="1009"/>
      <c r="P204" s="1000"/>
      <c r="Q204" s="8"/>
      <c r="R204" s="8"/>
    </row>
    <row r="205" spans="1:18" ht="15" thickBot="1" x14ac:dyDescent="0.35">
      <c r="A205" s="328" t="s">
        <v>18</v>
      </c>
      <c r="B205" s="920"/>
      <c r="C205" s="914"/>
      <c r="D205" s="947"/>
      <c r="E205" s="920"/>
      <c r="F205" s="922"/>
      <c r="G205" s="8"/>
      <c r="H205" s="8"/>
      <c r="K205" s="328" t="s">
        <v>18</v>
      </c>
      <c r="L205" s="1003"/>
      <c r="M205" s="1005"/>
      <c r="N205" s="1013"/>
      <c r="O205" s="1003"/>
      <c r="P205" s="1001"/>
      <c r="Q205" s="8"/>
      <c r="R205" s="8"/>
    </row>
    <row r="206" spans="1:18" x14ac:dyDescent="0.3">
      <c r="A206" s="328" t="s">
        <v>14</v>
      </c>
      <c r="B206" s="919">
        <v>10</v>
      </c>
      <c r="C206" s="913">
        <f>C196*B206</f>
        <v>100</v>
      </c>
      <c r="D206" s="945">
        <f>D196*B206</f>
        <v>521</v>
      </c>
      <c r="E206" s="919">
        <f>E196*B206</f>
        <v>52.599999999999994</v>
      </c>
      <c r="F206" s="921">
        <f>C206+D206</f>
        <v>621</v>
      </c>
      <c r="G206" s="8"/>
      <c r="H206" s="8"/>
      <c r="K206" s="328" t="s">
        <v>14</v>
      </c>
      <c r="L206" s="1002">
        <v>10</v>
      </c>
      <c r="M206" s="1004">
        <f>M196*L206</f>
        <v>30</v>
      </c>
      <c r="N206" s="1011">
        <f>N196*L206</f>
        <v>60</v>
      </c>
      <c r="O206" s="1002">
        <f>O196*L206</f>
        <v>120</v>
      </c>
      <c r="P206" s="999">
        <f>M206+N206</f>
        <v>90</v>
      </c>
      <c r="Q206" s="8"/>
      <c r="R206" s="8"/>
    </row>
    <row r="207" spans="1:18" ht="15" thickBot="1" x14ac:dyDescent="0.35">
      <c r="A207" s="432" t="s">
        <v>19</v>
      </c>
      <c r="B207" s="920"/>
      <c r="C207" s="914"/>
      <c r="D207" s="947"/>
      <c r="E207" s="920"/>
      <c r="F207" s="922"/>
      <c r="G207" s="8"/>
      <c r="H207" s="8"/>
      <c r="K207" s="432" t="s">
        <v>19</v>
      </c>
      <c r="L207" s="1003"/>
      <c r="M207" s="1005"/>
      <c r="N207" s="1013"/>
      <c r="O207" s="1003"/>
      <c r="P207" s="1001"/>
      <c r="Q207" s="8"/>
      <c r="R207" s="8"/>
    </row>
    <row r="208" spans="1:18" ht="15" thickBot="1" x14ac:dyDescent="0.35">
      <c r="A208" s="425" t="s">
        <v>15</v>
      </c>
      <c r="B208" s="329">
        <v>15</v>
      </c>
      <c r="C208" s="330">
        <f>C196*B208</f>
        <v>150</v>
      </c>
      <c r="D208" s="330">
        <f>D196*B208</f>
        <v>781.5</v>
      </c>
      <c r="E208" s="329">
        <f>E196*B208</f>
        <v>78.899999999999991</v>
      </c>
      <c r="F208" s="13">
        <f>C208+D208</f>
        <v>931.5</v>
      </c>
      <c r="G208" s="8"/>
      <c r="H208" s="8"/>
      <c r="K208" s="425" t="s">
        <v>15</v>
      </c>
      <c r="L208" s="329">
        <v>15</v>
      </c>
      <c r="M208" s="330">
        <f>M196*L208</f>
        <v>45</v>
      </c>
      <c r="N208" s="330">
        <f>N196*L208</f>
        <v>90</v>
      </c>
      <c r="O208" s="329">
        <f>O196*L208</f>
        <v>180</v>
      </c>
      <c r="P208" s="13">
        <f>M208+N208</f>
        <v>135</v>
      </c>
      <c r="Q208" s="8"/>
      <c r="R208" s="8"/>
    </row>
    <row r="209" spans="1:18" ht="15" thickBot="1" x14ac:dyDescent="0.35">
      <c r="A209" s="425" t="s">
        <v>25</v>
      </c>
      <c r="B209" s="329">
        <v>20</v>
      </c>
      <c r="C209" s="330">
        <f>C196*B209</f>
        <v>200</v>
      </c>
      <c r="D209" s="330">
        <f>D196*B209</f>
        <v>1042</v>
      </c>
      <c r="E209" s="329">
        <f>E196*B209</f>
        <v>105.19999999999999</v>
      </c>
      <c r="F209" s="13">
        <f t="shared" ref="F209:F211" si="39">C209+D209</f>
        <v>1242</v>
      </c>
      <c r="G209" s="8"/>
      <c r="H209" s="8"/>
      <c r="K209" s="425" t="s">
        <v>25</v>
      </c>
      <c r="L209" s="329">
        <v>20</v>
      </c>
      <c r="M209" s="330">
        <f>M196*L209</f>
        <v>60</v>
      </c>
      <c r="N209" s="330">
        <f>N196*L209</f>
        <v>120</v>
      </c>
      <c r="O209" s="329">
        <f>O196*L209</f>
        <v>240</v>
      </c>
      <c r="P209" s="13">
        <f t="shared" ref="P209:P211" si="40">M209+N209</f>
        <v>180</v>
      </c>
      <c r="Q209" s="8"/>
      <c r="R209" s="8"/>
    </row>
    <row r="210" spans="1:18" ht="15" thickBot="1" x14ac:dyDescent="0.35">
      <c r="A210" s="425" t="s">
        <v>13</v>
      </c>
      <c r="B210" s="329">
        <v>35</v>
      </c>
      <c r="C210" s="330">
        <f>B210*C196</f>
        <v>350</v>
      </c>
      <c r="D210" s="330">
        <f>D196*B210</f>
        <v>1823.5</v>
      </c>
      <c r="E210" s="329">
        <f>E196*B210</f>
        <v>184.1</v>
      </c>
      <c r="F210" s="13">
        <f t="shared" si="39"/>
        <v>2173.5</v>
      </c>
      <c r="G210" s="8"/>
      <c r="H210" s="8"/>
      <c r="K210" s="425" t="s">
        <v>13</v>
      </c>
      <c r="L210" s="329">
        <v>35</v>
      </c>
      <c r="M210" s="330">
        <f>L210*M196</f>
        <v>105</v>
      </c>
      <c r="N210" s="330">
        <f>N196*L210</f>
        <v>210</v>
      </c>
      <c r="O210" s="329">
        <f>O196*L210</f>
        <v>420</v>
      </c>
      <c r="P210" s="13">
        <f t="shared" si="40"/>
        <v>315</v>
      </c>
      <c r="Q210" s="8"/>
      <c r="R210" s="8"/>
    </row>
    <row r="211" spans="1:18" ht="15" thickBot="1" x14ac:dyDescent="0.35">
      <c r="A211" s="426" t="s">
        <v>11</v>
      </c>
      <c r="B211" s="954">
        <v>40</v>
      </c>
      <c r="C211" s="914">
        <f>C196*B211</f>
        <v>400</v>
      </c>
      <c r="D211" s="914">
        <f>D196*B211</f>
        <v>2084</v>
      </c>
      <c r="E211" s="920">
        <f>E196*B211</f>
        <v>210.39999999999998</v>
      </c>
      <c r="F211" s="13">
        <f t="shared" si="39"/>
        <v>2484</v>
      </c>
      <c r="G211" s="8"/>
      <c r="H211" s="8"/>
      <c r="K211" s="426" t="s">
        <v>11</v>
      </c>
      <c r="L211" s="1015">
        <v>40</v>
      </c>
      <c r="M211" s="1005">
        <f>M196*L211</f>
        <v>120</v>
      </c>
      <c r="N211" s="1005">
        <f>N196*L211</f>
        <v>240</v>
      </c>
      <c r="O211" s="1003">
        <f>O196*L211</f>
        <v>480</v>
      </c>
      <c r="P211" s="13">
        <f t="shared" si="40"/>
        <v>360</v>
      </c>
      <c r="Q211" s="8"/>
      <c r="R211" s="8"/>
    </row>
    <row r="212" spans="1:18" ht="15" thickBot="1" x14ac:dyDescent="0.35">
      <c r="A212" s="8"/>
      <c r="B212" s="8"/>
      <c r="C212" s="8"/>
      <c r="D212" s="8"/>
      <c r="E212" s="8"/>
      <c r="F212" s="8"/>
      <c r="G212" s="8"/>
      <c r="H212" s="8"/>
      <c r="K212" s="8"/>
      <c r="L212" s="8"/>
      <c r="M212" s="8"/>
      <c r="N212" s="8"/>
      <c r="O212" s="8"/>
      <c r="P212" s="8"/>
      <c r="Q212" s="8"/>
      <c r="R212" s="8"/>
    </row>
    <row r="213" spans="1:18" ht="15" thickBot="1" x14ac:dyDescent="0.35">
      <c r="A213" s="213" t="s">
        <v>35</v>
      </c>
      <c r="B213" s="100" t="s">
        <v>32</v>
      </c>
      <c r="C213" s="1218" t="s">
        <v>102</v>
      </c>
      <c r="D213" s="1222"/>
      <c r="E213" s="1219"/>
      <c r="F213" s="13" t="s">
        <v>42</v>
      </c>
      <c r="G213" s="8"/>
      <c r="H213" s="8"/>
      <c r="K213" s="446" t="s">
        <v>46</v>
      </c>
      <c r="L213" s="100" t="s">
        <v>32</v>
      </c>
      <c r="M213" s="1006" t="s">
        <v>102</v>
      </c>
      <c r="N213" s="1007"/>
      <c r="O213" s="1008"/>
      <c r="P213" s="13" t="s">
        <v>42</v>
      </c>
      <c r="Q213" s="13" t="s">
        <v>79</v>
      </c>
      <c r="R213" s="13" t="s">
        <v>80</v>
      </c>
    </row>
    <row r="214" spans="1:18" ht="15.6" thickTop="1" thickBot="1" x14ac:dyDescent="0.35">
      <c r="A214" s="214" t="s">
        <v>41</v>
      </c>
      <c r="B214" s="167" t="s">
        <v>33</v>
      </c>
      <c r="C214" s="140">
        <v>0</v>
      </c>
      <c r="D214" s="151">
        <v>1</v>
      </c>
      <c r="E214" s="13" t="s">
        <v>34</v>
      </c>
      <c r="F214" s="936"/>
      <c r="G214" s="8"/>
      <c r="H214" s="8"/>
      <c r="K214" s="447" t="s">
        <v>101</v>
      </c>
      <c r="L214" s="167" t="s">
        <v>33</v>
      </c>
      <c r="M214" s="140">
        <v>0</v>
      </c>
      <c r="N214" s="151">
        <v>1</v>
      </c>
      <c r="O214" s="13" t="s">
        <v>34</v>
      </c>
      <c r="P214" s="1000"/>
      <c r="Q214" s="1000" t="s">
        <v>82</v>
      </c>
      <c r="R214" s="1000" t="s">
        <v>81</v>
      </c>
    </row>
    <row r="215" spans="1:18" ht="15.6" thickTop="1" thickBot="1" x14ac:dyDescent="0.35">
      <c r="A215" s="168" t="s">
        <v>3</v>
      </c>
      <c r="B215" s="119">
        <v>0.2</v>
      </c>
      <c r="C215" s="141">
        <f>C217*B215</f>
        <v>0.60000000000000009</v>
      </c>
      <c r="D215" s="141">
        <f>D217*B215</f>
        <v>3.2439999999999998</v>
      </c>
      <c r="E215" s="119">
        <f>E217*B215</f>
        <v>0.32400000000000007</v>
      </c>
      <c r="F215" s="921">
        <f>C215+D215</f>
        <v>3.8439999999999999</v>
      </c>
      <c r="G215" s="8"/>
      <c r="H215" s="8"/>
      <c r="K215" s="168" t="s">
        <v>3</v>
      </c>
      <c r="L215" s="119">
        <v>0.2</v>
      </c>
      <c r="M215" s="141">
        <f>M217*L215</f>
        <v>0</v>
      </c>
      <c r="N215" s="141">
        <f>N217*L215</f>
        <v>90</v>
      </c>
      <c r="O215" s="119">
        <f>O217*L215</f>
        <v>140</v>
      </c>
      <c r="P215" s="999">
        <f>N215</f>
        <v>90</v>
      </c>
      <c r="Q215" s="999">
        <f>L194/L215</f>
        <v>1</v>
      </c>
      <c r="R215" s="999">
        <f>P24/(P215*9)</f>
        <v>68.145679012345681</v>
      </c>
    </row>
    <row r="216" spans="1:18" ht="15" thickBot="1" x14ac:dyDescent="0.35">
      <c r="A216" s="103" t="s">
        <v>4</v>
      </c>
      <c r="B216" s="121">
        <v>0.5</v>
      </c>
      <c r="C216" s="142">
        <f>C217*B216</f>
        <v>1.5</v>
      </c>
      <c r="D216" s="142">
        <f>D217*B216</f>
        <v>8.11</v>
      </c>
      <c r="E216" s="121">
        <f>E217*B216</f>
        <v>0.81</v>
      </c>
      <c r="F216" s="921">
        <f t="shared" ref="F216:F220" si="41">C216+D216</f>
        <v>9.61</v>
      </c>
      <c r="G216" s="8"/>
      <c r="H216" s="8"/>
      <c r="K216" s="103" t="s">
        <v>4</v>
      </c>
      <c r="L216" s="121">
        <v>0.5</v>
      </c>
      <c r="M216" s="142">
        <f>M217*L216</f>
        <v>0</v>
      </c>
      <c r="N216" s="142">
        <f>N217*L216</f>
        <v>225</v>
      </c>
      <c r="O216" s="121">
        <f>O217*L216</f>
        <v>350</v>
      </c>
      <c r="P216" s="999">
        <f t="shared" ref="P216:P232" si="42">N216</f>
        <v>225</v>
      </c>
      <c r="Q216" s="999">
        <f t="shared" ref="Q216:Q221" si="43">L195/L216</f>
        <v>1</v>
      </c>
      <c r="R216" s="999">
        <f t="shared" ref="R216:R232" si="44">P25/(P216*9)</f>
        <v>68.145679012345681</v>
      </c>
    </row>
    <row r="217" spans="1:18" ht="15" thickBot="1" x14ac:dyDescent="0.35">
      <c r="A217" s="104" t="s">
        <v>5</v>
      </c>
      <c r="B217" s="123">
        <v>1</v>
      </c>
      <c r="C217" s="143">
        <v>3</v>
      </c>
      <c r="D217" s="143">
        <v>16.22</v>
      </c>
      <c r="E217" s="123">
        <v>1.62</v>
      </c>
      <c r="F217" s="921">
        <f t="shared" si="41"/>
        <v>19.22</v>
      </c>
      <c r="G217" s="8"/>
      <c r="H217" s="8"/>
      <c r="K217" s="104" t="s">
        <v>5</v>
      </c>
      <c r="L217" s="123">
        <v>1</v>
      </c>
      <c r="M217" s="143">
        <v>0</v>
      </c>
      <c r="N217" s="143">
        <v>450</v>
      </c>
      <c r="O217" s="123">
        <v>700</v>
      </c>
      <c r="P217" s="999">
        <f t="shared" si="42"/>
        <v>450</v>
      </c>
      <c r="Q217" s="999">
        <f t="shared" si="43"/>
        <v>1</v>
      </c>
      <c r="R217" s="999">
        <f t="shared" si="44"/>
        <v>68.145679012345681</v>
      </c>
    </row>
    <row r="218" spans="1:18" ht="15" thickBot="1" x14ac:dyDescent="0.35">
      <c r="A218" s="105" t="s">
        <v>6</v>
      </c>
      <c r="B218" s="125">
        <v>1.5</v>
      </c>
      <c r="C218" s="144">
        <f>C217*B218</f>
        <v>4.5</v>
      </c>
      <c r="D218" s="144">
        <f>D217*B218</f>
        <v>24.33</v>
      </c>
      <c r="E218" s="125">
        <f>E217*B218</f>
        <v>2.4300000000000002</v>
      </c>
      <c r="F218" s="921">
        <f t="shared" si="41"/>
        <v>28.83</v>
      </c>
      <c r="G218" s="8"/>
      <c r="H218" s="8"/>
      <c r="K218" s="105" t="s">
        <v>6</v>
      </c>
      <c r="L218" s="125">
        <v>1.5</v>
      </c>
      <c r="M218" s="144">
        <f>M217*L218</f>
        <v>0</v>
      </c>
      <c r="N218" s="144">
        <f>N217*L218</f>
        <v>675</v>
      </c>
      <c r="O218" s="125">
        <f>O217*L218</f>
        <v>1050</v>
      </c>
      <c r="P218" s="999">
        <f t="shared" si="42"/>
        <v>675</v>
      </c>
      <c r="Q218" s="999">
        <f t="shared" si="43"/>
        <v>1</v>
      </c>
      <c r="R218" s="999">
        <f t="shared" si="44"/>
        <v>68.145679012345681</v>
      </c>
    </row>
    <row r="219" spans="1:18" ht="15" thickBot="1" x14ac:dyDescent="0.35">
      <c r="A219" s="106" t="s">
        <v>7</v>
      </c>
      <c r="B219" s="127">
        <v>2</v>
      </c>
      <c r="C219" s="145">
        <f>C217*B219</f>
        <v>6</v>
      </c>
      <c r="D219" s="145">
        <f>D217*B219</f>
        <v>32.44</v>
      </c>
      <c r="E219" s="127">
        <f>E217*B219</f>
        <v>3.24</v>
      </c>
      <c r="F219" s="921">
        <f t="shared" si="41"/>
        <v>38.44</v>
      </c>
      <c r="G219" s="8"/>
      <c r="H219" s="8"/>
      <c r="K219" s="106" t="s">
        <v>7</v>
      </c>
      <c r="L219" s="127">
        <v>2</v>
      </c>
      <c r="M219" s="145">
        <f>M217*L219</f>
        <v>0</v>
      </c>
      <c r="N219" s="145">
        <f>N217*L219</f>
        <v>900</v>
      </c>
      <c r="O219" s="127">
        <f>O217*L219</f>
        <v>1400</v>
      </c>
      <c r="P219" s="999">
        <f t="shared" si="42"/>
        <v>900</v>
      </c>
      <c r="Q219" s="999">
        <f t="shared" si="43"/>
        <v>1</v>
      </c>
      <c r="R219" s="999">
        <f t="shared" si="44"/>
        <v>68.145679012345681</v>
      </c>
    </row>
    <row r="220" spans="1:18" ht="15" thickBot="1" x14ac:dyDescent="0.35">
      <c r="A220" s="107" t="s">
        <v>8</v>
      </c>
      <c r="B220" s="129">
        <v>3</v>
      </c>
      <c r="C220" s="146">
        <f>C217*B220</f>
        <v>9</v>
      </c>
      <c r="D220" s="146">
        <f>D217*B220</f>
        <v>48.66</v>
      </c>
      <c r="E220" s="129">
        <f>E217*B220</f>
        <v>4.8600000000000003</v>
      </c>
      <c r="F220" s="921">
        <f t="shared" si="41"/>
        <v>57.66</v>
      </c>
      <c r="G220" s="8"/>
      <c r="H220" s="8"/>
      <c r="K220" s="107" t="s">
        <v>8</v>
      </c>
      <c r="L220" s="129">
        <v>3</v>
      </c>
      <c r="M220" s="146">
        <f>M217*L220</f>
        <v>0</v>
      </c>
      <c r="N220" s="146">
        <f>N217*L220</f>
        <v>1350</v>
      </c>
      <c r="O220" s="129">
        <f>O217*L220</f>
        <v>2100</v>
      </c>
      <c r="P220" s="999">
        <f t="shared" si="42"/>
        <v>1350</v>
      </c>
      <c r="Q220" s="999">
        <f t="shared" si="43"/>
        <v>1</v>
      </c>
      <c r="R220" s="999">
        <f t="shared" si="44"/>
        <v>68.145679012345681</v>
      </c>
    </row>
    <row r="221" spans="1:18" ht="15" thickBot="1" x14ac:dyDescent="0.35">
      <c r="A221" s="328" t="s">
        <v>12</v>
      </c>
      <c r="B221" s="919">
        <v>5</v>
      </c>
      <c r="C221" s="913">
        <f>C217*B221</f>
        <v>15</v>
      </c>
      <c r="D221" s="945">
        <f>D217*B221</f>
        <v>81.099999999999994</v>
      </c>
      <c r="E221" s="919">
        <f>E217*B221</f>
        <v>8.1000000000000014</v>
      </c>
      <c r="F221" s="921">
        <f>C221+D221</f>
        <v>96.1</v>
      </c>
      <c r="G221" s="8"/>
      <c r="H221" s="8"/>
      <c r="K221" s="328" t="s">
        <v>12</v>
      </c>
      <c r="L221" s="420">
        <v>5</v>
      </c>
      <c r="M221" s="421">
        <f>M217*L221</f>
        <v>0</v>
      </c>
      <c r="N221" s="421">
        <f>N217*L221</f>
        <v>2250</v>
      </c>
      <c r="O221" s="422">
        <f>O217*L221</f>
        <v>3500</v>
      </c>
      <c r="P221" s="999">
        <f t="shared" si="42"/>
        <v>2250</v>
      </c>
      <c r="Q221" s="999">
        <f t="shared" si="43"/>
        <v>1</v>
      </c>
      <c r="R221" s="999">
        <f t="shared" si="44"/>
        <v>68.145679012345681</v>
      </c>
    </row>
    <row r="222" spans="1:18" ht="15" thickBot="1" x14ac:dyDescent="0.35">
      <c r="A222" s="328" t="s">
        <v>16</v>
      </c>
      <c r="B222" s="943"/>
      <c r="C222" s="944"/>
      <c r="D222" s="946"/>
      <c r="E222" s="943"/>
      <c r="F222" s="936"/>
      <c r="G222" s="8"/>
      <c r="H222" s="8"/>
      <c r="K222" s="328" t="s">
        <v>16</v>
      </c>
      <c r="L222" s="420">
        <v>5</v>
      </c>
      <c r="M222" s="421">
        <f>M217*L222</f>
        <v>0</v>
      </c>
      <c r="N222" s="421">
        <f>N217*L222</f>
        <v>2250</v>
      </c>
      <c r="O222" s="422">
        <f>O217*L222</f>
        <v>3500</v>
      </c>
      <c r="P222" s="999">
        <f t="shared" si="42"/>
        <v>2250</v>
      </c>
      <c r="Q222" s="999">
        <f>L200/L222</f>
        <v>1</v>
      </c>
      <c r="R222" s="999">
        <f>P30/(P222*9)</f>
        <v>68.145679012345681</v>
      </c>
    </row>
    <row r="223" spans="1:18" ht="15" thickBot="1" x14ac:dyDescent="0.35">
      <c r="A223" s="328" t="s">
        <v>9</v>
      </c>
      <c r="B223" s="920"/>
      <c r="C223" s="914"/>
      <c r="D223" s="947"/>
      <c r="E223" s="920"/>
      <c r="F223" s="922"/>
      <c r="G223" s="8"/>
      <c r="H223" s="8"/>
      <c r="K223" s="333" t="s">
        <v>9</v>
      </c>
      <c r="L223" s="420">
        <v>5</v>
      </c>
      <c r="M223" s="421">
        <f>M217*L223</f>
        <v>0</v>
      </c>
      <c r="N223" s="421">
        <f>N217*L223</f>
        <v>2250</v>
      </c>
      <c r="O223" s="422">
        <f>O217*L223</f>
        <v>3500</v>
      </c>
      <c r="P223" s="999">
        <f t="shared" si="42"/>
        <v>2250</v>
      </c>
      <c r="Q223" s="999">
        <f>L200/L223</f>
        <v>1</v>
      </c>
      <c r="R223" s="999">
        <f>P30/(P223*9)</f>
        <v>68.145679012345681</v>
      </c>
    </row>
    <row r="224" spans="1:18" ht="15" thickBot="1" x14ac:dyDescent="0.35">
      <c r="A224" s="328" t="s">
        <v>10</v>
      </c>
      <c r="B224" s="919">
        <v>7</v>
      </c>
      <c r="C224" s="913">
        <f>C217*B224</f>
        <v>21</v>
      </c>
      <c r="D224" s="945">
        <f>D217*B224</f>
        <v>113.53999999999999</v>
      </c>
      <c r="E224" s="919">
        <f>E217*B224</f>
        <v>11.34</v>
      </c>
      <c r="F224" s="921">
        <f>C224+D224</f>
        <v>134.54</v>
      </c>
      <c r="G224" s="8"/>
      <c r="H224" s="8"/>
      <c r="K224" s="328" t="s">
        <v>10</v>
      </c>
      <c r="L224" s="420">
        <v>7</v>
      </c>
      <c r="M224" s="421">
        <f>M217*L224</f>
        <v>0</v>
      </c>
      <c r="N224" s="421">
        <f>N217*L224</f>
        <v>3150</v>
      </c>
      <c r="O224" s="422">
        <f>O217*L224</f>
        <v>4900</v>
      </c>
      <c r="P224" s="999">
        <f t="shared" si="42"/>
        <v>3150</v>
      </c>
      <c r="Q224" s="999">
        <f t="shared" ref="Q224" si="45">L203/L224</f>
        <v>1</v>
      </c>
      <c r="R224" s="999">
        <f t="shared" si="44"/>
        <v>68.145679012345681</v>
      </c>
    </row>
    <row r="225" spans="1:18" ht="15" thickBot="1" x14ac:dyDescent="0.35">
      <c r="A225" s="328" t="s">
        <v>17</v>
      </c>
      <c r="B225" s="943"/>
      <c r="C225" s="944"/>
      <c r="D225" s="946"/>
      <c r="E225" s="943"/>
      <c r="F225" s="936"/>
      <c r="G225" s="8"/>
      <c r="H225" s="8"/>
      <c r="K225" s="328" t="s">
        <v>17</v>
      </c>
      <c r="L225" s="420">
        <v>7</v>
      </c>
      <c r="M225" s="421">
        <f>M217*L225</f>
        <v>0</v>
      </c>
      <c r="N225" s="421">
        <f>N217*L225</f>
        <v>3150</v>
      </c>
      <c r="O225" s="422">
        <f>O217*L225</f>
        <v>4900</v>
      </c>
      <c r="P225" s="999">
        <f t="shared" si="42"/>
        <v>3150</v>
      </c>
      <c r="Q225" s="999">
        <f>L203/L225</f>
        <v>1</v>
      </c>
      <c r="R225" s="999">
        <f>P33/(P225*9)</f>
        <v>68.145679012345681</v>
      </c>
    </row>
    <row r="226" spans="1:18" ht="15" thickBot="1" x14ac:dyDescent="0.35">
      <c r="A226" s="328" t="s">
        <v>18</v>
      </c>
      <c r="B226" s="920"/>
      <c r="C226" s="914"/>
      <c r="D226" s="947"/>
      <c r="E226" s="920"/>
      <c r="F226" s="922"/>
      <c r="G226" s="8"/>
      <c r="H226" s="8"/>
      <c r="K226" s="333" t="s">
        <v>18</v>
      </c>
      <c r="L226" s="420">
        <v>7</v>
      </c>
      <c r="M226" s="421">
        <f>M217*L226</f>
        <v>0</v>
      </c>
      <c r="N226" s="421">
        <f>N217*L226</f>
        <v>3150</v>
      </c>
      <c r="O226" s="422">
        <f>O217*L226</f>
        <v>4900</v>
      </c>
      <c r="P226" s="999">
        <f t="shared" si="42"/>
        <v>3150</v>
      </c>
      <c r="Q226" s="999">
        <f>L203/L226</f>
        <v>1</v>
      </c>
      <c r="R226" s="999">
        <f>P33/(P226*9)</f>
        <v>68.145679012345681</v>
      </c>
    </row>
    <row r="227" spans="1:18" ht="15" thickBot="1" x14ac:dyDescent="0.35">
      <c r="A227" s="328" t="s">
        <v>14</v>
      </c>
      <c r="B227" s="919">
        <v>10</v>
      </c>
      <c r="C227" s="913">
        <f>C217*B227</f>
        <v>30</v>
      </c>
      <c r="D227" s="945">
        <f>D217*B227</f>
        <v>162.19999999999999</v>
      </c>
      <c r="E227" s="919">
        <f>E217*B227</f>
        <v>16.200000000000003</v>
      </c>
      <c r="F227" s="921">
        <f>C227+D227</f>
        <v>192.2</v>
      </c>
      <c r="G227" s="8"/>
      <c r="H227" s="8"/>
      <c r="K227" s="328" t="s">
        <v>14</v>
      </c>
      <c r="L227" s="420">
        <v>10</v>
      </c>
      <c r="M227" s="421">
        <f>M217*L227</f>
        <v>0</v>
      </c>
      <c r="N227" s="421">
        <f>N217*L227</f>
        <v>4500</v>
      </c>
      <c r="O227" s="422">
        <f>O217*L227</f>
        <v>7000</v>
      </c>
      <c r="P227" s="999">
        <f t="shared" si="42"/>
        <v>4500</v>
      </c>
      <c r="Q227" s="999">
        <f t="shared" ref="Q227" si="46">L206/L227</f>
        <v>1</v>
      </c>
      <c r="R227" s="999">
        <f t="shared" si="44"/>
        <v>68.145679012345681</v>
      </c>
    </row>
    <row r="228" spans="1:18" ht="15" thickBot="1" x14ac:dyDescent="0.35">
      <c r="A228" s="432" t="s">
        <v>19</v>
      </c>
      <c r="B228" s="920"/>
      <c r="C228" s="914"/>
      <c r="D228" s="947"/>
      <c r="E228" s="920"/>
      <c r="F228" s="922"/>
      <c r="G228" s="8"/>
      <c r="H228" s="8"/>
      <c r="K228" s="424" t="s">
        <v>19</v>
      </c>
      <c r="L228" s="420">
        <v>10</v>
      </c>
      <c r="M228" s="421">
        <f>M217*L228</f>
        <v>0</v>
      </c>
      <c r="N228" s="421">
        <f>N217*L228</f>
        <v>4500</v>
      </c>
      <c r="O228" s="422">
        <f>O217*L228</f>
        <v>7000</v>
      </c>
      <c r="P228" s="999">
        <f t="shared" si="42"/>
        <v>4500</v>
      </c>
      <c r="Q228" s="999">
        <f>L206/L228</f>
        <v>1</v>
      </c>
      <c r="R228" s="999">
        <f>P36/(P228*9)</f>
        <v>68.145679012345681</v>
      </c>
    </row>
    <row r="229" spans="1:18" ht="15" thickBot="1" x14ac:dyDescent="0.35">
      <c r="A229" s="425" t="s">
        <v>15</v>
      </c>
      <c r="B229" s="329">
        <v>15</v>
      </c>
      <c r="C229" s="330">
        <f>C217*B229</f>
        <v>45</v>
      </c>
      <c r="D229" s="330">
        <f>D217*B229</f>
        <v>243.29999999999998</v>
      </c>
      <c r="E229" s="329">
        <f>E217*B229</f>
        <v>24.3</v>
      </c>
      <c r="F229" s="13">
        <f>C229+D229</f>
        <v>288.29999999999995</v>
      </c>
      <c r="G229" s="8"/>
      <c r="H229" s="8"/>
      <c r="K229" s="425" t="s">
        <v>15</v>
      </c>
      <c r="L229" s="329">
        <v>15</v>
      </c>
      <c r="M229" s="330">
        <f>M217*L229</f>
        <v>0</v>
      </c>
      <c r="N229" s="330">
        <f>N217*L229</f>
        <v>6750</v>
      </c>
      <c r="O229" s="331">
        <f>O217*L229</f>
        <v>10500</v>
      </c>
      <c r="P229" s="999">
        <f t="shared" si="42"/>
        <v>6750</v>
      </c>
      <c r="Q229" s="999">
        <f t="shared" ref="Q229:Q231" si="47">L208/L229</f>
        <v>1</v>
      </c>
      <c r="R229" s="999">
        <f t="shared" si="44"/>
        <v>68.145679012345681</v>
      </c>
    </row>
    <row r="230" spans="1:18" ht="15" thickBot="1" x14ac:dyDescent="0.35">
      <c r="A230" s="425" t="s">
        <v>25</v>
      </c>
      <c r="B230" s="329">
        <v>20</v>
      </c>
      <c r="C230" s="330">
        <f>C217*B230</f>
        <v>60</v>
      </c>
      <c r="D230" s="330">
        <f>D217*B230</f>
        <v>324.39999999999998</v>
      </c>
      <c r="E230" s="329">
        <f>E217*B230</f>
        <v>32.400000000000006</v>
      </c>
      <c r="F230" s="13">
        <f t="shared" ref="F230:F232" si="48">C230+D230</f>
        <v>384.4</v>
      </c>
      <c r="G230" s="8"/>
      <c r="H230" s="8"/>
      <c r="K230" s="425" t="s">
        <v>25</v>
      </c>
      <c r="L230" s="329">
        <v>20</v>
      </c>
      <c r="M230" s="330">
        <f>M217*L230</f>
        <v>0</v>
      </c>
      <c r="N230" s="330">
        <f>N217*L230</f>
        <v>9000</v>
      </c>
      <c r="O230" s="331">
        <f>O217*L230</f>
        <v>14000</v>
      </c>
      <c r="P230" s="999">
        <f t="shared" si="42"/>
        <v>9000</v>
      </c>
      <c r="Q230" s="999">
        <f t="shared" si="47"/>
        <v>1</v>
      </c>
      <c r="R230" s="999">
        <f t="shared" si="44"/>
        <v>68.145679012345681</v>
      </c>
    </row>
    <row r="231" spans="1:18" ht="15" thickBot="1" x14ac:dyDescent="0.35">
      <c r="A231" s="425" t="s">
        <v>13</v>
      </c>
      <c r="B231" s="329">
        <v>35</v>
      </c>
      <c r="C231" s="330">
        <f>B231*C217</f>
        <v>105</v>
      </c>
      <c r="D231" s="330">
        <f>D217*B231</f>
        <v>567.69999999999993</v>
      </c>
      <c r="E231" s="329">
        <f>E217*B231</f>
        <v>56.7</v>
      </c>
      <c r="F231" s="13">
        <f t="shared" si="48"/>
        <v>672.69999999999993</v>
      </c>
      <c r="G231" s="8"/>
      <c r="H231" s="8"/>
      <c r="K231" s="425" t="s">
        <v>13</v>
      </c>
      <c r="L231" s="329">
        <v>35</v>
      </c>
      <c r="M231" s="330">
        <f>M217*L231</f>
        <v>0</v>
      </c>
      <c r="N231" s="330">
        <f>N217*L231</f>
        <v>15750</v>
      </c>
      <c r="O231" s="331">
        <f>O217*L231</f>
        <v>24500</v>
      </c>
      <c r="P231" s="999">
        <f t="shared" si="42"/>
        <v>15750</v>
      </c>
      <c r="Q231" s="999">
        <f t="shared" si="47"/>
        <v>1</v>
      </c>
      <c r="R231" s="999">
        <f t="shared" si="44"/>
        <v>68.145679012345681</v>
      </c>
    </row>
    <row r="232" spans="1:18" ht="15" thickBot="1" x14ac:dyDescent="0.35">
      <c r="A232" s="426" t="s">
        <v>11</v>
      </c>
      <c r="B232" s="954">
        <v>40</v>
      </c>
      <c r="C232" s="914">
        <f>C217*B232</f>
        <v>120</v>
      </c>
      <c r="D232" s="914">
        <f>D217*B232</f>
        <v>648.79999999999995</v>
      </c>
      <c r="E232" s="920">
        <f>E217*B232</f>
        <v>64.800000000000011</v>
      </c>
      <c r="F232" s="13">
        <f t="shared" si="48"/>
        <v>768.8</v>
      </c>
      <c r="G232" s="8"/>
      <c r="H232" s="8"/>
      <c r="K232" s="426" t="s">
        <v>11</v>
      </c>
      <c r="L232" s="1015">
        <v>40</v>
      </c>
      <c r="M232" s="1005">
        <f>M217*L232</f>
        <v>0</v>
      </c>
      <c r="N232" s="1005">
        <f>N217*L232</f>
        <v>18000</v>
      </c>
      <c r="O232" s="1013">
        <f>O217*L232</f>
        <v>28000</v>
      </c>
      <c r="P232" s="999">
        <f t="shared" si="42"/>
        <v>18000</v>
      </c>
      <c r="Q232" s="13">
        <f>L211/L232</f>
        <v>1</v>
      </c>
      <c r="R232" s="13">
        <f t="shared" si="44"/>
        <v>68.145679012345681</v>
      </c>
    </row>
    <row r="233" spans="1:18" x14ac:dyDescent="0.3">
      <c r="A233" s="8"/>
      <c r="B233" s="8"/>
      <c r="C233" s="8"/>
      <c r="D233" s="8"/>
      <c r="E233" s="8"/>
      <c r="F233" s="8"/>
      <c r="G233" s="8"/>
      <c r="H233" s="8"/>
    </row>
    <row r="234" spans="1:18" ht="15" thickBot="1" x14ac:dyDescent="0.35">
      <c r="A234" s="8"/>
      <c r="B234" s="8"/>
      <c r="C234" s="8"/>
      <c r="D234" s="8"/>
      <c r="E234" s="8"/>
      <c r="F234" s="8"/>
      <c r="G234" s="8"/>
      <c r="H234" s="8"/>
    </row>
    <row r="235" spans="1:18" ht="15" thickBot="1" x14ac:dyDescent="0.35">
      <c r="A235" s="162" t="s">
        <v>44</v>
      </c>
      <c r="B235" s="100" t="s">
        <v>32</v>
      </c>
      <c r="C235" s="1218" t="s">
        <v>102</v>
      </c>
      <c r="D235" s="1222"/>
      <c r="E235" s="1219"/>
      <c r="F235" s="13" t="s">
        <v>42</v>
      </c>
      <c r="G235" s="8"/>
      <c r="H235" s="8"/>
    </row>
    <row r="236" spans="1:18" ht="15.6" thickTop="1" thickBot="1" x14ac:dyDescent="0.35">
      <c r="A236" s="170" t="s">
        <v>37</v>
      </c>
      <c r="B236" s="167" t="s">
        <v>33</v>
      </c>
      <c r="C236" s="140">
        <v>0</v>
      </c>
      <c r="D236" s="151">
        <v>1</v>
      </c>
      <c r="E236" s="13" t="s">
        <v>34</v>
      </c>
      <c r="F236" s="936"/>
      <c r="G236" s="8"/>
      <c r="H236" s="8"/>
    </row>
    <row r="237" spans="1:18" ht="15.6" thickTop="1" thickBot="1" x14ac:dyDescent="0.35">
      <c r="A237" s="168" t="s">
        <v>3</v>
      </c>
      <c r="B237" s="119">
        <v>0.2</v>
      </c>
      <c r="C237" s="141">
        <f>C239*B237</f>
        <v>0.60000000000000009</v>
      </c>
      <c r="D237" s="141">
        <f>D239*B237</f>
        <v>1.2000000000000002</v>
      </c>
      <c r="E237" s="119">
        <f>E239*B237</f>
        <v>2.4000000000000004</v>
      </c>
      <c r="F237" s="921">
        <f>C237+D237</f>
        <v>1.8000000000000003</v>
      </c>
      <c r="G237" s="8"/>
      <c r="H237" s="8"/>
    </row>
    <row r="238" spans="1:18" ht="15" thickBot="1" x14ac:dyDescent="0.35">
      <c r="A238" s="103" t="s">
        <v>4</v>
      </c>
      <c r="B238" s="121">
        <v>0.5</v>
      </c>
      <c r="C238" s="142">
        <f>C239*B238</f>
        <v>1.5</v>
      </c>
      <c r="D238" s="142">
        <f>D239*B238</f>
        <v>3</v>
      </c>
      <c r="E238" s="121">
        <f>E239*B238</f>
        <v>6</v>
      </c>
      <c r="F238" s="921">
        <f t="shared" ref="F238:F242" si="49">C238+D238</f>
        <v>4.5</v>
      </c>
      <c r="G238" s="8"/>
      <c r="H238" s="8"/>
    </row>
    <row r="239" spans="1:18" ht="15" thickBot="1" x14ac:dyDescent="0.35">
      <c r="A239" s="104" t="s">
        <v>5</v>
      </c>
      <c r="B239" s="123">
        <v>1</v>
      </c>
      <c r="C239" s="143">
        <v>3</v>
      </c>
      <c r="D239" s="143">
        <v>6</v>
      </c>
      <c r="E239" s="123">
        <v>12</v>
      </c>
      <c r="F239" s="921">
        <f t="shared" si="49"/>
        <v>9</v>
      </c>
      <c r="G239" s="8"/>
      <c r="H239" s="8"/>
    </row>
    <row r="240" spans="1:18" ht="15" thickBot="1" x14ac:dyDescent="0.35">
      <c r="A240" s="105" t="s">
        <v>6</v>
      </c>
      <c r="B240" s="125">
        <v>1.5</v>
      </c>
      <c r="C240" s="144">
        <f>C239*B240</f>
        <v>4.5</v>
      </c>
      <c r="D240" s="144">
        <f>D239*B240</f>
        <v>9</v>
      </c>
      <c r="E240" s="125">
        <f>E239*B240</f>
        <v>18</v>
      </c>
      <c r="F240" s="921">
        <f t="shared" si="49"/>
        <v>13.5</v>
      </c>
      <c r="G240" s="8"/>
      <c r="H240" s="8"/>
    </row>
    <row r="241" spans="1:8" ht="15" thickBot="1" x14ac:dyDescent="0.35">
      <c r="A241" s="106" t="s">
        <v>7</v>
      </c>
      <c r="B241" s="127">
        <v>2</v>
      </c>
      <c r="C241" s="145">
        <f>C239*B241</f>
        <v>6</v>
      </c>
      <c r="D241" s="145">
        <f>D239*B241</f>
        <v>12</v>
      </c>
      <c r="E241" s="127">
        <f>E239*B241</f>
        <v>24</v>
      </c>
      <c r="F241" s="921">
        <f t="shared" si="49"/>
        <v>18</v>
      </c>
      <c r="G241" s="8"/>
      <c r="H241" s="8"/>
    </row>
    <row r="242" spans="1:8" ht="15" thickBot="1" x14ac:dyDescent="0.35">
      <c r="A242" s="107" t="s">
        <v>8</v>
      </c>
      <c r="B242" s="129">
        <v>3</v>
      </c>
      <c r="C242" s="146">
        <f>C239*B242</f>
        <v>9</v>
      </c>
      <c r="D242" s="146">
        <f>D239*B242</f>
        <v>18</v>
      </c>
      <c r="E242" s="129">
        <f>E239*B242</f>
        <v>36</v>
      </c>
      <c r="F242" s="921">
        <f t="shared" si="49"/>
        <v>27</v>
      </c>
      <c r="G242" s="8"/>
      <c r="H242" s="8"/>
    </row>
    <row r="243" spans="1:8" x14ac:dyDescent="0.3">
      <c r="A243" s="328" t="s">
        <v>12</v>
      </c>
      <c r="B243" s="919">
        <v>5</v>
      </c>
      <c r="C243" s="913">
        <f>C239*B243</f>
        <v>15</v>
      </c>
      <c r="D243" s="945">
        <f>D239*B243</f>
        <v>30</v>
      </c>
      <c r="E243" s="919">
        <f>E239*B243</f>
        <v>60</v>
      </c>
      <c r="F243" s="921">
        <f>C243+D243</f>
        <v>45</v>
      </c>
      <c r="G243" s="8"/>
      <c r="H243" s="8"/>
    </row>
    <row r="244" spans="1:8" x14ac:dyDescent="0.3">
      <c r="A244" s="328" t="s">
        <v>16</v>
      </c>
      <c r="B244" s="943"/>
      <c r="C244" s="944"/>
      <c r="D244" s="946"/>
      <c r="E244" s="943"/>
      <c r="F244" s="936"/>
      <c r="G244" s="8"/>
      <c r="H244" s="8"/>
    </row>
    <row r="245" spans="1:8" ht="15" thickBot="1" x14ac:dyDescent="0.35">
      <c r="A245" s="328" t="s">
        <v>9</v>
      </c>
      <c r="B245" s="920"/>
      <c r="C245" s="914"/>
      <c r="D245" s="947"/>
      <c r="E245" s="920"/>
      <c r="F245" s="922"/>
      <c r="G245" s="8"/>
      <c r="H245" s="8"/>
    </row>
    <row r="246" spans="1:8" x14ac:dyDescent="0.3">
      <c r="A246" s="328" t="s">
        <v>10</v>
      </c>
      <c r="B246" s="919">
        <v>7</v>
      </c>
      <c r="C246" s="913">
        <f>C239*B246</f>
        <v>21</v>
      </c>
      <c r="D246" s="945">
        <f>D239*B246</f>
        <v>42</v>
      </c>
      <c r="E246" s="919">
        <f>E239*B246</f>
        <v>84</v>
      </c>
      <c r="F246" s="921">
        <f>C246+D246</f>
        <v>63</v>
      </c>
      <c r="G246" s="8"/>
      <c r="H246" s="8"/>
    </row>
    <row r="247" spans="1:8" x14ac:dyDescent="0.3">
      <c r="A247" s="328" t="s">
        <v>17</v>
      </c>
      <c r="B247" s="943"/>
      <c r="C247" s="944"/>
      <c r="D247" s="946"/>
      <c r="E247" s="943"/>
      <c r="F247" s="936"/>
      <c r="G247" s="8"/>
      <c r="H247" s="8"/>
    </row>
    <row r="248" spans="1:8" ht="15" thickBot="1" x14ac:dyDescent="0.35">
      <c r="A248" s="328" t="s">
        <v>18</v>
      </c>
      <c r="B248" s="920"/>
      <c r="C248" s="914"/>
      <c r="D248" s="947"/>
      <c r="E248" s="920"/>
      <c r="F248" s="922"/>
      <c r="G248" s="8"/>
      <c r="H248" s="8"/>
    </row>
    <row r="249" spans="1:8" x14ac:dyDescent="0.3">
      <c r="A249" s="328" t="s">
        <v>14</v>
      </c>
      <c r="B249" s="919">
        <v>10</v>
      </c>
      <c r="C249" s="913">
        <f>C239*B249</f>
        <v>30</v>
      </c>
      <c r="D249" s="945">
        <f>D239*B249</f>
        <v>60</v>
      </c>
      <c r="E249" s="919">
        <f>E239*B249</f>
        <v>120</v>
      </c>
      <c r="F249" s="921">
        <f>C249+D249</f>
        <v>90</v>
      </c>
      <c r="G249" s="8"/>
      <c r="H249" s="8"/>
    </row>
    <row r="250" spans="1:8" ht="15" thickBot="1" x14ac:dyDescent="0.35">
      <c r="A250" s="432" t="s">
        <v>19</v>
      </c>
      <c r="B250" s="920"/>
      <c r="C250" s="914"/>
      <c r="D250" s="947"/>
      <c r="E250" s="920"/>
      <c r="F250" s="922"/>
      <c r="G250" s="8"/>
      <c r="H250" s="8"/>
    </row>
    <row r="251" spans="1:8" ht="15" thickBot="1" x14ac:dyDescent="0.35">
      <c r="A251" s="425" t="s">
        <v>15</v>
      </c>
      <c r="B251" s="329">
        <v>15</v>
      </c>
      <c r="C251" s="330">
        <f>C239*B251</f>
        <v>45</v>
      </c>
      <c r="D251" s="330">
        <f>D239*B251</f>
        <v>90</v>
      </c>
      <c r="E251" s="329">
        <f>E239*B251</f>
        <v>180</v>
      </c>
      <c r="F251" s="13">
        <f>C251+D251</f>
        <v>135</v>
      </c>
      <c r="G251" s="8"/>
      <c r="H251" s="8"/>
    </row>
    <row r="252" spans="1:8" ht="15" thickBot="1" x14ac:dyDescent="0.35">
      <c r="A252" s="425" t="s">
        <v>25</v>
      </c>
      <c r="B252" s="329">
        <v>20</v>
      </c>
      <c r="C252" s="330">
        <f>C239*B252</f>
        <v>60</v>
      </c>
      <c r="D252" s="330">
        <f>D239*B252</f>
        <v>120</v>
      </c>
      <c r="E252" s="329">
        <f>E239*B252</f>
        <v>240</v>
      </c>
      <c r="F252" s="13">
        <f t="shared" ref="F252:F254" si="50">C252+D252</f>
        <v>180</v>
      </c>
      <c r="G252" s="8"/>
      <c r="H252" s="8"/>
    </row>
    <row r="253" spans="1:8" ht="15" thickBot="1" x14ac:dyDescent="0.35">
      <c r="A253" s="425" t="s">
        <v>13</v>
      </c>
      <c r="B253" s="329">
        <v>35</v>
      </c>
      <c r="C253" s="330">
        <f>B253*C239</f>
        <v>105</v>
      </c>
      <c r="D253" s="330">
        <f>D239*B253</f>
        <v>210</v>
      </c>
      <c r="E253" s="329">
        <f>E239*B253</f>
        <v>420</v>
      </c>
      <c r="F253" s="13">
        <f t="shared" si="50"/>
        <v>315</v>
      </c>
      <c r="G253" s="8"/>
      <c r="H253" s="8"/>
    </row>
    <row r="254" spans="1:8" ht="15" thickBot="1" x14ac:dyDescent="0.35">
      <c r="A254" s="426" t="s">
        <v>11</v>
      </c>
      <c r="B254" s="954">
        <v>40</v>
      </c>
      <c r="C254" s="914">
        <f>C239*B254</f>
        <v>120</v>
      </c>
      <c r="D254" s="914">
        <f>D239*B254</f>
        <v>240</v>
      </c>
      <c r="E254" s="920">
        <f>E239*B254</f>
        <v>480</v>
      </c>
      <c r="F254" s="13">
        <f t="shared" si="50"/>
        <v>360</v>
      </c>
      <c r="G254" s="8"/>
      <c r="H254" s="8"/>
    </row>
    <row r="255" spans="1:8" ht="15" thickBot="1" x14ac:dyDescent="0.35">
      <c r="A255" s="8"/>
      <c r="B255" s="8"/>
      <c r="C255" s="8"/>
      <c r="D255" s="8"/>
      <c r="E255" s="8"/>
      <c r="F255" s="8"/>
      <c r="G255" s="8"/>
      <c r="H255" s="8"/>
    </row>
    <row r="256" spans="1:8" ht="15" thickBot="1" x14ac:dyDescent="0.35">
      <c r="A256" s="415" t="s">
        <v>44</v>
      </c>
      <c r="B256" s="100" t="s">
        <v>32</v>
      </c>
      <c r="C256" s="1218" t="s">
        <v>102</v>
      </c>
      <c r="D256" s="1222"/>
      <c r="E256" s="1219"/>
      <c r="F256" s="13" t="s">
        <v>42</v>
      </c>
      <c r="G256" s="8"/>
      <c r="H256" s="8"/>
    </row>
    <row r="257" spans="1:8" ht="15.6" thickTop="1" thickBot="1" x14ac:dyDescent="0.35">
      <c r="A257" s="416" t="s">
        <v>47</v>
      </c>
      <c r="B257" s="167" t="s">
        <v>33</v>
      </c>
      <c r="C257" s="140">
        <v>0</v>
      </c>
      <c r="D257" s="151">
        <v>1</v>
      </c>
      <c r="E257" s="13" t="s">
        <v>34</v>
      </c>
      <c r="F257" s="936"/>
      <c r="G257" s="8"/>
      <c r="H257" s="8"/>
    </row>
    <row r="258" spans="1:8" ht="15.6" thickTop="1" thickBot="1" x14ac:dyDescent="0.35">
      <c r="A258" s="168" t="s">
        <v>3</v>
      </c>
      <c r="B258" s="119">
        <v>0.2</v>
      </c>
      <c r="C258" s="141">
        <f>C260*B258</f>
        <v>0.60000000000000009</v>
      </c>
      <c r="D258" s="141">
        <f>D260*B258</f>
        <v>1.2000000000000002</v>
      </c>
      <c r="E258" s="119">
        <f>E260*B258</f>
        <v>2.4000000000000004</v>
      </c>
      <c r="F258" s="921">
        <f>C258+D258</f>
        <v>1.8000000000000003</v>
      </c>
      <c r="G258" s="8"/>
      <c r="H258" s="8"/>
    </row>
    <row r="259" spans="1:8" ht="15" thickBot="1" x14ac:dyDescent="0.35">
      <c r="A259" s="103" t="s">
        <v>4</v>
      </c>
      <c r="B259" s="121">
        <v>0.5</v>
      </c>
      <c r="C259" s="142">
        <f>C260*B259</f>
        <v>1.5</v>
      </c>
      <c r="D259" s="142">
        <f>D260*B259</f>
        <v>3</v>
      </c>
      <c r="E259" s="121">
        <f>E260*B259</f>
        <v>6</v>
      </c>
      <c r="F259" s="921">
        <f t="shared" ref="F259:F263" si="51">C259+D259</f>
        <v>4.5</v>
      </c>
      <c r="G259" s="8"/>
      <c r="H259" s="8"/>
    </row>
    <row r="260" spans="1:8" ht="15" thickBot="1" x14ac:dyDescent="0.35">
      <c r="A260" s="104" t="s">
        <v>5</v>
      </c>
      <c r="B260" s="123">
        <v>1</v>
      </c>
      <c r="C260" s="143">
        <v>3</v>
      </c>
      <c r="D260" s="143">
        <v>6</v>
      </c>
      <c r="E260" s="123">
        <v>12</v>
      </c>
      <c r="F260" s="921">
        <f t="shared" si="51"/>
        <v>9</v>
      </c>
      <c r="G260" s="8"/>
      <c r="H260" s="8"/>
    </row>
    <row r="261" spans="1:8" ht="15" thickBot="1" x14ac:dyDescent="0.35">
      <c r="A261" s="105" t="s">
        <v>6</v>
      </c>
      <c r="B261" s="125">
        <v>1.5</v>
      </c>
      <c r="C261" s="144">
        <f>C260*B261</f>
        <v>4.5</v>
      </c>
      <c r="D261" s="144">
        <f>D260*B261</f>
        <v>9</v>
      </c>
      <c r="E261" s="125">
        <f>E260*B261</f>
        <v>18</v>
      </c>
      <c r="F261" s="921">
        <f t="shared" si="51"/>
        <v>13.5</v>
      </c>
      <c r="G261" s="8"/>
      <c r="H261" s="8"/>
    </row>
    <row r="262" spans="1:8" ht="15" thickBot="1" x14ac:dyDescent="0.35">
      <c r="A262" s="106" t="s">
        <v>7</v>
      </c>
      <c r="B262" s="127">
        <v>2</v>
      </c>
      <c r="C262" s="145">
        <f>C260*B262</f>
        <v>6</v>
      </c>
      <c r="D262" s="145">
        <f>D260*B262</f>
        <v>12</v>
      </c>
      <c r="E262" s="127">
        <f>E260*B262</f>
        <v>24</v>
      </c>
      <c r="F262" s="921">
        <f t="shared" si="51"/>
        <v>18</v>
      </c>
      <c r="G262" s="8"/>
      <c r="H262" s="8"/>
    </row>
    <row r="263" spans="1:8" ht="15" thickBot="1" x14ac:dyDescent="0.35">
      <c r="A263" s="107" t="s">
        <v>8</v>
      </c>
      <c r="B263" s="129">
        <v>3</v>
      </c>
      <c r="C263" s="146">
        <f>C260*B263</f>
        <v>9</v>
      </c>
      <c r="D263" s="146">
        <f>D260*B263</f>
        <v>18</v>
      </c>
      <c r="E263" s="129">
        <f>E260*B263</f>
        <v>36</v>
      </c>
      <c r="F263" s="921">
        <f t="shared" si="51"/>
        <v>27</v>
      </c>
      <c r="G263" s="8"/>
      <c r="H263" s="8"/>
    </row>
    <row r="264" spans="1:8" x14ac:dyDescent="0.3">
      <c r="A264" s="328" t="s">
        <v>12</v>
      </c>
      <c r="B264" s="919">
        <v>5</v>
      </c>
      <c r="C264" s="913">
        <f>C260*B264</f>
        <v>15</v>
      </c>
      <c r="D264" s="945">
        <f>D260*B264</f>
        <v>30</v>
      </c>
      <c r="E264" s="919">
        <f>E260*B264</f>
        <v>60</v>
      </c>
      <c r="F264" s="921">
        <f>C264+D264</f>
        <v>45</v>
      </c>
      <c r="G264" s="8"/>
      <c r="H264" s="8"/>
    </row>
    <row r="265" spans="1:8" x14ac:dyDescent="0.3">
      <c r="A265" s="328" t="s">
        <v>16</v>
      </c>
      <c r="B265" s="943"/>
      <c r="C265" s="944"/>
      <c r="D265" s="946"/>
      <c r="E265" s="943"/>
      <c r="F265" s="936"/>
      <c r="G265" s="8"/>
      <c r="H265" s="8"/>
    </row>
    <row r="266" spans="1:8" ht="15" thickBot="1" x14ac:dyDescent="0.35">
      <c r="A266" s="328" t="s">
        <v>9</v>
      </c>
      <c r="B266" s="920"/>
      <c r="C266" s="914"/>
      <c r="D266" s="947"/>
      <c r="E266" s="920"/>
      <c r="F266" s="922"/>
      <c r="G266" s="8"/>
      <c r="H266" s="8"/>
    </row>
    <row r="267" spans="1:8" x14ac:dyDescent="0.3">
      <c r="A267" s="328" t="s">
        <v>10</v>
      </c>
      <c r="B267" s="919">
        <v>7</v>
      </c>
      <c r="C267" s="913">
        <f>C260*B267</f>
        <v>21</v>
      </c>
      <c r="D267" s="945">
        <f>D260*B267</f>
        <v>42</v>
      </c>
      <c r="E267" s="919">
        <f>E260*B267</f>
        <v>84</v>
      </c>
      <c r="F267" s="921">
        <f>C267+D267</f>
        <v>63</v>
      </c>
      <c r="G267" s="8"/>
      <c r="H267" s="8"/>
    </row>
    <row r="268" spans="1:8" x14ac:dyDescent="0.3">
      <c r="A268" s="328" t="s">
        <v>17</v>
      </c>
      <c r="B268" s="943"/>
      <c r="C268" s="944"/>
      <c r="D268" s="946"/>
      <c r="E268" s="943"/>
      <c r="F268" s="936"/>
      <c r="G268" s="8"/>
      <c r="H268" s="8"/>
    </row>
    <row r="269" spans="1:8" ht="15" thickBot="1" x14ac:dyDescent="0.35">
      <c r="A269" s="328" t="s">
        <v>18</v>
      </c>
      <c r="B269" s="920"/>
      <c r="C269" s="914"/>
      <c r="D269" s="947"/>
      <c r="E269" s="920"/>
      <c r="F269" s="922"/>
      <c r="G269" s="8"/>
      <c r="H269" s="8"/>
    </row>
    <row r="270" spans="1:8" x14ac:dyDescent="0.3">
      <c r="A270" s="328" t="s">
        <v>14</v>
      </c>
      <c r="B270" s="919">
        <v>10</v>
      </c>
      <c r="C270" s="913">
        <f>C260*B270</f>
        <v>30</v>
      </c>
      <c r="D270" s="945">
        <f>D260*B270</f>
        <v>60</v>
      </c>
      <c r="E270" s="919">
        <f>E260*B270</f>
        <v>120</v>
      </c>
      <c r="F270" s="921">
        <f>C270+D270</f>
        <v>90</v>
      </c>
      <c r="G270" s="8"/>
      <c r="H270" s="8"/>
    </row>
    <row r="271" spans="1:8" ht="15" thickBot="1" x14ac:dyDescent="0.35">
      <c r="A271" s="432" t="s">
        <v>19</v>
      </c>
      <c r="B271" s="920"/>
      <c r="C271" s="914"/>
      <c r="D271" s="947"/>
      <c r="E271" s="920"/>
      <c r="F271" s="922"/>
      <c r="G271" s="8"/>
      <c r="H271" s="8"/>
    </row>
    <row r="272" spans="1:8" ht="15" thickBot="1" x14ac:dyDescent="0.35">
      <c r="A272" s="425" t="s">
        <v>15</v>
      </c>
      <c r="B272" s="329">
        <v>15</v>
      </c>
      <c r="C272" s="330">
        <f>C260*B272</f>
        <v>45</v>
      </c>
      <c r="D272" s="330">
        <f>D260*B272</f>
        <v>90</v>
      </c>
      <c r="E272" s="329">
        <f>E260*B272</f>
        <v>180</v>
      </c>
      <c r="F272" s="13">
        <f>C272+D272</f>
        <v>135</v>
      </c>
      <c r="G272" s="8"/>
      <c r="H272" s="8"/>
    </row>
    <row r="273" spans="1:8" ht="15" thickBot="1" x14ac:dyDescent="0.35">
      <c r="A273" s="425" t="s">
        <v>25</v>
      </c>
      <c r="B273" s="329">
        <v>20</v>
      </c>
      <c r="C273" s="330">
        <f>C260*B273</f>
        <v>60</v>
      </c>
      <c r="D273" s="330">
        <f>D260*B273</f>
        <v>120</v>
      </c>
      <c r="E273" s="329">
        <f>E260*B273</f>
        <v>240</v>
      </c>
      <c r="F273" s="13">
        <f t="shared" ref="F273:F275" si="52">C273+D273</f>
        <v>180</v>
      </c>
      <c r="G273" s="8"/>
      <c r="H273" s="8"/>
    </row>
    <row r="274" spans="1:8" ht="15" thickBot="1" x14ac:dyDescent="0.35">
      <c r="A274" s="425" t="s">
        <v>13</v>
      </c>
      <c r="B274" s="329">
        <v>35</v>
      </c>
      <c r="C274" s="330">
        <f>B274*C260</f>
        <v>105</v>
      </c>
      <c r="D274" s="330">
        <f>D260*B274</f>
        <v>210</v>
      </c>
      <c r="E274" s="329">
        <f>E260*B274</f>
        <v>420</v>
      </c>
      <c r="F274" s="13">
        <f t="shared" si="52"/>
        <v>315</v>
      </c>
      <c r="G274" s="8"/>
      <c r="H274" s="8"/>
    </row>
    <row r="275" spans="1:8" ht="15" thickBot="1" x14ac:dyDescent="0.35">
      <c r="A275" s="426" t="s">
        <v>11</v>
      </c>
      <c r="B275" s="954">
        <v>40</v>
      </c>
      <c r="C275" s="914">
        <f>C260*B275</f>
        <v>120</v>
      </c>
      <c r="D275" s="914">
        <f>D260*B275</f>
        <v>240</v>
      </c>
      <c r="E275" s="920">
        <f>E260*B275</f>
        <v>480</v>
      </c>
      <c r="F275" s="13">
        <f t="shared" si="52"/>
        <v>360</v>
      </c>
      <c r="G275" s="8"/>
      <c r="H275" s="8"/>
    </row>
    <row r="276" spans="1:8" ht="15" thickBot="1" x14ac:dyDescent="0.35">
      <c r="A276" s="8"/>
      <c r="B276" s="8"/>
      <c r="C276" s="8"/>
      <c r="D276" s="8"/>
      <c r="E276" s="8"/>
      <c r="F276" s="8"/>
      <c r="G276" s="8"/>
      <c r="H276" s="8"/>
    </row>
    <row r="277" spans="1:8" ht="15" thickBot="1" x14ac:dyDescent="0.35">
      <c r="A277" s="512" t="s">
        <v>46</v>
      </c>
      <c r="B277" s="100" t="s">
        <v>32</v>
      </c>
      <c r="C277" s="1218" t="s">
        <v>102</v>
      </c>
      <c r="D277" s="1222"/>
      <c r="E277" s="1219"/>
      <c r="F277" s="13" t="s">
        <v>42</v>
      </c>
      <c r="G277" s="13" t="s">
        <v>79</v>
      </c>
      <c r="H277" s="13" t="s">
        <v>80</v>
      </c>
    </row>
    <row r="278" spans="1:8" ht="15.6" thickTop="1" thickBot="1" x14ac:dyDescent="0.35">
      <c r="A278" s="513" t="s">
        <v>108</v>
      </c>
      <c r="B278" s="167" t="s">
        <v>33</v>
      </c>
      <c r="C278" s="140">
        <v>0</v>
      </c>
      <c r="D278" s="151">
        <v>1</v>
      </c>
      <c r="E278" s="13" t="s">
        <v>34</v>
      </c>
      <c r="F278" s="936"/>
      <c r="G278" s="936" t="s">
        <v>82</v>
      </c>
      <c r="H278" s="936" t="s">
        <v>81</v>
      </c>
    </row>
    <row r="279" spans="1:8" ht="15.6" thickTop="1" thickBot="1" x14ac:dyDescent="0.35">
      <c r="A279" s="168" t="s">
        <v>3</v>
      </c>
      <c r="B279" s="119">
        <v>0.2</v>
      </c>
      <c r="C279" s="141">
        <f>C281*B279</f>
        <v>0</v>
      </c>
      <c r="D279" s="141">
        <f>D281*B279</f>
        <v>140</v>
      </c>
      <c r="E279" s="119">
        <f>E281*B279</f>
        <v>140</v>
      </c>
      <c r="F279" s="921">
        <f>D279*1.3</f>
        <v>182</v>
      </c>
      <c r="G279" s="921">
        <f>B258/B279</f>
        <v>1</v>
      </c>
      <c r="H279" s="921">
        <f>F24/(F279*0.25)</f>
        <v>270.30549450549455</v>
      </c>
    </row>
    <row r="280" spans="1:8" ht="15" thickBot="1" x14ac:dyDescent="0.35">
      <c r="A280" s="103" t="s">
        <v>4</v>
      </c>
      <c r="B280" s="121">
        <v>0.5</v>
      </c>
      <c r="C280" s="142">
        <f>C281*B280</f>
        <v>0</v>
      </c>
      <c r="D280" s="142">
        <f>D281*B280</f>
        <v>350</v>
      </c>
      <c r="E280" s="121">
        <f>E281*B280</f>
        <v>350</v>
      </c>
      <c r="F280" s="998">
        <f t="shared" ref="F280:F296" si="53">D280*1.3</f>
        <v>455</v>
      </c>
      <c r="G280" s="921">
        <f t="shared" ref="G280:G285" si="54">B259/B280</f>
        <v>1</v>
      </c>
      <c r="H280" s="998">
        <f t="shared" ref="H280:H296" si="55">F25/(F280*0.25)</f>
        <v>270.30549450549449</v>
      </c>
    </row>
    <row r="281" spans="1:8" ht="15" thickBot="1" x14ac:dyDescent="0.35">
      <c r="A281" s="104" t="s">
        <v>5</v>
      </c>
      <c r="B281" s="123">
        <v>1</v>
      </c>
      <c r="C281" s="143">
        <v>0</v>
      </c>
      <c r="D281" s="143">
        <v>700</v>
      </c>
      <c r="E281" s="123">
        <v>700</v>
      </c>
      <c r="F281" s="998">
        <f t="shared" si="53"/>
        <v>910</v>
      </c>
      <c r="G281" s="921">
        <f t="shared" si="54"/>
        <v>1</v>
      </c>
      <c r="H281" s="998">
        <f t="shared" si="55"/>
        <v>270.30549450549449</v>
      </c>
    </row>
    <row r="282" spans="1:8" ht="15" thickBot="1" x14ac:dyDescent="0.35">
      <c r="A282" s="105" t="s">
        <v>6</v>
      </c>
      <c r="B282" s="125">
        <v>1.5</v>
      </c>
      <c r="C282" s="144">
        <f>C281*B282</f>
        <v>0</v>
      </c>
      <c r="D282" s="144">
        <f>D281*B282</f>
        <v>1050</v>
      </c>
      <c r="E282" s="125">
        <f>E281*B282</f>
        <v>1050</v>
      </c>
      <c r="F282" s="998">
        <f t="shared" si="53"/>
        <v>1365</v>
      </c>
      <c r="G282" s="921">
        <f t="shared" si="54"/>
        <v>1</v>
      </c>
      <c r="H282" s="998">
        <f t="shared" si="55"/>
        <v>270.30549450549449</v>
      </c>
    </row>
    <row r="283" spans="1:8" ht="15" thickBot="1" x14ac:dyDescent="0.35">
      <c r="A283" s="106" t="s">
        <v>7</v>
      </c>
      <c r="B283" s="127">
        <v>2</v>
      </c>
      <c r="C283" s="145">
        <f>C281*B283</f>
        <v>0</v>
      </c>
      <c r="D283" s="145">
        <f>D281*B283</f>
        <v>1400</v>
      </c>
      <c r="E283" s="127">
        <f>E281*B283</f>
        <v>1400</v>
      </c>
      <c r="F283" s="998">
        <f t="shared" si="53"/>
        <v>1820</v>
      </c>
      <c r="G283" s="921">
        <f t="shared" si="54"/>
        <v>1</v>
      </c>
      <c r="H283" s="998">
        <f t="shared" si="55"/>
        <v>270.30549450549449</v>
      </c>
    </row>
    <row r="284" spans="1:8" ht="15" thickBot="1" x14ac:dyDescent="0.35">
      <c r="A284" s="107" t="s">
        <v>8</v>
      </c>
      <c r="B284" s="129">
        <v>3</v>
      </c>
      <c r="C284" s="146">
        <f>C281*B284</f>
        <v>0</v>
      </c>
      <c r="D284" s="146">
        <f>D281*B284</f>
        <v>2100</v>
      </c>
      <c r="E284" s="129">
        <f>E281*B284</f>
        <v>2100</v>
      </c>
      <c r="F284" s="998">
        <f t="shared" si="53"/>
        <v>2730</v>
      </c>
      <c r="G284" s="921">
        <f t="shared" si="54"/>
        <v>1</v>
      </c>
      <c r="H284" s="998">
        <f t="shared" si="55"/>
        <v>270.30549450549449</v>
      </c>
    </row>
    <row r="285" spans="1:8" ht="15" thickBot="1" x14ac:dyDescent="0.35">
      <c r="A285" s="328" t="s">
        <v>12</v>
      </c>
      <c r="B285" s="420">
        <v>5</v>
      </c>
      <c r="C285" s="421">
        <f>C281*B285</f>
        <v>0</v>
      </c>
      <c r="D285" s="421">
        <f>D281*B285</f>
        <v>3500</v>
      </c>
      <c r="E285" s="422">
        <f>E281*B285</f>
        <v>3500</v>
      </c>
      <c r="F285" s="998">
        <f t="shared" si="53"/>
        <v>4550</v>
      </c>
      <c r="G285" s="921">
        <f t="shared" si="54"/>
        <v>1</v>
      </c>
      <c r="H285" s="998">
        <f t="shared" si="55"/>
        <v>270.30549450549449</v>
      </c>
    </row>
    <row r="286" spans="1:8" ht="15" thickBot="1" x14ac:dyDescent="0.35">
      <c r="A286" s="328" t="s">
        <v>16</v>
      </c>
      <c r="B286" s="420">
        <v>5</v>
      </c>
      <c r="C286" s="421">
        <f>C281*B286</f>
        <v>0</v>
      </c>
      <c r="D286" s="421">
        <f>D281*B286</f>
        <v>3500</v>
      </c>
      <c r="E286" s="422">
        <f>E281*B286</f>
        <v>3500</v>
      </c>
      <c r="F286" s="998">
        <f t="shared" si="53"/>
        <v>4550</v>
      </c>
      <c r="G286" s="921">
        <f>B264/B286</f>
        <v>1</v>
      </c>
      <c r="H286" s="998">
        <f>F30/(F286*0.25)</f>
        <v>270.30549450549449</v>
      </c>
    </row>
    <row r="287" spans="1:8" ht="15" thickBot="1" x14ac:dyDescent="0.35">
      <c r="A287" s="333" t="s">
        <v>9</v>
      </c>
      <c r="B287" s="420">
        <v>5</v>
      </c>
      <c r="C287" s="421">
        <f>C281*B287</f>
        <v>0</v>
      </c>
      <c r="D287" s="421">
        <f>D281*B287</f>
        <v>3500</v>
      </c>
      <c r="E287" s="422">
        <f>E281*B287</f>
        <v>3500</v>
      </c>
      <c r="F287" s="998">
        <f t="shared" si="53"/>
        <v>4550</v>
      </c>
      <c r="G287" s="921">
        <f>B264/B287</f>
        <v>1</v>
      </c>
      <c r="H287" s="998">
        <f>F30/(F287*0.25)</f>
        <v>270.30549450549449</v>
      </c>
    </row>
    <row r="288" spans="1:8" ht="15" thickBot="1" x14ac:dyDescent="0.35">
      <c r="A288" s="328" t="s">
        <v>10</v>
      </c>
      <c r="B288" s="420">
        <v>7</v>
      </c>
      <c r="C288" s="421">
        <f>C281*B288</f>
        <v>0</v>
      </c>
      <c r="D288" s="421">
        <f>D281*B288</f>
        <v>4900</v>
      </c>
      <c r="E288" s="422">
        <f>E281*B288</f>
        <v>4900</v>
      </c>
      <c r="F288" s="998">
        <f t="shared" si="53"/>
        <v>6370</v>
      </c>
      <c r="G288" s="921">
        <f t="shared" ref="G288" si="56">B267/B288</f>
        <v>1</v>
      </c>
      <c r="H288" s="998">
        <f t="shared" si="55"/>
        <v>270.30549450549449</v>
      </c>
    </row>
    <row r="289" spans="1:18" ht="15" thickBot="1" x14ac:dyDescent="0.35">
      <c r="A289" s="328" t="s">
        <v>17</v>
      </c>
      <c r="B289" s="420">
        <v>7</v>
      </c>
      <c r="C289" s="421">
        <f>C281*B289</f>
        <v>0</v>
      </c>
      <c r="D289" s="421">
        <f>D281*B289</f>
        <v>4900</v>
      </c>
      <c r="E289" s="422">
        <f>E281*B289</f>
        <v>4900</v>
      </c>
      <c r="F289" s="998">
        <f t="shared" si="53"/>
        <v>6370</v>
      </c>
      <c r="G289" s="921">
        <f>B267/B289</f>
        <v>1</v>
      </c>
      <c r="H289" s="998">
        <f>F33/(F289*0.25)</f>
        <v>270.30549450549449</v>
      </c>
    </row>
    <row r="290" spans="1:18" ht="15" thickBot="1" x14ac:dyDescent="0.35">
      <c r="A290" s="333" t="s">
        <v>18</v>
      </c>
      <c r="B290" s="420">
        <v>7</v>
      </c>
      <c r="C290" s="421">
        <f>C281*B290</f>
        <v>0</v>
      </c>
      <c r="D290" s="421">
        <f>D281*B290</f>
        <v>4900</v>
      </c>
      <c r="E290" s="422">
        <f>E281*B290</f>
        <v>4900</v>
      </c>
      <c r="F290" s="998">
        <f t="shared" si="53"/>
        <v>6370</v>
      </c>
      <c r="G290" s="921">
        <f>B267/B290</f>
        <v>1</v>
      </c>
      <c r="H290" s="998">
        <f>F33/(F290*0.25)</f>
        <v>270.30549450549449</v>
      </c>
    </row>
    <row r="291" spans="1:18" ht="15" thickBot="1" x14ac:dyDescent="0.35">
      <c r="A291" s="328" t="s">
        <v>14</v>
      </c>
      <c r="B291" s="420">
        <v>10</v>
      </c>
      <c r="C291" s="421">
        <f>C281*B291</f>
        <v>0</v>
      </c>
      <c r="D291" s="421">
        <f>D281*B291</f>
        <v>7000</v>
      </c>
      <c r="E291" s="422">
        <f>E281*B291</f>
        <v>7000</v>
      </c>
      <c r="F291" s="998">
        <f t="shared" si="53"/>
        <v>9100</v>
      </c>
      <c r="G291" s="921">
        <f t="shared" ref="G291" si="57">B270/B291</f>
        <v>1</v>
      </c>
      <c r="H291" s="998">
        <f t="shared" si="55"/>
        <v>270.30549450549449</v>
      </c>
    </row>
    <row r="292" spans="1:18" ht="15" thickBot="1" x14ac:dyDescent="0.35">
      <c r="A292" s="424" t="s">
        <v>19</v>
      </c>
      <c r="B292" s="420">
        <v>10</v>
      </c>
      <c r="C292" s="421">
        <f>C281*B292</f>
        <v>0</v>
      </c>
      <c r="D292" s="421">
        <f>D281*B292</f>
        <v>7000</v>
      </c>
      <c r="E292" s="422">
        <f>E281*B292</f>
        <v>7000</v>
      </c>
      <c r="F292" s="998">
        <f t="shared" si="53"/>
        <v>9100</v>
      </c>
      <c r="G292" s="921">
        <f>B270/B292</f>
        <v>1</v>
      </c>
      <c r="H292" s="998">
        <f>F36/(F292*0.25)</f>
        <v>270.30549450549449</v>
      </c>
    </row>
    <row r="293" spans="1:18" ht="15" thickBot="1" x14ac:dyDescent="0.35">
      <c r="A293" s="425" t="s">
        <v>15</v>
      </c>
      <c r="B293" s="329">
        <v>15</v>
      </c>
      <c r="C293" s="330">
        <f>C281*B293</f>
        <v>0</v>
      </c>
      <c r="D293" s="330">
        <f>D281*B293</f>
        <v>10500</v>
      </c>
      <c r="E293" s="331">
        <f>E281*B293</f>
        <v>10500</v>
      </c>
      <c r="F293" s="998">
        <f t="shared" si="53"/>
        <v>13650</v>
      </c>
      <c r="G293" s="921">
        <f t="shared" ref="G293:G295" si="58">B272/B293</f>
        <v>1</v>
      </c>
      <c r="H293" s="998">
        <f t="shared" si="55"/>
        <v>270.30549450549449</v>
      </c>
    </row>
    <row r="294" spans="1:18" ht="15" thickBot="1" x14ac:dyDescent="0.35">
      <c r="A294" s="425" t="s">
        <v>25</v>
      </c>
      <c r="B294" s="329">
        <v>20</v>
      </c>
      <c r="C294" s="330">
        <f>C281*B294</f>
        <v>0</v>
      </c>
      <c r="D294" s="330">
        <f>D281*B294</f>
        <v>14000</v>
      </c>
      <c r="E294" s="331">
        <f>E281*B294</f>
        <v>14000</v>
      </c>
      <c r="F294" s="998">
        <f t="shared" si="53"/>
        <v>18200</v>
      </c>
      <c r="G294" s="921">
        <f t="shared" si="58"/>
        <v>1</v>
      </c>
      <c r="H294" s="998">
        <f t="shared" si="55"/>
        <v>270.30549450549449</v>
      </c>
    </row>
    <row r="295" spans="1:18" ht="15" thickBot="1" x14ac:dyDescent="0.35">
      <c r="A295" s="425" t="s">
        <v>13</v>
      </c>
      <c r="B295" s="329">
        <v>35</v>
      </c>
      <c r="C295" s="330">
        <f>C281*B295</f>
        <v>0</v>
      </c>
      <c r="D295" s="330">
        <f>D281*B295</f>
        <v>24500</v>
      </c>
      <c r="E295" s="331">
        <f>E281*B295</f>
        <v>24500</v>
      </c>
      <c r="F295" s="998">
        <f t="shared" si="53"/>
        <v>31850</v>
      </c>
      <c r="G295" s="921">
        <f t="shared" si="58"/>
        <v>1</v>
      </c>
      <c r="H295" s="998">
        <f t="shared" si="55"/>
        <v>270.30549450549449</v>
      </c>
    </row>
    <row r="296" spans="1:18" ht="15" thickBot="1" x14ac:dyDescent="0.35">
      <c r="A296" s="426" t="s">
        <v>11</v>
      </c>
      <c r="B296" s="954">
        <v>40</v>
      </c>
      <c r="C296" s="914">
        <f>C281*B296</f>
        <v>0</v>
      </c>
      <c r="D296" s="914">
        <f>D281*B296</f>
        <v>28000</v>
      </c>
      <c r="E296" s="947">
        <f>E281*B296</f>
        <v>28000</v>
      </c>
      <c r="F296" s="998">
        <f t="shared" si="53"/>
        <v>36400</v>
      </c>
      <c r="G296" s="13">
        <f>B275/B296</f>
        <v>1</v>
      </c>
      <c r="H296" s="13">
        <f t="shared" si="55"/>
        <v>270.30549450549449</v>
      </c>
    </row>
    <row r="297" spans="1:18" ht="15" thickBot="1" x14ac:dyDescent="0.35">
      <c r="A297" s="8"/>
      <c r="B297" s="8"/>
      <c r="C297" s="8"/>
      <c r="D297" s="8"/>
      <c r="E297" s="8"/>
      <c r="F297" s="8"/>
      <c r="G297" s="8"/>
      <c r="H297" s="8"/>
      <c r="K297" s="8"/>
      <c r="L297" s="8"/>
      <c r="M297" s="8"/>
      <c r="N297" s="8"/>
      <c r="O297" s="8"/>
      <c r="P297" s="8"/>
      <c r="Q297" s="8"/>
      <c r="R297" s="8"/>
    </row>
    <row r="298" spans="1:18" ht="15" thickBot="1" x14ac:dyDescent="0.35">
      <c r="A298" s="446" t="s">
        <v>46</v>
      </c>
      <c r="B298" s="100" t="s">
        <v>32</v>
      </c>
      <c r="C298" s="1218" t="s">
        <v>102</v>
      </c>
      <c r="D298" s="1222"/>
      <c r="E298" s="1219"/>
      <c r="F298" s="13" t="s">
        <v>42</v>
      </c>
      <c r="G298" s="13" t="s">
        <v>79</v>
      </c>
      <c r="H298" s="13" t="s">
        <v>80</v>
      </c>
      <c r="K298" s="195"/>
      <c r="L298" s="1016"/>
      <c r="M298" s="1271"/>
      <c r="N298" s="1271"/>
      <c r="O298" s="1271"/>
      <c r="P298" s="1014"/>
      <c r="Q298" s="1014"/>
      <c r="R298" s="1014"/>
    </row>
    <row r="299" spans="1:18" ht="15.6" thickTop="1" thickBot="1" x14ac:dyDescent="0.35">
      <c r="A299" s="447" t="s">
        <v>101</v>
      </c>
      <c r="B299" s="167" t="s">
        <v>33</v>
      </c>
      <c r="C299" s="140">
        <v>0</v>
      </c>
      <c r="D299" s="151">
        <v>1</v>
      </c>
      <c r="E299" s="13" t="s">
        <v>34</v>
      </c>
      <c r="F299" s="936"/>
      <c r="G299" s="936" t="s">
        <v>82</v>
      </c>
      <c r="H299" s="936" t="s">
        <v>81</v>
      </c>
      <c r="K299" s="195"/>
      <c r="L299" s="1016"/>
      <c r="M299" s="1014"/>
      <c r="N299" s="1014"/>
      <c r="O299" s="1014"/>
      <c r="P299" s="1014"/>
      <c r="Q299" s="1014"/>
      <c r="R299" s="1014"/>
    </row>
    <row r="300" spans="1:18" ht="15.6" thickTop="1" thickBot="1" x14ac:dyDescent="0.35">
      <c r="A300" s="168" t="s">
        <v>3</v>
      </c>
      <c r="B300" s="119">
        <v>0.2</v>
      </c>
      <c r="C300" s="141">
        <f>C302*B300</f>
        <v>0.60000000000000009</v>
      </c>
      <c r="D300" s="141">
        <f>D302*B300</f>
        <v>3</v>
      </c>
      <c r="E300" s="119">
        <f>E302*B300</f>
        <v>3</v>
      </c>
      <c r="F300" s="921">
        <f>D300</f>
        <v>3</v>
      </c>
      <c r="G300" s="921">
        <f>B258/B300</f>
        <v>1</v>
      </c>
      <c r="H300" s="921">
        <f>F24/(F300*9+F279*0.25)</f>
        <v>169.64000000000001</v>
      </c>
      <c r="K300" s="192"/>
      <c r="L300" s="1014"/>
      <c r="M300" s="1014"/>
      <c r="N300" s="1014"/>
      <c r="O300" s="1014"/>
      <c r="P300" s="1014"/>
      <c r="Q300" s="1014"/>
      <c r="R300" s="1014"/>
    </row>
    <row r="301" spans="1:18" ht="15" thickBot="1" x14ac:dyDescent="0.35">
      <c r="A301" s="103" t="s">
        <v>4</v>
      </c>
      <c r="B301" s="121">
        <v>0.5</v>
      </c>
      <c r="C301" s="142">
        <f>C302*B301</f>
        <v>1.5</v>
      </c>
      <c r="D301" s="142">
        <f>D302*B301</f>
        <v>7.5</v>
      </c>
      <c r="E301" s="121">
        <f>E302*B301</f>
        <v>7.5</v>
      </c>
      <c r="F301" s="998">
        <f t="shared" ref="F301:F317" si="59">D301</f>
        <v>7.5</v>
      </c>
      <c r="G301" s="921">
        <f t="shared" ref="G301:G306" si="60">B259/B301</f>
        <v>1</v>
      </c>
      <c r="H301" s="998">
        <f t="shared" ref="H301:H317" si="61">F25/(F301*9+F280*0.25)</f>
        <v>169.64</v>
      </c>
      <c r="K301" s="192"/>
      <c r="L301" s="1014"/>
      <c r="M301" s="1014"/>
      <c r="N301" s="1014"/>
      <c r="O301" s="1014"/>
      <c r="P301" s="1014"/>
      <c r="Q301" s="1014"/>
      <c r="R301" s="1014"/>
    </row>
    <row r="302" spans="1:18" ht="15" thickBot="1" x14ac:dyDescent="0.35">
      <c r="A302" s="104" t="s">
        <v>5</v>
      </c>
      <c r="B302" s="123">
        <v>1</v>
      </c>
      <c r="C302" s="143">
        <v>3</v>
      </c>
      <c r="D302" s="143">
        <v>15</v>
      </c>
      <c r="E302" s="123">
        <v>15</v>
      </c>
      <c r="F302" s="998">
        <f t="shared" si="59"/>
        <v>15</v>
      </c>
      <c r="G302" s="921">
        <f t="shared" si="60"/>
        <v>1</v>
      </c>
      <c r="H302" s="998">
        <f t="shared" si="61"/>
        <v>169.64</v>
      </c>
      <c r="K302" s="192"/>
      <c r="L302" s="1014"/>
      <c r="M302" s="1014"/>
      <c r="N302" s="1014"/>
      <c r="O302" s="1014"/>
      <c r="P302" s="1014"/>
      <c r="Q302" s="1014"/>
      <c r="R302" s="1014"/>
    </row>
    <row r="303" spans="1:18" ht="15" thickBot="1" x14ac:dyDescent="0.35">
      <c r="A303" s="105" t="s">
        <v>6</v>
      </c>
      <c r="B303" s="125">
        <v>1.5</v>
      </c>
      <c r="C303" s="144">
        <f>C302*B303</f>
        <v>4.5</v>
      </c>
      <c r="D303" s="144">
        <f>D302*B303</f>
        <v>22.5</v>
      </c>
      <c r="E303" s="125">
        <f>E302*B303</f>
        <v>22.5</v>
      </c>
      <c r="F303" s="998">
        <f t="shared" si="59"/>
        <v>22.5</v>
      </c>
      <c r="G303" s="921">
        <f t="shared" si="60"/>
        <v>1</v>
      </c>
      <c r="H303" s="998">
        <f t="shared" si="61"/>
        <v>169.64</v>
      </c>
      <c r="K303" s="192"/>
      <c r="L303" s="1014"/>
      <c r="M303" s="1014"/>
      <c r="N303" s="1014"/>
      <c r="O303" s="1014"/>
      <c r="P303" s="1014"/>
      <c r="Q303" s="1014"/>
      <c r="R303" s="1014"/>
    </row>
    <row r="304" spans="1:18" ht="15" thickBot="1" x14ac:dyDescent="0.35">
      <c r="A304" s="106" t="s">
        <v>7</v>
      </c>
      <c r="B304" s="127">
        <v>2</v>
      </c>
      <c r="C304" s="145">
        <f>C302*B304</f>
        <v>6</v>
      </c>
      <c r="D304" s="145">
        <f>D302*B304</f>
        <v>30</v>
      </c>
      <c r="E304" s="127">
        <f>E302*B304</f>
        <v>30</v>
      </c>
      <c r="F304" s="998">
        <f t="shared" si="59"/>
        <v>30</v>
      </c>
      <c r="G304" s="921">
        <f t="shared" si="60"/>
        <v>1</v>
      </c>
      <c r="H304" s="998">
        <f t="shared" si="61"/>
        <v>169.64</v>
      </c>
      <c r="K304" s="192"/>
      <c r="L304" s="1014"/>
      <c r="M304" s="1014"/>
      <c r="N304" s="1014"/>
      <c r="O304" s="1014"/>
      <c r="P304" s="1014"/>
      <c r="Q304" s="1014"/>
      <c r="R304" s="1014"/>
    </row>
    <row r="305" spans="1:18" ht="15" thickBot="1" x14ac:dyDescent="0.35">
      <c r="A305" s="107" t="s">
        <v>8</v>
      </c>
      <c r="B305" s="129">
        <v>3</v>
      </c>
      <c r="C305" s="146">
        <f>C302*B305</f>
        <v>9</v>
      </c>
      <c r="D305" s="146">
        <f>D302*B305</f>
        <v>45</v>
      </c>
      <c r="E305" s="129">
        <f>E302*B305</f>
        <v>45</v>
      </c>
      <c r="F305" s="998">
        <f t="shared" si="59"/>
        <v>45</v>
      </c>
      <c r="G305" s="921">
        <f t="shared" si="60"/>
        <v>1</v>
      </c>
      <c r="H305" s="998">
        <f t="shared" si="61"/>
        <v>169.64</v>
      </c>
      <c r="K305" s="192"/>
      <c r="L305" s="1014"/>
      <c r="M305" s="1014"/>
      <c r="N305" s="1014"/>
      <c r="O305" s="1014"/>
      <c r="P305" s="1014"/>
      <c r="Q305" s="1014"/>
      <c r="R305" s="1014"/>
    </row>
    <row r="306" spans="1:18" ht="15" thickBot="1" x14ac:dyDescent="0.35">
      <c r="A306" s="328" t="s">
        <v>12</v>
      </c>
      <c r="B306" s="420">
        <v>5</v>
      </c>
      <c r="C306" s="421">
        <f>C302*B306</f>
        <v>15</v>
      </c>
      <c r="D306" s="421">
        <f>D302*B306</f>
        <v>75</v>
      </c>
      <c r="E306" s="422">
        <f>E302*B306</f>
        <v>75</v>
      </c>
      <c r="F306" s="998">
        <f t="shared" si="59"/>
        <v>75</v>
      </c>
      <c r="G306" s="921">
        <f t="shared" si="60"/>
        <v>1</v>
      </c>
      <c r="H306" s="998">
        <f t="shared" si="61"/>
        <v>169.64</v>
      </c>
      <c r="K306" s="192"/>
      <c r="L306" s="1014"/>
      <c r="M306" s="1014"/>
      <c r="N306" s="1014"/>
      <c r="O306" s="1014"/>
      <c r="P306" s="1014"/>
      <c r="Q306" s="1014"/>
      <c r="R306" s="1014"/>
    </row>
    <row r="307" spans="1:18" ht="15" thickBot="1" x14ac:dyDescent="0.35">
      <c r="A307" s="328" t="s">
        <v>16</v>
      </c>
      <c r="B307" s="420">
        <v>5</v>
      </c>
      <c r="C307" s="421">
        <f>C302*B307</f>
        <v>15</v>
      </c>
      <c r="D307" s="421">
        <f>D302*B307</f>
        <v>75</v>
      </c>
      <c r="E307" s="422">
        <f>E302*B307</f>
        <v>75</v>
      </c>
      <c r="F307" s="998">
        <f t="shared" si="59"/>
        <v>75</v>
      </c>
      <c r="G307" s="921">
        <f>B264/B307</f>
        <v>1</v>
      </c>
      <c r="H307" s="998">
        <f>F30/(F307*9+F286*0.25)</f>
        <v>169.64</v>
      </c>
      <c r="K307" s="192"/>
      <c r="L307" s="1014"/>
      <c r="M307" s="1014"/>
      <c r="N307" s="1014"/>
      <c r="O307" s="1014"/>
      <c r="P307" s="1014"/>
      <c r="Q307" s="1014"/>
      <c r="R307" s="1014"/>
    </row>
    <row r="308" spans="1:18" ht="15" thickBot="1" x14ac:dyDescent="0.35">
      <c r="A308" s="333" t="s">
        <v>9</v>
      </c>
      <c r="B308" s="420">
        <v>5</v>
      </c>
      <c r="C308" s="421">
        <f>C302*B308</f>
        <v>15</v>
      </c>
      <c r="D308" s="421">
        <f>D302*B308</f>
        <v>75</v>
      </c>
      <c r="E308" s="422">
        <f>E302*B308</f>
        <v>75</v>
      </c>
      <c r="F308" s="998">
        <f t="shared" si="59"/>
        <v>75</v>
      </c>
      <c r="G308" s="921">
        <f>B264/B308</f>
        <v>1</v>
      </c>
      <c r="H308" s="998">
        <f>F30/(F308*9+F287*0.25)</f>
        <v>169.64</v>
      </c>
      <c r="K308" s="192"/>
      <c r="L308" s="1014"/>
      <c r="M308" s="1014"/>
      <c r="N308" s="1014"/>
      <c r="O308" s="1014"/>
      <c r="P308" s="1014"/>
      <c r="Q308" s="1014"/>
      <c r="R308" s="1014"/>
    </row>
    <row r="309" spans="1:18" ht="15" thickBot="1" x14ac:dyDescent="0.35">
      <c r="A309" s="328" t="s">
        <v>10</v>
      </c>
      <c r="B309" s="420">
        <v>7</v>
      </c>
      <c r="C309" s="421">
        <f>C302*B309</f>
        <v>21</v>
      </c>
      <c r="D309" s="421">
        <f>D302*B309</f>
        <v>105</v>
      </c>
      <c r="E309" s="422">
        <f>E302*B309</f>
        <v>105</v>
      </c>
      <c r="F309" s="998">
        <f t="shared" si="59"/>
        <v>105</v>
      </c>
      <c r="G309" s="921">
        <f t="shared" ref="G309" si="62">B267/B309</f>
        <v>1</v>
      </c>
      <c r="H309" s="998">
        <f t="shared" si="61"/>
        <v>169.64</v>
      </c>
      <c r="K309" s="192"/>
      <c r="L309" s="1014"/>
      <c r="M309" s="1014"/>
      <c r="N309" s="1014"/>
      <c r="O309" s="1014"/>
      <c r="P309" s="1014"/>
      <c r="Q309" s="1014"/>
      <c r="R309" s="1014"/>
    </row>
    <row r="310" spans="1:18" ht="15" thickBot="1" x14ac:dyDescent="0.35">
      <c r="A310" s="328" t="s">
        <v>17</v>
      </c>
      <c r="B310" s="420">
        <v>7</v>
      </c>
      <c r="C310" s="421">
        <f>C302*B310</f>
        <v>21</v>
      </c>
      <c r="D310" s="421">
        <f>D302*B310</f>
        <v>105</v>
      </c>
      <c r="E310" s="422">
        <f>E302*B310</f>
        <v>105</v>
      </c>
      <c r="F310" s="998">
        <f t="shared" si="59"/>
        <v>105</v>
      </c>
      <c r="G310" s="921">
        <f>B267/B310</f>
        <v>1</v>
      </c>
      <c r="H310" s="998">
        <f>F33/(F310*9+F289*0.25)</f>
        <v>169.64</v>
      </c>
      <c r="K310" s="192"/>
      <c r="L310" s="1014"/>
      <c r="M310" s="1014"/>
      <c r="N310" s="1014"/>
      <c r="O310" s="1014"/>
      <c r="P310" s="1014"/>
      <c r="Q310" s="1014"/>
      <c r="R310" s="1014"/>
    </row>
    <row r="311" spans="1:18" ht="15" thickBot="1" x14ac:dyDescent="0.35">
      <c r="A311" s="333" t="s">
        <v>18</v>
      </c>
      <c r="B311" s="420">
        <v>7</v>
      </c>
      <c r="C311" s="421">
        <f>C302*B311</f>
        <v>21</v>
      </c>
      <c r="D311" s="421">
        <f>D302*B311</f>
        <v>105</v>
      </c>
      <c r="E311" s="422">
        <f>E302*B311</f>
        <v>105</v>
      </c>
      <c r="F311" s="998">
        <f t="shared" si="59"/>
        <v>105</v>
      </c>
      <c r="G311" s="921">
        <f>B267/B311</f>
        <v>1</v>
      </c>
      <c r="H311" s="998">
        <f>F33/(F311*9+F290*0.25)</f>
        <v>169.64</v>
      </c>
      <c r="K311" s="192"/>
      <c r="L311" s="1014"/>
      <c r="M311" s="1014"/>
      <c r="N311" s="1014"/>
      <c r="O311" s="1014"/>
      <c r="P311" s="1014"/>
      <c r="Q311" s="1014"/>
      <c r="R311" s="1014"/>
    </row>
    <row r="312" spans="1:18" ht="15" thickBot="1" x14ac:dyDescent="0.35">
      <c r="A312" s="328" t="s">
        <v>14</v>
      </c>
      <c r="B312" s="420">
        <v>10</v>
      </c>
      <c r="C312" s="421">
        <f>C302*B312</f>
        <v>30</v>
      </c>
      <c r="D312" s="421">
        <f>D302*B312</f>
        <v>150</v>
      </c>
      <c r="E312" s="422">
        <f>E302*B312</f>
        <v>150</v>
      </c>
      <c r="F312" s="998">
        <f t="shared" si="59"/>
        <v>150</v>
      </c>
      <c r="G312" s="921">
        <f t="shared" ref="G312" si="63">B270/B312</f>
        <v>1</v>
      </c>
      <c r="H312" s="998">
        <f t="shared" si="61"/>
        <v>169.64</v>
      </c>
      <c r="K312" s="192"/>
      <c r="L312" s="1014"/>
      <c r="M312" s="1014"/>
      <c r="N312" s="1014"/>
      <c r="O312" s="1014"/>
      <c r="P312" s="1014"/>
      <c r="Q312" s="1014"/>
      <c r="R312" s="1014"/>
    </row>
    <row r="313" spans="1:18" ht="15" thickBot="1" x14ac:dyDescent="0.35">
      <c r="A313" s="424" t="s">
        <v>19</v>
      </c>
      <c r="B313" s="420">
        <v>10</v>
      </c>
      <c r="C313" s="421">
        <f>C302*B313</f>
        <v>30</v>
      </c>
      <c r="D313" s="421">
        <f>D302*B313</f>
        <v>150</v>
      </c>
      <c r="E313" s="422">
        <f>E302*B313</f>
        <v>150</v>
      </c>
      <c r="F313" s="998">
        <f t="shared" si="59"/>
        <v>150</v>
      </c>
      <c r="G313" s="921">
        <f>B270/B313</f>
        <v>1</v>
      </c>
      <c r="H313" s="998">
        <f>F36/(F313*9+F292*0.25)</f>
        <v>169.64</v>
      </c>
      <c r="K313" s="192"/>
      <c r="L313" s="1014"/>
      <c r="M313" s="1014"/>
      <c r="N313" s="1014"/>
      <c r="O313" s="1014"/>
      <c r="P313" s="1014"/>
      <c r="Q313" s="1014"/>
      <c r="R313" s="1014"/>
    </row>
    <row r="314" spans="1:18" ht="15" thickBot="1" x14ac:dyDescent="0.35">
      <c r="A314" s="425" t="s">
        <v>15</v>
      </c>
      <c r="B314" s="329">
        <v>15</v>
      </c>
      <c r="C314" s="330">
        <f>C302*B314</f>
        <v>45</v>
      </c>
      <c r="D314" s="330">
        <f>D302*B314</f>
        <v>225</v>
      </c>
      <c r="E314" s="331">
        <f>E302*B314</f>
        <v>225</v>
      </c>
      <c r="F314" s="998">
        <f t="shared" si="59"/>
        <v>225</v>
      </c>
      <c r="G314" s="921">
        <f t="shared" ref="G314:G317" si="64">B272/B314</f>
        <v>1</v>
      </c>
      <c r="H314" s="998">
        <f t="shared" si="61"/>
        <v>169.64</v>
      </c>
      <c r="K314" s="192"/>
      <c r="L314" s="1014"/>
      <c r="M314" s="1014"/>
      <c r="N314" s="1014"/>
      <c r="O314" s="1014"/>
      <c r="P314" s="1014"/>
      <c r="Q314" s="1014"/>
      <c r="R314" s="1014"/>
    </row>
    <row r="315" spans="1:18" ht="15" thickBot="1" x14ac:dyDescent="0.35">
      <c r="A315" s="425" t="s">
        <v>25</v>
      </c>
      <c r="B315" s="329">
        <v>20</v>
      </c>
      <c r="C315" s="330">
        <f>C302*B315</f>
        <v>60</v>
      </c>
      <c r="D315" s="330">
        <f>D302*B315</f>
        <v>300</v>
      </c>
      <c r="E315" s="331">
        <f>E302*B315</f>
        <v>300</v>
      </c>
      <c r="F315" s="998">
        <f t="shared" si="59"/>
        <v>300</v>
      </c>
      <c r="G315" s="921">
        <f t="shared" si="64"/>
        <v>1</v>
      </c>
      <c r="H315" s="998">
        <f t="shared" si="61"/>
        <v>169.64</v>
      </c>
      <c r="K315" s="192"/>
      <c r="L315" s="1014"/>
      <c r="M315" s="1014"/>
      <c r="N315" s="1014"/>
      <c r="O315" s="1014"/>
      <c r="P315" s="1014"/>
      <c r="Q315" s="1014"/>
      <c r="R315" s="1014"/>
    </row>
    <row r="316" spans="1:18" ht="15" thickBot="1" x14ac:dyDescent="0.35">
      <c r="A316" s="425" t="s">
        <v>13</v>
      </c>
      <c r="B316" s="329">
        <v>35</v>
      </c>
      <c r="C316" s="330">
        <f>C302*B316</f>
        <v>105</v>
      </c>
      <c r="D316" s="330">
        <f>D302*B316</f>
        <v>525</v>
      </c>
      <c r="E316" s="331">
        <f>E302*B316</f>
        <v>525</v>
      </c>
      <c r="F316" s="998">
        <f t="shared" si="59"/>
        <v>525</v>
      </c>
      <c r="G316" s="921">
        <f t="shared" si="64"/>
        <v>1</v>
      </c>
      <c r="H316" s="998">
        <f t="shared" si="61"/>
        <v>169.64</v>
      </c>
      <c r="K316" s="192"/>
      <c r="L316" s="1014"/>
      <c r="M316" s="1014"/>
      <c r="N316" s="1014"/>
      <c r="O316" s="1014"/>
      <c r="P316" s="1014"/>
      <c r="Q316" s="1014"/>
      <c r="R316" s="1014"/>
    </row>
    <row r="317" spans="1:18" ht="15" thickBot="1" x14ac:dyDescent="0.35">
      <c r="A317" s="426" t="s">
        <v>11</v>
      </c>
      <c r="B317" s="954">
        <v>40</v>
      </c>
      <c r="C317" s="914">
        <f>C302*B317</f>
        <v>120</v>
      </c>
      <c r="D317" s="914">
        <f>D302*B317</f>
        <v>600</v>
      </c>
      <c r="E317" s="947">
        <f>E302*B317</f>
        <v>600</v>
      </c>
      <c r="F317" s="998">
        <f t="shared" si="59"/>
        <v>600</v>
      </c>
      <c r="G317" s="13">
        <f t="shared" si="64"/>
        <v>1</v>
      </c>
      <c r="H317" s="13">
        <f t="shared" si="61"/>
        <v>169.64</v>
      </c>
      <c r="K317" s="192"/>
      <c r="L317" s="1014"/>
      <c r="M317" s="1014"/>
      <c r="N317" s="1014"/>
      <c r="O317" s="1014"/>
      <c r="P317" s="1014"/>
      <c r="Q317" s="1014"/>
      <c r="R317" s="1014"/>
    </row>
    <row r="318" spans="1:18" ht="15" thickBot="1" x14ac:dyDescent="0.35">
      <c r="A318" s="8"/>
      <c r="B318" s="8"/>
      <c r="C318" s="8"/>
      <c r="D318" s="8"/>
      <c r="E318" s="8"/>
      <c r="F318" s="8"/>
      <c r="G318" s="8"/>
      <c r="H318" s="8"/>
      <c r="K318" s="8"/>
      <c r="L318" s="8"/>
      <c r="M318" s="8"/>
      <c r="N318" s="8"/>
      <c r="O318" s="8"/>
      <c r="P318" s="8"/>
      <c r="Q318" s="8"/>
      <c r="R318" s="8"/>
    </row>
    <row r="319" spans="1:18" ht="15" thickBot="1" x14ac:dyDescent="0.35">
      <c r="A319" s="164" t="s">
        <v>35</v>
      </c>
      <c r="B319" s="100" t="s">
        <v>32</v>
      </c>
      <c r="C319" s="1218" t="s">
        <v>102</v>
      </c>
      <c r="D319" s="1222"/>
      <c r="E319" s="1219"/>
      <c r="F319" s="13" t="s">
        <v>42</v>
      </c>
      <c r="G319" s="13" t="s">
        <v>79</v>
      </c>
      <c r="H319" s="13" t="s">
        <v>80</v>
      </c>
      <c r="K319" s="195"/>
      <c r="L319" s="1016"/>
      <c r="M319" s="1271"/>
      <c r="N319" s="1271"/>
      <c r="O319" s="1271"/>
      <c r="P319" s="1014"/>
      <c r="Q319" s="1014"/>
      <c r="R319" s="1014"/>
    </row>
    <row r="320" spans="1:18" ht="15.6" thickTop="1" thickBot="1" x14ac:dyDescent="0.35">
      <c r="A320" s="457" t="s">
        <v>39</v>
      </c>
      <c r="B320" s="167" t="s">
        <v>33</v>
      </c>
      <c r="C320" s="140">
        <v>0</v>
      </c>
      <c r="D320" s="151">
        <v>1</v>
      </c>
      <c r="E320" s="13" t="s">
        <v>34</v>
      </c>
      <c r="F320" s="936"/>
      <c r="G320" s="936" t="s">
        <v>82</v>
      </c>
      <c r="H320" s="936" t="s">
        <v>81</v>
      </c>
      <c r="K320" s="195"/>
      <c r="L320" s="1016"/>
      <c r="M320" s="1014"/>
      <c r="N320" s="1014"/>
      <c r="O320" s="1014"/>
      <c r="P320" s="1014"/>
      <c r="Q320" s="1014"/>
      <c r="R320" s="1014"/>
    </row>
    <row r="321" spans="1:18" ht="15.6" thickTop="1" thickBot="1" x14ac:dyDescent="0.35">
      <c r="A321" s="168" t="s">
        <v>3</v>
      </c>
      <c r="B321" s="119">
        <v>0.2</v>
      </c>
      <c r="C321" s="141">
        <f>C323*B321</f>
        <v>0.60000000000000009</v>
      </c>
      <c r="D321" s="141">
        <f>D323*B321</f>
        <v>0.30000000000000004</v>
      </c>
      <c r="E321" s="119">
        <f>E323*B321</f>
        <v>0.30000000000000004</v>
      </c>
      <c r="F321" s="921">
        <f>D321</f>
        <v>0.30000000000000004</v>
      </c>
      <c r="G321" s="921">
        <f>B258/B321</f>
        <v>1</v>
      </c>
      <c r="H321" s="998">
        <f>F24/(F321*400+F279*0.25)</f>
        <v>74.313595166163154</v>
      </c>
      <c r="K321" s="192"/>
      <c r="L321" s="1014"/>
      <c r="M321" s="1014"/>
      <c r="N321" s="1014"/>
      <c r="O321" s="1014"/>
      <c r="P321" s="1014"/>
      <c r="Q321" s="1014"/>
      <c r="R321" s="1014"/>
    </row>
    <row r="322" spans="1:18" ht="15" thickBot="1" x14ac:dyDescent="0.35">
      <c r="A322" s="103" t="s">
        <v>4</v>
      </c>
      <c r="B322" s="121">
        <v>0.5</v>
      </c>
      <c r="C322" s="142">
        <f>C323*B322</f>
        <v>1.5</v>
      </c>
      <c r="D322" s="142">
        <f>D323*B322</f>
        <v>0.75</v>
      </c>
      <c r="E322" s="121">
        <f>E323*B322</f>
        <v>0.75</v>
      </c>
      <c r="F322" s="998">
        <f t="shared" ref="F322:F338" si="65">D322</f>
        <v>0.75</v>
      </c>
      <c r="G322" s="921">
        <f t="shared" ref="G322:G327" si="66">B259/B322</f>
        <v>1</v>
      </c>
      <c r="H322" s="998">
        <f t="shared" ref="H322:H338" si="67">F25/(F322*400+F280*0.25)</f>
        <v>74.31359516616314</v>
      </c>
      <c r="K322" s="192"/>
      <c r="L322" s="1014"/>
      <c r="M322" s="1014"/>
      <c r="N322" s="1014"/>
      <c r="O322" s="1014"/>
      <c r="P322" s="1014"/>
      <c r="Q322" s="1014"/>
      <c r="R322" s="1014"/>
    </row>
    <row r="323" spans="1:18" ht="15" thickBot="1" x14ac:dyDescent="0.35">
      <c r="A323" s="104" t="s">
        <v>5</v>
      </c>
      <c r="B323" s="123">
        <v>1</v>
      </c>
      <c r="C323" s="143">
        <v>3</v>
      </c>
      <c r="D323" s="143">
        <v>1.5</v>
      </c>
      <c r="E323" s="123">
        <v>1.5</v>
      </c>
      <c r="F323" s="998">
        <f t="shared" si="65"/>
        <v>1.5</v>
      </c>
      <c r="G323" s="921">
        <f t="shared" si="66"/>
        <v>1</v>
      </c>
      <c r="H323" s="998">
        <f t="shared" si="67"/>
        <v>74.31359516616314</v>
      </c>
      <c r="K323" s="192"/>
      <c r="L323" s="1014"/>
      <c r="M323" s="1014"/>
      <c r="N323" s="1014"/>
      <c r="O323" s="1014"/>
      <c r="P323" s="1014"/>
      <c r="Q323" s="1014"/>
      <c r="R323" s="1014"/>
    </row>
    <row r="324" spans="1:18" ht="15" thickBot="1" x14ac:dyDescent="0.35">
      <c r="A324" s="105" t="s">
        <v>6</v>
      </c>
      <c r="B324" s="125">
        <v>1.5</v>
      </c>
      <c r="C324" s="144">
        <f>C323*B324</f>
        <v>4.5</v>
      </c>
      <c r="D324" s="144">
        <f>D323*B324</f>
        <v>2.25</v>
      </c>
      <c r="E324" s="125">
        <f>E323*B324</f>
        <v>2.25</v>
      </c>
      <c r="F324" s="998">
        <f t="shared" si="65"/>
        <v>2.25</v>
      </c>
      <c r="G324" s="921">
        <f t="shared" si="66"/>
        <v>1</v>
      </c>
      <c r="H324" s="998">
        <f t="shared" si="67"/>
        <v>74.31359516616314</v>
      </c>
      <c r="K324" s="192"/>
      <c r="L324" s="1014"/>
      <c r="M324" s="1014"/>
      <c r="N324" s="1014"/>
      <c r="O324" s="1014"/>
      <c r="P324" s="1014"/>
      <c r="Q324" s="1014"/>
      <c r="R324" s="1014"/>
    </row>
    <row r="325" spans="1:18" ht="15" thickBot="1" x14ac:dyDescent="0.35">
      <c r="A325" s="106" t="s">
        <v>7</v>
      </c>
      <c r="B325" s="127">
        <v>2</v>
      </c>
      <c r="C325" s="145">
        <f>C323*B325</f>
        <v>6</v>
      </c>
      <c r="D325" s="145">
        <f>D323*B325</f>
        <v>3</v>
      </c>
      <c r="E325" s="127">
        <f>E323*B325</f>
        <v>3</v>
      </c>
      <c r="F325" s="998">
        <f t="shared" si="65"/>
        <v>3</v>
      </c>
      <c r="G325" s="921">
        <f t="shared" si="66"/>
        <v>1</v>
      </c>
      <c r="H325" s="998">
        <f t="shared" si="67"/>
        <v>74.31359516616314</v>
      </c>
      <c r="K325" s="192"/>
      <c r="L325" s="1014"/>
      <c r="M325" s="1014"/>
      <c r="N325" s="1014"/>
      <c r="O325" s="1014"/>
      <c r="P325" s="1014"/>
      <c r="Q325" s="1014"/>
      <c r="R325" s="1014"/>
    </row>
    <row r="326" spans="1:18" ht="15" thickBot="1" x14ac:dyDescent="0.35">
      <c r="A326" s="107" t="s">
        <v>8</v>
      </c>
      <c r="B326" s="129">
        <v>3</v>
      </c>
      <c r="C326" s="146">
        <f>C323*B326</f>
        <v>9</v>
      </c>
      <c r="D326" s="146">
        <f>D323*B326</f>
        <v>4.5</v>
      </c>
      <c r="E326" s="129">
        <f>E323*B326</f>
        <v>4.5</v>
      </c>
      <c r="F326" s="998">
        <f t="shared" si="65"/>
        <v>4.5</v>
      </c>
      <c r="G326" s="921">
        <f t="shared" si="66"/>
        <v>1</v>
      </c>
      <c r="H326" s="998">
        <f t="shared" si="67"/>
        <v>74.31359516616314</v>
      </c>
      <c r="K326" s="192"/>
      <c r="L326" s="1014"/>
      <c r="M326" s="1014"/>
      <c r="N326" s="1014"/>
      <c r="O326" s="1014"/>
      <c r="P326" s="1014"/>
      <c r="Q326" s="1014"/>
      <c r="R326" s="1014"/>
    </row>
    <row r="327" spans="1:18" ht="15" thickBot="1" x14ac:dyDescent="0.35">
      <c r="A327" s="328" t="s">
        <v>12</v>
      </c>
      <c r="B327" s="420">
        <v>5</v>
      </c>
      <c r="C327" s="421">
        <f>C323*B327</f>
        <v>15</v>
      </c>
      <c r="D327" s="421">
        <f>D323*B327</f>
        <v>7.5</v>
      </c>
      <c r="E327" s="422">
        <f>E323*B327</f>
        <v>7.5</v>
      </c>
      <c r="F327" s="998">
        <f t="shared" si="65"/>
        <v>7.5</v>
      </c>
      <c r="G327" s="921">
        <f t="shared" si="66"/>
        <v>1</v>
      </c>
      <c r="H327" s="998">
        <f t="shared" si="67"/>
        <v>74.31359516616314</v>
      </c>
      <c r="K327" s="192"/>
      <c r="L327" s="1014"/>
      <c r="M327" s="1014"/>
      <c r="N327" s="1014"/>
      <c r="O327" s="1014"/>
      <c r="P327" s="1014"/>
      <c r="Q327" s="1014"/>
      <c r="R327" s="1014"/>
    </row>
    <row r="328" spans="1:18" ht="15" thickBot="1" x14ac:dyDescent="0.35">
      <c r="A328" s="328" t="s">
        <v>16</v>
      </c>
      <c r="B328" s="420">
        <v>5</v>
      </c>
      <c r="C328" s="421">
        <f>C323*B328</f>
        <v>15</v>
      </c>
      <c r="D328" s="421">
        <f>D323*B328</f>
        <v>7.5</v>
      </c>
      <c r="E328" s="422">
        <f>E323*B328</f>
        <v>7.5</v>
      </c>
      <c r="F328" s="998">
        <f t="shared" si="65"/>
        <v>7.5</v>
      </c>
      <c r="G328" s="921">
        <f>B264/B328</f>
        <v>1</v>
      </c>
      <c r="H328" s="998">
        <f>F30/(F328*400+F286*0.25)</f>
        <v>74.31359516616314</v>
      </c>
      <c r="K328" s="192"/>
      <c r="L328" s="1014"/>
      <c r="M328" s="1014"/>
      <c r="N328" s="1014"/>
      <c r="O328" s="1014"/>
      <c r="P328" s="1014"/>
      <c r="Q328" s="1014"/>
      <c r="R328" s="1014"/>
    </row>
    <row r="329" spans="1:18" ht="15" thickBot="1" x14ac:dyDescent="0.35">
      <c r="A329" s="333" t="s">
        <v>9</v>
      </c>
      <c r="B329" s="420">
        <v>5</v>
      </c>
      <c r="C329" s="421">
        <f>C323*B329</f>
        <v>15</v>
      </c>
      <c r="D329" s="421">
        <f>D323*B329</f>
        <v>7.5</v>
      </c>
      <c r="E329" s="422">
        <f>E323*B329</f>
        <v>7.5</v>
      </c>
      <c r="F329" s="998">
        <f t="shared" si="65"/>
        <v>7.5</v>
      </c>
      <c r="G329" s="921">
        <f>B264/B329</f>
        <v>1</v>
      </c>
      <c r="H329" s="998">
        <f>F30/(F329*400+F287*0.25)</f>
        <v>74.31359516616314</v>
      </c>
      <c r="K329" s="192"/>
      <c r="L329" s="1014"/>
      <c r="M329" s="1014"/>
      <c r="N329" s="1014"/>
      <c r="O329" s="1014"/>
      <c r="P329" s="1014"/>
      <c r="Q329" s="1014"/>
      <c r="R329" s="1014"/>
    </row>
    <row r="330" spans="1:18" ht="15" thickBot="1" x14ac:dyDescent="0.35">
      <c r="A330" s="328" t="s">
        <v>10</v>
      </c>
      <c r="B330" s="420">
        <v>7</v>
      </c>
      <c r="C330" s="421">
        <f>C323*B330</f>
        <v>21</v>
      </c>
      <c r="D330" s="421">
        <f>D323*B330</f>
        <v>10.5</v>
      </c>
      <c r="E330" s="422">
        <f>E323*B330</f>
        <v>10.5</v>
      </c>
      <c r="F330" s="998">
        <f t="shared" si="65"/>
        <v>10.5</v>
      </c>
      <c r="G330" s="921">
        <f t="shared" ref="G330" si="68">B267/B330</f>
        <v>1</v>
      </c>
      <c r="H330" s="998">
        <f t="shared" si="67"/>
        <v>74.31359516616314</v>
      </c>
      <c r="K330" s="192"/>
      <c r="L330" s="1014"/>
      <c r="M330" s="1014"/>
      <c r="N330" s="1014"/>
      <c r="O330" s="1014"/>
      <c r="P330" s="1014"/>
      <c r="Q330" s="1014"/>
      <c r="R330" s="1014"/>
    </row>
    <row r="331" spans="1:18" ht="15" thickBot="1" x14ac:dyDescent="0.35">
      <c r="A331" s="328" t="s">
        <v>17</v>
      </c>
      <c r="B331" s="420">
        <v>7</v>
      </c>
      <c r="C331" s="421">
        <f>C323*B331</f>
        <v>21</v>
      </c>
      <c r="D331" s="421">
        <f>D323*B331</f>
        <v>10.5</v>
      </c>
      <c r="E331" s="422">
        <f>E323*B331</f>
        <v>10.5</v>
      </c>
      <c r="F331" s="998">
        <f t="shared" si="65"/>
        <v>10.5</v>
      </c>
      <c r="G331" s="921">
        <f>B267/B331</f>
        <v>1</v>
      </c>
      <c r="H331" s="998">
        <f>F33/(F331*400+F289*0.25)</f>
        <v>74.31359516616314</v>
      </c>
      <c r="K331" s="192"/>
      <c r="L331" s="1014"/>
      <c r="M331" s="1014"/>
      <c r="N331" s="1014"/>
      <c r="O331" s="1014"/>
      <c r="P331" s="1014"/>
      <c r="Q331" s="1014"/>
      <c r="R331" s="1014"/>
    </row>
    <row r="332" spans="1:18" ht="15" thickBot="1" x14ac:dyDescent="0.35">
      <c r="A332" s="333" t="s">
        <v>18</v>
      </c>
      <c r="B332" s="420">
        <v>7</v>
      </c>
      <c r="C332" s="421">
        <f>C323*B332</f>
        <v>21</v>
      </c>
      <c r="D332" s="421">
        <f>D323*B332</f>
        <v>10.5</v>
      </c>
      <c r="E332" s="422">
        <f>E323*B332</f>
        <v>10.5</v>
      </c>
      <c r="F332" s="998">
        <f t="shared" si="65"/>
        <v>10.5</v>
      </c>
      <c r="G332" s="921">
        <f>B267/B332</f>
        <v>1</v>
      </c>
      <c r="H332" s="998">
        <f>F33/(F332*400+F290*0.25)</f>
        <v>74.31359516616314</v>
      </c>
      <c r="K332" s="192"/>
      <c r="L332" s="1014"/>
      <c r="M332" s="1014"/>
      <c r="N332" s="1014"/>
      <c r="O332" s="1014"/>
      <c r="P332" s="1014"/>
      <c r="Q332" s="1014"/>
      <c r="R332" s="1014"/>
    </row>
    <row r="333" spans="1:18" ht="15" thickBot="1" x14ac:dyDescent="0.35">
      <c r="A333" s="328" t="s">
        <v>14</v>
      </c>
      <c r="B333" s="420">
        <v>10</v>
      </c>
      <c r="C333" s="421">
        <f>C323*B333</f>
        <v>30</v>
      </c>
      <c r="D333" s="421">
        <f>D323*B333</f>
        <v>15</v>
      </c>
      <c r="E333" s="422">
        <f>E323*B333</f>
        <v>15</v>
      </c>
      <c r="F333" s="998">
        <f t="shared" si="65"/>
        <v>15</v>
      </c>
      <c r="G333" s="921">
        <f t="shared" ref="G333" si="69">B270/B333</f>
        <v>1</v>
      </c>
      <c r="H333" s="998">
        <f t="shared" si="67"/>
        <v>74.31359516616314</v>
      </c>
      <c r="K333" s="192"/>
      <c r="L333" s="1014"/>
      <c r="M333" s="1014"/>
      <c r="N333" s="1014"/>
      <c r="O333" s="1014"/>
      <c r="P333" s="1014"/>
      <c r="Q333" s="1014"/>
      <c r="R333" s="1014"/>
    </row>
    <row r="334" spans="1:18" ht="15" thickBot="1" x14ac:dyDescent="0.35">
      <c r="A334" s="424" t="s">
        <v>19</v>
      </c>
      <c r="B334" s="420">
        <v>10</v>
      </c>
      <c r="C334" s="421">
        <f>C323*B334</f>
        <v>30</v>
      </c>
      <c r="D334" s="421">
        <f>D323*B334</f>
        <v>15</v>
      </c>
      <c r="E334" s="422">
        <f>E323*B334</f>
        <v>15</v>
      </c>
      <c r="F334" s="998">
        <f t="shared" si="65"/>
        <v>15</v>
      </c>
      <c r="G334" s="921">
        <f>B270/B334</f>
        <v>1</v>
      </c>
      <c r="H334" s="998">
        <f>F36/(F334*400+F292*0.25)</f>
        <v>74.31359516616314</v>
      </c>
      <c r="K334" s="192"/>
      <c r="L334" s="1014"/>
      <c r="M334" s="1014"/>
      <c r="N334" s="1014"/>
      <c r="O334" s="1014"/>
      <c r="P334" s="1014"/>
      <c r="Q334" s="1014"/>
      <c r="R334" s="1014"/>
    </row>
    <row r="335" spans="1:18" ht="15" thickBot="1" x14ac:dyDescent="0.35">
      <c r="A335" s="425" t="s">
        <v>15</v>
      </c>
      <c r="B335" s="329">
        <v>15</v>
      </c>
      <c r="C335" s="330">
        <f>C323*B335</f>
        <v>45</v>
      </c>
      <c r="D335" s="330">
        <f>D323*B335</f>
        <v>22.5</v>
      </c>
      <c r="E335" s="331">
        <f>E323*B335</f>
        <v>22.5</v>
      </c>
      <c r="F335" s="998">
        <f t="shared" si="65"/>
        <v>22.5</v>
      </c>
      <c r="G335" s="921">
        <f t="shared" ref="G335:G338" si="70">B272/B335</f>
        <v>1</v>
      </c>
      <c r="H335" s="998">
        <f t="shared" si="67"/>
        <v>74.31359516616314</v>
      </c>
      <c r="K335" s="192"/>
      <c r="L335" s="1014"/>
      <c r="M335" s="1014"/>
      <c r="N335" s="1014"/>
      <c r="O335" s="1014"/>
      <c r="P335" s="1014"/>
      <c r="Q335" s="1014"/>
      <c r="R335" s="1014"/>
    </row>
    <row r="336" spans="1:18" ht="15" thickBot="1" x14ac:dyDescent="0.35">
      <c r="A336" s="425" t="s">
        <v>25</v>
      </c>
      <c r="B336" s="329">
        <v>20</v>
      </c>
      <c r="C336" s="330">
        <f>C323*B336</f>
        <v>60</v>
      </c>
      <c r="D336" s="330">
        <f>D323*B336</f>
        <v>30</v>
      </c>
      <c r="E336" s="331">
        <f>E323*B336</f>
        <v>30</v>
      </c>
      <c r="F336" s="998">
        <f t="shared" si="65"/>
        <v>30</v>
      </c>
      <c r="G336" s="921">
        <f t="shared" si="70"/>
        <v>1</v>
      </c>
      <c r="H336" s="998">
        <f t="shared" si="67"/>
        <v>74.31359516616314</v>
      </c>
      <c r="K336" s="192"/>
      <c r="L336" s="1014"/>
      <c r="M336" s="1014"/>
      <c r="N336" s="1014"/>
      <c r="O336" s="1014"/>
      <c r="P336" s="1014"/>
      <c r="Q336" s="1014"/>
      <c r="R336" s="1014"/>
    </row>
    <row r="337" spans="1:18" ht="15" thickBot="1" x14ac:dyDescent="0.35">
      <c r="A337" s="425" t="s">
        <v>13</v>
      </c>
      <c r="B337" s="329">
        <v>35</v>
      </c>
      <c r="C337" s="330">
        <f>C323*B337</f>
        <v>105</v>
      </c>
      <c r="D337" s="330">
        <f>D323*B337</f>
        <v>52.5</v>
      </c>
      <c r="E337" s="331">
        <f>E323*B337</f>
        <v>52.5</v>
      </c>
      <c r="F337" s="998">
        <f t="shared" si="65"/>
        <v>52.5</v>
      </c>
      <c r="G337" s="921">
        <f t="shared" si="70"/>
        <v>1</v>
      </c>
      <c r="H337" s="998">
        <f t="shared" si="67"/>
        <v>74.31359516616314</v>
      </c>
      <c r="K337" s="192"/>
      <c r="L337" s="1014"/>
      <c r="M337" s="1014"/>
      <c r="N337" s="1014"/>
      <c r="O337" s="1014"/>
      <c r="P337" s="1014"/>
      <c r="Q337" s="1014"/>
      <c r="R337" s="1014"/>
    </row>
    <row r="338" spans="1:18" ht="15" thickBot="1" x14ac:dyDescent="0.35">
      <c r="A338" s="426" t="s">
        <v>11</v>
      </c>
      <c r="B338" s="954">
        <v>40</v>
      </c>
      <c r="C338" s="914">
        <f>C323*B338</f>
        <v>120</v>
      </c>
      <c r="D338" s="914">
        <f>D323*B338</f>
        <v>60</v>
      </c>
      <c r="E338" s="947">
        <f>E323*B338</f>
        <v>60</v>
      </c>
      <c r="F338" s="998">
        <f t="shared" si="65"/>
        <v>60</v>
      </c>
      <c r="G338" s="13">
        <f t="shared" si="70"/>
        <v>1</v>
      </c>
      <c r="H338" s="13">
        <f t="shared" si="67"/>
        <v>74.31359516616314</v>
      </c>
      <c r="K338" s="192"/>
      <c r="L338" s="1014"/>
      <c r="M338" s="1014"/>
      <c r="N338" s="1014"/>
      <c r="O338" s="1014"/>
      <c r="P338" s="1014"/>
      <c r="Q338" s="1014"/>
      <c r="R338" s="1014"/>
    </row>
  </sheetData>
  <mergeCells count="137">
    <mergeCell ref="M319:O319"/>
    <mergeCell ref="M298:O298"/>
    <mergeCell ref="L57:L58"/>
    <mergeCell ref="M57:M58"/>
    <mergeCell ref="N57:N58"/>
    <mergeCell ref="O57:O58"/>
    <mergeCell ref="P57:P58"/>
    <mergeCell ref="P51:P53"/>
    <mergeCell ref="L54:L56"/>
    <mergeCell ref="M54:M56"/>
    <mergeCell ref="N54:N56"/>
    <mergeCell ref="O54:O56"/>
    <mergeCell ref="P54:P56"/>
    <mergeCell ref="M43:O43"/>
    <mergeCell ref="L51:L53"/>
    <mergeCell ref="M51:M53"/>
    <mergeCell ref="N51:N53"/>
    <mergeCell ref="O51:O53"/>
    <mergeCell ref="L36:L37"/>
    <mergeCell ref="M36:M37"/>
    <mergeCell ref="N36:N37"/>
    <mergeCell ref="O36:O37"/>
    <mergeCell ref="P36:P37"/>
    <mergeCell ref="P30:P32"/>
    <mergeCell ref="L33:L35"/>
    <mergeCell ref="M33:M35"/>
    <mergeCell ref="N33:N35"/>
    <mergeCell ref="O33:O35"/>
    <mergeCell ref="P33:P35"/>
    <mergeCell ref="M22:O22"/>
    <mergeCell ref="L30:L32"/>
    <mergeCell ref="M30:M32"/>
    <mergeCell ref="N30:N32"/>
    <mergeCell ref="O30:O32"/>
    <mergeCell ref="L15:L16"/>
    <mergeCell ref="M15:M16"/>
    <mergeCell ref="N15:N16"/>
    <mergeCell ref="O15:O16"/>
    <mergeCell ref="P15:P16"/>
    <mergeCell ref="P9:P11"/>
    <mergeCell ref="L12:L14"/>
    <mergeCell ref="M12:M14"/>
    <mergeCell ref="N12:N14"/>
    <mergeCell ref="O12:O14"/>
    <mergeCell ref="P12:P14"/>
    <mergeCell ref="K1:K2"/>
    <mergeCell ref="M1:O1"/>
    <mergeCell ref="L9:L11"/>
    <mergeCell ref="M9:M11"/>
    <mergeCell ref="N9:N11"/>
    <mergeCell ref="O9:O11"/>
    <mergeCell ref="A1:A2"/>
    <mergeCell ref="B9:B11"/>
    <mergeCell ref="C9:C11"/>
    <mergeCell ref="D9:D11"/>
    <mergeCell ref="E9:E11"/>
    <mergeCell ref="C1:E1"/>
    <mergeCell ref="F9:F11"/>
    <mergeCell ref="B12:B14"/>
    <mergeCell ref="C12:C14"/>
    <mergeCell ref="D12:D14"/>
    <mergeCell ref="E12:E14"/>
    <mergeCell ref="F12:F14"/>
    <mergeCell ref="F30:F32"/>
    <mergeCell ref="B33:B35"/>
    <mergeCell ref="C33:C35"/>
    <mergeCell ref="D33:D35"/>
    <mergeCell ref="E15:E16"/>
    <mergeCell ref="F15:F16"/>
    <mergeCell ref="B30:B32"/>
    <mergeCell ref="C30:C32"/>
    <mergeCell ref="D30:D32"/>
    <mergeCell ref="B15:B16"/>
    <mergeCell ref="C15:C16"/>
    <mergeCell ref="D15:D16"/>
    <mergeCell ref="F33:F35"/>
    <mergeCell ref="C22:E22"/>
    <mergeCell ref="E30:E32"/>
    <mergeCell ref="B36:B37"/>
    <mergeCell ref="C36:C37"/>
    <mergeCell ref="D36:D37"/>
    <mergeCell ref="E36:E37"/>
    <mergeCell ref="F36:F37"/>
    <mergeCell ref="B51:B53"/>
    <mergeCell ref="C51:C53"/>
    <mergeCell ref="D51:D53"/>
    <mergeCell ref="E51:E53"/>
    <mergeCell ref="F51:F53"/>
    <mergeCell ref="B54:B56"/>
    <mergeCell ref="C54:C56"/>
    <mergeCell ref="D54:D56"/>
    <mergeCell ref="F54:F56"/>
    <mergeCell ref="E54:E56"/>
    <mergeCell ref="F57:F58"/>
    <mergeCell ref="B72:B74"/>
    <mergeCell ref="C72:C74"/>
    <mergeCell ref="B57:B58"/>
    <mergeCell ref="C57:C58"/>
    <mergeCell ref="D57:D58"/>
    <mergeCell ref="D72:D74"/>
    <mergeCell ref="F78:F79"/>
    <mergeCell ref="C78:C79"/>
    <mergeCell ref="E78:E79"/>
    <mergeCell ref="E72:E74"/>
    <mergeCell ref="F72:F74"/>
    <mergeCell ref="C75:C77"/>
    <mergeCell ref="D75:D77"/>
    <mergeCell ref="F75:F77"/>
    <mergeCell ref="E75:E77"/>
    <mergeCell ref="C43:E43"/>
    <mergeCell ref="C64:E64"/>
    <mergeCell ref="E57:E58"/>
    <mergeCell ref="E33:E35"/>
    <mergeCell ref="C149:E149"/>
    <mergeCell ref="C85:E85"/>
    <mergeCell ref="C106:E106"/>
    <mergeCell ref="C127:E127"/>
    <mergeCell ref="B93:B95"/>
    <mergeCell ref="F99:F100"/>
    <mergeCell ref="E99:E100"/>
    <mergeCell ref="C99:C100"/>
    <mergeCell ref="F96:F98"/>
    <mergeCell ref="E96:E98"/>
    <mergeCell ref="D96:D98"/>
    <mergeCell ref="C96:C98"/>
    <mergeCell ref="C213:E213"/>
    <mergeCell ref="F93:F95"/>
    <mergeCell ref="E93:E95"/>
    <mergeCell ref="D93:D95"/>
    <mergeCell ref="C93:C95"/>
    <mergeCell ref="C170:E170"/>
    <mergeCell ref="C192:E192"/>
    <mergeCell ref="C235:E235"/>
    <mergeCell ref="C256:E256"/>
    <mergeCell ref="C277:E277"/>
    <mergeCell ref="C298:E298"/>
    <mergeCell ref="C319:E3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C810-07DD-49AE-A49A-AC9F401A4F1B}">
  <dimension ref="A1:AT273"/>
  <sheetViews>
    <sheetView topLeftCell="AA6" zoomScale="85" zoomScaleNormal="85" workbookViewId="0">
      <selection activeCell="AQ19" sqref="AQ19"/>
    </sheetView>
  </sheetViews>
  <sheetFormatPr defaultRowHeight="14.4" x14ac:dyDescent="0.3"/>
  <cols>
    <col min="1" max="1" width="17.44140625" style="8" bestFit="1" customWidth="1"/>
    <col min="2" max="2" width="14.77734375" style="8" bestFit="1" customWidth="1"/>
    <col min="3" max="9" width="8.88671875" style="8"/>
    <col min="10" max="10" width="9.21875" style="8" bestFit="1" customWidth="1"/>
    <col min="11" max="11" width="21.77734375" style="8" bestFit="1" customWidth="1"/>
    <col min="12" max="12" width="15.109375" style="8" bestFit="1" customWidth="1"/>
    <col min="13" max="14" width="8.88671875" style="8"/>
    <col min="15" max="15" width="17.44140625" style="8" bestFit="1" customWidth="1"/>
    <col min="16" max="16" width="14.77734375" style="8" bestFit="1" customWidth="1"/>
    <col min="17" max="22" width="8.88671875" style="8"/>
    <col min="23" max="24" width="9.21875" style="8" bestFit="1" customWidth="1"/>
    <col min="25" max="25" width="21.77734375" style="8" bestFit="1" customWidth="1"/>
    <col min="26" max="26" width="15.109375" style="8" bestFit="1" customWidth="1"/>
    <col min="27" max="28" width="8.88671875" style="8"/>
    <col min="29" max="29" width="17.44140625" style="8" bestFit="1" customWidth="1"/>
    <col min="30" max="30" width="14.77734375" style="8" bestFit="1" customWidth="1"/>
    <col min="31" max="34" width="8.88671875" style="8"/>
    <col min="35" max="35" width="21.77734375" style="8" bestFit="1" customWidth="1"/>
    <col min="36" max="36" width="15.109375" style="8" bestFit="1" customWidth="1"/>
    <col min="37" max="37" width="17.44140625" style="8" bestFit="1" customWidth="1"/>
    <col min="38" max="38" width="14.77734375" style="8" bestFit="1" customWidth="1"/>
    <col min="39" max="40" width="8.88671875" style="8" customWidth="1"/>
    <col min="41" max="45" width="8.88671875" style="8"/>
    <col min="46" max="46" width="15.109375" style="8" bestFit="1" customWidth="1"/>
    <col min="47" max="16384" width="8.88671875" style="8"/>
  </cols>
  <sheetData>
    <row r="1" spans="1:46" ht="15" thickBot="1" x14ac:dyDescent="0.35">
      <c r="A1" s="1220" t="s">
        <v>36</v>
      </c>
      <c r="B1" s="100" t="s">
        <v>32</v>
      </c>
      <c r="C1" s="1218" t="s">
        <v>43</v>
      </c>
      <c r="D1" s="1222"/>
      <c r="E1" s="1222"/>
      <c r="F1" s="1222"/>
      <c r="G1" s="1222"/>
      <c r="H1" s="1222"/>
      <c r="I1" s="1219"/>
      <c r="J1" s="13" t="s">
        <v>42</v>
      </c>
      <c r="O1" s="1220" t="s">
        <v>36</v>
      </c>
      <c r="P1" s="100" t="s">
        <v>32</v>
      </c>
      <c r="Q1" s="1218" t="s">
        <v>95</v>
      </c>
      <c r="R1" s="1222"/>
      <c r="S1" s="1222"/>
      <c r="T1" s="1222"/>
      <c r="U1" s="1222"/>
      <c r="V1" s="1222"/>
      <c r="W1" s="1219"/>
      <c r="X1" s="13" t="s">
        <v>42</v>
      </c>
      <c r="AC1" s="1220" t="s">
        <v>36</v>
      </c>
      <c r="AD1" s="100" t="s">
        <v>32</v>
      </c>
      <c r="AE1" s="1218" t="s">
        <v>102</v>
      </c>
      <c r="AF1" s="1222"/>
      <c r="AG1" s="1219"/>
      <c r="AH1" s="13" t="s">
        <v>42</v>
      </c>
      <c r="AK1" s="1220" t="s">
        <v>36</v>
      </c>
      <c r="AL1" s="100" t="s">
        <v>32</v>
      </c>
      <c r="AM1" s="1218" t="s">
        <v>97</v>
      </c>
      <c r="AN1" s="1222"/>
      <c r="AO1" s="1222"/>
      <c r="AP1" s="1222"/>
      <c r="AQ1" s="1222"/>
      <c r="AR1" s="344" t="s">
        <v>59</v>
      </c>
      <c r="AS1" s="9" t="s">
        <v>42</v>
      </c>
      <c r="AT1" s="538"/>
    </row>
    <row r="2" spans="1:46" ht="15" thickBot="1" x14ac:dyDescent="0.35">
      <c r="A2" s="1221"/>
      <c r="B2" s="100" t="s">
        <v>33</v>
      </c>
      <c r="C2" s="140">
        <v>0</v>
      </c>
      <c r="D2" s="151">
        <v>1</v>
      </c>
      <c r="E2" s="151">
        <v>2</v>
      </c>
      <c r="F2" s="151">
        <v>3</v>
      </c>
      <c r="G2" s="151">
        <v>4</v>
      </c>
      <c r="H2" s="101">
        <v>5</v>
      </c>
      <c r="I2" s="13" t="s">
        <v>34</v>
      </c>
      <c r="J2" s="176"/>
      <c r="O2" s="1221"/>
      <c r="P2" s="100" t="s">
        <v>33</v>
      </c>
      <c r="Q2" s="140">
        <v>0</v>
      </c>
      <c r="R2" s="151">
        <v>1</v>
      </c>
      <c r="S2" s="151">
        <v>2</v>
      </c>
      <c r="T2" s="151">
        <v>3</v>
      </c>
      <c r="U2" s="151">
        <v>4</v>
      </c>
      <c r="V2" s="101">
        <v>5</v>
      </c>
      <c r="W2" s="13" t="s">
        <v>34</v>
      </c>
      <c r="X2" s="413"/>
      <c r="AC2" s="1221"/>
      <c r="AD2" s="100" t="s">
        <v>33</v>
      </c>
      <c r="AE2" s="140">
        <v>0</v>
      </c>
      <c r="AF2" s="462">
        <v>1</v>
      </c>
      <c r="AG2" s="13" t="s">
        <v>34</v>
      </c>
      <c r="AH2" s="481"/>
      <c r="AK2" s="1221"/>
      <c r="AL2" s="100" t="s">
        <v>33</v>
      </c>
      <c r="AM2" s="217">
        <v>0</v>
      </c>
      <c r="AN2" s="218">
        <v>1</v>
      </c>
      <c r="AO2" s="218">
        <v>2</v>
      </c>
      <c r="AP2" s="218">
        <v>3</v>
      </c>
      <c r="AQ2" s="219">
        <v>4</v>
      </c>
      <c r="AR2" s="13" t="s">
        <v>34</v>
      </c>
      <c r="AS2" s="540"/>
      <c r="AT2" s="538"/>
    </row>
    <row r="3" spans="1:46" ht="15" thickBot="1" x14ac:dyDescent="0.35">
      <c r="A3" s="102" t="s">
        <v>3</v>
      </c>
      <c r="B3" s="119">
        <v>0.2</v>
      </c>
      <c r="C3" s="141">
        <v>1800</v>
      </c>
      <c r="D3" s="141">
        <f>D5*B3</f>
        <v>1920</v>
      </c>
      <c r="E3" s="152">
        <f>E5*B3</f>
        <v>1440</v>
      </c>
      <c r="F3" s="152">
        <f>F5*B3</f>
        <v>1440</v>
      </c>
      <c r="G3" s="152">
        <f>G5*B3</f>
        <v>1440</v>
      </c>
      <c r="H3" s="120">
        <f>H5*B3</f>
        <v>1440</v>
      </c>
      <c r="I3" s="119">
        <f>I5*B3</f>
        <v>2880</v>
      </c>
      <c r="J3" s="174">
        <f>C3+D3+E3+F3+G3+H3</f>
        <v>9480</v>
      </c>
      <c r="O3" s="102" t="s">
        <v>3</v>
      </c>
      <c r="P3" s="119">
        <v>0.2</v>
      </c>
      <c r="Q3" s="141">
        <f>Q5*P3</f>
        <v>360</v>
      </c>
      <c r="R3" s="141">
        <f>R5*P3</f>
        <v>720</v>
      </c>
      <c r="S3" s="152">
        <f>S5*P3</f>
        <v>720</v>
      </c>
      <c r="T3" s="152">
        <f>T5*P3</f>
        <v>720</v>
      </c>
      <c r="U3" s="152">
        <f>U5*P3</f>
        <v>720</v>
      </c>
      <c r="V3" s="120">
        <f>V5*P3</f>
        <v>720</v>
      </c>
      <c r="W3" s="119">
        <f>W5*P3</f>
        <v>1440</v>
      </c>
      <c r="X3" s="411">
        <f>Q3+R3+S3+T3+U3+V3</f>
        <v>3960</v>
      </c>
      <c r="AC3" s="328" t="s">
        <v>3</v>
      </c>
      <c r="AD3" s="329">
        <v>0.2</v>
      </c>
      <c r="AE3" s="330">
        <f>AE5*AD3</f>
        <v>360</v>
      </c>
      <c r="AF3" s="494">
        <f>AF5*AD3</f>
        <v>720</v>
      </c>
      <c r="AG3" s="329">
        <f>AG5*AD3</f>
        <v>1440</v>
      </c>
      <c r="AH3" s="480">
        <f>AE3+AF3</f>
        <v>1080</v>
      </c>
      <c r="AK3" s="548" t="s">
        <v>118</v>
      </c>
      <c r="AL3" s="544">
        <v>0.5</v>
      </c>
      <c r="AM3" s="545">
        <f>AM4*AL3</f>
        <v>900</v>
      </c>
      <c r="AN3" s="545">
        <f>AN4*AL3</f>
        <v>7200</v>
      </c>
      <c r="AO3" s="549">
        <f>AO4*AL3</f>
        <v>5400</v>
      </c>
      <c r="AP3" s="549">
        <f>AP4*AL3</f>
        <v>5400</v>
      </c>
      <c r="AQ3" s="550">
        <f>AQ4*AL3</f>
        <v>5400</v>
      </c>
      <c r="AR3" s="544">
        <f>AR4*AL3</f>
        <v>9000</v>
      </c>
      <c r="AS3" s="539">
        <f>AM3+AN3+AO3+AP3+AQ3</f>
        <v>24300</v>
      </c>
      <c r="AT3" s="538"/>
    </row>
    <row r="4" spans="1:46" ht="15" thickBot="1" x14ac:dyDescent="0.35">
      <c r="A4" s="103" t="s">
        <v>4</v>
      </c>
      <c r="B4" s="121">
        <v>0.5</v>
      </c>
      <c r="C4" s="142">
        <v>1800</v>
      </c>
      <c r="D4" s="142">
        <f>D5*B4</f>
        <v>4800</v>
      </c>
      <c r="E4" s="153">
        <f>E5*B4</f>
        <v>3600</v>
      </c>
      <c r="F4" s="153">
        <f>F5*B4</f>
        <v>3600</v>
      </c>
      <c r="G4" s="153">
        <f>G5*B4</f>
        <v>3600</v>
      </c>
      <c r="H4" s="122">
        <f>H5*B4</f>
        <v>3600</v>
      </c>
      <c r="I4" s="121">
        <f>I5*B4</f>
        <v>7200</v>
      </c>
      <c r="J4" s="13">
        <f t="shared" ref="J4:J20" si="0">C4+D4+E4+F4+G4+H4</f>
        <v>21000</v>
      </c>
      <c r="O4" s="103" t="s">
        <v>4</v>
      </c>
      <c r="P4" s="121">
        <v>0.5</v>
      </c>
      <c r="Q4" s="142">
        <f>Q5*P4</f>
        <v>900</v>
      </c>
      <c r="R4" s="142">
        <f>R5*P4</f>
        <v>1800</v>
      </c>
      <c r="S4" s="153">
        <f>S5*P4</f>
        <v>1800</v>
      </c>
      <c r="T4" s="153">
        <f>T5*P4</f>
        <v>1800</v>
      </c>
      <c r="U4" s="153">
        <f>U5*P4</f>
        <v>1800</v>
      </c>
      <c r="V4" s="122">
        <f>V5*P4</f>
        <v>1800</v>
      </c>
      <c r="W4" s="121">
        <f>W5*P4</f>
        <v>3600</v>
      </c>
      <c r="X4" s="13">
        <f t="shared" ref="X4:X9" si="1">Q4+R4+S4+T4+U4+V4</f>
        <v>9900</v>
      </c>
      <c r="AC4" s="328" t="s">
        <v>4</v>
      </c>
      <c r="AD4" s="329">
        <v>0.5</v>
      </c>
      <c r="AE4" s="330">
        <f>AE5*AD4</f>
        <v>900</v>
      </c>
      <c r="AF4" s="494">
        <f>AF5*AD4</f>
        <v>1800</v>
      </c>
      <c r="AG4" s="329">
        <f>AG5*AD4</f>
        <v>3600</v>
      </c>
      <c r="AH4" s="480">
        <f t="shared" ref="AH4:AH8" si="2">AE4+AF4</f>
        <v>2700</v>
      </c>
      <c r="AK4" s="551" t="s">
        <v>98</v>
      </c>
      <c r="AL4" s="125">
        <v>1</v>
      </c>
      <c r="AM4" s="144">
        <v>1800</v>
      </c>
      <c r="AN4" s="144">
        <v>14400</v>
      </c>
      <c r="AO4" s="155">
        <v>10800</v>
      </c>
      <c r="AP4" s="155">
        <v>10800</v>
      </c>
      <c r="AQ4" s="552">
        <v>10800</v>
      </c>
      <c r="AR4" s="125">
        <v>18000</v>
      </c>
      <c r="AS4" s="539">
        <f t="shared" ref="AS4:AS6" si="3">AM4+AN4+AO4+AP4+AQ4</f>
        <v>48600</v>
      </c>
      <c r="AT4" s="538"/>
    </row>
    <row r="5" spans="1:46" ht="15" thickBot="1" x14ac:dyDescent="0.35">
      <c r="A5" s="104" t="s">
        <v>5</v>
      </c>
      <c r="B5" s="123">
        <v>1</v>
      </c>
      <c r="C5" s="143">
        <v>1800</v>
      </c>
      <c r="D5" s="143">
        <v>9600</v>
      </c>
      <c r="E5" s="154">
        <v>7200</v>
      </c>
      <c r="F5" s="154">
        <v>7200</v>
      </c>
      <c r="G5" s="154">
        <v>7200</v>
      </c>
      <c r="H5" s="124">
        <v>7200</v>
      </c>
      <c r="I5" s="123">
        <v>14400</v>
      </c>
      <c r="J5" s="13">
        <f t="shared" si="0"/>
        <v>40200</v>
      </c>
      <c r="O5" s="104" t="s">
        <v>5</v>
      </c>
      <c r="P5" s="123">
        <v>1</v>
      </c>
      <c r="Q5" s="143">
        <v>1800</v>
      </c>
      <c r="R5" s="143">
        <v>3600</v>
      </c>
      <c r="S5" s="154">
        <v>3600</v>
      </c>
      <c r="T5" s="154">
        <v>3600</v>
      </c>
      <c r="U5" s="154">
        <v>3600</v>
      </c>
      <c r="V5" s="124">
        <v>3600</v>
      </c>
      <c r="W5" s="123">
        <v>7200</v>
      </c>
      <c r="X5" s="13">
        <f>Q5+R5+S5+T5+U5+V5</f>
        <v>19800</v>
      </c>
      <c r="AC5" s="328" t="s">
        <v>5</v>
      </c>
      <c r="AD5" s="329">
        <v>1</v>
      </c>
      <c r="AE5" s="330">
        <v>1800</v>
      </c>
      <c r="AF5" s="494">
        <v>3600</v>
      </c>
      <c r="AG5" s="329">
        <v>7200</v>
      </c>
      <c r="AH5" s="480">
        <f t="shared" si="2"/>
        <v>5400</v>
      </c>
      <c r="AK5" s="542" t="s">
        <v>99</v>
      </c>
      <c r="AL5" s="329">
        <v>1</v>
      </c>
      <c r="AM5" s="330">
        <f>AM4*AL5</f>
        <v>1800</v>
      </c>
      <c r="AN5" s="330">
        <f>AN4*AL5</f>
        <v>14400</v>
      </c>
      <c r="AO5" s="330">
        <f>AO4*AL5</f>
        <v>10800</v>
      </c>
      <c r="AP5" s="330">
        <f>AP4*AL5</f>
        <v>10800</v>
      </c>
      <c r="AQ5" s="494">
        <f>AQ4*AL5</f>
        <v>10800</v>
      </c>
      <c r="AR5" s="329">
        <f>AR4*AL5</f>
        <v>18000</v>
      </c>
      <c r="AS5" s="539">
        <f t="shared" si="3"/>
        <v>48600</v>
      </c>
      <c r="AT5" s="538"/>
    </row>
    <row r="6" spans="1:46" ht="15" thickBot="1" x14ac:dyDescent="0.35">
      <c r="A6" s="105" t="s">
        <v>6</v>
      </c>
      <c r="B6" s="125">
        <v>1.5</v>
      </c>
      <c r="C6" s="144">
        <v>1800</v>
      </c>
      <c r="D6" s="144">
        <f>D5*B6</f>
        <v>14400</v>
      </c>
      <c r="E6" s="155">
        <f>E5*B6</f>
        <v>10800</v>
      </c>
      <c r="F6" s="155">
        <f>F5*B6</f>
        <v>10800</v>
      </c>
      <c r="G6" s="155">
        <f>G5*B6</f>
        <v>10800</v>
      </c>
      <c r="H6" s="126">
        <f>H5*B6</f>
        <v>10800</v>
      </c>
      <c r="I6" s="125">
        <f>I5*B6</f>
        <v>21600</v>
      </c>
      <c r="J6" s="13">
        <f t="shared" si="0"/>
        <v>59400</v>
      </c>
      <c r="O6" s="105" t="s">
        <v>6</v>
      </c>
      <c r="P6" s="125">
        <v>1.5</v>
      </c>
      <c r="Q6" s="144">
        <f>Q5*P6</f>
        <v>2700</v>
      </c>
      <c r="R6" s="144">
        <f>R5*P6</f>
        <v>5400</v>
      </c>
      <c r="S6" s="155">
        <f>S5*P6</f>
        <v>5400</v>
      </c>
      <c r="T6" s="155">
        <f>T5*P6</f>
        <v>5400</v>
      </c>
      <c r="U6" s="155">
        <f>U5*P6</f>
        <v>5400</v>
      </c>
      <c r="V6" s="126">
        <f>V5*P6</f>
        <v>5400</v>
      </c>
      <c r="W6" s="125">
        <f>W5*P6</f>
        <v>10800</v>
      </c>
      <c r="X6" s="13">
        <f t="shared" si="1"/>
        <v>29700</v>
      </c>
      <c r="AC6" s="328" t="s">
        <v>6</v>
      </c>
      <c r="AD6" s="329">
        <v>1.5</v>
      </c>
      <c r="AE6" s="330">
        <f>AE5*AD6</f>
        <v>2700</v>
      </c>
      <c r="AF6" s="494">
        <f>AF5*AD6</f>
        <v>5400</v>
      </c>
      <c r="AG6" s="329">
        <f>AG5*AD6</f>
        <v>10800</v>
      </c>
      <c r="AH6" s="480">
        <f t="shared" si="2"/>
        <v>8100</v>
      </c>
      <c r="AK6" s="543" t="s">
        <v>100</v>
      </c>
      <c r="AL6" s="329">
        <v>1</v>
      </c>
      <c r="AM6" s="330">
        <f>AM4*AL6</f>
        <v>1800</v>
      </c>
      <c r="AN6" s="330">
        <f>AN4*AL6</f>
        <v>14400</v>
      </c>
      <c r="AO6" s="330">
        <f>AO4*AL6</f>
        <v>10800</v>
      </c>
      <c r="AP6" s="330">
        <f>AP4*AL6</f>
        <v>10800</v>
      </c>
      <c r="AQ6" s="494">
        <f>AQ4*AL6</f>
        <v>10800</v>
      </c>
      <c r="AR6" s="329">
        <f>AR4*AL6</f>
        <v>18000</v>
      </c>
      <c r="AS6" s="13">
        <f t="shared" si="3"/>
        <v>48600</v>
      </c>
      <c r="AT6" s="538"/>
    </row>
    <row r="7" spans="1:46" ht="15" thickBot="1" x14ac:dyDescent="0.35">
      <c r="A7" s="106" t="s">
        <v>7</v>
      </c>
      <c r="B7" s="127">
        <v>2</v>
      </c>
      <c r="C7" s="145">
        <v>1800</v>
      </c>
      <c r="D7" s="145">
        <f>D5*B7</f>
        <v>19200</v>
      </c>
      <c r="E7" s="156">
        <f>E5*B7</f>
        <v>14400</v>
      </c>
      <c r="F7" s="156">
        <f>F5*B7</f>
        <v>14400</v>
      </c>
      <c r="G7" s="156">
        <f>G5*B7</f>
        <v>14400</v>
      </c>
      <c r="H7" s="128">
        <f>H5*B7</f>
        <v>14400</v>
      </c>
      <c r="I7" s="127">
        <f>I5*B7</f>
        <v>28800</v>
      </c>
      <c r="J7" s="13">
        <f t="shared" si="0"/>
        <v>78600</v>
      </c>
      <c r="O7" s="106" t="s">
        <v>7</v>
      </c>
      <c r="P7" s="127">
        <v>2</v>
      </c>
      <c r="Q7" s="145">
        <f>Q5*P7</f>
        <v>3600</v>
      </c>
      <c r="R7" s="145">
        <f>R5*P7</f>
        <v>7200</v>
      </c>
      <c r="S7" s="156">
        <f>S5*P7</f>
        <v>7200</v>
      </c>
      <c r="T7" s="156">
        <f>T5*P7</f>
        <v>7200</v>
      </c>
      <c r="U7" s="156">
        <f>U5*P7</f>
        <v>7200</v>
      </c>
      <c r="V7" s="128">
        <f>V5*P7</f>
        <v>7200</v>
      </c>
      <c r="W7" s="127">
        <f>W5*P7</f>
        <v>14400</v>
      </c>
      <c r="X7" s="13">
        <f t="shared" si="1"/>
        <v>39600</v>
      </c>
      <c r="AC7" s="328" t="s">
        <v>7</v>
      </c>
      <c r="AD7" s="329">
        <v>2</v>
      </c>
      <c r="AE7" s="330">
        <f>AE5*AD7</f>
        <v>3600</v>
      </c>
      <c r="AF7" s="494">
        <f>AF5*AD7</f>
        <v>7200</v>
      </c>
      <c r="AG7" s="329">
        <f>AG5*AD7</f>
        <v>14400</v>
      </c>
      <c r="AH7" s="480">
        <f t="shared" si="2"/>
        <v>10800</v>
      </c>
      <c r="AK7" s="195"/>
      <c r="AL7" s="191"/>
      <c r="AM7" s="196"/>
      <c r="AN7" s="196"/>
      <c r="AO7" s="196"/>
      <c r="AP7" s="196"/>
      <c r="AQ7" s="196"/>
      <c r="AR7" s="533"/>
      <c r="AS7" s="538"/>
      <c r="AT7" s="538"/>
    </row>
    <row r="8" spans="1:46" ht="15" thickBot="1" x14ac:dyDescent="0.35">
      <c r="A8" s="107" t="s">
        <v>8</v>
      </c>
      <c r="B8" s="129">
        <v>3</v>
      </c>
      <c r="C8" s="146">
        <v>1800</v>
      </c>
      <c r="D8" s="146">
        <f>D5*B8</f>
        <v>28800</v>
      </c>
      <c r="E8" s="157">
        <f>E5*B8</f>
        <v>21600</v>
      </c>
      <c r="F8" s="157">
        <f>F5*B8</f>
        <v>21600</v>
      </c>
      <c r="G8" s="157">
        <f>G5*B8</f>
        <v>21600</v>
      </c>
      <c r="H8" s="130">
        <f>H5*B8</f>
        <v>21600</v>
      </c>
      <c r="I8" s="129">
        <f>I5*B8</f>
        <v>43200</v>
      </c>
      <c r="J8" s="13">
        <f t="shared" si="0"/>
        <v>117000</v>
      </c>
      <c r="O8" s="107" t="s">
        <v>8</v>
      </c>
      <c r="P8" s="129">
        <v>3</v>
      </c>
      <c r="Q8" s="146">
        <f>Q5*P8</f>
        <v>5400</v>
      </c>
      <c r="R8" s="146">
        <f>R5*P8</f>
        <v>10800</v>
      </c>
      <c r="S8" s="157">
        <f>S5*P8</f>
        <v>10800</v>
      </c>
      <c r="T8" s="157">
        <f>T5*P8</f>
        <v>10800</v>
      </c>
      <c r="U8" s="157">
        <f>U5*P8</f>
        <v>10800</v>
      </c>
      <c r="V8" s="130">
        <f>V5*P8</f>
        <v>10800</v>
      </c>
      <c r="W8" s="129">
        <f>W5*P8</f>
        <v>21600</v>
      </c>
      <c r="X8" s="13">
        <f t="shared" si="1"/>
        <v>59400</v>
      </c>
      <c r="AC8" s="328" t="s">
        <v>8</v>
      </c>
      <c r="AD8" s="329">
        <v>3</v>
      </c>
      <c r="AE8" s="330">
        <f>AE5*AD8</f>
        <v>5400</v>
      </c>
      <c r="AF8" s="494">
        <f>AF5*AD8</f>
        <v>10800</v>
      </c>
      <c r="AG8" s="329">
        <f>AG5*AD8</f>
        <v>21600</v>
      </c>
      <c r="AH8" s="480">
        <f t="shared" si="2"/>
        <v>16200</v>
      </c>
      <c r="AK8" s="215" t="s">
        <v>35</v>
      </c>
      <c r="AL8" s="100" t="s">
        <v>32</v>
      </c>
      <c r="AM8" s="1218" t="s">
        <v>97</v>
      </c>
      <c r="AN8" s="1222"/>
      <c r="AO8" s="1222"/>
      <c r="AP8" s="1222"/>
      <c r="AQ8" s="1222"/>
      <c r="AR8" s="344" t="s">
        <v>59</v>
      </c>
      <c r="AS8" s="9" t="s">
        <v>42</v>
      </c>
      <c r="AT8" s="538"/>
    </row>
    <row r="9" spans="1:46" ht="15.6" thickTop="1" thickBot="1" x14ac:dyDescent="0.35">
      <c r="A9" s="328" t="s">
        <v>12</v>
      </c>
      <c r="B9" s="1177">
        <v>4.5</v>
      </c>
      <c r="C9" s="1160">
        <f>C5*B9</f>
        <v>8100</v>
      </c>
      <c r="D9" s="1160">
        <f>D5*B9</f>
        <v>43200</v>
      </c>
      <c r="E9" s="1226">
        <f>E5*B9</f>
        <v>32400</v>
      </c>
      <c r="F9" s="1226">
        <f>F5*B9</f>
        <v>32400</v>
      </c>
      <c r="G9" s="1226">
        <f>G5*B9</f>
        <v>32400</v>
      </c>
      <c r="H9" s="1249">
        <f>H5*B9</f>
        <v>32400</v>
      </c>
      <c r="I9" s="1177">
        <f>I5*B9</f>
        <v>64800</v>
      </c>
      <c r="J9" s="1179">
        <f t="shared" si="0"/>
        <v>180900</v>
      </c>
      <c r="O9" s="328" t="s">
        <v>12</v>
      </c>
      <c r="P9" s="1177">
        <v>4.5</v>
      </c>
      <c r="Q9" s="1160">
        <f>Q5*P9</f>
        <v>8100</v>
      </c>
      <c r="R9" s="1160">
        <f>R5*P9</f>
        <v>16200</v>
      </c>
      <c r="S9" s="1226">
        <f>S5*P9</f>
        <v>16200</v>
      </c>
      <c r="T9" s="1226">
        <f>T5*P9</f>
        <v>16200</v>
      </c>
      <c r="U9" s="1226">
        <f>U5*P9</f>
        <v>16200</v>
      </c>
      <c r="V9" s="1249">
        <f>V5*P9</f>
        <v>16200</v>
      </c>
      <c r="W9" s="1177">
        <f>W5*P9</f>
        <v>32400</v>
      </c>
      <c r="X9" s="1179">
        <f t="shared" si="1"/>
        <v>89100</v>
      </c>
      <c r="AC9" s="108" t="s">
        <v>12</v>
      </c>
      <c r="AD9" s="1158">
        <v>5</v>
      </c>
      <c r="AE9" s="1173">
        <f>AE5*AD9</f>
        <v>9000</v>
      </c>
      <c r="AF9" s="1240">
        <f>AF5*AD9</f>
        <v>18000</v>
      </c>
      <c r="AG9" s="1158">
        <f>AG5*AD9</f>
        <v>36000</v>
      </c>
      <c r="AH9" s="1252">
        <f>AE9+AF9</f>
        <v>27000</v>
      </c>
      <c r="AK9" s="461" t="s">
        <v>53</v>
      </c>
      <c r="AL9" s="100" t="s">
        <v>33</v>
      </c>
      <c r="AM9" s="217">
        <v>0</v>
      </c>
      <c r="AN9" s="218">
        <v>1</v>
      </c>
      <c r="AO9" s="218">
        <v>2</v>
      </c>
      <c r="AP9" s="218">
        <v>3</v>
      </c>
      <c r="AQ9" s="219">
        <v>4</v>
      </c>
      <c r="AR9" s="13" t="s">
        <v>34</v>
      </c>
      <c r="AS9" s="540"/>
      <c r="AT9" s="538"/>
    </row>
    <row r="10" spans="1:46" ht="15.6" thickTop="1" thickBot="1" x14ac:dyDescent="0.35">
      <c r="A10" s="328" t="s">
        <v>16</v>
      </c>
      <c r="B10" s="1225"/>
      <c r="C10" s="1229"/>
      <c r="D10" s="1229"/>
      <c r="E10" s="1227"/>
      <c r="F10" s="1227"/>
      <c r="G10" s="1227"/>
      <c r="H10" s="1251"/>
      <c r="I10" s="1225"/>
      <c r="J10" s="1200"/>
      <c r="O10" s="328" t="s">
        <v>16</v>
      </c>
      <c r="P10" s="1225"/>
      <c r="Q10" s="1229"/>
      <c r="R10" s="1229"/>
      <c r="S10" s="1227"/>
      <c r="T10" s="1227"/>
      <c r="U10" s="1227"/>
      <c r="V10" s="1251"/>
      <c r="W10" s="1225"/>
      <c r="X10" s="1200"/>
      <c r="AC10" s="109" t="s">
        <v>16</v>
      </c>
      <c r="AD10" s="1236"/>
      <c r="AE10" s="1239"/>
      <c r="AF10" s="1241"/>
      <c r="AG10" s="1236"/>
      <c r="AH10" s="1253"/>
      <c r="AK10" s="548" t="s">
        <v>118</v>
      </c>
      <c r="AL10" s="544">
        <v>0.5</v>
      </c>
      <c r="AM10" s="545">
        <f>AM17+AM24*2.333+AM31*100</f>
        <v>6832.5000000000009</v>
      </c>
      <c r="AN10" s="545">
        <f t="shared" ref="AN10:AR10" si="4">AN17+AN24*2.333+AN31*100</f>
        <v>158745</v>
      </c>
      <c r="AO10" s="545">
        <f t="shared" si="4"/>
        <v>105830</v>
      </c>
      <c r="AP10" s="545">
        <f t="shared" si="4"/>
        <v>105830</v>
      </c>
      <c r="AQ10" s="546">
        <f t="shared" si="4"/>
        <v>105830</v>
      </c>
      <c r="AR10" s="544">
        <f t="shared" si="4"/>
        <v>211660</v>
      </c>
      <c r="AS10" s="539">
        <f>AM10+AN10+AO10+AP10+AQ10</f>
        <v>483067.5</v>
      </c>
      <c r="AT10" s="538"/>
    </row>
    <row r="11" spans="1:46" ht="15" thickBot="1" x14ac:dyDescent="0.35">
      <c r="A11" s="328" t="s">
        <v>9</v>
      </c>
      <c r="B11" s="1178"/>
      <c r="C11" s="1161"/>
      <c r="D11" s="1161"/>
      <c r="E11" s="1228"/>
      <c r="F11" s="1228"/>
      <c r="G11" s="1228"/>
      <c r="H11" s="1250"/>
      <c r="I11" s="1178"/>
      <c r="J11" s="1180"/>
      <c r="O11" s="328" t="s">
        <v>9</v>
      </c>
      <c r="P11" s="1178"/>
      <c r="Q11" s="1161"/>
      <c r="R11" s="1161"/>
      <c r="S11" s="1228"/>
      <c r="T11" s="1228"/>
      <c r="U11" s="1228"/>
      <c r="V11" s="1250"/>
      <c r="W11" s="1178"/>
      <c r="X11" s="1180"/>
      <c r="AC11" s="110" t="s">
        <v>9</v>
      </c>
      <c r="AD11" s="1159"/>
      <c r="AE11" s="1174"/>
      <c r="AF11" s="1242"/>
      <c r="AG11" s="1159"/>
      <c r="AH11" s="1254"/>
      <c r="AK11" s="551" t="s">
        <v>98</v>
      </c>
      <c r="AL11" s="125">
        <v>1</v>
      </c>
      <c r="AM11" s="144">
        <f>AM18+AM25*2.333+AM32*100</f>
        <v>13665.000000000002</v>
      </c>
      <c r="AN11" s="144">
        <f t="shared" ref="AN11:AR11" si="5">AN18+AN25*2.333+AN32*100</f>
        <v>317490</v>
      </c>
      <c r="AO11" s="144">
        <f t="shared" si="5"/>
        <v>211660</v>
      </c>
      <c r="AP11" s="144">
        <f t="shared" si="5"/>
        <v>211660</v>
      </c>
      <c r="AQ11" s="464">
        <f t="shared" si="5"/>
        <v>211660</v>
      </c>
      <c r="AR11" s="125">
        <f t="shared" si="5"/>
        <v>423320</v>
      </c>
      <c r="AS11" s="539">
        <f t="shared" ref="AS11:AS13" si="6">AM11+AN11+AO11+AP11+AQ11</f>
        <v>966135</v>
      </c>
      <c r="AT11" s="538"/>
    </row>
    <row r="12" spans="1:46" ht="15" thickBot="1" x14ac:dyDescent="0.35">
      <c r="A12" s="328" t="s">
        <v>10</v>
      </c>
      <c r="B12" s="1177">
        <v>5.5</v>
      </c>
      <c r="C12" s="1160">
        <f>C5*B12</f>
        <v>9900</v>
      </c>
      <c r="D12" s="1160">
        <f>D5*B12</f>
        <v>52800</v>
      </c>
      <c r="E12" s="1226">
        <f>E5*B12</f>
        <v>39600</v>
      </c>
      <c r="F12" s="1226">
        <f>F5*B12</f>
        <v>39600</v>
      </c>
      <c r="G12" s="1226">
        <f>G5*B12</f>
        <v>39600</v>
      </c>
      <c r="H12" s="1249">
        <f>H5*B12</f>
        <v>39600</v>
      </c>
      <c r="I12" s="1177">
        <f>I5*B12</f>
        <v>79200</v>
      </c>
      <c r="J12" s="1179">
        <f t="shared" si="0"/>
        <v>221100</v>
      </c>
      <c r="O12" s="328" t="s">
        <v>10</v>
      </c>
      <c r="P12" s="1177">
        <v>5.5</v>
      </c>
      <c r="Q12" s="1160">
        <f>Q5*P12</f>
        <v>9900</v>
      </c>
      <c r="R12" s="1160">
        <f>R5*P12</f>
        <v>19800</v>
      </c>
      <c r="S12" s="1226">
        <f>S5*P12</f>
        <v>19800</v>
      </c>
      <c r="T12" s="1226">
        <f>T5*P12</f>
        <v>19800</v>
      </c>
      <c r="U12" s="1226">
        <f>U5*P12</f>
        <v>19800</v>
      </c>
      <c r="V12" s="1249">
        <f>V5*P12</f>
        <v>19800</v>
      </c>
      <c r="W12" s="1177">
        <f>W5*P12</f>
        <v>39600</v>
      </c>
      <c r="X12" s="1179">
        <f t="shared" ref="X12" si="7">Q12+R12+S12+T12+U12+V12</f>
        <v>108900</v>
      </c>
      <c r="AC12" s="111" t="s">
        <v>10</v>
      </c>
      <c r="AD12" s="1191">
        <v>7</v>
      </c>
      <c r="AE12" s="1184">
        <f>AE5*AD12</f>
        <v>12600</v>
      </c>
      <c r="AF12" s="1243">
        <f>AF5*AD12</f>
        <v>25200</v>
      </c>
      <c r="AG12" s="1191">
        <f>AG5*AD12</f>
        <v>50400</v>
      </c>
      <c r="AH12" s="1252">
        <f>AE12+AF12</f>
        <v>37800</v>
      </c>
      <c r="AK12" s="542" t="s">
        <v>99</v>
      </c>
      <c r="AL12" s="329">
        <v>1</v>
      </c>
      <c r="AM12" s="330">
        <f t="shared" ref="AM12:AR13" si="8">AM19+AM26*2.333+AM33*100</f>
        <v>13665.000000000002</v>
      </c>
      <c r="AN12" s="330">
        <f t="shared" si="8"/>
        <v>317490</v>
      </c>
      <c r="AO12" s="330">
        <f t="shared" si="8"/>
        <v>211660</v>
      </c>
      <c r="AP12" s="330">
        <f t="shared" si="8"/>
        <v>211660</v>
      </c>
      <c r="AQ12" s="494">
        <f t="shared" si="8"/>
        <v>211660</v>
      </c>
      <c r="AR12" s="329">
        <f t="shared" si="8"/>
        <v>423320</v>
      </c>
      <c r="AS12" s="539">
        <f t="shared" si="6"/>
        <v>966135</v>
      </c>
      <c r="AT12" s="538"/>
    </row>
    <row r="13" spans="1:46" ht="15" thickBot="1" x14ac:dyDescent="0.35">
      <c r="A13" s="328" t="s">
        <v>17</v>
      </c>
      <c r="B13" s="1225"/>
      <c r="C13" s="1229"/>
      <c r="D13" s="1229"/>
      <c r="E13" s="1227"/>
      <c r="F13" s="1227"/>
      <c r="G13" s="1227"/>
      <c r="H13" s="1251"/>
      <c r="I13" s="1225"/>
      <c r="J13" s="1200"/>
      <c r="O13" s="328" t="s">
        <v>17</v>
      </c>
      <c r="P13" s="1225"/>
      <c r="Q13" s="1229"/>
      <c r="R13" s="1229"/>
      <c r="S13" s="1227"/>
      <c r="T13" s="1227"/>
      <c r="U13" s="1227"/>
      <c r="V13" s="1251"/>
      <c r="W13" s="1225"/>
      <c r="X13" s="1200"/>
      <c r="AC13" s="112" t="s">
        <v>17</v>
      </c>
      <c r="AD13" s="1192"/>
      <c r="AE13" s="1185"/>
      <c r="AF13" s="1244"/>
      <c r="AG13" s="1192"/>
      <c r="AH13" s="1253"/>
      <c r="AK13" s="543" t="s">
        <v>100</v>
      </c>
      <c r="AL13" s="329">
        <v>1</v>
      </c>
      <c r="AM13" s="330">
        <f t="shared" si="8"/>
        <v>13665.000000000002</v>
      </c>
      <c r="AN13" s="330">
        <f t="shared" si="8"/>
        <v>317490</v>
      </c>
      <c r="AO13" s="330">
        <f t="shared" si="8"/>
        <v>211660</v>
      </c>
      <c r="AP13" s="330">
        <f t="shared" si="8"/>
        <v>211660</v>
      </c>
      <c r="AQ13" s="494">
        <f t="shared" si="8"/>
        <v>211660</v>
      </c>
      <c r="AR13" s="329">
        <f t="shared" si="8"/>
        <v>423320</v>
      </c>
      <c r="AS13" s="9">
        <f t="shared" si="6"/>
        <v>966135</v>
      </c>
      <c r="AT13" s="538"/>
    </row>
    <row r="14" spans="1:46" ht="15" thickBot="1" x14ac:dyDescent="0.35">
      <c r="A14" s="328" t="s">
        <v>18</v>
      </c>
      <c r="B14" s="1178"/>
      <c r="C14" s="1161"/>
      <c r="D14" s="1161"/>
      <c r="E14" s="1228"/>
      <c r="F14" s="1228"/>
      <c r="G14" s="1228"/>
      <c r="H14" s="1250"/>
      <c r="I14" s="1178"/>
      <c r="J14" s="1180"/>
      <c r="O14" s="328" t="s">
        <v>18</v>
      </c>
      <c r="P14" s="1178"/>
      <c r="Q14" s="1161"/>
      <c r="R14" s="1161"/>
      <c r="S14" s="1228"/>
      <c r="T14" s="1228"/>
      <c r="U14" s="1228"/>
      <c r="V14" s="1250"/>
      <c r="W14" s="1178"/>
      <c r="X14" s="1180"/>
      <c r="AC14" s="113" t="s">
        <v>18</v>
      </c>
      <c r="AD14" s="1193"/>
      <c r="AE14" s="1186"/>
      <c r="AF14" s="1245"/>
      <c r="AG14" s="1193"/>
      <c r="AH14" s="1254"/>
      <c r="AK14" s="195"/>
      <c r="AL14" s="191"/>
      <c r="AM14" s="538"/>
      <c r="AN14" s="538"/>
      <c r="AO14" s="538"/>
      <c r="AP14" s="538"/>
      <c r="AQ14" s="538"/>
      <c r="AR14" s="538"/>
      <c r="AS14" s="538"/>
      <c r="AT14" s="538"/>
    </row>
    <row r="15" spans="1:46" ht="15" thickBot="1" x14ac:dyDescent="0.35">
      <c r="A15" s="328" t="s">
        <v>14</v>
      </c>
      <c r="B15" s="1177">
        <v>6.5</v>
      </c>
      <c r="C15" s="1160">
        <f>C5*B15</f>
        <v>11700</v>
      </c>
      <c r="D15" s="1160">
        <f>D5*B15</f>
        <v>62400</v>
      </c>
      <c r="E15" s="1226">
        <f>E5*B15</f>
        <v>46800</v>
      </c>
      <c r="F15" s="1226">
        <f>F5*B15</f>
        <v>46800</v>
      </c>
      <c r="G15" s="1226">
        <f>G5*B15</f>
        <v>46800</v>
      </c>
      <c r="H15" s="1249">
        <f>H5*B15</f>
        <v>46800</v>
      </c>
      <c r="I15" s="1177">
        <f>I5*B15</f>
        <v>93600</v>
      </c>
      <c r="J15" s="1179">
        <f t="shared" si="0"/>
        <v>261300</v>
      </c>
      <c r="O15" s="328" t="s">
        <v>14</v>
      </c>
      <c r="P15" s="1177">
        <v>6.5</v>
      </c>
      <c r="Q15" s="1160">
        <f>Q5*P15</f>
        <v>11700</v>
      </c>
      <c r="R15" s="1160">
        <f>R5*P15</f>
        <v>23400</v>
      </c>
      <c r="S15" s="1226">
        <f>S5*P15</f>
        <v>23400</v>
      </c>
      <c r="T15" s="1226">
        <f>T5*P15</f>
        <v>23400</v>
      </c>
      <c r="U15" s="1226">
        <f>U5*P15</f>
        <v>23400</v>
      </c>
      <c r="V15" s="1249">
        <f>V5*P15</f>
        <v>23400</v>
      </c>
      <c r="W15" s="1177">
        <f>W5*P15</f>
        <v>46800</v>
      </c>
      <c r="X15" s="1179">
        <f t="shared" ref="X15" si="9">Q15+R15+S15+T15+U15+V15</f>
        <v>128700</v>
      </c>
      <c r="AC15" s="114" t="s">
        <v>14</v>
      </c>
      <c r="AD15" s="1230">
        <v>10</v>
      </c>
      <c r="AE15" s="1232">
        <f>AE5*AD15</f>
        <v>18000</v>
      </c>
      <c r="AF15" s="1234">
        <f>AF5*AD15</f>
        <v>36000</v>
      </c>
      <c r="AG15" s="1230">
        <f>AG5*AD15</f>
        <v>72000</v>
      </c>
      <c r="AH15" s="1252">
        <f>AE15+AF15</f>
        <v>54000</v>
      </c>
      <c r="AK15" s="314" t="s">
        <v>35</v>
      </c>
      <c r="AL15" s="100" t="s">
        <v>32</v>
      </c>
      <c r="AM15" s="1218" t="s">
        <v>97</v>
      </c>
      <c r="AN15" s="1222"/>
      <c r="AO15" s="1222"/>
      <c r="AP15" s="1222"/>
      <c r="AQ15" s="1222"/>
      <c r="AR15" s="344" t="s">
        <v>59</v>
      </c>
      <c r="AS15" s="9" t="s">
        <v>42</v>
      </c>
      <c r="AT15" s="538"/>
    </row>
    <row r="16" spans="1:46" ht="15.6" thickTop="1" thickBot="1" x14ac:dyDescent="0.35">
      <c r="A16" s="432" t="s">
        <v>19</v>
      </c>
      <c r="B16" s="1178"/>
      <c r="C16" s="1161"/>
      <c r="D16" s="1161"/>
      <c r="E16" s="1228"/>
      <c r="F16" s="1228"/>
      <c r="G16" s="1228"/>
      <c r="H16" s="1250"/>
      <c r="I16" s="1178"/>
      <c r="J16" s="1180"/>
      <c r="O16" s="432" t="s">
        <v>19</v>
      </c>
      <c r="P16" s="1178"/>
      <c r="Q16" s="1161"/>
      <c r="R16" s="1161"/>
      <c r="S16" s="1228"/>
      <c r="T16" s="1228"/>
      <c r="U16" s="1228"/>
      <c r="V16" s="1250"/>
      <c r="W16" s="1178"/>
      <c r="X16" s="1180"/>
      <c r="AC16" s="115" t="s">
        <v>19</v>
      </c>
      <c r="AD16" s="1231"/>
      <c r="AE16" s="1233"/>
      <c r="AF16" s="1235"/>
      <c r="AG16" s="1231"/>
      <c r="AH16" s="1254"/>
      <c r="AK16" s="460" t="s">
        <v>65</v>
      </c>
      <c r="AL16" s="100" t="s">
        <v>33</v>
      </c>
      <c r="AM16" s="217">
        <v>0</v>
      </c>
      <c r="AN16" s="218">
        <v>1</v>
      </c>
      <c r="AO16" s="218">
        <v>2</v>
      </c>
      <c r="AP16" s="218">
        <v>3</v>
      </c>
      <c r="AQ16" s="219">
        <v>4</v>
      </c>
      <c r="AR16" s="13" t="s">
        <v>34</v>
      </c>
      <c r="AS16" s="540"/>
      <c r="AT16" s="538"/>
    </row>
    <row r="17" spans="1:46" ht="15" thickBot="1" x14ac:dyDescent="0.35">
      <c r="A17" s="425" t="s">
        <v>15</v>
      </c>
      <c r="B17" s="329">
        <v>8</v>
      </c>
      <c r="C17" s="330">
        <f>C5*B17</f>
        <v>14400</v>
      </c>
      <c r="D17" s="330">
        <f>D5*B17</f>
        <v>76800</v>
      </c>
      <c r="E17" s="331">
        <f>E5*B17</f>
        <v>57600</v>
      </c>
      <c r="F17" s="331">
        <f>F5*B17</f>
        <v>57600</v>
      </c>
      <c r="G17" s="331">
        <f>G5*B17</f>
        <v>57600</v>
      </c>
      <c r="H17" s="332">
        <f>H5*B17</f>
        <v>57600</v>
      </c>
      <c r="I17" s="329">
        <f>I5*B17</f>
        <v>115200</v>
      </c>
      <c r="J17" s="13">
        <f t="shared" si="0"/>
        <v>321600</v>
      </c>
      <c r="O17" s="425" t="s">
        <v>15</v>
      </c>
      <c r="P17" s="329">
        <v>8</v>
      </c>
      <c r="Q17" s="330">
        <f>Q5*P17</f>
        <v>14400</v>
      </c>
      <c r="R17" s="330">
        <f>R5*P17</f>
        <v>28800</v>
      </c>
      <c r="S17" s="331">
        <f>S5*P17</f>
        <v>28800</v>
      </c>
      <c r="T17" s="331">
        <f>T5*P17</f>
        <v>28800</v>
      </c>
      <c r="U17" s="331">
        <f>U5*P17</f>
        <v>28800</v>
      </c>
      <c r="V17" s="332">
        <f>V5*P17</f>
        <v>28800</v>
      </c>
      <c r="W17" s="329">
        <f>W5*P17</f>
        <v>57600</v>
      </c>
      <c r="X17" s="13">
        <f t="shared" ref="X17:X20" si="10">Q17+R17+S17+T17+U17+V17</f>
        <v>158400</v>
      </c>
      <c r="AC17" s="116" t="s">
        <v>15</v>
      </c>
      <c r="AD17" s="131">
        <v>15</v>
      </c>
      <c r="AE17" s="147">
        <f>AE5*AD17</f>
        <v>27000</v>
      </c>
      <c r="AF17" s="495">
        <f>AF5*AD17</f>
        <v>54000</v>
      </c>
      <c r="AG17" s="131">
        <f>AG5*AD17</f>
        <v>108000</v>
      </c>
      <c r="AH17" s="9">
        <f>AE17+AF17</f>
        <v>81000</v>
      </c>
      <c r="AK17" s="548" t="s">
        <v>118</v>
      </c>
      <c r="AL17" s="544">
        <v>0.5</v>
      </c>
      <c r="AM17" s="545">
        <f>AM18*AL17</f>
        <v>1000</v>
      </c>
      <c r="AN17" s="545">
        <f>AN18*AL17</f>
        <v>3750</v>
      </c>
      <c r="AO17" s="549">
        <f>AO18*AL17</f>
        <v>2500</v>
      </c>
      <c r="AP17" s="549">
        <f>AP18*AL17</f>
        <v>2500</v>
      </c>
      <c r="AQ17" s="550">
        <f>AQ18*AL17</f>
        <v>2500</v>
      </c>
      <c r="AR17" s="544">
        <f>AR18*AL17</f>
        <v>5000</v>
      </c>
      <c r="AS17" s="539">
        <f>AM17+AN17+AO17+AP17+AQ17</f>
        <v>12250</v>
      </c>
      <c r="AT17" s="538"/>
    </row>
    <row r="18" spans="1:46" ht="15" thickBot="1" x14ac:dyDescent="0.35">
      <c r="A18" s="425" t="s">
        <v>25</v>
      </c>
      <c r="B18" s="329">
        <v>9</v>
      </c>
      <c r="C18" s="330">
        <f>C5*B18</f>
        <v>16200</v>
      </c>
      <c r="D18" s="330">
        <f>D5*B18</f>
        <v>86400</v>
      </c>
      <c r="E18" s="331">
        <f>E5*B18</f>
        <v>64800</v>
      </c>
      <c r="F18" s="331">
        <f>F5*B18</f>
        <v>64800</v>
      </c>
      <c r="G18" s="331">
        <f>G5*B18</f>
        <v>64800</v>
      </c>
      <c r="H18" s="332">
        <f>H5*B18</f>
        <v>64800</v>
      </c>
      <c r="I18" s="329">
        <f>I5*B18</f>
        <v>129600</v>
      </c>
      <c r="J18" s="13">
        <f t="shared" si="0"/>
        <v>361800</v>
      </c>
      <c r="O18" s="425" t="s">
        <v>25</v>
      </c>
      <c r="P18" s="329">
        <v>9</v>
      </c>
      <c r="Q18" s="330">
        <f>Q5*P18</f>
        <v>16200</v>
      </c>
      <c r="R18" s="330">
        <f>R5*P18</f>
        <v>32400</v>
      </c>
      <c r="S18" s="331">
        <f>S5*P18</f>
        <v>32400</v>
      </c>
      <c r="T18" s="331">
        <f>T5*P18</f>
        <v>32400</v>
      </c>
      <c r="U18" s="331">
        <f>U5*P18</f>
        <v>32400</v>
      </c>
      <c r="V18" s="332">
        <f>V5*P18</f>
        <v>32400</v>
      </c>
      <c r="W18" s="329">
        <f>W5*P18</f>
        <v>64800</v>
      </c>
      <c r="X18" s="13">
        <f t="shared" si="10"/>
        <v>178200</v>
      </c>
      <c r="AC18" s="470" t="s">
        <v>25</v>
      </c>
      <c r="AD18" s="133">
        <v>20</v>
      </c>
      <c r="AE18" s="148">
        <f>AE5*AD18</f>
        <v>36000</v>
      </c>
      <c r="AF18" s="496">
        <f>AF5*AD18</f>
        <v>72000</v>
      </c>
      <c r="AG18" s="133">
        <f>AG5*AD18</f>
        <v>144000</v>
      </c>
      <c r="AH18" s="9">
        <f t="shared" ref="AH18:AH20" si="11">AE18+AF18</f>
        <v>108000</v>
      </c>
      <c r="AK18" s="551" t="s">
        <v>98</v>
      </c>
      <c r="AL18" s="125">
        <v>1</v>
      </c>
      <c r="AM18" s="144">
        <v>2000</v>
      </c>
      <c r="AN18" s="144">
        <v>7500</v>
      </c>
      <c r="AO18" s="144">
        <v>5000</v>
      </c>
      <c r="AP18" s="144">
        <v>5000</v>
      </c>
      <c r="AQ18" s="464">
        <v>5000</v>
      </c>
      <c r="AR18" s="125">
        <v>10000</v>
      </c>
      <c r="AS18" s="539">
        <f t="shared" ref="AS18:AS20" si="12">AM18+AN18+AO18+AP18+AQ18</f>
        <v>24500</v>
      </c>
      <c r="AT18" s="538"/>
    </row>
    <row r="19" spans="1:46" ht="15" thickBot="1" x14ac:dyDescent="0.35">
      <c r="A19" s="425" t="s">
        <v>13</v>
      </c>
      <c r="B19" s="329">
        <v>10.5</v>
      </c>
      <c r="C19" s="330">
        <f>C5*B19</f>
        <v>18900</v>
      </c>
      <c r="D19" s="330">
        <f>D5*B19</f>
        <v>100800</v>
      </c>
      <c r="E19" s="331">
        <f>E5*B19</f>
        <v>75600</v>
      </c>
      <c r="F19" s="331">
        <f>F5*B19</f>
        <v>75600</v>
      </c>
      <c r="G19" s="331">
        <f>G5*B19</f>
        <v>75600</v>
      </c>
      <c r="H19" s="332">
        <f>H5*B19</f>
        <v>75600</v>
      </c>
      <c r="I19" s="329">
        <f>I5*B19</f>
        <v>151200</v>
      </c>
      <c r="J19" s="13">
        <f t="shared" si="0"/>
        <v>422100</v>
      </c>
      <c r="O19" s="425" t="s">
        <v>13</v>
      </c>
      <c r="P19" s="329">
        <v>10.5</v>
      </c>
      <c r="Q19" s="330">
        <f>Q5*P19</f>
        <v>18900</v>
      </c>
      <c r="R19" s="330">
        <f>R5*P19</f>
        <v>37800</v>
      </c>
      <c r="S19" s="331">
        <f>S5*P19</f>
        <v>37800</v>
      </c>
      <c r="T19" s="331">
        <f>T5*P19</f>
        <v>37800</v>
      </c>
      <c r="U19" s="331">
        <f>U5*P19</f>
        <v>37800</v>
      </c>
      <c r="V19" s="332">
        <f>V5*P19</f>
        <v>37800</v>
      </c>
      <c r="W19" s="329">
        <f>W5*P19</f>
        <v>75600</v>
      </c>
      <c r="X19" s="13">
        <f t="shared" si="10"/>
        <v>207900</v>
      </c>
      <c r="AC19" s="117" t="s">
        <v>13</v>
      </c>
      <c r="AD19" s="135">
        <v>35</v>
      </c>
      <c r="AE19" s="149">
        <f>AE5*AD19</f>
        <v>63000</v>
      </c>
      <c r="AF19" s="497">
        <f>AF5*AD19</f>
        <v>126000</v>
      </c>
      <c r="AG19" s="135">
        <f>AG5*AD19</f>
        <v>252000</v>
      </c>
      <c r="AH19" s="9">
        <f t="shared" si="11"/>
        <v>189000</v>
      </c>
      <c r="AK19" s="542" t="s">
        <v>99</v>
      </c>
      <c r="AL19" s="329">
        <v>1</v>
      </c>
      <c r="AM19" s="330">
        <f>AM18*AL19</f>
        <v>2000</v>
      </c>
      <c r="AN19" s="330">
        <f>AN18*AL19</f>
        <v>7500</v>
      </c>
      <c r="AO19" s="330">
        <f>AO18*AL19</f>
        <v>5000</v>
      </c>
      <c r="AP19" s="330">
        <f>AP18*AL19</f>
        <v>5000</v>
      </c>
      <c r="AQ19" s="494">
        <f>AQ18*AL19</f>
        <v>5000</v>
      </c>
      <c r="AR19" s="329">
        <f>AR18*AL19</f>
        <v>10000</v>
      </c>
      <c r="AS19" s="539">
        <f t="shared" si="12"/>
        <v>24500</v>
      </c>
      <c r="AT19" s="538"/>
    </row>
    <row r="20" spans="1:46" ht="15" thickBot="1" x14ac:dyDescent="0.35">
      <c r="A20" s="426" t="s">
        <v>11</v>
      </c>
      <c r="B20" s="427">
        <v>11</v>
      </c>
      <c r="C20" s="428">
        <f>C5*B20</f>
        <v>19800</v>
      </c>
      <c r="D20" s="428">
        <f>D5*B20</f>
        <v>105600</v>
      </c>
      <c r="E20" s="429">
        <f>E5*B20</f>
        <v>79200</v>
      </c>
      <c r="F20" s="429">
        <f>F5*B20</f>
        <v>79200</v>
      </c>
      <c r="G20" s="429">
        <f>G5*B20</f>
        <v>79200</v>
      </c>
      <c r="H20" s="430">
        <f>H5*B20</f>
        <v>79200</v>
      </c>
      <c r="I20" s="431">
        <f>I5*B20</f>
        <v>158400</v>
      </c>
      <c r="J20" s="175">
        <f t="shared" si="0"/>
        <v>442200</v>
      </c>
      <c r="O20" s="426" t="s">
        <v>11</v>
      </c>
      <c r="P20" s="427">
        <v>11</v>
      </c>
      <c r="Q20" s="428">
        <f>Q5*P20</f>
        <v>19800</v>
      </c>
      <c r="R20" s="428">
        <f>R5*P20</f>
        <v>39600</v>
      </c>
      <c r="S20" s="429">
        <f>S5*P20</f>
        <v>39600</v>
      </c>
      <c r="T20" s="429">
        <f>T5*P20</f>
        <v>39600</v>
      </c>
      <c r="U20" s="429">
        <f>U5*P20</f>
        <v>39600</v>
      </c>
      <c r="V20" s="430">
        <f>V5*P20</f>
        <v>39600</v>
      </c>
      <c r="W20" s="431">
        <f>W5*P20</f>
        <v>79200</v>
      </c>
      <c r="X20" s="412">
        <f t="shared" si="10"/>
        <v>217800</v>
      </c>
      <c r="AC20" s="118" t="s">
        <v>11</v>
      </c>
      <c r="AD20" s="137">
        <v>40</v>
      </c>
      <c r="AE20" s="150">
        <f>AE5*AD20</f>
        <v>72000</v>
      </c>
      <c r="AF20" s="498">
        <f>AF5*AD20</f>
        <v>144000</v>
      </c>
      <c r="AG20" s="139">
        <f>AG5*AD20</f>
        <v>288000</v>
      </c>
      <c r="AH20" s="9">
        <f t="shared" si="11"/>
        <v>216000</v>
      </c>
      <c r="AK20" s="543" t="s">
        <v>100</v>
      </c>
      <c r="AL20" s="329">
        <v>1</v>
      </c>
      <c r="AM20" s="330">
        <f>AM18*AL20</f>
        <v>2000</v>
      </c>
      <c r="AN20" s="330">
        <f>AN18*AL20</f>
        <v>7500</v>
      </c>
      <c r="AO20" s="330">
        <f>AO18*AL20</f>
        <v>5000</v>
      </c>
      <c r="AP20" s="330">
        <f>AP18*AL20</f>
        <v>5000</v>
      </c>
      <c r="AQ20" s="494">
        <f>AQ18*AL20</f>
        <v>5000</v>
      </c>
      <c r="AR20" s="329">
        <f>AR18*AL20</f>
        <v>10000</v>
      </c>
      <c r="AS20" s="13">
        <f t="shared" si="12"/>
        <v>24500</v>
      </c>
      <c r="AT20" s="538"/>
    </row>
    <row r="21" spans="1:46" ht="15" thickBot="1" x14ac:dyDescent="0.35">
      <c r="AK21" s="192"/>
      <c r="AL21" s="538"/>
      <c r="AM21" s="538"/>
      <c r="AN21" s="538"/>
      <c r="AO21" s="538"/>
      <c r="AP21" s="538"/>
      <c r="AQ21" s="538"/>
      <c r="AR21" s="538"/>
      <c r="AS21" s="538"/>
      <c r="AT21" s="538"/>
    </row>
    <row r="22" spans="1:46" ht="15" thickBot="1" x14ac:dyDescent="0.35">
      <c r="A22" s="215" t="s">
        <v>35</v>
      </c>
      <c r="B22" s="100" t="s">
        <v>32</v>
      </c>
      <c r="C22" s="1218" t="s">
        <v>43</v>
      </c>
      <c r="D22" s="1222"/>
      <c r="E22" s="1222"/>
      <c r="F22" s="1222"/>
      <c r="G22" s="1222"/>
      <c r="H22" s="1222"/>
      <c r="I22" s="1219"/>
      <c r="J22" s="13" t="s">
        <v>42</v>
      </c>
      <c r="O22" s="215" t="s">
        <v>35</v>
      </c>
      <c r="P22" s="100" t="s">
        <v>32</v>
      </c>
      <c r="Q22" s="1218" t="s">
        <v>95</v>
      </c>
      <c r="R22" s="1222"/>
      <c r="S22" s="1222"/>
      <c r="T22" s="1222"/>
      <c r="U22" s="1222"/>
      <c r="V22" s="1222"/>
      <c r="W22" s="1219"/>
      <c r="X22" s="13" t="s">
        <v>42</v>
      </c>
      <c r="AC22" s="215" t="s">
        <v>35</v>
      </c>
      <c r="AD22" s="100" t="s">
        <v>32</v>
      </c>
      <c r="AE22" s="1218" t="s">
        <v>102</v>
      </c>
      <c r="AF22" s="1222"/>
      <c r="AG22" s="1219"/>
      <c r="AH22" s="13" t="s">
        <v>42</v>
      </c>
      <c r="AK22" s="162" t="s">
        <v>35</v>
      </c>
      <c r="AL22" s="100" t="s">
        <v>32</v>
      </c>
      <c r="AM22" s="1218" t="s">
        <v>97</v>
      </c>
      <c r="AN22" s="1222"/>
      <c r="AO22" s="1222"/>
      <c r="AP22" s="1222"/>
      <c r="AQ22" s="1222"/>
      <c r="AR22" s="344" t="s">
        <v>59</v>
      </c>
      <c r="AS22" s="9" t="s">
        <v>42</v>
      </c>
      <c r="AT22" s="538"/>
    </row>
    <row r="23" spans="1:46" ht="15.6" thickTop="1" thickBot="1" x14ac:dyDescent="0.35">
      <c r="A23" s="216" t="s">
        <v>53</v>
      </c>
      <c r="B23" s="167" t="s">
        <v>33</v>
      </c>
      <c r="C23" s="140">
        <v>0</v>
      </c>
      <c r="D23" s="151">
        <v>1</v>
      </c>
      <c r="E23" s="151">
        <v>2</v>
      </c>
      <c r="F23" s="151">
        <v>3</v>
      </c>
      <c r="G23" s="151">
        <v>4</v>
      </c>
      <c r="H23" s="101">
        <v>5</v>
      </c>
      <c r="I23" s="13" t="s">
        <v>34</v>
      </c>
      <c r="J23" s="179"/>
      <c r="O23" s="216" t="s">
        <v>53</v>
      </c>
      <c r="P23" s="167" t="s">
        <v>33</v>
      </c>
      <c r="Q23" s="140">
        <v>0</v>
      </c>
      <c r="R23" s="151">
        <v>1</v>
      </c>
      <c r="S23" s="151">
        <v>2</v>
      </c>
      <c r="T23" s="151">
        <v>3</v>
      </c>
      <c r="U23" s="151">
        <v>4</v>
      </c>
      <c r="V23" s="101">
        <v>5</v>
      </c>
      <c r="W23" s="13" t="s">
        <v>34</v>
      </c>
      <c r="X23" s="413"/>
      <c r="AC23" s="216" t="s">
        <v>53</v>
      </c>
      <c r="AD23" s="167" t="s">
        <v>33</v>
      </c>
      <c r="AE23" s="140">
        <v>0</v>
      </c>
      <c r="AF23" s="151">
        <v>1</v>
      </c>
      <c r="AG23" s="13" t="s">
        <v>34</v>
      </c>
      <c r="AH23" s="472"/>
      <c r="AK23" s="459" t="s">
        <v>37</v>
      </c>
      <c r="AL23" s="100" t="s">
        <v>33</v>
      </c>
      <c r="AM23" s="217">
        <v>0</v>
      </c>
      <c r="AN23" s="218">
        <v>1</v>
      </c>
      <c r="AO23" s="218">
        <v>2</v>
      </c>
      <c r="AP23" s="218">
        <v>3</v>
      </c>
      <c r="AQ23" s="219">
        <v>4</v>
      </c>
      <c r="AR23" s="13" t="s">
        <v>34</v>
      </c>
      <c r="AS23" s="540"/>
      <c r="AT23" s="538"/>
    </row>
    <row r="24" spans="1:46" ht="15.6" thickTop="1" thickBot="1" x14ac:dyDescent="0.35">
      <c r="A24" s="168" t="s">
        <v>3</v>
      </c>
      <c r="B24" s="119">
        <v>0.2</v>
      </c>
      <c r="C24" s="141">
        <f>C26*B24</f>
        <v>2530</v>
      </c>
      <c r="D24" s="141">
        <f>D26*B24</f>
        <v>29320</v>
      </c>
      <c r="E24" s="152">
        <f>E26*B24</f>
        <v>21060</v>
      </c>
      <c r="F24" s="152">
        <f>F26*B24</f>
        <v>21060</v>
      </c>
      <c r="G24" s="152">
        <f>G26*B24</f>
        <v>21060</v>
      </c>
      <c r="H24" s="120">
        <f>H26*B24</f>
        <v>21060</v>
      </c>
      <c r="I24" s="119">
        <f>I26*B24</f>
        <v>42120</v>
      </c>
      <c r="J24" s="318">
        <f>C24+D24+E24+F24+G24+H24</f>
        <v>116090</v>
      </c>
      <c r="O24" s="168" t="s">
        <v>3</v>
      </c>
      <c r="P24" s="119">
        <v>0.2</v>
      </c>
      <c r="Q24" s="141">
        <f>Q26*P24</f>
        <v>2530</v>
      </c>
      <c r="R24" s="141">
        <f>R26*P24</f>
        <v>43980</v>
      </c>
      <c r="S24" s="152">
        <f>S26*P24</f>
        <v>21060</v>
      </c>
      <c r="T24" s="152">
        <f>T26*P24</f>
        <v>21060</v>
      </c>
      <c r="U24" s="152">
        <f>U26*P24</f>
        <v>21060</v>
      </c>
      <c r="V24" s="120">
        <f>V26*P24</f>
        <v>42120</v>
      </c>
      <c r="W24" s="119">
        <f>W26*P24</f>
        <v>63180</v>
      </c>
      <c r="X24" s="414">
        <f>Q24+R24+S24+T24+U24+V24</f>
        <v>151810</v>
      </c>
      <c r="AC24" s="333" t="s">
        <v>3</v>
      </c>
      <c r="AD24" s="329">
        <v>0.2</v>
      </c>
      <c r="AE24" s="330">
        <f>AE26*AD24</f>
        <v>2530</v>
      </c>
      <c r="AF24" s="494">
        <f>AF26*AD24</f>
        <v>2266</v>
      </c>
      <c r="AG24" s="329">
        <f>AG26*AD24</f>
        <v>1133</v>
      </c>
      <c r="AH24" s="471">
        <f>AE24+AF24</f>
        <v>4796</v>
      </c>
      <c r="AK24" s="548" t="s">
        <v>118</v>
      </c>
      <c r="AL24" s="544">
        <v>0.5</v>
      </c>
      <c r="AM24" s="545">
        <f>AM25*AL24</f>
        <v>2500</v>
      </c>
      <c r="AN24" s="545">
        <f>AN25*AL24</f>
        <v>15000</v>
      </c>
      <c r="AO24" s="549">
        <f>AO25*AL24</f>
        <v>10000</v>
      </c>
      <c r="AP24" s="549">
        <f>AP25*AL24</f>
        <v>10000</v>
      </c>
      <c r="AQ24" s="550">
        <f>AQ25*AL24</f>
        <v>10000</v>
      </c>
      <c r="AR24" s="544">
        <f>AR25*AL24</f>
        <v>20000</v>
      </c>
      <c r="AS24" s="539">
        <f>AM24+AN24+AO24+AP24+AQ24</f>
        <v>47500</v>
      </c>
      <c r="AT24" s="538"/>
    </row>
    <row r="25" spans="1:46" ht="15" thickBot="1" x14ac:dyDescent="0.35">
      <c r="A25" s="103" t="s">
        <v>4</v>
      </c>
      <c r="B25" s="121">
        <v>0.5</v>
      </c>
      <c r="C25" s="142">
        <f>C26*B25</f>
        <v>6325</v>
      </c>
      <c r="D25" s="142">
        <f>D26*B25</f>
        <v>73300</v>
      </c>
      <c r="E25" s="153">
        <f>E26*B25</f>
        <v>52650</v>
      </c>
      <c r="F25" s="153">
        <f>F26*B25</f>
        <v>52650</v>
      </c>
      <c r="G25" s="153">
        <f>G26*B25</f>
        <v>52650</v>
      </c>
      <c r="H25" s="122">
        <f>H26*B25</f>
        <v>52650</v>
      </c>
      <c r="I25" s="121">
        <f>I26*B25</f>
        <v>105300</v>
      </c>
      <c r="J25" s="9">
        <f t="shared" ref="J25:J30" si="13">C25+D25+E25+F25+G25+H25</f>
        <v>290225</v>
      </c>
      <c r="O25" s="103" t="s">
        <v>4</v>
      </c>
      <c r="P25" s="121">
        <v>0.5</v>
      </c>
      <c r="Q25" s="142">
        <f>Q26*P25</f>
        <v>6325</v>
      </c>
      <c r="R25" s="142">
        <f>R26*P25</f>
        <v>109950</v>
      </c>
      <c r="S25" s="153">
        <f>S26*P25</f>
        <v>52650</v>
      </c>
      <c r="T25" s="153">
        <f>T26*P25</f>
        <v>52650</v>
      </c>
      <c r="U25" s="153">
        <f>U26*P25</f>
        <v>52650</v>
      </c>
      <c r="V25" s="122">
        <f>V26*P25</f>
        <v>105300</v>
      </c>
      <c r="W25" s="121">
        <f>W26*P25</f>
        <v>157950</v>
      </c>
      <c r="X25" s="9">
        <f t="shared" ref="X25:X30" si="14">Q25+R25+S25+T25+U25+V25</f>
        <v>379525</v>
      </c>
      <c r="AC25" s="328" t="s">
        <v>4</v>
      </c>
      <c r="AD25" s="329">
        <v>0.5</v>
      </c>
      <c r="AE25" s="330">
        <f>AE26*AD25</f>
        <v>6325</v>
      </c>
      <c r="AF25" s="494">
        <f>AF26*AD25</f>
        <v>5665</v>
      </c>
      <c r="AG25" s="329">
        <f>AG26*AD25</f>
        <v>2832.5</v>
      </c>
      <c r="AH25" s="471">
        <f t="shared" ref="AH25:AH29" si="15">AE25+AF25</f>
        <v>11990</v>
      </c>
      <c r="AK25" s="551" t="s">
        <v>98</v>
      </c>
      <c r="AL25" s="125">
        <v>1</v>
      </c>
      <c r="AM25" s="144">
        <v>5000</v>
      </c>
      <c r="AN25" s="144">
        <v>30000</v>
      </c>
      <c r="AO25" s="155">
        <v>20000</v>
      </c>
      <c r="AP25" s="155">
        <v>20000</v>
      </c>
      <c r="AQ25" s="552">
        <v>20000</v>
      </c>
      <c r="AR25" s="125">
        <v>40000</v>
      </c>
      <c r="AS25" s="539">
        <f t="shared" ref="AS25:AS27" si="16">AM25+AN25+AO25+AP25+AQ25</f>
        <v>95000</v>
      </c>
      <c r="AT25" s="538"/>
    </row>
    <row r="26" spans="1:46" ht="15" thickBot="1" x14ac:dyDescent="0.35">
      <c r="A26" s="104" t="s">
        <v>5</v>
      </c>
      <c r="B26" s="123">
        <v>1</v>
      </c>
      <c r="C26" s="143">
        <f>C47+C68*2.33+C89*100</f>
        <v>12650</v>
      </c>
      <c r="D26" s="143">
        <f t="shared" ref="D26:I26" si="17">D47+D68*2.33+D89*100</f>
        <v>146600</v>
      </c>
      <c r="E26" s="143">
        <f t="shared" si="17"/>
        <v>105300</v>
      </c>
      <c r="F26" s="143">
        <f t="shared" si="17"/>
        <v>105300</v>
      </c>
      <c r="G26" s="143">
        <f t="shared" si="17"/>
        <v>105300</v>
      </c>
      <c r="H26" s="326">
        <f t="shared" si="17"/>
        <v>105300</v>
      </c>
      <c r="I26" s="123">
        <f t="shared" si="17"/>
        <v>210600</v>
      </c>
      <c r="J26" s="9">
        <f t="shared" si="13"/>
        <v>580450</v>
      </c>
      <c r="O26" s="104" t="s">
        <v>5</v>
      </c>
      <c r="P26" s="123">
        <v>1</v>
      </c>
      <c r="Q26" s="143">
        <f>Q47+Q68*2.33+Q89*100</f>
        <v>12650</v>
      </c>
      <c r="R26" s="143">
        <f t="shared" ref="R26:W26" si="18">R47+R68*2.33+R89*100</f>
        <v>219900</v>
      </c>
      <c r="S26" s="143">
        <f t="shared" si="18"/>
        <v>105300</v>
      </c>
      <c r="T26" s="143">
        <f t="shared" si="18"/>
        <v>105300</v>
      </c>
      <c r="U26" s="143">
        <f t="shared" si="18"/>
        <v>105300</v>
      </c>
      <c r="V26" s="326">
        <f t="shared" si="18"/>
        <v>210600</v>
      </c>
      <c r="W26" s="123">
        <f t="shared" si="18"/>
        <v>315900</v>
      </c>
      <c r="X26" s="9">
        <f t="shared" si="14"/>
        <v>759050</v>
      </c>
      <c r="AC26" s="328" t="s">
        <v>5</v>
      </c>
      <c r="AD26" s="329">
        <v>1</v>
      </c>
      <c r="AE26" s="330">
        <f>AE47+AE68*2.33+AE89*100</f>
        <v>12650</v>
      </c>
      <c r="AF26" s="494">
        <f t="shared" ref="AF26" si="19">AF47+AF68*2.33+AF89*100</f>
        <v>11330</v>
      </c>
      <c r="AG26" s="329">
        <f>AG47+AG68*2.33+AG89*100</f>
        <v>5665</v>
      </c>
      <c r="AH26" s="471">
        <f t="shared" si="15"/>
        <v>23980</v>
      </c>
      <c r="AK26" s="542" t="s">
        <v>99</v>
      </c>
      <c r="AL26" s="329">
        <v>1</v>
      </c>
      <c r="AM26" s="330">
        <f>AM25*AL26</f>
        <v>5000</v>
      </c>
      <c r="AN26" s="330">
        <f>AN25*AL26</f>
        <v>30000</v>
      </c>
      <c r="AO26" s="330">
        <f>AO25*AL26</f>
        <v>20000</v>
      </c>
      <c r="AP26" s="330">
        <f>AP25*AL26</f>
        <v>20000</v>
      </c>
      <c r="AQ26" s="494">
        <f>AQ25*AL26</f>
        <v>20000</v>
      </c>
      <c r="AR26" s="329">
        <f>AR25*AL26</f>
        <v>40000</v>
      </c>
      <c r="AS26" s="539">
        <f t="shared" si="16"/>
        <v>95000</v>
      </c>
      <c r="AT26" s="538"/>
    </row>
    <row r="27" spans="1:46" ht="15" thickBot="1" x14ac:dyDescent="0.35">
      <c r="A27" s="105" t="s">
        <v>6</v>
      </c>
      <c r="B27" s="125">
        <v>1.5</v>
      </c>
      <c r="C27" s="144">
        <f>C26*B27</f>
        <v>18975</v>
      </c>
      <c r="D27" s="144">
        <f>D26*B27</f>
        <v>219900</v>
      </c>
      <c r="E27" s="155">
        <f>E26*B27</f>
        <v>157950</v>
      </c>
      <c r="F27" s="155">
        <f>F26*B27</f>
        <v>157950</v>
      </c>
      <c r="G27" s="155">
        <f>G26*B27</f>
        <v>157950</v>
      </c>
      <c r="H27" s="126">
        <f>H26*B27</f>
        <v>157950</v>
      </c>
      <c r="I27" s="125">
        <f>I26*B27</f>
        <v>315900</v>
      </c>
      <c r="J27" s="9">
        <f t="shared" si="13"/>
        <v>870675</v>
      </c>
      <c r="O27" s="105" t="s">
        <v>6</v>
      </c>
      <c r="P27" s="125">
        <v>1.5</v>
      </c>
      <c r="Q27" s="144">
        <f>Q26*P27</f>
        <v>18975</v>
      </c>
      <c r="R27" s="144">
        <f>R26*P27</f>
        <v>329850</v>
      </c>
      <c r="S27" s="155">
        <f>S26*P27</f>
        <v>157950</v>
      </c>
      <c r="T27" s="155">
        <f>T26*P27</f>
        <v>157950</v>
      </c>
      <c r="U27" s="155">
        <f>U26*P27</f>
        <v>157950</v>
      </c>
      <c r="V27" s="126">
        <f>V26*P27</f>
        <v>315900</v>
      </c>
      <c r="W27" s="125">
        <f>W26*P27</f>
        <v>473850</v>
      </c>
      <c r="X27" s="9">
        <f t="shared" si="14"/>
        <v>1138575</v>
      </c>
      <c r="AC27" s="328" t="s">
        <v>6</v>
      </c>
      <c r="AD27" s="329">
        <v>1.5</v>
      </c>
      <c r="AE27" s="330">
        <f>AE26*AD27</f>
        <v>18975</v>
      </c>
      <c r="AF27" s="494">
        <f>AF26*AD27</f>
        <v>16995</v>
      </c>
      <c r="AG27" s="329">
        <f>AG26*AD27</f>
        <v>8497.5</v>
      </c>
      <c r="AH27" s="471">
        <f t="shared" si="15"/>
        <v>35970</v>
      </c>
      <c r="AK27" s="543" t="s">
        <v>100</v>
      </c>
      <c r="AL27" s="329">
        <v>1</v>
      </c>
      <c r="AM27" s="330">
        <f>AM25*AL27</f>
        <v>5000</v>
      </c>
      <c r="AN27" s="330">
        <f>AN25*AL27</f>
        <v>30000</v>
      </c>
      <c r="AO27" s="330">
        <f>AO25*AL27</f>
        <v>20000</v>
      </c>
      <c r="AP27" s="330">
        <f>AP25*AL27</f>
        <v>20000</v>
      </c>
      <c r="AQ27" s="494">
        <f>AQ25*AL27</f>
        <v>20000</v>
      </c>
      <c r="AR27" s="329">
        <f>AR25*AL27</f>
        <v>40000</v>
      </c>
      <c r="AS27" s="13">
        <f t="shared" si="16"/>
        <v>95000</v>
      </c>
      <c r="AT27" s="538"/>
    </row>
    <row r="28" spans="1:46" ht="15" thickBot="1" x14ac:dyDescent="0.35">
      <c r="A28" s="106" t="s">
        <v>7</v>
      </c>
      <c r="B28" s="127">
        <v>2</v>
      </c>
      <c r="C28" s="145">
        <f>C26*B28</f>
        <v>25300</v>
      </c>
      <c r="D28" s="145">
        <f>D26*B28</f>
        <v>293200</v>
      </c>
      <c r="E28" s="156">
        <f>E26*B28</f>
        <v>210600</v>
      </c>
      <c r="F28" s="156">
        <f>F26*B28</f>
        <v>210600</v>
      </c>
      <c r="G28" s="156">
        <f>G26*B28</f>
        <v>210600</v>
      </c>
      <c r="H28" s="128">
        <f>H26*B28</f>
        <v>210600</v>
      </c>
      <c r="I28" s="127">
        <f>I26*B28</f>
        <v>421200</v>
      </c>
      <c r="J28" s="9">
        <f t="shared" si="13"/>
        <v>1160900</v>
      </c>
      <c r="O28" s="106" t="s">
        <v>7</v>
      </c>
      <c r="P28" s="127">
        <v>2</v>
      </c>
      <c r="Q28" s="145">
        <f>Q26*P28</f>
        <v>25300</v>
      </c>
      <c r="R28" s="145">
        <f>R26*P28</f>
        <v>439800</v>
      </c>
      <c r="S28" s="156">
        <f>S26*P28</f>
        <v>210600</v>
      </c>
      <c r="T28" s="156">
        <f>T26*P28</f>
        <v>210600</v>
      </c>
      <c r="U28" s="156">
        <f>U26*P28</f>
        <v>210600</v>
      </c>
      <c r="V28" s="128">
        <f>V26*P28</f>
        <v>421200</v>
      </c>
      <c r="W28" s="127">
        <f>W26*P28</f>
        <v>631800</v>
      </c>
      <c r="X28" s="9">
        <f t="shared" si="14"/>
        <v>1518100</v>
      </c>
      <c r="AC28" s="328" t="s">
        <v>7</v>
      </c>
      <c r="AD28" s="329">
        <v>2</v>
      </c>
      <c r="AE28" s="330">
        <f>AE26*AD28</f>
        <v>25300</v>
      </c>
      <c r="AF28" s="494">
        <f>AF26*AD28</f>
        <v>22660</v>
      </c>
      <c r="AG28" s="329">
        <f>AG26*AD28</f>
        <v>11330</v>
      </c>
      <c r="AH28" s="471">
        <f t="shared" si="15"/>
        <v>47960</v>
      </c>
      <c r="AK28" s="192"/>
      <c r="AL28" s="538"/>
      <c r="AM28" s="538"/>
      <c r="AN28" s="538"/>
      <c r="AO28" s="538"/>
      <c r="AP28" s="538"/>
      <c r="AQ28" s="538"/>
      <c r="AR28" s="538"/>
      <c r="AS28" s="538"/>
      <c r="AT28" s="538"/>
    </row>
    <row r="29" spans="1:46" ht="15" thickBot="1" x14ac:dyDescent="0.35">
      <c r="A29" s="107" t="s">
        <v>8</v>
      </c>
      <c r="B29" s="129">
        <v>3</v>
      </c>
      <c r="C29" s="146">
        <f>C26*B29</f>
        <v>37950</v>
      </c>
      <c r="D29" s="146">
        <f>D26*B29</f>
        <v>439800</v>
      </c>
      <c r="E29" s="157">
        <f>E26*B29</f>
        <v>315900</v>
      </c>
      <c r="F29" s="157">
        <f>F26*B29</f>
        <v>315900</v>
      </c>
      <c r="G29" s="157">
        <f>G26*B29</f>
        <v>315900</v>
      </c>
      <c r="H29" s="130">
        <f>H26*B29</f>
        <v>315900</v>
      </c>
      <c r="I29" s="129">
        <f>I26*B29</f>
        <v>631800</v>
      </c>
      <c r="J29" s="9">
        <f t="shared" si="13"/>
        <v>1741350</v>
      </c>
      <c r="O29" s="107" t="s">
        <v>8</v>
      </c>
      <c r="P29" s="129">
        <v>3</v>
      </c>
      <c r="Q29" s="146">
        <f>Q26*P29</f>
        <v>37950</v>
      </c>
      <c r="R29" s="146">
        <f>R26*P29</f>
        <v>659700</v>
      </c>
      <c r="S29" s="157">
        <f>S26*P29</f>
        <v>315900</v>
      </c>
      <c r="T29" s="157">
        <f>T26*P29</f>
        <v>315900</v>
      </c>
      <c r="U29" s="157">
        <f>U26*P29</f>
        <v>315900</v>
      </c>
      <c r="V29" s="130">
        <f>V26*P29</f>
        <v>631800</v>
      </c>
      <c r="W29" s="129">
        <f>W26*P29</f>
        <v>947700</v>
      </c>
      <c r="X29" s="9">
        <f t="shared" si="14"/>
        <v>2277150</v>
      </c>
      <c r="AC29" s="328" t="s">
        <v>8</v>
      </c>
      <c r="AD29" s="329">
        <v>3</v>
      </c>
      <c r="AE29" s="330">
        <f>AE26*AD29</f>
        <v>37950</v>
      </c>
      <c r="AF29" s="494">
        <f>AF26*AD29</f>
        <v>33990</v>
      </c>
      <c r="AG29" s="329">
        <f>AG26*AD29</f>
        <v>16995</v>
      </c>
      <c r="AH29" s="471">
        <f t="shared" si="15"/>
        <v>71940</v>
      </c>
      <c r="AK29" s="163" t="s">
        <v>35</v>
      </c>
      <c r="AL29" s="100" t="s">
        <v>32</v>
      </c>
      <c r="AM29" s="1218" t="s">
        <v>97</v>
      </c>
      <c r="AN29" s="1222"/>
      <c r="AO29" s="1222"/>
      <c r="AP29" s="1222"/>
      <c r="AQ29" s="1222"/>
      <c r="AR29" s="344" t="s">
        <v>59</v>
      </c>
      <c r="AS29" s="9" t="s">
        <v>42</v>
      </c>
      <c r="AT29" s="538"/>
    </row>
    <row r="30" spans="1:46" ht="15.6" thickTop="1" thickBot="1" x14ac:dyDescent="0.35">
      <c r="A30" s="328" t="s">
        <v>12</v>
      </c>
      <c r="B30" s="1177">
        <v>5</v>
      </c>
      <c r="C30" s="1160">
        <f>C26*B30</f>
        <v>63250</v>
      </c>
      <c r="D30" s="1160">
        <f>D26*B30</f>
        <v>733000</v>
      </c>
      <c r="E30" s="1226">
        <f>E26*B30</f>
        <v>526500</v>
      </c>
      <c r="F30" s="1226">
        <f>F26*B30</f>
        <v>526500</v>
      </c>
      <c r="G30" s="1226">
        <f>G26*B30</f>
        <v>526500</v>
      </c>
      <c r="H30" s="1255">
        <f>H26*B30</f>
        <v>526500</v>
      </c>
      <c r="I30" s="1177">
        <f>I26*B30</f>
        <v>1053000</v>
      </c>
      <c r="J30" s="1252">
        <f t="shared" si="13"/>
        <v>2902250</v>
      </c>
      <c r="O30" s="328" t="s">
        <v>12</v>
      </c>
      <c r="P30" s="1177">
        <v>5</v>
      </c>
      <c r="Q30" s="1160">
        <f>Q26*P30</f>
        <v>63250</v>
      </c>
      <c r="R30" s="1160">
        <f>R26*P30</f>
        <v>1099500</v>
      </c>
      <c r="S30" s="1226">
        <f>S26*P30</f>
        <v>526500</v>
      </c>
      <c r="T30" s="1226">
        <f>T26*P30</f>
        <v>526500</v>
      </c>
      <c r="U30" s="1226">
        <f>U26*P30</f>
        <v>526500</v>
      </c>
      <c r="V30" s="1255">
        <f>V26*P30</f>
        <v>1053000</v>
      </c>
      <c r="W30" s="1177">
        <f>W26*P30</f>
        <v>1579500</v>
      </c>
      <c r="X30" s="1252">
        <f t="shared" si="14"/>
        <v>3795250</v>
      </c>
      <c r="AC30" s="108" t="s">
        <v>12</v>
      </c>
      <c r="AD30" s="1158">
        <v>5</v>
      </c>
      <c r="AE30" s="1173">
        <f>AE26*AD30</f>
        <v>63250</v>
      </c>
      <c r="AF30" s="1240">
        <f>AF26*AD30</f>
        <v>56650</v>
      </c>
      <c r="AG30" s="1158">
        <f>AG26*AD30</f>
        <v>28325</v>
      </c>
      <c r="AH30" s="1179">
        <f>AE30+AF30</f>
        <v>119900</v>
      </c>
      <c r="AK30" s="173" t="s">
        <v>38</v>
      </c>
      <c r="AL30" s="100" t="s">
        <v>33</v>
      </c>
      <c r="AM30" s="217">
        <v>0</v>
      </c>
      <c r="AN30" s="218">
        <v>1</v>
      </c>
      <c r="AO30" s="218">
        <v>2</v>
      </c>
      <c r="AP30" s="218">
        <v>3</v>
      </c>
      <c r="AQ30" s="219">
        <v>4</v>
      </c>
      <c r="AR30" s="13" t="s">
        <v>34</v>
      </c>
      <c r="AS30" s="540"/>
      <c r="AT30" s="538"/>
    </row>
    <row r="31" spans="1:46" ht="15.6" thickTop="1" thickBot="1" x14ac:dyDescent="0.35">
      <c r="A31" s="328" t="s">
        <v>16</v>
      </c>
      <c r="B31" s="1225"/>
      <c r="C31" s="1229"/>
      <c r="D31" s="1229"/>
      <c r="E31" s="1227"/>
      <c r="F31" s="1227"/>
      <c r="G31" s="1227"/>
      <c r="H31" s="1256"/>
      <c r="I31" s="1225"/>
      <c r="J31" s="1253"/>
      <c r="O31" s="328" t="s">
        <v>16</v>
      </c>
      <c r="P31" s="1225"/>
      <c r="Q31" s="1229"/>
      <c r="R31" s="1229"/>
      <c r="S31" s="1227"/>
      <c r="T31" s="1227"/>
      <c r="U31" s="1227"/>
      <c r="V31" s="1256"/>
      <c r="W31" s="1225"/>
      <c r="X31" s="1253"/>
      <c r="AC31" s="109" t="s">
        <v>16</v>
      </c>
      <c r="AD31" s="1236"/>
      <c r="AE31" s="1239"/>
      <c r="AF31" s="1241"/>
      <c r="AG31" s="1236"/>
      <c r="AH31" s="1200"/>
      <c r="AK31" s="548" t="s">
        <v>118</v>
      </c>
      <c r="AL31" s="544">
        <v>0.5</v>
      </c>
      <c r="AM31" s="545">
        <f>AM32*AL31</f>
        <v>0</v>
      </c>
      <c r="AN31" s="545">
        <f>AN32*AL31</f>
        <v>1200</v>
      </c>
      <c r="AO31" s="549">
        <f>AO32*AL31</f>
        <v>800</v>
      </c>
      <c r="AP31" s="549">
        <f>AP32*AL31</f>
        <v>800</v>
      </c>
      <c r="AQ31" s="550">
        <f>AQ32*AL31</f>
        <v>800</v>
      </c>
      <c r="AR31" s="544">
        <f>AR32*AL31</f>
        <v>1600</v>
      </c>
      <c r="AS31" s="539">
        <f>AM31+AN31+AO31+AP31+AQ31</f>
        <v>3600</v>
      </c>
      <c r="AT31" s="538"/>
    </row>
    <row r="32" spans="1:46" ht="15" thickBot="1" x14ac:dyDescent="0.35">
      <c r="A32" s="328" t="s">
        <v>9</v>
      </c>
      <c r="B32" s="1178"/>
      <c r="C32" s="1161"/>
      <c r="D32" s="1161"/>
      <c r="E32" s="1228"/>
      <c r="F32" s="1228"/>
      <c r="G32" s="1228"/>
      <c r="H32" s="1257"/>
      <c r="I32" s="1178"/>
      <c r="J32" s="1254"/>
      <c r="O32" s="328" t="s">
        <v>9</v>
      </c>
      <c r="P32" s="1178"/>
      <c r="Q32" s="1161"/>
      <c r="R32" s="1161"/>
      <c r="S32" s="1228"/>
      <c r="T32" s="1228"/>
      <c r="U32" s="1228"/>
      <c r="V32" s="1257"/>
      <c r="W32" s="1178"/>
      <c r="X32" s="1254"/>
      <c r="AC32" s="110" t="s">
        <v>9</v>
      </c>
      <c r="AD32" s="1159"/>
      <c r="AE32" s="1174"/>
      <c r="AF32" s="1242"/>
      <c r="AG32" s="1159"/>
      <c r="AH32" s="1180"/>
      <c r="AK32" s="551" t="s">
        <v>98</v>
      </c>
      <c r="AL32" s="125">
        <v>1</v>
      </c>
      <c r="AM32" s="144">
        <v>0</v>
      </c>
      <c r="AN32" s="144">
        <v>2400</v>
      </c>
      <c r="AO32" s="155">
        <v>1600</v>
      </c>
      <c r="AP32" s="155">
        <v>1600</v>
      </c>
      <c r="AQ32" s="552">
        <v>1600</v>
      </c>
      <c r="AR32" s="125">
        <v>3200</v>
      </c>
      <c r="AS32" s="539">
        <f t="shared" ref="AS32:AS34" si="20">AM32+AN32+AO32+AP32+AQ32</f>
        <v>7200</v>
      </c>
      <c r="AT32" s="538"/>
    </row>
    <row r="33" spans="1:46" ht="15" thickBot="1" x14ac:dyDescent="0.35">
      <c r="A33" s="328" t="s">
        <v>10</v>
      </c>
      <c r="B33" s="1177">
        <v>7</v>
      </c>
      <c r="C33" s="1160">
        <f>C26*B33</f>
        <v>88550</v>
      </c>
      <c r="D33" s="1160">
        <f>D26*B33</f>
        <v>1026200</v>
      </c>
      <c r="E33" s="1226">
        <f>E26*B33</f>
        <v>737100</v>
      </c>
      <c r="F33" s="1226">
        <f>F26*B33</f>
        <v>737100</v>
      </c>
      <c r="G33" s="1226">
        <f>G26*B33</f>
        <v>737100</v>
      </c>
      <c r="H33" s="1255">
        <f>H26*B33</f>
        <v>737100</v>
      </c>
      <c r="I33" s="1177">
        <f>I26*B33</f>
        <v>1474200</v>
      </c>
      <c r="J33" s="1252">
        <f>C33+D33+E33+F33+G33+H33</f>
        <v>4063150</v>
      </c>
      <c r="O33" s="328" t="s">
        <v>10</v>
      </c>
      <c r="P33" s="1177">
        <v>7</v>
      </c>
      <c r="Q33" s="1160">
        <f>Q26*P33</f>
        <v>88550</v>
      </c>
      <c r="R33" s="1160">
        <f>R26*P33</f>
        <v>1539300</v>
      </c>
      <c r="S33" s="1226">
        <f>S26*P33</f>
        <v>737100</v>
      </c>
      <c r="T33" s="1226">
        <f>T26*P33</f>
        <v>737100</v>
      </c>
      <c r="U33" s="1226">
        <f>U26*P33</f>
        <v>737100</v>
      </c>
      <c r="V33" s="1255">
        <f>V26*P33</f>
        <v>1474200</v>
      </c>
      <c r="W33" s="1177">
        <f>W26*P33</f>
        <v>2211300</v>
      </c>
      <c r="X33" s="1252">
        <f>Q33+R33+S33+T33+U33+V33</f>
        <v>5313350</v>
      </c>
      <c r="AC33" s="111" t="s">
        <v>10</v>
      </c>
      <c r="AD33" s="1191">
        <v>7</v>
      </c>
      <c r="AE33" s="1184">
        <f>AE26*AD33</f>
        <v>88550</v>
      </c>
      <c r="AF33" s="1243">
        <f>AF26*AD33</f>
        <v>79310</v>
      </c>
      <c r="AG33" s="1191">
        <f>AG26*AD33</f>
        <v>39655</v>
      </c>
      <c r="AH33" s="1179">
        <f>AE33+AF33</f>
        <v>167860</v>
      </c>
      <c r="AK33" s="542" t="s">
        <v>99</v>
      </c>
      <c r="AL33" s="329">
        <v>1</v>
      </c>
      <c r="AM33" s="330">
        <f>AM32*AL33</f>
        <v>0</v>
      </c>
      <c r="AN33" s="330">
        <f>AN32*AL33</f>
        <v>2400</v>
      </c>
      <c r="AO33" s="330">
        <f>AO32*AL33</f>
        <v>1600</v>
      </c>
      <c r="AP33" s="330">
        <f>AP32*AL33</f>
        <v>1600</v>
      </c>
      <c r="AQ33" s="494">
        <f>AQ32*AL33</f>
        <v>1600</v>
      </c>
      <c r="AR33" s="329">
        <f>AR32*AL33</f>
        <v>3200</v>
      </c>
      <c r="AS33" s="539">
        <f t="shared" si="20"/>
        <v>7200</v>
      </c>
      <c r="AT33" s="538"/>
    </row>
    <row r="34" spans="1:46" ht="15" thickBot="1" x14ac:dyDescent="0.35">
      <c r="A34" s="328" t="s">
        <v>17</v>
      </c>
      <c r="B34" s="1225"/>
      <c r="C34" s="1229"/>
      <c r="D34" s="1229"/>
      <c r="E34" s="1227"/>
      <c r="F34" s="1227"/>
      <c r="G34" s="1227"/>
      <c r="H34" s="1256"/>
      <c r="I34" s="1225"/>
      <c r="J34" s="1253"/>
      <c r="O34" s="328" t="s">
        <v>17</v>
      </c>
      <c r="P34" s="1225"/>
      <c r="Q34" s="1229"/>
      <c r="R34" s="1229"/>
      <c r="S34" s="1227"/>
      <c r="T34" s="1227"/>
      <c r="U34" s="1227"/>
      <c r="V34" s="1256"/>
      <c r="W34" s="1225"/>
      <c r="X34" s="1253"/>
      <c r="AC34" s="112" t="s">
        <v>17</v>
      </c>
      <c r="AD34" s="1192"/>
      <c r="AE34" s="1185"/>
      <c r="AF34" s="1244"/>
      <c r="AG34" s="1192"/>
      <c r="AH34" s="1200"/>
      <c r="AK34" s="543" t="s">
        <v>100</v>
      </c>
      <c r="AL34" s="329">
        <v>1</v>
      </c>
      <c r="AM34" s="330">
        <f>AM32*AL34</f>
        <v>0</v>
      </c>
      <c r="AN34" s="330">
        <f>AN32*AL34</f>
        <v>2400</v>
      </c>
      <c r="AO34" s="330">
        <f>AO32*AL34</f>
        <v>1600</v>
      </c>
      <c r="AP34" s="330">
        <f>AP32*AL34</f>
        <v>1600</v>
      </c>
      <c r="AQ34" s="494">
        <f>AQ32*AL34</f>
        <v>1600</v>
      </c>
      <c r="AR34" s="329">
        <f>AR32*AL34</f>
        <v>3200</v>
      </c>
      <c r="AS34" s="13">
        <f t="shared" si="20"/>
        <v>7200</v>
      </c>
      <c r="AT34" s="538"/>
    </row>
    <row r="35" spans="1:46" ht="15" thickBot="1" x14ac:dyDescent="0.35">
      <c r="A35" s="328" t="s">
        <v>18</v>
      </c>
      <c r="B35" s="1178"/>
      <c r="C35" s="1161"/>
      <c r="D35" s="1161"/>
      <c r="E35" s="1228"/>
      <c r="F35" s="1228"/>
      <c r="G35" s="1228"/>
      <c r="H35" s="1257"/>
      <c r="I35" s="1178"/>
      <c r="J35" s="1254"/>
      <c r="O35" s="328" t="s">
        <v>18</v>
      </c>
      <c r="P35" s="1178"/>
      <c r="Q35" s="1161"/>
      <c r="R35" s="1161"/>
      <c r="S35" s="1228"/>
      <c r="T35" s="1228"/>
      <c r="U35" s="1228"/>
      <c r="V35" s="1257"/>
      <c r="W35" s="1178"/>
      <c r="X35" s="1254"/>
      <c r="AC35" s="113" t="s">
        <v>18</v>
      </c>
      <c r="AD35" s="1193"/>
      <c r="AE35" s="1186"/>
      <c r="AF35" s="1245"/>
      <c r="AG35" s="1193"/>
      <c r="AH35" s="1180"/>
      <c r="AK35" s="192"/>
      <c r="AL35" s="538"/>
      <c r="AM35" s="538"/>
      <c r="AN35" s="538"/>
      <c r="AO35" s="538"/>
      <c r="AP35" s="538"/>
      <c r="AQ35" s="538"/>
      <c r="AR35" s="538"/>
      <c r="AS35" s="538"/>
      <c r="AT35" s="538"/>
    </row>
    <row r="36" spans="1:46" ht="15" thickBot="1" x14ac:dyDescent="0.35">
      <c r="A36" s="328" t="s">
        <v>14</v>
      </c>
      <c r="B36" s="1177">
        <v>10</v>
      </c>
      <c r="C36" s="1160">
        <f>C26*B36</f>
        <v>126500</v>
      </c>
      <c r="D36" s="1160">
        <f>D26*B36</f>
        <v>1466000</v>
      </c>
      <c r="E36" s="1226">
        <f>E26*B36</f>
        <v>1053000</v>
      </c>
      <c r="F36" s="1226">
        <f>F26*B36</f>
        <v>1053000</v>
      </c>
      <c r="G36" s="1226">
        <f>G26*B36</f>
        <v>1053000</v>
      </c>
      <c r="H36" s="1249">
        <f>H26*B36</f>
        <v>1053000</v>
      </c>
      <c r="I36" s="1177">
        <f>I26*B36</f>
        <v>2106000</v>
      </c>
      <c r="J36" s="1179">
        <f>C36+D36+E36+F36+G36+H36</f>
        <v>5804500</v>
      </c>
      <c r="O36" s="328" t="s">
        <v>14</v>
      </c>
      <c r="P36" s="1177">
        <v>10</v>
      </c>
      <c r="Q36" s="1160">
        <f>Q26*P36</f>
        <v>126500</v>
      </c>
      <c r="R36" s="1160">
        <f>R26*P36</f>
        <v>2199000</v>
      </c>
      <c r="S36" s="1226">
        <f>S26*P36</f>
        <v>1053000</v>
      </c>
      <c r="T36" s="1226">
        <f>T26*P36</f>
        <v>1053000</v>
      </c>
      <c r="U36" s="1226">
        <f>U26*P36</f>
        <v>1053000</v>
      </c>
      <c r="V36" s="1249">
        <f>V26*P36</f>
        <v>2106000</v>
      </c>
      <c r="W36" s="1177">
        <f>W26*P36</f>
        <v>3159000</v>
      </c>
      <c r="X36" s="1179">
        <f>Q36+R36+S36+T36+U36+V36</f>
        <v>7590500</v>
      </c>
      <c r="AC36" s="114" t="s">
        <v>14</v>
      </c>
      <c r="AD36" s="1230">
        <v>10</v>
      </c>
      <c r="AE36" s="1232">
        <f>AE26*AD36</f>
        <v>126500</v>
      </c>
      <c r="AF36" s="1234">
        <f>AF26*AD36</f>
        <v>113300</v>
      </c>
      <c r="AG36" s="1230">
        <f>AG26*AD36</f>
        <v>56650</v>
      </c>
      <c r="AH36" s="1179">
        <f>AE36+AF36</f>
        <v>239800</v>
      </c>
      <c r="AK36" s="164" t="s">
        <v>35</v>
      </c>
      <c r="AL36" s="100" t="s">
        <v>32</v>
      </c>
      <c r="AM36" s="1218" t="s">
        <v>97</v>
      </c>
      <c r="AN36" s="1222"/>
      <c r="AO36" s="1222"/>
      <c r="AP36" s="1222"/>
      <c r="AQ36" s="1222"/>
      <c r="AR36" s="344" t="s">
        <v>59</v>
      </c>
      <c r="AS36" s="9" t="s">
        <v>42</v>
      </c>
      <c r="AT36" s="538"/>
    </row>
    <row r="37" spans="1:46" ht="15.6" thickTop="1" thickBot="1" x14ac:dyDescent="0.35">
      <c r="A37" s="432" t="s">
        <v>19</v>
      </c>
      <c r="B37" s="1178"/>
      <c r="C37" s="1161"/>
      <c r="D37" s="1161"/>
      <c r="E37" s="1228"/>
      <c r="F37" s="1228"/>
      <c r="G37" s="1228"/>
      <c r="H37" s="1250"/>
      <c r="I37" s="1178"/>
      <c r="J37" s="1180"/>
      <c r="O37" s="432" t="s">
        <v>19</v>
      </c>
      <c r="P37" s="1178"/>
      <c r="Q37" s="1161"/>
      <c r="R37" s="1161"/>
      <c r="S37" s="1228"/>
      <c r="T37" s="1228"/>
      <c r="U37" s="1228"/>
      <c r="V37" s="1250"/>
      <c r="W37" s="1178"/>
      <c r="X37" s="1180"/>
      <c r="AC37" s="115" t="s">
        <v>19</v>
      </c>
      <c r="AD37" s="1231"/>
      <c r="AE37" s="1233"/>
      <c r="AF37" s="1235"/>
      <c r="AG37" s="1231"/>
      <c r="AH37" s="1180"/>
      <c r="AK37" s="457" t="s">
        <v>39</v>
      </c>
      <c r="AL37" s="100" t="s">
        <v>33</v>
      </c>
      <c r="AM37" s="217">
        <v>0</v>
      </c>
      <c r="AN37" s="218">
        <v>1</v>
      </c>
      <c r="AO37" s="218">
        <v>2</v>
      </c>
      <c r="AP37" s="218">
        <v>3</v>
      </c>
      <c r="AQ37" s="219">
        <v>4</v>
      </c>
      <c r="AR37" s="13" t="s">
        <v>34</v>
      </c>
      <c r="AS37" s="540"/>
      <c r="AT37" s="538"/>
    </row>
    <row r="38" spans="1:46" ht="15" thickBot="1" x14ac:dyDescent="0.35">
      <c r="A38" s="425" t="s">
        <v>15</v>
      </c>
      <c r="B38" s="329">
        <v>15</v>
      </c>
      <c r="C38" s="330">
        <f>C26*B38</f>
        <v>189750</v>
      </c>
      <c r="D38" s="330">
        <f>D26*B38</f>
        <v>2199000</v>
      </c>
      <c r="E38" s="331">
        <f>E26*B38</f>
        <v>1579500</v>
      </c>
      <c r="F38" s="331">
        <f>F26*B38</f>
        <v>1579500</v>
      </c>
      <c r="G38" s="331">
        <f>G26*B38</f>
        <v>1579500</v>
      </c>
      <c r="H38" s="332">
        <f>H26*B38</f>
        <v>1579500</v>
      </c>
      <c r="I38" s="329">
        <f>I26*B38</f>
        <v>3159000</v>
      </c>
      <c r="J38" s="13">
        <f>C38+D38+E38+F38+G38+H38</f>
        <v>8706750</v>
      </c>
      <c r="O38" s="425" t="s">
        <v>15</v>
      </c>
      <c r="P38" s="329">
        <v>15</v>
      </c>
      <c r="Q38" s="330">
        <f>Q26*P38</f>
        <v>189750</v>
      </c>
      <c r="R38" s="330">
        <f>R26*P38</f>
        <v>3298500</v>
      </c>
      <c r="S38" s="331">
        <f>S26*P38</f>
        <v>1579500</v>
      </c>
      <c r="T38" s="331">
        <f>T26*P38</f>
        <v>1579500</v>
      </c>
      <c r="U38" s="331">
        <f>U26*P38</f>
        <v>1579500</v>
      </c>
      <c r="V38" s="332">
        <f>V26*P38</f>
        <v>3159000</v>
      </c>
      <c r="W38" s="329">
        <f>W26*P38</f>
        <v>4738500</v>
      </c>
      <c r="X38" s="13">
        <f>Q38+R38+S38+T38+U38+V38</f>
        <v>11385750</v>
      </c>
      <c r="AC38" s="116" t="s">
        <v>15</v>
      </c>
      <c r="AD38" s="131">
        <v>15</v>
      </c>
      <c r="AE38" s="147">
        <f>AE26*AD38</f>
        <v>189750</v>
      </c>
      <c r="AF38" s="495">
        <f>AF26*AD38</f>
        <v>169950</v>
      </c>
      <c r="AG38" s="131">
        <f>AG26*AD38</f>
        <v>84975</v>
      </c>
      <c r="AH38" s="13">
        <f>AE38+AF38</f>
        <v>359700</v>
      </c>
      <c r="AK38" s="548" t="s">
        <v>118</v>
      </c>
      <c r="AL38" s="544">
        <v>0.5</v>
      </c>
      <c r="AM38" s="545">
        <f>AM39*AL38</f>
        <v>0</v>
      </c>
      <c r="AN38" s="545">
        <f>AN39*AL38</f>
        <v>300</v>
      </c>
      <c r="AO38" s="549">
        <f>AO39*AL38</f>
        <v>200</v>
      </c>
      <c r="AP38" s="549">
        <f>AP39*AL38</f>
        <v>200</v>
      </c>
      <c r="AQ38" s="550">
        <f>AQ39*AL38</f>
        <v>200</v>
      </c>
      <c r="AR38" s="544">
        <f>AR39*AL38</f>
        <v>400</v>
      </c>
      <c r="AS38" s="539">
        <f>AM38+AN38+AO38+AP38+AQ38</f>
        <v>900</v>
      </c>
      <c r="AT38" s="538"/>
    </row>
    <row r="39" spans="1:46" ht="15" thickBot="1" x14ac:dyDescent="0.35">
      <c r="A39" s="425" t="s">
        <v>25</v>
      </c>
      <c r="B39" s="329">
        <v>20</v>
      </c>
      <c r="C39" s="330">
        <f>C26*B39</f>
        <v>253000</v>
      </c>
      <c r="D39" s="330">
        <f>D26*B39</f>
        <v>2932000</v>
      </c>
      <c r="E39" s="331">
        <f>E26*B39</f>
        <v>2106000</v>
      </c>
      <c r="F39" s="331">
        <f>F26*B39</f>
        <v>2106000</v>
      </c>
      <c r="G39" s="331">
        <f>G26*B39</f>
        <v>2106000</v>
      </c>
      <c r="H39" s="332">
        <f>H26*B39</f>
        <v>2106000</v>
      </c>
      <c r="I39" s="329">
        <f>I26*B39</f>
        <v>4212000</v>
      </c>
      <c r="J39" s="13">
        <f>C39+D39+E39+F39+G39+H39</f>
        <v>11609000</v>
      </c>
      <c r="O39" s="425" t="s">
        <v>25</v>
      </c>
      <c r="P39" s="329">
        <v>20</v>
      </c>
      <c r="Q39" s="330">
        <f>Q26*P39</f>
        <v>253000</v>
      </c>
      <c r="R39" s="330">
        <f>R26*P39</f>
        <v>4398000</v>
      </c>
      <c r="S39" s="331">
        <f>S26*P39</f>
        <v>2106000</v>
      </c>
      <c r="T39" s="331">
        <f>T26*P39</f>
        <v>2106000</v>
      </c>
      <c r="U39" s="331">
        <f>U26*P39</f>
        <v>2106000</v>
      </c>
      <c r="V39" s="332">
        <f>V26*P39</f>
        <v>4212000</v>
      </c>
      <c r="W39" s="329">
        <f>W26*P39</f>
        <v>6318000</v>
      </c>
      <c r="X39" s="13">
        <f>Q39+R39+S39+T39+U39+V39</f>
        <v>15181000</v>
      </c>
      <c r="AC39" s="470" t="s">
        <v>25</v>
      </c>
      <c r="AD39" s="133">
        <v>20</v>
      </c>
      <c r="AE39" s="148">
        <f>AE26*AD39</f>
        <v>253000</v>
      </c>
      <c r="AF39" s="496">
        <f>AF26*AD39</f>
        <v>226600</v>
      </c>
      <c r="AG39" s="133">
        <f>AG26*AD39</f>
        <v>113300</v>
      </c>
      <c r="AH39" s="13">
        <f t="shared" ref="AH39:AH41" si="21">AE39+AF39</f>
        <v>479600</v>
      </c>
      <c r="AK39" s="551" t="s">
        <v>98</v>
      </c>
      <c r="AL39" s="125">
        <v>1</v>
      </c>
      <c r="AM39" s="144">
        <v>0</v>
      </c>
      <c r="AN39" s="144">
        <v>600</v>
      </c>
      <c r="AO39" s="155">
        <v>400</v>
      </c>
      <c r="AP39" s="155">
        <v>400</v>
      </c>
      <c r="AQ39" s="552">
        <v>400</v>
      </c>
      <c r="AR39" s="125">
        <v>800</v>
      </c>
      <c r="AS39" s="539">
        <f t="shared" ref="AS39:AS41" si="22">AM39+AN39+AO39+AP39+AQ39</f>
        <v>1800</v>
      </c>
      <c r="AT39" s="538"/>
    </row>
    <row r="40" spans="1:46" ht="15" thickBot="1" x14ac:dyDescent="0.35">
      <c r="A40" s="425" t="s">
        <v>13</v>
      </c>
      <c r="B40" s="329">
        <v>35</v>
      </c>
      <c r="C40" s="330">
        <f>C26*B40</f>
        <v>442750</v>
      </c>
      <c r="D40" s="330">
        <f>D26*B40</f>
        <v>5131000</v>
      </c>
      <c r="E40" s="331">
        <f>E26*B40</f>
        <v>3685500</v>
      </c>
      <c r="F40" s="331">
        <f>F26*B40</f>
        <v>3685500</v>
      </c>
      <c r="G40" s="331">
        <f>G26*B40</f>
        <v>3685500</v>
      </c>
      <c r="H40" s="332">
        <f>H26*B40</f>
        <v>3685500</v>
      </c>
      <c r="I40" s="329">
        <f>I26*B40</f>
        <v>7371000</v>
      </c>
      <c r="J40" s="13">
        <f>C40+D40+E40+F40+G40+H40</f>
        <v>20315750</v>
      </c>
      <c r="O40" s="425" t="s">
        <v>13</v>
      </c>
      <c r="P40" s="329">
        <v>35</v>
      </c>
      <c r="Q40" s="330">
        <f>Q26*P40</f>
        <v>442750</v>
      </c>
      <c r="R40" s="330">
        <f>R26*P40</f>
        <v>7696500</v>
      </c>
      <c r="S40" s="331">
        <f>S26*P40</f>
        <v>3685500</v>
      </c>
      <c r="T40" s="331">
        <f>T26*P40</f>
        <v>3685500</v>
      </c>
      <c r="U40" s="331">
        <f>U26*P40</f>
        <v>3685500</v>
      </c>
      <c r="V40" s="332">
        <f>V26*P40</f>
        <v>7371000</v>
      </c>
      <c r="W40" s="329">
        <f>W26*P40</f>
        <v>11056500</v>
      </c>
      <c r="X40" s="13">
        <f>Q40+R40+S40+T40+U40+V40</f>
        <v>26566750</v>
      </c>
      <c r="AC40" s="117" t="s">
        <v>13</v>
      </c>
      <c r="AD40" s="135">
        <v>35</v>
      </c>
      <c r="AE40" s="149">
        <f>AE26*AD40</f>
        <v>442750</v>
      </c>
      <c r="AF40" s="497">
        <f>AF26*AD40</f>
        <v>396550</v>
      </c>
      <c r="AG40" s="135">
        <f>AG26*AD40</f>
        <v>198275</v>
      </c>
      <c r="AH40" s="13">
        <f t="shared" si="21"/>
        <v>839300</v>
      </c>
      <c r="AK40" s="542" t="s">
        <v>99</v>
      </c>
      <c r="AL40" s="329">
        <v>1</v>
      </c>
      <c r="AM40" s="330">
        <f>AM39*AL40</f>
        <v>0</v>
      </c>
      <c r="AN40" s="330">
        <f>AN39*AL40</f>
        <v>600</v>
      </c>
      <c r="AO40" s="330">
        <f>AO39*AL40</f>
        <v>400</v>
      </c>
      <c r="AP40" s="330">
        <f>AP39*AL40</f>
        <v>400</v>
      </c>
      <c r="AQ40" s="494">
        <f>AQ39*AL40</f>
        <v>400</v>
      </c>
      <c r="AR40" s="329">
        <f>AR39*AL40</f>
        <v>800</v>
      </c>
      <c r="AS40" s="539">
        <f t="shared" si="22"/>
        <v>1800</v>
      </c>
      <c r="AT40" s="538"/>
    </row>
    <row r="41" spans="1:46" ht="15" thickBot="1" x14ac:dyDescent="0.35">
      <c r="A41" s="426" t="s">
        <v>11</v>
      </c>
      <c r="B41" s="427">
        <v>40</v>
      </c>
      <c r="C41" s="428">
        <f>C26*B41</f>
        <v>506000</v>
      </c>
      <c r="D41" s="428">
        <f>D26*B41</f>
        <v>5864000</v>
      </c>
      <c r="E41" s="429">
        <f>E26*B41</f>
        <v>4212000</v>
      </c>
      <c r="F41" s="429">
        <f>F26*B41</f>
        <v>4212000</v>
      </c>
      <c r="G41" s="429">
        <f>G26*B41</f>
        <v>4212000</v>
      </c>
      <c r="H41" s="430">
        <f>H26*B41</f>
        <v>4212000</v>
      </c>
      <c r="I41" s="431">
        <f>I26*B41</f>
        <v>8424000</v>
      </c>
      <c r="J41" s="178">
        <f>C41+D41+E41+F41+G41+H41</f>
        <v>23218000</v>
      </c>
      <c r="O41" s="426" t="s">
        <v>11</v>
      </c>
      <c r="P41" s="427">
        <v>40</v>
      </c>
      <c r="Q41" s="428">
        <f>Q26*P41</f>
        <v>506000</v>
      </c>
      <c r="R41" s="428">
        <f>R26*P41</f>
        <v>8796000</v>
      </c>
      <c r="S41" s="429">
        <f>S26*P41</f>
        <v>4212000</v>
      </c>
      <c r="T41" s="429">
        <f>T26*P41</f>
        <v>4212000</v>
      </c>
      <c r="U41" s="429">
        <f>U26*P41</f>
        <v>4212000</v>
      </c>
      <c r="V41" s="430">
        <f>V26*P41</f>
        <v>8424000</v>
      </c>
      <c r="W41" s="431">
        <f>W26*P41</f>
        <v>12636000</v>
      </c>
      <c r="X41" s="412">
        <f>Q41+R41+S41+T41+U41+V41</f>
        <v>30362000</v>
      </c>
      <c r="AC41" s="118" t="s">
        <v>11</v>
      </c>
      <c r="AD41" s="137">
        <v>40</v>
      </c>
      <c r="AE41" s="150">
        <f>AE26*AD41</f>
        <v>506000</v>
      </c>
      <c r="AF41" s="498">
        <f>AF26*AD41</f>
        <v>453200</v>
      </c>
      <c r="AG41" s="139">
        <f>AG26*AD41</f>
        <v>226600</v>
      </c>
      <c r="AH41" s="13">
        <f t="shared" si="21"/>
        <v>959200</v>
      </c>
      <c r="AK41" s="543" t="s">
        <v>100</v>
      </c>
      <c r="AL41" s="329">
        <v>1</v>
      </c>
      <c r="AM41" s="330">
        <f>AM39*AL41</f>
        <v>0</v>
      </c>
      <c r="AN41" s="330">
        <f>AN39*AL41</f>
        <v>600</v>
      </c>
      <c r="AO41" s="330">
        <f>AO39*AL41</f>
        <v>400</v>
      </c>
      <c r="AP41" s="330">
        <f>AP39*AL41</f>
        <v>400</v>
      </c>
      <c r="AQ41" s="494">
        <f>AQ39*AL41</f>
        <v>400</v>
      </c>
      <c r="AR41" s="329">
        <f>AR39*AL41</f>
        <v>800</v>
      </c>
      <c r="AS41" s="13">
        <f t="shared" si="22"/>
        <v>1800</v>
      </c>
      <c r="AT41" s="538"/>
    </row>
    <row r="42" spans="1:46" ht="15" thickBot="1" x14ac:dyDescent="0.35">
      <c r="AK42" s="192"/>
      <c r="AL42" s="538"/>
      <c r="AM42" s="538"/>
      <c r="AN42" s="538"/>
      <c r="AO42" s="538"/>
      <c r="AP42" s="538"/>
      <c r="AQ42" s="538"/>
      <c r="AR42" s="538"/>
      <c r="AS42" s="538"/>
      <c r="AT42" s="538"/>
    </row>
    <row r="43" spans="1:46" ht="15" thickBot="1" x14ac:dyDescent="0.35">
      <c r="A43" s="314" t="s">
        <v>35</v>
      </c>
      <c r="B43" s="100" t="s">
        <v>32</v>
      </c>
      <c r="C43" s="1218" t="s">
        <v>43</v>
      </c>
      <c r="D43" s="1222"/>
      <c r="E43" s="1222"/>
      <c r="F43" s="1222"/>
      <c r="G43" s="1222"/>
      <c r="H43" s="1222"/>
      <c r="I43" s="1219"/>
      <c r="J43" s="13" t="s">
        <v>42</v>
      </c>
      <c r="O43" s="314" t="s">
        <v>35</v>
      </c>
      <c r="P43" s="100" t="s">
        <v>32</v>
      </c>
      <c r="Q43" s="1218" t="s">
        <v>95</v>
      </c>
      <c r="R43" s="1222"/>
      <c r="S43" s="1222"/>
      <c r="T43" s="1222"/>
      <c r="U43" s="1222"/>
      <c r="V43" s="1222"/>
      <c r="W43" s="1219"/>
      <c r="X43" s="13" t="s">
        <v>42</v>
      </c>
      <c r="AC43" s="314" t="s">
        <v>35</v>
      </c>
      <c r="AD43" s="100" t="s">
        <v>32</v>
      </c>
      <c r="AE43" s="1218" t="s">
        <v>102</v>
      </c>
      <c r="AF43" s="1222"/>
      <c r="AG43" s="1219"/>
      <c r="AH43" s="13" t="s">
        <v>42</v>
      </c>
      <c r="AK43" s="165" t="s">
        <v>35</v>
      </c>
      <c r="AL43" s="100" t="s">
        <v>32</v>
      </c>
      <c r="AM43" s="1218" t="s">
        <v>97</v>
      </c>
      <c r="AN43" s="1222"/>
      <c r="AO43" s="1222"/>
      <c r="AP43" s="1222"/>
      <c r="AQ43" s="1219"/>
      <c r="AR43" s="344" t="s">
        <v>59</v>
      </c>
      <c r="AS43" s="9" t="s">
        <v>42</v>
      </c>
      <c r="AT43" s="538"/>
    </row>
    <row r="44" spans="1:46" ht="15.6" thickTop="1" thickBot="1" x14ac:dyDescent="0.35">
      <c r="A44" s="315" t="s">
        <v>65</v>
      </c>
      <c r="B44" s="167" t="s">
        <v>33</v>
      </c>
      <c r="C44" s="140">
        <v>0</v>
      </c>
      <c r="D44" s="151">
        <v>1</v>
      </c>
      <c r="E44" s="151">
        <v>2</v>
      </c>
      <c r="F44" s="151">
        <v>3</v>
      </c>
      <c r="G44" s="151">
        <v>4</v>
      </c>
      <c r="H44" s="101">
        <v>5</v>
      </c>
      <c r="I44" s="13" t="s">
        <v>34</v>
      </c>
      <c r="J44" s="176"/>
      <c r="O44" s="315" t="s">
        <v>65</v>
      </c>
      <c r="P44" s="167" t="s">
        <v>33</v>
      </c>
      <c r="Q44" s="140">
        <v>0</v>
      </c>
      <c r="R44" s="151">
        <v>1</v>
      </c>
      <c r="S44" s="151">
        <v>2</v>
      </c>
      <c r="T44" s="151">
        <v>3</v>
      </c>
      <c r="U44" s="151">
        <v>4</v>
      </c>
      <c r="V44" s="101">
        <v>5</v>
      </c>
      <c r="W44" s="13" t="s">
        <v>34</v>
      </c>
      <c r="X44" s="413"/>
      <c r="AC44" s="315" t="s">
        <v>65</v>
      </c>
      <c r="AD44" s="167" t="s">
        <v>33</v>
      </c>
      <c r="AE44" s="140">
        <v>0</v>
      </c>
      <c r="AF44" s="151">
        <v>1</v>
      </c>
      <c r="AG44" s="13" t="s">
        <v>34</v>
      </c>
      <c r="AH44" s="472"/>
      <c r="AK44" s="456" t="s">
        <v>40</v>
      </c>
      <c r="AL44" s="100" t="s">
        <v>33</v>
      </c>
      <c r="AM44" s="217">
        <v>0</v>
      </c>
      <c r="AN44" s="218">
        <v>1</v>
      </c>
      <c r="AO44" s="218">
        <v>2</v>
      </c>
      <c r="AP44" s="218">
        <v>3</v>
      </c>
      <c r="AQ44" s="219">
        <v>4</v>
      </c>
      <c r="AR44" s="13" t="s">
        <v>34</v>
      </c>
      <c r="AS44" s="540"/>
      <c r="AT44" s="538"/>
    </row>
    <row r="45" spans="1:46" ht="15.6" thickTop="1" thickBot="1" x14ac:dyDescent="0.35">
      <c r="A45" s="168" t="s">
        <v>3</v>
      </c>
      <c r="B45" s="119">
        <v>0.2</v>
      </c>
      <c r="C45" s="141">
        <f>C47*B45</f>
        <v>200</v>
      </c>
      <c r="D45" s="141">
        <f>D47*B45</f>
        <v>0</v>
      </c>
      <c r="E45" s="152">
        <f>E47*B45</f>
        <v>400</v>
      </c>
      <c r="F45" s="152">
        <f>F47*B45</f>
        <v>400</v>
      </c>
      <c r="G45" s="152">
        <f>G47*B45</f>
        <v>400</v>
      </c>
      <c r="H45" s="120">
        <f>H47*B45</f>
        <v>400</v>
      </c>
      <c r="I45" s="119">
        <f>I47*B45</f>
        <v>800</v>
      </c>
      <c r="J45" s="174">
        <f>C45+D45+E45+F45+G45+H45</f>
        <v>1800</v>
      </c>
      <c r="O45" s="168" t="s">
        <v>3</v>
      </c>
      <c r="P45" s="119">
        <v>0.2</v>
      </c>
      <c r="Q45" s="141">
        <f>Q47*P45</f>
        <v>200</v>
      </c>
      <c r="R45" s="141">
        <f>R47*P45</f>
        <v>0</v>
      </c>
      <c r="S45" s="152">
        <f>S47*P45</f>
        <v>400</v>
      </c>
      <c r="T45" s="152">
        <f>T47*P45</f>
        <v>400</v>
      </c>
      <c r="U45" s="152">
        <f>U47*P45</f>
        <v>400</v>
      </c>
      <c r="V45" s="120">
        <f>V47*P45</f>
        <v>800</v>
      </c>
      <c r="W45" s="119">
        <f>W47*P45</f>
        <v>1200</v>
      </c>
      <c r="X45" s="411">
        <f>Q45+R45+S45+T45+U45+V45</f>
        <v>2200</v>
      </c>
      <c r="AC45" s="328" t="s">
        <v>3</v>
      </c>
      <c r="AD45" s="329">
        <v>0.2</v>
      </c>
      <c r="AE45" s="330">
        <f>AE47*AD45</f>
        <v>200</v>
      </c>
      <c r="AF45" s="494">
        <f>AF47*AD45</f>
        <v>200</v>
      </c>
      <c r="AG45" s="329">
        <f>AG47*AD45</f>
        <v>100</v>
      </c>
      <c r="AH45" s="471">
        <f>AE45+AF45</f>
        <v>400</v>
      </c>
      <c r="AK45" s="548" t="s">
        <v>118</v>
      </c>
      <c r="AL45" s="544">
        <v>0.5</v>
      </c>
      <c r="AM45" s="545">
        <f>AM46*AL45</f>
        <v>10</v>
      </c>
      <c r="AN45" s="545">
        <f>AN46*AL45</f>
        <v>120</v>
      </c>
      <c r="AO45" s="549">
        <f>AO46*AL45</f>
        <v>80</v>
      </c>
      <c r="AP45" s="549">
        <f>AP46*AL45</f>
        <v>80</v>
      </c>
      <c r="AQ45" s="550">
        <f>AQ46*AL45</f>
        <v>80</v>
      </c>
      <c r="AR45" s="544">
        <f>AR46*AL45</f>
        <v>160</v>
      </c>
      <c r="AS45" s="539">
        <f>AM45+AN45+AO45+AP45+AQ45</f>
        <v>370</v>
      </c>
      <c r="AT45" s="538"/>
    </row>
    <row r="46" spans="1:46" ht="15" thickBot="1" x14ac:dyDescent="0.35">
      <c r="A46" s="103" t="s">
        <v>4</v>
      </c>
      <c r="B46" s="121">
        <v>0.5</v>
      </c>
      <c r="C46" s="142">
        <f>C47*B46</f>
        <v>500</v>
      </c>
      <c r="D46" s="142">
        <f>D47*B46</f>
        <v>0</v>
      </c>
      <c r="E46" s="153">
        <f>E47*B46</f>
        <v>1000</v>
      </c>
      <c r="F46" s="153">
        <f>F47*B46</f>
        <v>1000</v>
      </c>
      <c r="G46" s="153">
        <f>G47*B46</f>
        <v>1000</v>
      </c>
      <c r="H46" s="122">
        <f>H47*B46</f>
        <v>1000</v>
      </c>
      <c r="I46" s="121">
        <f>I47*B46</f>
        <v>2000</v>
      </c>
      <c r="J46" s="13">
        <f t="shared" ref="J46:J62" si="23">C46+D46+E46+F46+G46+H46</f>
        <v>4500</v>
      </c>
      <c r="O46" s="103" t="s">
        <v>4</v>
      </c>
      <c r="P46" s="121">
        <v>0.5</v>
      </c>
      <c r="Q46" s="142">
        <f>Q47*P46</f>
        <v>500</v>
      </c>
      <c r="R46" s="142">
        <f>R47*P46</f>
        <v>0</v>
      </c>
      <c r="S46" s="153">
        <f>S47*P46</f>
        <v>1000</v>
      </c>
      <c r="T46" s="153">
        <f>T47*P46</f>
        <v>1000</v>
      </c>
      <c r="U46" s="153">
        <f>U47*P46</f>
        <v>1000</v>
      </c>
      <c r="V46" s="122">
        <f>V47*P46</f>
        <v>2000</v>
      </c>
      <c r="W46" s="121">
        <f>W47*P46</f>
        <v>3000</v>
      </c>
      <c r="X46" s="13">
        <f t="shared" ref="X46:X51" si="24">Q46+R46+S46+T46+U46+V46</f>
        <v>5500</v>
      </c>
      <c r="AC46" s="328" t="s">
        <v>4</v>
      </c>
      <c r="AD46" s="329">
        <v>0.5</v>
      </c>
      <c r="AE46" s="330">
        <f>AE47*AD46</f>
        <v>500</v>
      </c>
      <c r="AF46" s="494">
        <f>AF47*AD46</f>
        <v>500</v>
      </c>
      <c r="AG46" s="329">
        <f>AG47*AD46</f>
        <v>250</v>
      </c>
      <c r="AH46" s="471">
        <f t="shared" ref="AH46:AH50" si="25">AE46+AF46</f>
        <v>1000</v>
      </c>
      <c r="AK46" s="551" t="s">
        <v>98</v>
      </c>
      <c r="AL46" s="125">
        <v>1</v>
      </c>
      <c r="AM46" s="144">
        <v>20</v>
      </c>
      <c r="AN46" s="144">
        <v>240</v>
      </c>
      <c r="AO46" s="144">
        <v>160</v>
      </c>
      <c r="AP46" s="144">
        <v>160</v>
      </c>
      <c r="AQ46" s="464">
        <v>160</v>
      </c>
      <c r="AR46" s="125">
        <v>320</v>
      </c>
      <c r="AS46" s="539">
        <f t="shared" ref="AS46:AS48" si="26">AM46+AN46+AO46+AP46+AQ46</f>
        <v>740</v>
      </c>
      <c r="AT46" s="538"/>
    </row>
    <row r="47" spans="1:46" ht="15" thickBot="1" x14ac:dyDescent="0.35">
      <c r="A47" s="104" t="s">
        <v>5</v>
      </c>
      <c r="B47" s="123">
        <v>1</v>
      </c>
      <c r="C47" s="143">
        <v>1000</v>
      </c>
      <c r="D47" s="143">
        <v>0</v>
      </c>
      <c r="E47" s="154">
        <v>2000</v>
      </c>
      <c r="F47" s="154">
        <v>2000</v>
      </c>
      <c r="G47" s="154">
        <v>2000</v>
      </c>
      <c r="H47" s="327">
        <v>2000</v>
      </c>
      <c r="I47" s="123">
        <v>4000</v>
      </c>
      <c r="J47" s="13">
        <f t="shared" si="23"/>
        <v>9000</v>
      </c>
      <c r="O47" s="104" t="s">
        <v>5</v>
      </c>
      <c r="P47" s="123">
        <v>1</v>
      </c>
      <c r="Q47" s="143">
        <v>1000</v>
      </c>
      <c r="R47" s="143">
        <v>0</v>
      </c>
      <c r="S47" s="154">
        <v>2000</v>
      </c>
      <c r="T47" s="154">
        <v>2000</v>
      </c>
      <c r="U47" s="154">
        <v>2000</v>
      </c>
      <c r="V47" s="327">
        <v>4000</v>
      </c>
      <c r="W47" s="123">
        <v>6000</v>
      </c>
      <c r="X47" s="13">
        <f t="shared" si="24"/>
        <v>11000</v>
      </c>
      <c r="AC47" s="328" t="s">
        <v>5</v>
      </c>
      <c r="AD47" s="329">
        <v>1</v>
      </c>
      <c r="AE47" s="330">
        <v>1000</v>
      </c>
      <c r="AF47" s="494">
        <v>1000</v>
      </c>
      <c r="AG47" s="329">
        <v>500</v>
      </c>
      <c r="AH47" s="471">
        <f t="shared" si="25"/>
        <v>2000</v>
      </c>
      <c r="AK47" s="542" t="s">
        <v>99</v>
      </c>
      <c r="AL47" s="329">
        <v>1</v>
      </c>
      <c r="AM47" s="330">
        <f>AM46*AL47</f>
        <v>20</v>
      </c>
      <c r="AN47" s="330">
        <f>AN46*AL47</f>
        <v>240</v>
      </c>
      <c r="AO47" s="330">
        <f>AO46*AL47</f>
        <v>160</v>
      </c>
      <c r="AP47" s="330">
        <f>AP46*AL47</f>
        <v>160</v>
      </c>
      <c r="AQ47" s="494">
        <f>AQ46*AL47</f>
        <v>160</v>
      </c>
      <c r="AR47" s="329">
        <f>AR46*AL47</f>
        <v>320</v>
      </c>
      <c r="AS47" s="539">
        <f t="shared" si="26"/>
        <v>740</v>
      </c>
      <c r="AT47" s="538"/>
    </row>
    <row r="48" spans="1:46" ht="15" thickBot="1" x14ac:dyDescent="0.35">
      <c r="A48" s="105" t="s">
        <v>6</v>
      </c>
      <c r="B48" s="125">
        <v>1.5</v>
      </c>
      <c r="C48" s="144">
        <f>C47*B48</f>
        <v>1500</v>
      </c>
      <c r="D48" s="144">
        <f>D47*B48</f>
        <v>0</v>
      </c>
      <c r="E48" s="155">
        <f>E47*B48</f>
        <v>3000</v>
      </c>
      <c r="F48" s="155">
        <f>F47*B48</f>
        <v>3000</v>
      </c>
      <c r="G48" s="155">
        <f>G47*B48</f>
        <v>3000</v>
      </c>
      <c r="H48" s="126">
        <f>H47*B48</f>
        <v>3000</v>
      </c>
      <c r="I48" s="125">
        <f>I47*B48</f>
        <v>6000</v>
      </c>
      <c r="J48" s="13">
        <f t="shared" si="23"/>
        <v>13500</v>
      </c>
      <c r="O48" s="105" t="s">
        <v>6</v>
      </c>
      <c r="P48" s="125">
        <v>1.5</v>
      </c>
      <c r="Q48" s="144">
        <f>Q47*P48</f>
        <v>1500</v>
      </c>
      <c r="R48" s="144">
        <f>R47*P48</f>
        <v>0</v>
      </c>
      <c r="S48" s="155">
        <f>S47*P48</f>
        <v>3000</v>
      </c>
      <c r="T48" s="155">
        <f>T47*P48</f>
        <v>3000</v>
      </c>
      <c r="U48" s="155">
        <f>U47*P48</f>
        <v>3000</v>
      </c>
      <c r="V48" s="126">
        <f>V47*P48</f>
        <v>6000</v>
      </c>
      <c r="W48" s="125">
        <f>W47*P48</f>
        <v>9000</v>
      </c>
      <c r="X48" s="13">
        <f t="shared" si="24"/>
        <v>16500</v>
      </c>
      <c r="AC48" s="328" t="s">
        <v>6</v>
      </c>
      <c r="AD48" s="329">
        <v>1.5</v>
      </c>
      <c r="AE48" s="330">
        <f>AE47*AD48</f>
        <v>1500</v>
      </c>
      <c r="AF48" s="494">
        <f>AF47*AD48</f>
        <v>1500</v>
      </c>
      <c r="AG48" s="329">
        <f>AG47*AD48</f>
        <v>750</v>
      </c>
      <c r="AH48" s="471">
        <f t="shared" si="25"/>
        <v>3000</v>
      </c>
      <c r="AK48" s="543" t="s">
        <v>100</v>
      </c>
      <c r="AL48" s="329">
        <v>1</v>
      </c>
      <c r="AM48" s="330">
        <f>AM46*AL48</f>
        <v>20</v>
      </c>
      <c r="AN48" s="330">
        <f>AN46*AL48</f>
        <v>240</v>
      </c>
      <c r="AO48" s="330">
        <f>AO46*AL48</f>
        <v>160</v>
      </c>
      <c r="AP48" s="330">
        <f>AP46*AL48</f>
        <v>160</v>
      </c>
      <c r="AQ48" s="494">
        <f>AQ46*AL48</f>
        <v>160</v>
      </c>
      <c r="AR48" s="329">
        <f>AR46*AL48</f>
        <v>320</v>
      </c>
      <c r="AS48" s="13">
        <f t="shared" si="26"/>
        <v>740</v>
      </c>
      <c r="AT48" s="538"/>
    </row>
    <row r="49" spans="1:46" ht="15" thickBot="1" x14ac:dyDescent="0.35">
      <c r="A49" s="106" t="s">
        <v>7</v>
      </c>
      <c r="B49" s="127">
        <v>2</v>
      </c>
      <c r="C49" s="145">
        <f>C47*B49</f>
        <v>2000</v>
      </c>
      <c r="D49" s="145">
        <f>D47*B49</f>
        <v>0</v>
      </c>
      <c r="E49" s="156">
        <f>E47*B49</f>
        <v>4000</v>
      </c>
      <c r="F49" s="156">
        <f>F47*B49</f>
        <v>4000</v>
      </c>
      <c r="G49" s="156">
        <f>G47*B49</f>
        <v>4000</v>
      </c>
      <c r="H49" s="128">
        <f>H47*B49</f>
        <v>4000</v>
      </c>
      <c r="I49" s="127">
        <f>I47*B49</f>
        <v>8000</v>
      </c>
      <c r="J49" s="13">
        <f t="shared" si="23"/>
        <v>18000</v>
      </c>
      <c r="O49" s="106" t="s">
        <v>7</v>
      </c>
      <c r="P49" s="127">
        <v>2</v>
      </c>
      <c r="Q49" s="145">
        <f>Q47*P49</f>
        <v>2000</v>
      </c>
      <c r="R49" s="145">
        <f>R47*P49</f>
        <v>0</v>
      </c>
      <c r="S49" s="156">
        <f>S47*P49</f>
        <v>4000</v>
      </c>
      <c r="T49" s="156">
        <f>T47*P49</f>
        <v>4000</v>
      </c>
      <c r="U49" s="156">
        <f>U47*P49</f>
        <v>4000</v>
      </c>
      <c r="V49" s="128">
        <f>V47*P49</f>
        <v>8000</v>
      </c>
      <c r="W49" s="127">
        <f>W47*P49</f>
        <v>12000</v>
      </c>
      <c r="X49" s="13">
        <f t="shared" si="24"/>
        <v>22000</v>
      </c>
      <c r="AC49" s="328" t="s">
        <v>7</v>
      </c>
      <c r="AD49" s="329">
        <v>2</v>
      </c>
      <c r="AE49" s="330">
        <f>AE47*AD49</f>
        <v>2000</v>
      </c>
      <c r="AF49" s="494">
        <f>AF47*AD49</f>
        <v>2000</v>
      </c>
      <c r="AG49" s="329">
        <f>AG47*AD49</f>
        <v>1000</v>
      </c>
      <c r="AH49" s="471">
        <f t="shared" si="25"/>
        <v>4000</v>
      </c>
      <c r="AK49" s="538"/>
      <c r="AL49" s="538"/>
      <c r="AM49" s="538"/>
      <c r="AN49" s="538"/>
      <c r="AO49" s="538"/>
      <c r="AP49" s="538"/>
      <c r="AQ49" s="538"/>
      <c r="AR49" s="499"/>
      <c r="AS49" s="499"/>
      <c r="AT49" s="538"/>
    </row>
    <row r="50" spans="1:46" ht="15" thickBot="1" x14ac:dyDescent="0.35">
      <c r="A50" s="107" t="s">
        <v>8</v>
      </c>
      <c r="B50" s="129">
        <v>3</v>
      </c>
      <c r="C50" s="146">
        <f>C47*B50</f>
        <v>3000</v>
      </c>
      <c r="D50" s="146">
        <f>D47*B50</f>
        <v>0</v>
      </c>
      <c r="E50" s="157">
        <f>E47*B50</f>
        <v>6000</v>
      </c>
      <c r="F50" s="157">
        <f>F47*B50</f>
        <v>6000</v>
      </c>
      <c r="G50" s="157">
        <f>G47*B50</f>
        <v>6000</v>
      </c>
      <c r="H50" s="130">
        <f>H47*B50</f>
        <v>6000</v>
      </c>
      <c r="I50" s="129">
        <f>I47*B50</f>
        <v>12000</v>
      </c>
      <c r="J50" s="13">
        <f t="shared" si="23"/>
        <v>27000</v>
      </c>
      <c r="O50" s="107" t="s">
        <v>8</v>
      </c>
      <c r="P50" s="129">
        <v>3</v>
      </c>
      <c r="Q50" s="146">
        <f>Q47*P50</f>
        <v>3000</v>
      </c>
      <c r="R50" s="146">
        <f>R47*P50</f>
        <v>0</v>
      </c>
      <c r="S50" s="157">
        <f>S47*P50</f>
        <v>6000</v>
      </c>
      <c r="T50" s="157">
        <f>T47*P50</f>
        <v>6000</v>
      </c>
      <c r="U50" s="157">
        <f>U47*P50</f>
        <v>6000</v>
      </c>
      <c r="V50" s="130">
        <f>V47*P50</f>
        <v>12000</v>
      </c>
      <c r="W50" s="129">
        <f>W47*P50</f>
        <v>18000</v>
      </c>
      <c r="X50" s="13">
        <f t="shared" si="24"/>
        <v>33000</v>
      </c>
      <c r="AC50" s="328" t="s">
        <v>8</v>
      </c>
      <c r="AD50" s="329">
        <v>3</v>
      </c>
      <c r="AE50" s="330">
        <f>AE47*AD50</f>
        <v>3000</v>
      </c>
      <c r="AF50" s="494">
        <f>AF47*AD50</f>
        <v>3000</v>
      </c>
      <c r="AG50" s="329">
        <f>AG47*AD50</f>
        <v>1500</v>
      </c>
      <c r="AH50" s="471">
        <f t="shared" si="25"/>
        <v>6000</v>
      </c>
      <c r="AK50" s="213" t="s">
        <v>35</v>
      </c>
      <c r="AL50" s="100" t="s">
        <v>32</v>
      </c>
      <c r="AM50" s="1218" t="s">
        <v>97</v>
      </c>
      <c r="AN50" s="1222"/>
      <c r="AO50" s="1222"/>
      <c r="AP50" s="1222"/>
      <c r="AQ50" s="1219"/>
      <c r="AR50" s="344" t="s">
        <v>59</v>
      </c>
      <c r="AS50" s="9" t="s">
        <v>42</v>
      </c>
      <c r="AT50" s="538"/>
    </row>
    <row r="51" spans="1:46" ht="15.6" thickTop="1" thickBot="1" x14ac:dyDescent="0.35">
      <c r="A51" s="328" t="s">
        <v>12</v>
      </c>
      <c r="B51" s="1177">
        <v>5</v>
      </c>
      <c r="C51" s="1160">
        <f>C47*B51</f>
        <v>5000</v>
      </c>
      <c r="D51" s="1160">
        <f>D47*B51</f>
        <v>0</v>
      </c>
      <c r="E51" s="1226">
        <f>E47*B51</f>
        <v>10000</v>
      </c>
      <c r="F51" s="1226">
        <f>F47*B51</f>
        <v>10000</v>
      </c>
      <c r="G51" s="1226">
        <f>G47*B51</f>
        <v>10000</v>
      </c>
      <c r="H51" s="1249">
        <f>H47*B51</f>
        <v>10000</v>
      </c>
      <c r="I51" s="1177">
        <f>I47*B51</f>
        <v>20000</v>
      </c>
      <c r="J51" s="1179">
        <f t="shared" si="23"/>
        <v>45000</v>
      </c>
      <c r="O51" s="328" t="s">
        <v>12</v>
      </c>
      <c r="P51" s="1177">
        <v>5</v>
      </c>
      <c r="Q51" s="1160">
        <f>Q47*P51</f>
        <v>5000</v>
      </c>
      <c r="R51" s="1160">
        <f>R47*P51</f>
        <v>0</v>
      </c>
      <c r="S51" s="1226">
        <f>S47*P51</f>
        <v>10000</v>
      </c>
      <c r="T51" s="1226">
        <f>T47*P51</f>
        <v>10000</v>
      </c>
      <c r="U51" s="1226">
        <f>U47*P51</f>
        <v>10000</v>
      </c>
      <c r="V51" s="1249">
        <f>V47*P51</f>
        <v>20000</v>
      </c>
      <c r="W51" s="1177">
        <f>W47*P51</f>
        <v>30000</v>
      </c>
      <c r="X51" s="1179">
        <f t="shared" si="24"/>
        <v>55000</v>
      </c>
      <c r="AC51" s="108" t="s">
        <v>12</v>
      </c>
      <c r="AD51" s="1158">
        <v>5</v>
      </c>
      <c r="AE51" s="1173">
        <f>AE47*AD51</f>
        <v>5000</v>
      </c>
      <c r="AF51" s="1240">
        <f>AF47*AD51</f>
        <v>5000</v>
      </c>
      <c r="AG51" s="1158">
        <f>AG47*AD51</f>
        <v>2500</v>
      </c>
      <c r="AH51" s="1179">
        <f>AE51+AF51</f>
        <v>10000</v>
      </c>
      <c r="AK51" s="455" t="s">
        <v>41</v>
      </c>
      <c r="AL51" s="100" t="s">
        <v>33</v>
      </c>
      <c r="AM51" s="217">
        <v>0</v>
      </c>
      <c r="AN51" s="218">
        <v>1</v>
      </c>
      <c r="AO51" s="218">
        <v>2</v>
      </c>
      <c r="AP51" s="218">
        <v>3</v>
      </c>
      <c r="AQ51" s="219">
        <v>4</v>
      </c>
      <c r="AR51" s="13" t="s">
        <v>34</v>
      </c>
      <c r="AS51" s="540"/>
      <c r="AT51" s="538"/>
    </row>
    <row r="52" spans="1:46" ht="15.6" thickTop="1" thickBot="1" x14ac:dyDescent="0.35">
      <c r="A52" s="328" t="s">
        <v>16</v>
      </c>
      <c r="B52" s="1225"/>
      <c r="C52" s="1229"/>
      <c r="D52" s="1229"/>
      <c r="E52" s="1227"/>
      <c r="F52" s="1227"/>
      <c r="G52" s="1227"/>
      <c r="H52" s="1251"/>
      <c r="I52" s="1225"/>
      <c r="J52" s="1200"/>
      <c r="O52" s="328" t="s">
        <v>16</v>
      </c>
      <c r="P52" s="1225"/>
      <c r="Q52" s="1229"/>
      <c r="R52" s="1229"/>
      <c r="S52" s="1227"/>
      <c r="T52" s="1227"/>
      <c r="U52" s="1227"/>
      <c r="V52" s="1251"/>
      <c r="W52" s="1225"/>
      <c r="X52" s="1200"/>
      <c r="AC52" s="109" t="s">
        <v>16</v>
      </c>
      <c r="AD52" s="1236"/>
      <c r="AE52" s="1239"/>
      <c r="AF52" s="1241"/>
      <c r="AG52" s="1236"/>
      <c r="AH52" s="1200"/>
      <c r="AK52" s="548" t="s">
        <v>118</v>
      </c>
      <c r="AL52" s="544">
        <v>0.5</v>
      </c>
      <c r="AM52" s="545">
        <f>AM53*AL52</f>
        <v>3</v>
      </c>
      <c r="AN52" s="545">
        <f>AN53*AL52</f>
        <v>37.5</v>
      </c>
      <c r="AO52" s="549">
        <f>AO53*AL52</f>
        <v>25</v>
      </c>
      <c r="AP52" s="549">
        <f>AP53*AL52</f>
        <v>25</v>
      </c>
      <c r="AQ52" s="550">
        <f>AQ53*AL52</f>
        <v>25</v>
      </c>
      <c r="AR52" s="544">
        <f>AR53*AL52</f>
        <v>50</v>
      </c>
      <c r="AS52" s="539">
        <f>AM52+AN52+AO52+AP52+AQ52</f>
        <v>115.5</v>
      </c>
      <c r="AT52" s="538"/>
    </row>
    <row r="53" spans="1:46" ht="15" thickBot="1" x14ac:dyDescent="0.35">
      <c r="A53" s="328" t="s">
        <v>9</v>
      </c>
      <c r="B53" s="1178"/>
      <c r="C53" s="1161"/>
      <c r="D53" s="1161"/>
      <c r="E53" s="1228"/>
      <c r="F53" s="1228"/>
      <c r="G53" s="1228"/>
      <c r="H53" s="1250"/>
      <c r="I53" s="1178"/>
      <c r="J53" s="1180"/>
      <c r="O53" s="328" t="s">
        <v>9</v>
      </c>
      <c r="P53" s="1178"/>
      <c r="Q53" s="1161"/>
      <c r="R53" s="1161"/>
      <c r="S53" s="1228"/>
      <c r="T53" s="1228"/>
      <c r="U53" s="1228"/>
      <c r="V53" s="1250"/>
      <c r="W53" s="1178"/>
      <c r="X53" s="1180"/>
      <c r="AC53" s="110" t="s">
        <v>9</v>
      </c>
      <c r="AD53" s="1159"/>
      <c r="AE53" s="1174"/>
      <c r="AF53" s="1242"/>
      <c r="AG53" s="1159"/>
      <c r="AH53" s="1180"/>
      <c r="AK53" s="551" t="s">
        <v>98</v>
      </c>
      <c r="AL53" s="125">
        <v>1</v>
      </c>
      <c r="AM53" s="144">
        <v>6</v>
      </c>
      <c r="AN53" s="144">
        <v>75</v>
      </c>
      <c r="AO53" s="144">
        <v>50</v>
      </c>
      <c r="AP53" s="144">
        <v>50</v>
      </c>
      <c r="AQ53" s="464">
        <v>50</v>
      </c>
      <c r="AR53" s="125">
        <v>100</v>
      </c>
      <c r="AS53" s="539">
        <f t="shared" ref="AS53:AS55" si="27">AM53+AN53+AO53+AP53+AQ53</f>
        <v>231</v>
      </c>
      <c r="AT53" s="538"/>
    </row>
    <row r="54" spans="1:46" ht="15" thickBot="1" x14ac:dyDescent="0.35">
      <c r="A54" s="328" t="s">
        <v>10</v>
      </c>
      <c r="B54" s="1177">
        <v>7</v>
      </c>
      <c r="C54" s="1160">
        <f>C47*B54</f>
        <v>7000</v>
      </c>
      <c r="D54" s="1160">
        <f>D47*B54</f>
        <v>0</v>
      </c>
      <c r="E54" s="1226">
        <f>E47*B54</f>
        <v>14000</v>
      </c>
      <c r="F54" s="1226">
        <f>F47*B54</f>
        <v>14000</v>
      </c>
      <c r="G54" s="1226">
        <f>G47*B54</f>
        <v>14000</v>
      </c>
      <c r="H54" s="1249">
        <f>H47*B54</f>
        <v>14000</v>
      </c>
      <c r="I54" s="1177">
        <f>I47*B54</f>
        <v>28000</v>
      </c>
      <c r="J54" s="1179">
        <f t="shared" si="23"/>
        <v>63000</v>
      </c>
      <c r="O54" s="328" t="s">
        <v>10</v>
      </c>
      <c r="P54" s="1177">
        <v>7</v>
      </c>
      <c r="Q54" s="1160">
        <f>Q47*P54</f>
        <v>7000</v>
      </c>
      <c r="R54" s="1160">
        <f>R47*P54</f>
        <v>0</v>
      </c>
      <c r="S54" s="1226">
        <f>S47*P54</f>
        <v>14000</v>
      </c>
      <c r="T54" s="1226">
        <f>T47*P54</f>
        <v>14000</v>
      </c>
      <c r="U54" s="1226">
        <f>U47*P54</f>
        <v>14000</v>
      </c>
      <c r="V54" s="1249">
        <f>V47*P54</f>
        <v>28000</v>
      </c>
      <c r="W54" s="1177">
        <f>W47*P54</f>
        <v>42000</v>
      </c>
      <c r="X54" s="1179">
        <f t="shared" ref="X54" si="28">Q54+R54+S54+T54+U54+V54</f>
        <v>77000</v>
      </c>
      <c r="AC54" s="111" t="s">
        <v>10</v>
      </c>
      <c r="AD54" s="1191">
        <v>7</v>
      </c>
      <c r="AE54" s="1184">
        <f>AE47*AD54</f>
        <v>7000</v>
      </c>
      <c r="AF54" s="1243">
        <f>AF47*AD54</f>
        <v>7000</v>
      </c>
      <c r="AG54" s="1191">
        <f>AG47*AD54</f>
        <v>3500</v>
      </c>
      <c r="AH54" s="1179">
        <f>AE54+AF54</f>
        <v>14000</v>
      </c>
      <c r="AK54" s="542" t="s">
        <v>99</v>
      </c>
      <c r="AL54" s="329">
        <v>1</v>
      </c>
      <c r="AM54" s="330">
        <f>AM53*AL54</f>
        <v>6</v>
      </c>
      <c r="AN54" s="330">
        <f>AN53*AL54</f>
        <v>75</v>
      </c>
      <c r="AO54" s="330">
        <f>AO53*AL54</f>
        <v>50</v>
      </c>
      <c r="AP54" s="330">
        <f>AP53*AL54</f>
        <v>50</v>
      </c>
      <c r="AQ54" s="494">
        <f>AQ53*AL54</f>
        <v>50</v>
      </c>
      <c r="AR54" s="329">
        <f>AR53*AL54</f>
        <v>100</v>
      </c>
      <c r="AS54" s="539">
        <f t="shared" si="27"/>
        <v>231</v>
      </c>
      <c r="AT54" s="538"/>
    </row>
    <row r="55" spans="1:46" ht="15" thickBot="1" x14ac:dyDescent="0.35">
      <c r="A55" s="328" t="s">
        <v>17</v>
      </c>
      <c r="B55" s="1225"/>
      <c r="C55" s="1229"/>
      <c r="D55" s="1229"/>
      <c r="E55" s="1227"/>
      <c r="F55" s="1227"/>
      <c r="G55" s="1227"/>
      <c r="H55" s="1251"/>
      <c r="I55" s="1225"/>
      <c r="J55" s="1200"/>
      <c r="O55" s="328" t="s">
        <v>17</v>
      </c>
      <c r="P55" s="1225"/>
      <c r="Q55" s="1229"/>
      <c r="R55" s="1229"/>
      <c r="S55" s="1227"/>
      <c r="T55" s="1227"/>
      <c r="U55" s="1227"/>
      <c r="V55" s="1251"/>
      <c r="W55" s="1225"/>
      <c r="X55" s="1200"/>
      <c r="AC55" s="112" t="s">
        <v>17</v>
      </c>
      <c r="AD55" s="1192"/>
      <c r="AE55" s="1185"/>
      <c r="AF55" s="1244"/>
      <c r="AG55" s="1192"/>
      <c r="AH55" s="1200"/>
      <c r="AK55" s="543" t="s">
        <v>100</v>
      </c>
      <c r="AL55" s="329">
        <v>1</v>
      </c>
      <c r="AM55" s="330">
        <f>AM53*AL55</f>
        <v>6</v>
      </c>
      <c r="AN55" s="330">
        <f>AN53*AL55</f>
        <v>75</v>
      </c>
      <c r="AO55" s="330">
        <f>AO53*AL55</f>
        <v>50</v>
      </c>
      <c r="AP55" s="330">
        <f>AP53*AL55</f>
        <v>50</v>
      </c>
      <c r="AQ55" s="494">
        <f>AQ53*AL55</f>
        <v>50</v>
      </c>
      <c r="AR55" s="329">
        <f>AR53*AL55</f>
        <v>100</v>
      </c>
      <c r="AS55" s="13">
        <f t="shared" si="27"/>
        <v>231</v>
      </c>
      <c r="AT55" s="538"/>
    </row>
    <row r="56" spans="1:46" ht="15" thickBot="1" x14ac:dyDescent="0.35">
      <c r="A56" s="328" t="s">
        <v>18</v>
      </c>
      <c r="B56" s="1178"/>
      <c r="C56" s="1161"/>
      <c r="D56" s="1161"/>
      <c r="E56" s="1228"/>
      <c r="F56" s="1228"/>
      <c r="G56" s="1228"/>
      <c r="H56" s="1250"/>
      <c r="I56" s="1178"/>
      <c r="J56" s="1180"/>
      <c r="O56" s="328" t="s">
        <v>18</v>
      </c>
      <c r="P56" s="1178"/>
      <c r="Q56" s="1161"/>
      <c r="R56" s="1161"/>
      <c r="S56" s="1228"/>
      <c r="T56" s="1228"/>
      <c r="U56" s="1228"/>
      <c r="V56" s="1250"/>
      <c r="W56" s="1178"/>
      <c r="X56" s="1180"/>
      <c r="AC56" s="113" t="s">
        <v>18</v>
      </c>
      <c r="AD56" s="1193"/>
      <c r="AE56" s="1186"/>
      <c r="AF56" s="1245"/>
      <c r="AG56" s="1193"/>
      <c r="AH56" s="1180"/>
      <c r="AK56" s="195"/>
      <c r="AL56" s="191"/>
      <c r="AM56" s="196"/>
      <c r="AN56" s="196"/>
      <c r="AO56" s="196"/>
      <c r="AP56" s="196"/>
      <c r="AQ56" s="196"/>
      <c r="AR56" s="192"/>
      <c r="AS56" s="538"/>
      <c r="AT56" s="538"/>
    </row>
    <row r="57" spans="1:46" ht="15" thickBot="1" x14ac:dyDescent="0.35">
      <c r="A57" s="328" t="s">
        <v>14</v>
      </c>
      <c r="B57" s="1177">
        <v>10</v>
      </c>
      <c r="C57" s="1160">
        <f>C47*B57</f>
        <v>10000</v>
      </c>
      <c r="D57" s="1160">
        <f>D47*B57</f>
        <v>0</v>
      </c>
      <c r="E57" s="1226">
        <f>E47*B57</f>
        <v>20000</v>
      </c>
      <c r="F57" s="1226">
        <f>F47*B57</f>
        <v>20000</v>
      </c>
      <c r="G57" s="1226">
        <f>G47*B57</f>
        <v>20000</v>
      </c>
      <c r="H57" s="1249">
        <f>H47*B57</f>
        <v>20000</v>
      </c>
      <c r="I57" s="1177">
        <f>I47*B57</f>
        <v>40000</v>
      </c>
      <c r="J57" s="1179">
        <f t="shared" si="23"/>
        <v>90000</v>
      </c>
      <c r="O57" s="328" t="s">
        <v>14</v>
      </c>
      <c r="P57" s="1177">
        <v>10</v>
      </c>
      <c r="Q57" s="1160">
        <f>Q47*P57</f>
        <v>10000</v>
      </c>
      <c r="R57" s="1160">
        <f>R47*P57</f>
        <v>0</v>
      </c>
      <c r="S57" s="1226">
        <f>S47*P57</f>
        <v>20000</v>
      </c>
      <c r="T57" s="1226">
        <f>T47*P57</f>
        <v>20000</v>
      </c>
      <c r="U57" s="1226">
        <f>U47*P57</f>
        <v>20000</v>
      </c>
      <c r="V57" s="1249">
        <f>V47*P57</f>
        <v>40000</v>
      </c>
      <c r="W57" s="1177">
        <f>W47*P57</f>
        <v>60000</v>
      </c>
      <c r="X57" s="1179">
        <f t="shared" ref="X57" si="29">Q57+R57+S57+T57+U57+V57</f>
        <v>110000</v>
      </c>
      <c r="AC57" s="114" t="s">
        <v>14</v>
      </c>
      <c r="AD57" s="1230">
        <v>10</v>
      </c>
      <c r="AE57" s="1232">
        <f>AE47*AD57</f>
        <v>10000</v>
      </c>
      <c r="AF57" s="1234">
        <f>AF47*AD57</f>
        <v>10000</v>
      </c>
      <c r="AG57" s="1230">
        <f>AG47*AD57</f>
        <v>5000</v>
      </c>
      <c r="AH57" s="1179">
        <f>AE57+AF57</f>
        <v>20000</v>
      </c>
      <c r="AK57" s="415" t="s">
        <v>44</v>
      </c>
      <c r="AL57" s="100" t="s">
        <v>32</v>
      </c>
      <c r="AM57" s="1218" t="s">
        <v>97</v>
      </c>
      <c r="AN57" s="1222"/>
      <c r="AO57" s="1222"/>
      <c r="AP57" s="1222"/>
      <c r="AQ57" s="1219"/>
      <c r="AR57" s="344" t="s">
        <v>59</v>
      </c>
      <c r="AS57" s="9" t="s">
        <v>42</v>
      </c>
      <c r="AT57" s="538"/>
    </row>
    <row r="58" spans="1:46" ht="15.6" thickTop="1" thickBot="1" x14ac:dyDescent="0.35">
      <c r="A58" s="432" t="s">
        <v>19</v>
      </c>
      <c r="B58" s="1178"/>
      <c r="C58" s="1161"/>
      <c r="D58" s="1161"/>
      <c r="E58" s="1228"/>
      <c r="F58" s="1228"/>
      <c r="G58" s="1228"/>
      <c r="H58" s="1250"/>
      <c r="I58" s="1178"/>
      <c r="J58" s="1180"/>
      <c r="O58" s="432" t="s">
        <v>19</v>
      </c>
      <c r="P58" s="1178"/>
      <c r="Q58" s="1161"/>
      <c r="R58" s="1161"/>
      <c r="S58" s="1228"/>
      <c r="T58" s="1228"/>
      <c r="U58" s="1228"/>
      <c r="V58" s="1250"/>
      <c r="W58" s="1178"/>
      <c r="X58" s="1180"/>
      <c r="AC58" s="115" t="s">
        <v>19</v>
      </c>
      <c r="AD58" s="1231"/>
      <c r="AE58" s="1233"/>
      <c r="AF58" s="1235"/>
      <c r="AG58" s="1231"/>
      <c r="AH58" s="1180"/>
      <c r="AK58" s="454" t="s">
        <v>47</v>
      </c>
      <c r="AL58" s="100" t="s">
        <v>33</v>
      </c>
      <c r="AM58" s="217">
        <v>0</v>
      </c>
      <c r="AN58" s="218">
        <v>1</v>
      </c>
      <c r="AO58" s="218">
        <v>2</v>
      </c>
      <c r="AP58" s="218">
        <v>3</v>
      </c>
      <c r="AQ58" s="219">
        <v>4</v>
      </c>
      <c r="AR58" s="13" t="s">
        <v>34</v>
      </c>
      <c r="AS58" s="540"/>
      <c r="AT58" s="538"/>
    </row>
    <row r="59" spans="1:46" ht="15" thickBot="1" x14ac:dyDescent="0.35">
      <c r="A59" s="425" t="s">
        <v>15</v>
      </c>
      <c r="B59" s="329">
        <v>15</v>
      </c>
      <c r="C59" s="330">
        <f>C47*B59</f>
        <v>15000</v>
      </c>
      <c r="D59" s="330">
        <f>D47*B59</f>
        <v>0</v>
      </c>
      <c r="E59" s="331">
        <f>E47*B59</f>
        <v>30000</v>
      </c>
      <c r="F59" s="331">
        <f>F47*B59</f>
        <v>30000</v>
      </c>
      <c r="G59" s="331">
        <f>G47*B59</f>
        <v>30000</v>
      </c>
      <c r="H59" s="332">
        <f>H47*B59</f>
        <v>30000</v>
      </c>
      <c r="I59" s="329">
        <f>I47*B59</f>
        <v>60000</v>
      </c>
      <c r="J59" s="13">
        <f t="shared" si="23"/>
        <v>135000</v>
      </c>
      <c r="O59" s="425" t="s">
        <v>15</v>
      </c>
      <c r="P59" s="329">
        <v>15</v>
      </c>
      <c r="Q59" s="330">
        <f>Q47*P59</f>
        <v>15000</v>
      </c>
      <c r="R59" s="330">
        <f>R47*P59</f>
        <v>0</v>
      </c>
      <c r="S59" s="331">
        <f>S47*P59</f>
        <v>30000</v>
      </c>
      <c r="T59" s="331">
        <f>T47*P59</f>
        <v>30000</v>
      </c>
      <c r="U59" s="331">
        <f>U47*P59</f>
        <v>30000</v>
      </c>
      <c r="V59" s="332">
        <f>V47*P59</f>
        <v>60000</v>
      </c>
      <c r="W59" s="329">
        <f>W47*P59</f>
        <v>90000</v>
      </c>
      <c r="X59" s="13">
        <f t="shared" ref="X59:X62" si="30">Q59+R59+S59+T59+U59+V59</f>
        <v>165000</v>
      </c>
      <c r="AC59" s="116" t="s">
        <v>15</v>
      </c>
      <c r="AD59" s="131">
        <v>15</v>
      </c>
      <c r="AE59" s="147">
        <f>AE47*AD59</f>
        <v>15000</v>
      </c>
      <c r="AF59" s="495">
        <f>AF47*AD59</f>
        <v>15000</v>
      </c>
      <c r="AG59" s="131">
        <f>AG47*AD59</f>
        <v>7500</v>
      </c>
      <c r="AH59" s="13">
        <f>AE59+AF59</f>
        <v>30000</v>
      </c>
      <c r="AK59" s="548" t="s">
        <v>118</v>
      </c>
      <c r="AL59" s="544">
        <v>0.25</v>
      </c>
      <c r="AM59" s="545">
        <f>AM60*AL59</f>
        <v>0</v>
      </c>
      <c r="AN59" s="545">
        <f>AN60*AL59</f>
        <v>125</v>
      </c>
      <c r="AO59" s="549">
        <f>AO60*AL59</f>
        <v>250</v>
      </c>
      <c r="AP59" s="549">
        <f>AP60*AL59</f>
        <v>375</v>
      </c>
      <c r="AQ59" s="550">
        <f>AQ60*AL59</f>
        <v>500</v>
      </c>
      <c r="AR59" s="544">
        <f>AR60*AL59</f>
        <v>500</v>
      </c>
      <c r="AS59" s="539">
        <f>AM59+AN59+AO59+AP59+AQ59</f>
        <v>1250</v>
      </c>
      <c r="AT59" s="538"/>
    </row>
    <row r="60" spans="1:46" ht="15" thickBot="1" x14ac:dyDescent="0.35">
      <c r="A60" s="425" t="s">
        <v>25</v>
      </c>
      <c r="B60" s="329">
        <v>20</v>
      </c>
      <c r="C60" s="330">
        <f>C47*B60</f>
        <v>20000</v>
      </c>
      <c r="D60" s="330">
        <f>D47*B60</f>
        <v>0</v>
      </c>
      <c r="E60" s="331">
        <f>E47*B60</f>
        <v>40000</v>
      </c>
      <c r="F60" s="331">
        <f>F47*B60</f>
        <v>40000</v>
      </c>
      <c r="G60" s="331">
        <f>G47*B60</f>
        <v>40000</v>
      </c>
      <c r="H60" s="332">
        <f>H47*B60</f>
        <v>40000</v>
      </c>
      <c r="I60" s="329">
        <f>I47*B60</f>
        <v>80000</v>
      </c>
      <c r="J60" s="13">
        <f t="shared" si="23"/>
        <v>180000</v>
      </c>
      <c r="O60" s="425" t="s">
        <v>25</v>
      </c>
      <c r="P60" s="329">
        <v>20</v>
      </c>
      <c r="Q60" s="330">
        <f>Q47*P60</f>
        <v>20000</v>
      </c>
      <c r="R60" s="330">
        <f>R47*P60</f>
        <v>0</v>
      </c>
      <c r="S60" s="331">
        <f>S47*P60</f>
        <v>40000</v>
      </c>
      <c r="T60" s="331">
        <f>T47*P60</f>
        <v>40000</v>
      </c>
      <c r="U60" s="331">
        <f>U47*P60</f>
        <v>40000</v>
      </c>
      <c r="V60" s="332">
        <f>V47*P60</f>
        <v>80000</v>
      </c>
      <c r="W60" s="329">
        <f>W47*P60</f>
        <v>120000</v>
      </c>
      <c r="X60" s="13">
        <f t="shared" si="30"/>
        <v>220000</v>
      </c>
      <c r="AC60" s="470" t="s">
        <v>25</v>
      </c>
      <c r="AD60" s="133">
        <v>20</v>
      </c>
      <c r="AE60" s="148">
        <f>AE47*AD60</f>
        <v>20000</v>
      </c>
      <c r="AF60" s="496">
        <f>AF47*AD60</f>
        <v>20000</v>
      </c>
      <c r="AG60" s="133">
        <f>AG47*AD60</f>
        <v>10000</v>
      </c>
      <c r="AH60" s="13">
        <f t="shared" ref="AH60:AH62" si="31">AE60+AF60</f>
        <v>40000</v>
      </c>
      <c r="AK60" s="551" t="s">
        <v>98</v>
      </c>
      <c r="AL60" s="125">
        <v>1</v>
      </c>
      <c r="AM60" s="144">
        <v>0</v>
      </c>
      <c r="AN60" s="144">
        <v>500</v>
      </c>
      <c r="AO60" s="144">
        <v>1000</v>
      </c>
      <c r="AP60" s="144">
        <v>1500</v>
      </c>
      <c r="AQ60" s="464">
        <v>2000</v>
      </c>
      <c r="AR60" s="125">
        <v>2000</v>
      </c>
      <c r="AS60" s="539">
        <f t="shared" ref="AS60:AS62" si="32">AM60+AN60+AO60+AP60+AQ60</f>
        <v>5000</v>
      </c>
      <c r="AT60" s="538"/>
    </row>
    <row r="61" spans="1:46" ht="15" thickBot="1" x14ac:dyDescent="0.35">
      <c r="A61" s="425" t="s">
        <v>13</v>
      </c>
      <c r="B61" s="329">
        <v>35</v>
      </c>
      <c r="C61" s="330">
        <f>C47*B61</f>
        <v>35000</v>
      </c>
      <c r="D61" s="330">
        <f>D47*B61</f>
        <v>0</v>
      </c>
      <c r="E61" s="331">
        <f>E47*B61</f>
        <v>70000</v>
      </c>
      <c r="F61" s="331">
        <f>F47*B61</f>
        <v>70000</v>
      </c>
      <c r="G61" s="331">
        <f>G47*B61</f>
        <v>70000</v>
      </c>
      <c r="H61" s="332">
        <f>H47*B61</f>
        <v>70000</v>
      </c>
      <c r="I61" s="329">
        <f>I47*B61</f>
        <v>140000</v>
      </c>
      <c r="J61" s="13">
        <f t="shared" si="23"/>
        <v>315000</v>
      </c>
      <c r="O61" s="425" t="s">
        <v>13</v>
      </c>
      <c r="P61" s="329">
        <v>35</v>
      </c>
      <c r="Q61" s="330">
        <f>Q47*P61</f>
        <v>35000</v>
      </c>
      <c r="R61" s="330">
        <f>R47*P61</f>
        <v>0</v>
      </c>
      <c r="S61" s="331">
        <f>S47*P61</f>
        <v>70000</v>
      </c>
      <c r="T61" s="331">
        <f>T47*P61</f>
        <v>70000</v>
      </c>
      <c r="U61" s="331">
        <f>U47*P61</f>
        <v>70000</v>
      </c>
      <c r="V61" s="332">
        <f>V47*P61</f>
        <v>140000</v>
      </c>
      <c r="W61" s="329">
        <f>W47*P61</f>
        <v>210000</v>
      </c>
      <c r="X61" s="13">
        <f t="shared" si="30"/>
        <v>385000</v>
      </c>
      <c r="AC61" s="117" t="s">
        <v>13</v>
      </c>
      <c r="AD61" s="135">
        <v>35</v>
      </c>
      <c r="AE61" s="149">
        <f>AE47*AD61</f>
        <v>35000</v>
      </c>
      <c r="AF61" s="497">
        <f>AF47*AD61</f>
        <v>35000</v>
      </c>
      <c r="AG61" s="135">
        <f>AG47*AD61</f>
        <v>17500</v>
      </c>
      <c r="AH61" s="13">
        <f t="shared" si="31"/>
        <v>70000</v>
      </c>
      <c r="AK61" s="542" t="s">
        <v>99</v>
      </c>
      <c r="AL61" s="329">
        <v>1</v>
      </c>
      <c r="AM61" s="330">
        <f>AM60*AL61</f>
        <v>0</v>
      </c>
      <c r="AN61" s="330">
        <f>AN60*AL61</f>
        <v>500</v>
      </c>
      <c r="AO61" s="330">
        <f>AO60*AL61</f>
        <v>1000</v>
      </c>
      <c r="AP61" s="330">
        <f>AP60*AL61</f>
        <v>1500</v>
      </c>
      <c r="AQ61" s="494">
        <f>AQ60*AL61</f>
        <v>2000</v>
      </c>
      <c r="AR61" s="329">
        <f>AR60*AL61</f>
        <v>2000</v>
      </c>
      <c r="AS61" s="539">
        <f t="shared" si="32"/>
        <v>5000</v>
      </c>
      <c r="AT61" s="538"/>
    </row>
    <row r="62" spans="1:46" ht="15" thickBot="1" x14ac:dyDescent="0.35">
      <c r="A62" s="426" t="s">
        <v>11</v>
      </c>
      <c r="B62" s="427">
        <v>40</v>
      </c>
      <c r="C62" s="428">
        <f>C47*B62</f>
        <v>40000</v>
      </c>
      <c r="D62" s="428">
        <f>D47*B62</f>
        <v>0</v>
      </c>
      <c r="E62" s="429">
        <f>E47*B62</f>
        <v>80000</v>
      </c>
      <c r="F62" s="429">
        <f>F47*B62</f>
        <v>80000</v>
      </c>
      <c r="G62" s="429">
        <f>G47*B62</f>
        <v>80000</v>
      </c>
      <c r="H62" s="430">
        <f>H47*B62</f>
        <v>80000</v>
      </c>
      <c r="I62" s="431">
        <f>I47*B62</f>
        <v>160000</v>
      </c>
      <c r="J62" s="175">
        <f t="shared" si="23"/>
        <v>360000</v>
      </c>
      <c r="O62" s="426" t="s">
        <v>11</v>
      </c>
      <c r="P62" s="427">
        <v>40</v>
      </c>
      <c r="Q62" s="428">
        <f>Q47*P62</f>
        <v>40000</v>
      </c>
      <c r="R62" s="428">
        <f>R47*P62</f>
        <v>0</v>
      </c>
      <c r="S62" s="429">
        <f>S47*P62</f>
        <v>80000</v>
      </c>
      <c r="T62" s="429">
        <f>T47*P62</f>
        <v>80000</v>
      </c>
      <c r="U62" s="429">
        <f>U47*P62</f>
        <v>80000</v>
      </c>
      <c r="V62" s="430">
        <f>V47*P62</f>
        <v>160000</v>
      </c>
      <c r="W62" s="431">
        <f>W47*P62</f>
        <v>240000</v>
      </c>
      <c r="X62" s="412">
        <f t="shared" si="30"/>
        <v>440000</v>
      </c>
      <c r="AC62" s="118" t="s">
        <v>11</v>
      </c>
      <c r="AD62" s="137">
        <v>40</v>
      </c>
      <c r="AE62" s="150">
        <f>AE47*AD62</f>
        <v>40000</v>
      </c>
      <c r="AF62" s="498">
        <f>AF47*AD62</f>
        <v>40000</v>
      </c>
      <c r="AG62" s="139">
        <f>AG47*AD62</f>
        <v>20000</v>
      </c>
      <c r="AH62" s="13">
        <f t="shared" si="31"/>
        <v>80000</v>
      </c>
      <c r="AK62" s="543" t="s">
        <v>100</v>
      </c>
      <c r="AL62" s="329">
        <v>1</v>
      </c>
      <c r="AM62" s="330">
        <f>AM60*AL62</f>
        <v>0</v>
      </c>
      <c r="AN62" s="330">
        <f>AN60*AL62</f>
        <v>500</v>
      </c>
      <c r="AO62" s="330">
        <f>AO60*AL62</f>
        <v>1000</v>
      </c>
      <c r="AP62" s="330">
        <f>AP60*AL62</f>
        <v>1500</v>
      </c>
      <c r="AQ62" s="494">
        <f>AQ60*AL62</f>
        <v>2000</v>
      </c>
      <c r="AR62" s="329">
        <f>AR60*AL62</f>
        <v>2000</v>
      </c>
      <c r="AS62" s="13">
        <f t="shared" si="32"/>
        <v>5000</v>
      </c>
      <c r="AT62" s="538"/>
    </row>
    <row r="63" spans="1:46" ht="15" thickBot="1" x14ac:dyDescent="0.35">
      <c r="AK63" s="195"/>
      <c r="AL63" s="191"/>
      <c r="AM63" s="538"/>
      <c r="AN63" s="538"/>
      <c r="AO63" s="538"/>
      <c r="AP63" s="538"/>
      <c r="AQ63" s="538"/>
      <c r="AR63" s="538"/>
      <c r="AS63" s="538"/>
      <c r="AT63" s="538"/>
    </row>
    <row r="64" spans="1:46" ht="15" thickBot="1" x14ac:dyDescent="0.35">
      <c r="A64" s="162" t="s">
        <v>35</v>
      </c>
      <c r="B64" s="100" t="s">
        <v>32</v>
      </c>
      <c r="C64" s="1218" t="s">
        <v>43</v>
      </c>
      <c r="D64" s="1222"/>
      <c r="E64" s="1222"/>
      <c r="F64" s="1222"/>
      <c r="G64" s="1222"/>
      <c r="H64" s="1222"/>
      <c r="I64" s="1219"/>
      <c r="J64" s="13" t="s">
        <v>42</v>
      </c>
      <c r="O64" s="162" t="s">
        <v>35</v>
      </c>
      <c r="P64" s="100" t="s">
        <v>32</v>
      </c>
      <c r="Q64" s="1218" t="s">
        <v>95</v>
      </c>
      <c r="R64" s="1222"/>
      <c r="S64" s="1222"/>
      <c r="T64" s="1222"/>
      <c r="U64" s="1222"/>
      <c r="V64" s="1222"/>
      <c r="W64" s="1219"/>
      <c r="X64" s="13" t="s">
        <v>42</v>
      </c>
      <c r="AC64" s="162" t="s">
        <v>35</v>
      </c>
      <c r="AD64" s="100" t="s">
        <v>32</v>
      </c>
      <c r="AE64" s="1218" t="s">
        <v>102</v>
      </c>
      <c r="AF64" s="1222"/>
      <c r="AG64" s="1219"/>
      <c r="AH64" s="13" t="s">
        <v>42</v>
      </c>
      <c r="AK64" s="162" t="s">
        <v>44</v>
      </c>
      <c r="AL64" s="100" t="s">
        <v>32</v>
      </c>
      <c r="AM64" s="1218" t="s">
        <v>97</v>
      </c>
      <c r="AN64" s="1222"/>
      <c r="AO64" s="1222"/>
      <c r="AP64" s="1222"/>
      <c r="AQ64" s="1219"/>
      <c r="AR64" s="344" t="s">
        <v>59</v>
      </c>
      <c r="AS64" s="9" t="s">
        <v>42</v>
      </c>
      <c r="AT64" s="538"/>
    </row>
    <row r="65" spans="1:46" ht="15.6" thickTop="1" thickBot="1" x14ac:dyDescent="0.35">
      <c r="A65" s="170" t="s">
        <v>37</v>
      </c>
      <c r="B65" s="167" t="s">
        <v>33</v>
      </c>
      <c r="C65" s="140">
        <v>0</v>
      </c>
      <c r="D65" s="151">
        <v>1</v>
      </c>
      <c r="E65" s="151">
        <v>2</v>
      </c>
      <c r="F65" s="151">
        <v>3</v>
      </c>
      <c r="G65" s="151">
        <v>4</v>
      </c>
      <c r="H65" s="101">
        <v>5</v>
      </c>
      <c r="I65" s="13" t="s">
        <v>34</v>
      </c>
      <c r="J65" s="179"/>
      <c r="O65" s="170" t="s">
        <v>37</v>
      </c>
      <c r="P65" s="167" t="s">
        <v>33</v>
      </c>
      <c r="Q65" s="140">
        <v>0</v>
      </c>
      <c r="R65" s="151">
        <v>1</v>
      </c>
      <c r="S65" s="151">
        <v>2</v>
      </c>
      <c r="T65" s="151">
        <v>3</v>
      </c>
      <c r="U65" s="151">
        <v>4</v>
      </c>
      <c r="V65" s="101">
        <v>5</v>
      </c>
      <c r="W65" s="13" t="s">
        <v>34</v>
      </c>
      <c r="X65" s="413"/>
      <c r="AC65" s="170" t="s">
        <v>37</v>
      </c>
      <c r="AD65" s="167" t="s">
        <v>33</v>
      </c>
      <c r="AE65" s="140">
        <v>0</v>
      </c>
      <c r="AF65" s="151">
        <v>1</v>
      </c>
      <c r="AG65" s="13" t="s">
        <v>34</v>
      </c>
      <c r="AH65" s="472"/>
      <c r="AK65" s="453" t="s">
        <v>37</v>
      </c>
      <c r="AL65" s="100" t="s">
        <v>33</v>
      </c>
      <c r="AM65" s="217">
        <v>0</v>
      </c>
      <c r="AN65" s="218">
        <v>1</v>
      </c>
      <c r="AO65" s="218">
        <v>2</v>
      </c>
      <c r="AP65" s="218">
        <v>3</v>
      </c>
      <c r="AQ65" s="219">
        <v>4</v>
      </c>
      <c r="AR65" s="13" t="s">
        <v>34</v>
      </c>
      <c r="AS65" s="540"/>
      <c r="AT65" s="538"/>
    </row>
    <row r="66" spans="1:46" ht="15.6" thickTop="1" thickBot="1" x14ac:dyDescent="0.35">
      <c r="A66" s="168" t="s">
        <v>3</v>
      </c>
      <c r="B66" s="119">
        <v>0.2</v>
      </c>
      <c r="C66" s="141">
        <f>C68*B66</f>
        <v>1000</v>
      </c>
      <c r="D66" s="141">
        <f>D68*B66</f>
        <v>4000</v>
      </c>
      <c r="E66" s="152">
        <f>E68*B66</f>
        <v>2000</v>
      </c>
      <c r="F66" s="152">
        <f>F68*B66</f>
        <v>2000</v>
      </c>
      <c r="G66" s="152">
        <f>G68*B66</f>
        <v>2000</v>
      </c>
      <c r="H66" s="120">
        <f>H68*B66</f>
        <v>2000</v>
      </c>
      <c r="I66" s="119">
        <f>I68*B66</f>
        <v>4000</v>
      </c>
      <c r="J66" s="177">
        <f>C66+D66+E66+F66+G66+H66</f>
        <v>13000</v>
      </c>
      <c r="O66" s="168" t="s">
        <v>3</v>
      </c>
      <c r="P66" s="119">
        <v>0.2</v>
      </c>
      <c r="Q66" s="141">
        <f>Q68*P66</f>
        <v>1000</v>
      </c>
      <c r="R66" s="141">
        <f>R68*P66</f>
        <v>6000</v>
      </c>
      <c r="S66" s="152">
        <f>S68*P66</f>
        <v>2000</v>
      </c>
      <c r="T66" s="152">
        <f>T68*P66</f>
        <v>2000</v>
      </c>
      <c r="U66" s="152">
        <f>U68*P66</f>
        <v>2000</v>
      </c>
      <c r="V66" s="120">
        <f>V68*P66</f>
        <v>4000</v>
      </c>
      <c r="W66" s="119">
        <f>W68*P66</f>
        <v>6000</v>
      </c>
      <c r="X66" s="411">
        <f>Q66+R66+S66+T66+U66+V66</f>
        <v>17000</v>
      </c>
      <c r="AC66" s="328" t="s">
        <v>3</v>
      </c>
      <c r="AD66" s="329">
        <v>0.2</v>
      </c>
      <c r="AE66" s="330">
        <f>AE68*AD66</f>
        <v>1000</v>
      </c>
      <c r="AF66" s="494">
        <f>AF68*AD66</f>
        <v>200</v>
      </c>
      <c r="AG66" s="329">
        <f>AG68*AD66</f>
        <v>100</v>
      </c>
      <c r="AH66" s="471">
        <f>AE66+AF66</f>
        <v>1200</v>
      </c>
      <c r="AK66" s="548" t="s">
        <v>118</v>
      </c>
      <c r="AL66" s="544">
        <v>0.5</v>
      </c>
      <c r="AM66" s="545">
        <f>AM67*AL66</f>
        <v>0</v>
      </c>
      <c r="AN66" s="545">
        <f>AN67*AL66</f>
        <v>0</v>
      </c>
      <c r="AO66" s="549">
        <f>AO67*AL66</f>
        <v>0</v>
      </c>
      <c r="AP66" s="549">
        <f>AP67*AL66</f>
        <v>0</v>
      </c>
      <c r="AQ66" s="550">
        <f>AQ67*AL66</f>
        <v>0</v>
      </c>
      <c r="AR66" s="544">
        <f>AR67*AL66</f>
        <v>0</v>
      </c>
      <c r="AS66" s="539">
        <f>AM66+AN66+AO66+AP66+AQ66</f>
        <v>0</v>
      </c>
      <c r="AT66" s="538"/>
    </row>
    <row r="67" spans="1:46" ht="15" thickBot="1" x14ac:dyDescent="0.35">
      <c r="A67" s="103" t="s">
        <v>4</v>
      </c>
      <c r="B67" s="121">
        <v>0.5</v>
      </c>
      <c r="C67" s="142">
        <f>C68*B67</f>
        <v>2500</v>
      </c>
      <c r="D67" s="142">
        <f>D68*B67</f>
        <v>10000</v>
      </c>
      <c r="E67" s="153">
        <f>E68*B67</f>
        <v>5000</v>
      </c>
      <c r="F67" s="153">
        <f>F68*B67</f>
        <v>5000</v>
      </c>
      <c r="G67" s="153">
        <f>G68*B67</f>
        <v>5000</v>
      </c>
      <c r="H67" s="122">
        <f>H68*B67</f>
        <v>5000</v>
      </c>
      <c r="I67" s="121">
        <f>I68*B67</f>
        <v>10000</v>
      </c>
      <c r="J67" s="13">
        <f t="shared" ref="J67:J83" si="33">C67+D67+E67+F67+G67+H67</f>
        <v>32500</v>
      </c>
      <c r="O67" s="103" t="s">
        <v>4</v>
      </c>
      <c r="P67" s="121">
        <v>0.5</v>
      </c>
      <c r="Q67" s="142">
        <f>Q68*P67</f>
        <v>2500</v>
      </c>
      <c r="R67" s="142">
        <f>R68*P67</f>
        <v>15000</v>
      </c>
      <c r="S67" s="153">
        <f>S68*P67</f>
        <v>5000</v>
      </c>
      <c r="T67" s="153">
        <f>T68*P67</f>
        <v>5000</v>
      </c>
      <c r="U67" s="153">
        <f>U68*P67</f>
        <v>5000</v>
      </c>
      <c r="V67" s="122">
        <f>V68*P67</f>
        <v>10000</v>
      </c>
      <c r="W67" s="121">
        <f>W68*P67</f>
        <v>15000</v>
      </c>
      <c r="X67" s="13">
        <f t="shared" ref="X67:X72" si="34">Q67+R67+S67+T67+U67+V67</f>
        <v>42500</v>
      </c>
      <c r="AC67" s="328" t="s">
        <v>4</v>
      </c>
      <c r="AD67" s="329">
        <v>0.5</v>
      </c>
      <c r="AE67" s="330">
        <f>AE68*AD67</f>
        <v>2500</v>
      </c>
      <c r="AF67" s="494">
        <f>AF68*AD67</f>
        <v>500</v>
      </c>
      <c r="AG67" s="329">
        <f>AG68*AD67</f>
        <v>250</v>
      </c>
      <c r="AH67" s="471">
        <f t="shared" ref="AH67:AH71" si="35">AE67+AF67</f>
        <v>3000</v>
      </c>
      <c r="AK67" s="551" t="s">
        <v>98</v>
      </c>
      <c r="AL67" s="125">
        <v>1</v>
      </c>
      <c r="AM67" s="144">
        <v>0</v>
      </c>
      <c r="AN67" s="144">
        <v>0</v>
      </c>
      <c r="AO67" s="144">
        <v>0</v>
      </c>
      <c r="AP67" s="144">
        <v>0</v>
      </c>
      <c r="AQ67" s="464">
        <v>0</v>
      </c>
      <c r="AR67" s="125">
        <v>0</v>
      </c>
      <c r="AS67" s="539">
        <f t="shared" ref="AS67:AS69" si="36">AM67+AN67+AO67+AP67+AQ67</f>
        <v>0</v>
      </c>
      <c r="AT67" s="538"/>
    </row>
    <row r="68" spans="1:46" ht="15" thickBot="1" x14ac:dyDescent="0.35">
      <c r="A68" s="104" t="s">
        <v>5</v>
      </c>
      <c r="B68" s="123">
        <v>1</v>
      </c>
      <c r="C68" s="143">
        <v>5000</v>
      </c>
      <c r="D68" s="143">
        <v>20000</v>
      </c>
      <c r="E68" s="154">
        <v>10000</v>
      </c>
      <c r="F68" s="154">
        <v>10000</v>
      </c>
      <c r="G68" s="154">
        <v>10000</v>
      </c>
      <c r="H68" s="124">
        <v>10000</v>
      </c>
      <c r="I68" s="123">
        <v>20000</v>
      </c>
      <c r="J68" s="13">
        <f t="shared" si="33"/>
        <v>65000</v>
      </c>
      <c r="O68" s="104" t="s">
        <v>5</v>
      </c>
      <c r="P68" s="123">
        <v>1</v>
      </c>
      <c r="Q68" s="143">
        <v>5000</v>
      </c>
      <c r="R68" s="143">
        <v>30000</v>
      </c>
      <c r="S68" s="154">
        <v>10000</v>
      </c>
      <c r="T68" s="154">
        <v>10000</v>
      </c>
      <c r="U68" s="154">
        <v>10000</v>
      </c>
      <c r="V68" s="124">
        <v>20000</v>
      </c>
      <c r="W68" s="123">
        <v>30000</v>
      </c>
      <c r="X68" s="13">
        <f t="shared" si="34"/>
        <v>85000</v>
      </c>
      <c r="AC68" s="328" t="s">
        <v>5</v>
      </c>
      <c r="AD68" s="329">
        <v>1</v>
      </c>
      <c r="AE68" s="330">
        <v>5000</v>
      </c>
      <c r="AF68" s="494">
        <v>1000</v>
      </c>
      <c r="AG68" s="329">
        <v>500</v>
      </c>
      <c r="AH68" s="471">
        <f t="shared" si="35"/>
        <v>6000</v>
      </c>
      <c r="AK68" s="542" t="s">
        <v>99</v>
      </c>
      <c r="AL68" s="329">
        <v>1</v>
      </c>
      <c r="AM68" s="330">
        <f>AM67*AL68</f>
        <v>0</v>
      </c>
      <c r="AN68" s="330">
        <f>AN67*AL68</f>
        <v>0</v>
      </c>
      <c r="AO68" s="330">
        <f>AO67*AL68</f>
        <v>0</v>
      </c>
      <c r="AP68" s="330">
        <f>AP67*AL68</f>
        <v>0</v>
      </c>
      <c r="AQ68" s="494">
        <f>AQ67*AL68</f>
        <v>0</v>
      </c>
      <c r="AR68" s="329">
        <f>AR67*AL68</f>
        <v>0</v>
      </c>
      <c r="AS68" s="539">
        <f t="shared" si="36"/>
        <v>0</v>
      </c>
      <c r="AT68" s="538"/>
    </row>
    <row r="69" spans="1:46" ht="15" thickBot="1" x14ac:dyDescent="0.35">
      <c r="A69" s="105" t="s">
        <v>6</v>
      </c>
      <c r="B69" s="125">
        <v>1.5</v>
      </c>
      <c r="C69" s="144">
        <f>C68*B69</f>
        <v>7500</v>
      </c>
      <c r="D69" s="144">
        <f>D68*B69</f>
        <v>30000</v>
      </c>
      <c r="E69" s="155">
        <f>E68*B69</f>
        <v>15000</v>
      </c>
      <c r="F69" s="155">
        <f>F68*B69</f>
        <v>15000</v>
      </c>
      <c r="G69" s="155">
        <f>G68*B69</f>
        <v>15000</v>
      </c>
      <c r="H69" s="126">
        <f>H68*B69</f>
        <v>15000</v>
      </c>
      <c r="I69" s="125">
        <f>I68*B69</f>
        <v>30000</v>
      </c>
      <c r="J69" s="13">
        <f t="shared" si="33"/>
        <v>97500</v>
      </c>
      <c r="O69" s="105" t="s">
        <v>6</v>
      </c>
      <c r="P69" s="125">
        <v>1.5</v>
      </c>
      <c r="Q69" s="144">
        <f>Q68*P69</f>
        <v>7500</v>
      </c>
      <c r="R69" s="144">
        <f>R68*P69</f>
        <v>45000</v>
      </c>
      <c r="S69" s="155">
        <f>S68*P69</f>
        <v>15000</v>
      </c>
      <c r="T69" s="155">
        <f>T68*P69</f>
        <v>15000</v>
      </c>
      <c r="U69" s="155">
        <f>U68*P69</f>
        <v>15000</v>
      </c>
      <c r="V69" s="126">
        <f>V68*P69</f>
        <v>30000</v>
      </c>
      <c r="W69" s="125">
        <f>W68*P69</f>
        <v>45000</v>
      </c>
      <c r="X69" s="13">
        <f t="shared" si="34"/>
        <v>127500</v>
      </c>
      <c r="AC69" s="328" t="s">
        <v>6</v>
      </c>
      <c r="AD69" s="329">
        <v>1.5</v>
      </c>
      <c r="AE69" s="330">
        <f>AE68*AD69</f>
        <v>7500</v>
      </c>
      <c r="AF69" s="494">
        <f>AF68*AD69</f>
        <v>1500</v>
      </c>
      <c r="AG69" s="329">
        <f>AG68*AD69</f>
        <v>750</v>
      </c>
      <c r="AH69" s="471">
        <f t="shared" si="35"/>
        <v>9000</v>
      </c>
      <c r="AK69" s="543" t="s">
        <v>100</v>
      </c>
      <c r="AL69" s="329">
        <v>1</v>
      </c>
      <c r="AM69" s="330">
        <f>AM67*AL69</f>
        <v>0</v>
      </c>
      <c r="AN69" s="330">
        <f>AN67*AL69</f>
        <v>0</v>
      </c>
      <c r="AO69" s="330">
        <f>AO67*AL69</f>
        <v>0</v>
      </c>
      <c r="AP69" s="330">
        <f>AP67*AL69</f>
        <v>0</v>
      </c>
      <c r="AQ69" s="494">
        <f>AQ67*AL69</f>
        <v>0</v>
      </c>
      <c r="AR69" s="329">
        <f>AR67*AL69</f>
        <v>0</v>
      </c>
      <c r="AS69" s="13">
        <f t="shared" si="36"/>
        <v>0</v>
      </c>
      <c r="AT69" s="538"/>
    </row>
    <row r="70" spans="1:46" ht="15" thickBot="1" x14ac:dyDescent="0.35">
      <c r="A70" s="106" t="s">
        <v>7</v>
      </c>
      <c r="B70" s="127">
        <v>2</v>
      </c>
      <c r="C70" s="145">
        <f>C68*B70</f>
        <v>10000</v>
      </c>
      <c r="D70" s="145">
        <f>D68*B70</f>
        <v>40000</v>
      </c>
      <c r="E70" s="156">
        <f>E68*B70</f>
        <v>20000</v>
      </c>
      <c r="F70" s="156">
        <f>F68*B70</f>
        <v>20000</v>
      </c>
      <c r="G70" s="156">
        <f>G68*B70</f>
        <v>20000</v>
      </c>
      <c r="H70" s="128">
        <f>H68*B70</f>
        <v>20000</v>
      </c>
      <c r="I70" s="127">
        <f>I68*B70</f>
        <v>40000</v>
      </c>
      <c r="J70" s="13">
        <f t="shared" si="33"/>
        <v>130000</v>
      </c>
      <c r="O70" s="106" t="s">
        <v>7</v>
      </c>
      <c r="P70" s="127">
        <v>2</v>
      </c>
      <c r="Q70" s="145">
        <f>Q68*P70</f>
        <v>10000</v>
      </c>
      <c r="R70" s="145">
        <f>R68*P70</f>
        <v>60000</v>
      </c>
      <c r="S70" s="156">
        <f>S68*P70</f>
        <v>20000</v>
      </c>
      <c r="T70" s="156">
        <f>T68*P70</f>
        <v>20000</v>
      </c>
      <c r="U70" s="156">
        <f>U68*P70</f>
        <v>20000</v>
      </c>
      <c r="V70" s="128">
        <f>V68*P70</f>
        <v>40000</v>
      </c>
      <c r="W70" s="127">
        <f>W68*P70</f>
        <v>60000</v>
      </c>
      <c r="X70" s="13">
        <f t="shared" si="34"/>
        <v>170000</v>
      </c>
      <c r="AC70" s="328" t="s">
        <v>7</v>
      </c>
      <c r="AD70" s="329">
        <v>2</v>
      </c>
      <c r="AE70" s="330">
        <f>AE68*AD70</f>
        <v>10000</v>
      </c>
      <c r="AF70" s="494">
        <f>AF68*AD70</f>
        <v>2000</v>
      </c>
      <c r="AG70" s="329">
        <f>AG68*AD70</f>
        <v>1000</v>
      </c>
      <c r="AH70" s="471">
        <f t="shared" si="35"/>
        <v>12000</v>
      </c>
      <c r="AK70" s="192"/>
      <c r="AL70" s="538"/>
      <c r="AM70" s="538"/>
      <c r="AN70" s="538"/>
      <c r="AO70" s="538"/>
      <c r="AP70" s="538"/>
      <c r="AQ70" s="538"/>
      <c r="AR70" s="538"/>
      <c r="AS70" s="538"/>
      <c r="AT70" s="538"/>
    </row>
    <row r="71" spans="1:46" ht="15" thickBot="1" x14ac:dyDescent="0.35">
      <c r="A71" s="107" t="s">
        <v>8</v>
      </c>
      <c r="B71" s="129">
        <v>3</v>
      </c>
      <c r="C71" s="146">
        <f>C68*B71</f>
        <v>15000</v>
      </c>
      <c r="D71" s="146">
        <f>D68*B71</f>
        <v>60000</v>
      </c>
      <c r="E71" s="157">
        <f>E68*B71</f>
        <v>30000</v>
      </c>
      <c r="F71" s="157">
        <f>F68*B71</f>
        <v>30000</v>
      </c>
      <c r="G71" s="157">
        <f>G68*B71</f>
        <v>30000</v>
      </c>
      <c r="H71" s="130">
        <f>H68*B71</f>
        <v>30000</v>
      </c>
      <c r="I71" s="129">
        <f>I68*B71</f>
        <v>60000</v>
      </c>
      <c r="J71" s="13">
        <f t="shared" si="33"/>
        <v>195000</v>
      </c>
      <c r="O71" s="107" t="s">
        <v>8</v>
      </c>
      <c r="P71" s="129">
        <v>3</v>
      </c>
      <c r="Q71" s="146">
        <f>Q68*P71</f>
        <v>15000</v>
      </c>
      <c r="R71" s="146">
        <f>R68*P71</f>
        <v>90000</v>
      </c>
      <c r="S71" s="157">
        <f>S68*P71</f>
        <v>30000</v>
      </c>
      <c r="T71" s="157">
        <f>T68*P71</f>
        <v>30000</v>
      </c>
      <c r="U71" s="157">
        <f>U68*P71</f>
        <v>30000</v>
      </c>
      <c r="V71" s="130">
        <f>V68*P71</f>
        <v>60000</v>
      </c>
      <c r="W71" s="129">
        <f>W68*P71</f>
        <v>90000</v>
      </c>
      <c r="X71" s="13">
        <f t="shared" si="34"/>
        <v>255000</v>
      </c>
      <c r="AC71" s="328" t="s">
        <v>8</v>
      </c>
      <c r="AD71" s="329">
        <v>3</v>
      </c>
      <c r="AE71" s="330">
        <f>AE68*AD71</f>
        <v>15000</v>
      </c>
      <c r="AF71" s="494">
        <f>AF68*AD71</f>
        <v>3000</v>
      </c>
      <c r="AG71" s="329">
        <f>AG68*AD71</f>
        <v>1500</v>
      </c>
      <c r="AH71" s="471">
        <f t="shared" si="35"/>
        <v>18000</v>
      </c>
      <c r="AK71" s="408" t="s">
        <v>46</v>
      </c>
      <c r="AL71" s="100" t="s">
        <v>32</v>
      </c>
      <c r="AM71" s="1218" t="s">
        <v>97</v>
      </c>
      <c r="AN71" s="1222"/>
      <c r="AO71" s="1222"/>
      <c r="AP71" s="1222"/>
      <c r="AQ71" s="1219"/>
      <c r="AR71" s="344" t="s">
        <v>59</v>
      </c>
      <c r="AS71" s="9" t="s">
        <v>42</v>
      </c>
      <c r="AT71" s="538"/>
    </row>
    <row r="72" spans="1:46" ht="15.6" thickTop="1" thickBot="1" x14ac:dyDescent="0.35">
      <c r="A72" s="328" t="s">
        <v>12</v>
      </c>
      <c r="B72" s="1177">
        <v>5</v>
      </c>
      <c r="C72" s="1160">
        <f>C68*B72</f>
        <v>25000</v>
      </c>
      <c r="D72" s="433">
        <f>D68*B72</f>
        <v>100000</v>
      </c>
      <c r="E72" s="1226">
        <f>E68*B72</f>
        <v>50000</v>
      </c>
      <c r="F72" s="1226">
        <f>F68*B72</f>
        <v>50000</v>
      </c>
      <c r="G72" s="1226">
        <f>G68*B72</f>
        <v>50000</v>
      </c>
      <c r="H72" s="1246">
        <f>H68*B72</f>
        <v>50000</v>
      </c>
      <c r="I72" s="1177">
        <f>I68*B72</f>
        <v>100000</v>
      </c>
      <c r="J72" s="1179">
        <f t="shared" si="33"/>
        <v>325000</v>
      </c>
      <c r="O72" s="328" t="s">
        <v>12</v>
      </c>
      <c r="P72" s="1177">
        <v>5</v>
      </c>
      <c r="Q72" s="1160">
        <f>Q68*P72</f>
        <v>25000</v>
      </c>
      <c r="R72" s="433">
        <f>R68*P72</f>
        <v>150000</v>
      </c>
      <c r="S72" s="1226">
        <f>S68*P72</f>
        <v>50000</v>
      </c>
      <c r="T72" s="1226">
        <f>T68*P72</f>
        <v>50000</v>
      </c>
      <c r="U72" s="1226">
        <f>U68*P72</f>
        <v>50000</v>
      </c>
      <c r="V72" s="1246">
        <f>V68*P72</f>
        <v>100000</v>
      </c>
      <c r="W72" s="1177">
        <f>W68*P72</f>
        <v>150000</v>
      </c>
      <c r="X72" s="1179">
        <f t="shared" si="34"/>
        <v>425000</v>
      </c>
      <c r="AC72" s="108" t="s">
        <v>12</v>
      </c>
      <c r="AD72" s="1158">
        <v>5</v>
      </c>
      <c r="AE72" s="1173">
        <f>AE68*AD72</f>
        <v>25000</v>
      </c>
      <c r="AF72" s="1240">
        <f>AF68*AD72</f>
        <v>5000</v>
      </c>
      <c r="AG72" s="1158">
        <f>AG68*AD72</f>
        <v>2500</v>
      </c>
      <c r="AH72" s="1179">
        <f>AE72+AF72</f>
        <v>30000</v>
      </c>
      <c r="AK72" s="452" t="s">
        <v>94</v>
      </c>
      <c r="AL72" s="100" t="s">
        <v>33</v>
      </c>
      <c r="AM72" s="217">
        <v>0</v>
      </c>
      <c r="AN72" s="218">
        <v>1</v>
      </c>
      <c r="AO72" s="218">
        <v>2</v>
      </c>
      <c r="AP72" s="218">
        <v>3</v>
      </c>
      <c r="AQ72" s="219">
        <v>4</v>
      </c>
      <c r="AR72" s="13" t="s">
        <v>34</v>
      </c>
      <c r="AS72" s="540"/>
      <c r="AT72" s="538"/>
    </row>
    <row r="73" spans="1:46" ht="15.6" thickTop="1" thickBot="1" x14ac:dyDescent="0.35">
      <c r="A73" s="328" t="s">
        <v>16</v>
      </c>
      <c r="B73" s="1225"/>
      <c r="C73" s="1229"/>
      <c r="D73" s="434"/>
      <c r="E73" s="1227"/>
      <c r="F73" s="1227"/>
      <c r="G73" s="1227"/>
      <c r="H73" s="1248"/>
      <c r="I73" s="1225"/>
      <c r="J73" s="1200"/>
      <c r="O73" s="328" t="s">
        <v>16</v>
      </c>
      <c r="P73" s="1225"/>
      <c r="Q73" s="1229"/>
      <c r="R73" s="434"/>
      <c r="S73" s="1227"/>
      <c r="T73" s="1227"/>
      <c r="U73" s="1227"/>
      <c r="V73" s="1248"/>
      <c r="W73" s="1225"/>
      <c r="X73" s="1200"/>
      <c r="AC73" s="109" t="s">
        <v>16</v>
      </c>
      <c r="AD73" s="1236"/>
      <c r="AE73" s="1239"/>
      <c r="AF73" s="1241"/>
      <c r="AG73" s="1236"/>
      <c r="AH73" s="1200"/>
      <c r="AK73" s="548" t="s">
        <v>118</v>
      </c>
      <c r="AL73" s="544">
        <v>0.5</v>
      </c>
      <c r="AM73" s="545">
        <f>AM74*AL73</f>
        <v>0</v>
      </c>
      <c r="AN73" s="545">
        <v>1750</v>
      </c>
      <c r="AO73" s="549">
        <v>3500</v>
      </c>
      <c r="AP73" s="549">
        <v>5250</v>
      </c>
      <c r="AQ73" s="550">
        <v>7000</v>
      </c>
      <c r="AR73" s="544">
        <v>7000</v>
      </c>
      <c r="AS73" s="539">
        <f>AQ73</f>
        <v>7000</v>
      </c>
    </row>
    <row r="74" spans="1:46" ht="15" thickBot="1" x14ac:dyDescent="0.35">
      <c r="A74" s="328" t="s">
        <v>9</v>
      </c>
      <c r="B74" s="1178"/>
      <c r="C74" s="1161"/>
      <c r="D74" s="429"/>
      <c r="E74" s="1228"/>
      <c r="F74" s="1228"/>
      <c r="G74" s="1228"/>
      <c r="H74" s="1247"/>
      <c r="I74" s="1178"/>
      <c r="J74" s="1180"/>
      <c r="O74" s="328" t="s">
        <v>9</v>
      </c>
      <c r="P74" s="1178"/>
      <c r="Q74" s="1161"/>
      <c r="R74" s="429"/>
      <c r="S74" s="1228"/>
      <c r="T74" s="1228"/>
      <c r="U74" s="1228"/>
      <c r="V74" s="1247"/>
      <c r="W74" s="1178"/>
      <c r="X74" s="1180"/>
      <c r="AC74" s="110" t="s">
        <v>9</v>
      </c>
      <c r="AD74" s="1159"/>
      <c r="AE74" s="1174"/>
      <c r="AF74" s="1242"/>
      <c r="AG74" s="1159"/>
      <c r="AH74" s="1180"/>
      <c r="AK74" s="551" t="s">
        <v>98</v>
      </c>
      <c r="AL74" s="125">
        <v>1</v>
      </c>
      <c r="AM74" s="144">
        <v>0</v>
      </c>
      <c r="AN74" s="144">
        <v>4500</v>
      </c>
      <c r="AO74" s="144">
        <v>7500</v>
      </c>
      <c r="AP74" s="144">
        <v>9000</v>
      </c>
      <c r="AQ74" s="464">
        <v>10000</v>
      </c>
      <c r="AR74" s="125">
        <v>10000</v>
      </c>
      <c r="AS74" s="539">
        <f t="shared" ref="AS74:AS76" si="37">AQ74</f>
        <v>10000</v>
      </c>
    </row>
    <row r="75" spans="1:46" ht="15" thickBot="1" x14ac:dyDescent="0.35">
      <c r="A75" s="328" t="s">
        <v>10</v>
      </c>
      <c r="B75" s="435">
        <v>7</v>
      </c>
      <c r="C75" s="1160">
        <f>C68*B75</f>
        <v>35000</v>
      </c>
      <c r="D75" s="1226">
        <f>D68*B75</f>
        <v>140000</v>
      </c>
      <c r="E75" s="1226">
        <f>E68*B75</f>
        <v>70000</v>
      </c>
      <c r="F75" s="1226">
        <f>F68*B75</f>
        <v>70000</v>
      </c>
      <c r="G75" s="1226">
        <f>G68*B75</f>
        <v>70000</v>
      </c>
      <c r="H75" s="1246">
        <f>H68*B75</f>
        <v>70000</v>
      </c>
      <c r="I75" s="1177">
        <f>I68*B75</f>
        <v>140000</v>
      </c>
      <c r="J75" s="1179">
        <f t="shared" si="33"/>
        <v>455000</v>
      </c>
      <c r="O75" s="328" t="s">
        <v>10</v>
      </c>
      <c r="P75" s="435">
        <v>7</v>
      </c>
      <c r="Q75" s="1160">
        <f>Q68*P75</f>
        <v>35000</v>
      </c>
      <c r="R75" s="1226">
        <f>R68*P75</f>
        <v>210000</v>
      </c>
      <c r="S75" s="1226">
        <f>S68*P75</f>
        <v>70000</v>
      </c>
      <c r="T75" s="1226">
        <f>T68*P75</f>
        <v>70000</v>
      </c>
      <c r="U75" s="1226">
        <f>U68*P75</f>
        <v>70000</v>
      </c>
      <c r="V75" s="1246">
        <f>V68*P75</f>
        <v>140000</v>
      </c>
      <c r="W75" s="1177">
        <f>W68*P75</f>
        <v>210000</v>
      </c>
      <c r="X75" s="1179">
        <f t="shared" ref="X75" si="38">Q75+R75+S75+T75+U75+V75</f>
        <v>595000</v>
      </c>
      <c r="AC75" s="111" t="s">
        <v>10</v>
      </c>
      <c r="AD75" s="1191">
        <v>7</v>
      </c>
      <c r="AE75" s="1184">
        <f>AE68*AD75</f>
        <v>35000</v>
      </c>
      <c r="AF75" s="1243">
        <f>AF68*AD75</f>
        <v>7000</v>
      </c>
      <c r="AG75" s="1191">
        <f>AG68*AD75</f>
        <v>3500</v>
      </c>
      <c r="AH75" s="1179">
        <f>AE75+AF75</f>
        <v>42000</v>
      </c>
      <c r="AK75" s="542" t="s">
        <v>99</v>
      </c>
      <c r="AL75" s="329">
        <v>1</v>
      </c>
      <c r="AM75" s="330">
        <f>AM74*AL75</f>
        <v>0</v>
      </c>
      <c r="AN75" s="330">
        <f>AN74*AL75</f>
        <v>4500</v>
      </c>
      <c r="AO75" s="330">
        <f>AO74*AL75</f>
        <v>7500</v>
      </c>
      <c r="AP75" s="330">
        <f>AP74*AL75</f>
        <v>9000</v>
      </c>
      <c r="AQ75" s="494">
        <f>AQ74*AL75</f>
        <v>10000</v>
      </c>
      <c r="AR75" s="329">
        <f>AR74*AL75</f>
        <v>10000</v>
      </c>
      <c r="AS75" s="539">
        <f t="shared" si="37"/>
        <v>10000</v>
      </c>
    </row>
    <row r="76" spans="1:46" ht="15" thickBot="1" x14ac:dyDescent="0.35">
      <c r="A76" s="328" t="s">
        <v>17</v>
      </c>
      <c r="B76" s="436"/>
      <c r="C76" s="1229"/>
      <c r="D76" s="1227"/>
      <c r="E76" s="1227"/>
      <c r="F76" s="1227"/>
      <c r="G76" s="1227"/>
      <c r="H76" s="1248"/>
      <c r="I76" s="1225"/>
      <c r="J76" s="1200"/>
      <c r="O76" s="328" t="s">
        <v>17</v>
      </c>
      <c r="P76" s="436"/>
      <c r="Q76" s="1229"/>
      <c r="R76" s="1227"/>
      <c r="S76" s="1227"/>
      <c r="T76" s="1227"/>
      <c r="U76" s="1227"/>
      <c r="V76" s="1248"/>
      <c r="W76" s="1225"/>
      <c r="X76" s="1200"/>
      <c r="AC76" s="112" t="s">
        <v>17</v>
      </c>
      <c r="AD76" s="1192"/>
      <c r="AE76" s="1185"/>
      <c r="AF76" s="1244"/>
      <c r="AG76" s="1192"/>
      <c r="AH76" s="1200"/>
      <c r="AK76" s="543" t="s">
        <v>100</v>
      </c>
      <c r="AL76" s="329">
        <v>1</v>
      </c>
      <c r="AM76" s="330">
        <f>AM74*AL76</f>
        <v>0</v>
      </c>
      <c r="AN76" s="330">
        <f>AN74*AL76</f>
        <v>4500</v>
      </c>
      <c r="AO76" s="330">
        <f>AO74*AL76</f>
        <v>7500</v>
      </c>
      <c r="AP76" s="330">
        <f>AP74*AL76</f>
        <v>9000</v>
      </c>
      <c r="AQ76" s="494">
        <f>AQ74*AL76</f>
        <v>10000</v>
      </c>
      <c r="AR76" s="329">
        <f>AR74*AL76</f>
        <v>10000</v>
      </c>
      <c r="AS76" s="13">
        <f t="shared" si="37"/>
        <v>10000</v>
      </c>
    </row>
    <row r="77" spans="1:46" ht="15" thickBot="1" x14ac:dyDescent="0.35">
      <c r="A77" s="328" t="s">
        <v>18</v>
      </c>
      <c r="B77" s="431"/>
      <c r="C77" s="1161"/>
      <c r="D77" s="1228"/>
      <c r="E77" s="1228"/>
      <c r="F77" s="1228"/>
      <c r="G77" s="1228"/>
      <c r="H77" s="1247"/>
      <c r="I77" s="1178"/>
      <c r="J77" s="1180"/>
      <c r="O77" s="328" t="s">
        <v>18</v>
      </c>
      <c r="P77" s="431"/>
      <c r="Q77" s="1161"/>
      <c r="R77" s="1228"/>
      <c r="S77" s="1228"/>
      <c r="T77" s="1228"/>
      <c r="U77" s="1228"/>
      <c r="V77" s="1247"/>
      <c r="W77" s="1178"/>
      <c r="X77" s="1180"/>
      <c r="AC77" s="113" t="s">
        <v>18</v>
      </c>
      <c r="AD77" s="1193"/>
      <c r="AE77" s="1186"/>
      <c r="AF77" s="1245"/>
      <c r="AG77" s="1193"/>
      <c r="AH77" s="1180"/>
    </row>
    <row r="78" spans="1:46" ht="15" thickBot="1" x14ac:dyDescent="0.35">
      <c r="A78" s="328" t="s">
        <v>14</v>
      </c>
      <c r="B78" s="435">
        <v>10</v>
      </c>
      <c r="C78" s="1160">
        <f>C68*B78</f>
        <v>50000</v>
      </c>
      <c r="D78" s="433">
        <f>D68*B78</f>
        <v>200000</v>
      </c>
      <c r="E78" s="1226">
        <f>E68*B78</f>
        <v>100000</v>
      </c>
      <c r="F78" s="1226">
        <f>F68*B78</f>
        <v>100000</v>
      </c>
      <c r="G78" s="1226">
        <f>G68*B78</f>
        <v>100000</v>
      </c>
      <c r="H78" s="1246">
        <f>H68*B78</f>
        <v>100000</v>
      </c>
      <c r="I78" s="1177">
        <f>I68*B78</f>
        <v>200000</v>
      </c>
      <c r="J78" s="1179">
        <f t="shared" si="33"/>
        <v>650000</v>
      </c>
      <c r="O78" s="328" t="s">
        <v>14</v>
      </c>
      <c r="P78" s="435">
        <v>10</v>
      </c>
      <c r="Q78" s="1160">
        <f>Q68*P78</f>
        <v>50000</v>
      </c>
      <c r="R78" s="433">
        <f>R68*P78</f>
        <v>300000</v>
      </c>
      <c r="S78" s="1226">
        <f>S68*P78</f>
        <v>100000</v>
      </c>
      <c r="T78" s="1226">
        <f>T68*P78</f>
        <v>100000</v>
      </c>
      <c r="U78" s="1226">
        <f>U68*P78</f>
        <v>100000</v>
      </c>
      <c r="V78" s="1246">
        <f>V68*P78</f>
        <v>200000</v>
      </c>
      <c r="W78" s="1177">
        <f>W68*P78</f>
        <v>300000</v>
      </c>
      <c r="X78" s="1179">
        <f t="shared" ref="X78" si="39">Q78+R78+S78+T78+U78+V78</f>
        <v>850000</v>
      </c>
      <c r="AC78" s="114" t="s">
        <v>14</v>
      </c>
      <c r="AD78" s="1230">
        <v>10</v>
      </c>
      <c r="AE78" s="1232">
        <f>AE68*AD78</f>
        <v>50000</v>
      </c>
      <c r="AF78" s="1234">
        <f>AF68*AD78</f>
        <v>10000</v>
      </c>
      <c r="AG78" s="1230">
        <f>AG68*AD78</f>
        <v>5000</v>
      </c>
      <c r="AH78" s="1179">
        <f>AE78+AF78</f>
        <v>60000</v>
      </c>
      <c r="AK78" s="446" t="s">
        <v>46</v>
      </c>
      <c r="AL78" s="100" t="s">
        <v>32</v>
      </c>
      <c r="AM78" s="1218" t="s">
        <v>97</v>
      </c>
      <c r="AN78" s="1222"/>
      <c r="AO78" s="1222"/>
      <c r="AP78" s="1222"/>
      <c r="AQ78" s="1219"/>
      <c r="AR78" s="344" t="s">
        <v>59</v>
      </c>
      <c r="AS78" s="9" t="s">
        <v>42</v>
      </c>
      <c r="AT78" s="13" t="s">
        <v>80</v>
      </c>
    </row>
    <row r="79" spans="1:46" ht="15.6" thickTop="1" thickBot="1" x14ac:dyDescent="0.35">
      <c r="A79" s="432" t="s">
        <v>19</v>
      </c>
      <c r="B79" s="431"/>
      <c r="C79" s="1161"/>
      <c r="D79" s="429"/>
      <c r="E79" s="1228"/>
      <c r="F79" s="1228"/>
      <c r="G79" s="1228"/>
      <c r="H79" s="1247"/>
      <c r="I79" s="1178"/>
      <c r="J79" s="1180"/>
      <c r="O79" s="432" t="s">
        <v>19</v>
      </c>
      <c r="P79" s="431"/>
      <c r="Q79" s="1161"/>
      <c r="R79" s="429"/>
      <c r="S79" s="1228"/>
      <c r="T79" s="1228"/>
      <c r="U79" s="1228"/>
      <c r="V79" s="1247"/>
      <c r="W79" s="1178"/>
      <c r="X79" s="1180"/>
      <c r="AC79" s="115" t="s">
        <v>19</v>
      </c>
      <c r="AD79" s="1231"/>
      <c r="AE79" s="1233"/>
      <c r="AF79" s="1235"/>
      <c r="AG79" s="1231"/>
      <c r="AH79" s="1180"/>
      <c r="AK79" s="447" t="s">
        <v>101</v>
      </c>
      <c r="AL79" s="100" t="s">
        <v>33</v>
      </c>
      <c r="AM79" s="217">
        <v>0</v>
      </c>
      <c r="AN79" s="218">
        <v>1</v>
      </c>
      <c r="AO79" s="218">
        <v>2</v>
      </c>
      <c r="AP79" s="218">
        <v>3</v>
      </c>
      <c r="AQ79" s="219">
        <v>4</v>
      </c>
      <c r="AR79" s="13" t="s">
        <v>34</v>
      </c>
      <c r="AS79" s="540"/>
      <c r="AT79" s="537" t="s">
        <v>81</v>
      </c>
    </row>
    <row r="80" spans="1:46" ht="15" thickBot="1" x14ac:dyDescent="0.35">
      <c r="A80" s="425" t="s">
        <v>15</v>
      </c>
      <c r="B80" s="329">
        <v>15</v>
      </c>
      <c r="C80" s="330">
        <f>C68*B80</f>
        <v>75000</v>
      </c>
      <c r="D80" s="330">
        <f>D68*B80</f>
        <v>300000</v>
      </c>
      <c r="E80" s="331">
        <f>E68*B80</f>
        <v>150000</v>
      </c>
      <c r="F80" s="331">
        <f>F68*B80</f>
        <v>150000</v>
      </c>
      <c r="G80" s="331">
        <f>G68*B80</f>
        <v>150000</v>
      </c>
      <c r="H80" s="332">
        <f>H68*B80</f>
        <v>150000</v>
      </c>
      <c r="I80" s="329">
        <f>I68*B80</f>
        <v>300000</v>
      </c>
      <c r="J80" s="13">
        <f t="shared" si="33"/>
        <v>975000</v>
      </c>
      <c r="O80" s="425" t="s">
        <v>15</v>
      </c>
      <c r="P80" s="329">
        <v>15</v>
      </c>
      <c r="Q80" s="330">
        <f>Q68*P80</f>
        <v>75000</v>
      </c>
      <c r="R80" s="330">
        <f>R68*P80</f>
        <v>450000</v>
      </c>
      <c r="S80" s="331">
        <f>S68*P80</f>
        <v>150000</v>
      </c>
      <c r="T80" s="331">
        <f>T68*P80</f>
        <v>150000</v>
      </c>
      <c r="U80" s="331">
        <f>U68*P80</f>
        <v>150000</v>
      </c>
      <c r="V80" s="332">
        <f>V68*P80</f>
        <v>300000</v>
      </c>
      <c r="W80" s="329">
        <f>W68*P80</f>
        <v>450000</v>
      </c>
      <c r="X80" s="13">
        <f t="shared" ref="X80:X83" si="40">Q80+R80+S80+T80+U80+V80</f>
        <v>1275000</v>
      </c>
      <c r="AC80" s="116" t="s">
        <v>15</v>
      </c>
      <c r="AD80" s="131">
        <v>15</v>
      </c>
      <c r="AE80" s="147">
        <f>AE68*AD80</f>
        <v>75000</v>
      </c>
      <c r="AF80" s="495">
        <f>AF68*AD80</f>
        <v>15000</v>
      </c>
      <c r="AG80" s="131">
        <f>AG68*AD80</f>
        <v>7500</v>
      </c>
      <c r="AH80" s="13">
        <f>AE80+AF80</f>
        <v>90000</v>
      </c>
      <c r="AK80" s="548" t="s">
        <v>118</v>
      </c>
      <c r="AL80" s="544">
        <v>0.5</v>
      </c>
      <c r="AM80" s="545">
        <f>AM81*AL80</f>
        <v>0</v>
      </c>
      <c r="AN80" s="545">
        <v>0</v>
      </c>
      <c r="AO80" s="549">
        <v>0</v>
      </c>
      <c r="AP80" s="549">
        <v>0</v>
      </c>
      <c r="AQ80" s="550">
        <v>0</v>
      </c>
      <c r="AR80" s="544">
        <v>0</v>
      </c>
      <c r="AS80" s="539">
        <f>AQ80</f>
        <v>0</v>
      </c>
      <c r="AT80" s="536">
        <f>AS10/(AS73+AS80*9)</f>
        <v>69.00964285714285</v>
      </c>
    </row>
    <row r="81" spans="1:46" ht="15" thickBot="1" x14ac:dyDescent="0.35">
      <c r="A81" s="425" t="s">
        <v>25</v>
      </c>
      <c r="B81" s="329">
        <v>20</v>
      </c>
      <c r="C81" s="330">
        <f>C68*B81</f>
        <v>100000</v>
      </c>
      <c r="D81" s="330">
        <f>D68*B81</f>
        <v>400000</v>
      </c>
      <c r="E81" s="331">
        <f>E68*B81</f>
        <v>200000</v>
      </c>
      <c r="F81" s="331">
        <f>F68*B81</f>
        <v>200000</v>
      </c>
      <c r="G81" s="331">
        <f>G68*B81</f>
        <v>200000</v>
      </c>
      <c r="H81" s="332">
        <f>H68*B81</f>
        <v>200000</v>
      </c>
      <c r="I81" s="329">
        <f>I68*B81</f>
        <v>400000</v>
      </c>
      <c r="J81" s="13">
        <f t="shared" si="33"/>
        <v>1300000</v>
      </c>
      <c r="O81" s="425" t="s">
        <v>25</v>
      </c>
      <c r="P81" s="329">
        <v>20</v>
      </c>
      <c r="Q81" s="330">
        <f>Q68*P81</f>
        <v>100000</v>
      </c>
      <c r="R81" s="330">
        <f>R68*P81</f>
        <v>600000</v>
      </c>
      <c r="S81" s="331">
        <f>S68*P81</f>
        <v>200000</v>
      </c>
      <c r="T81" s="331">
        <f>T68*P81</f>
        <v>200000</v>
      </c>
      <c r="U81" s="331">
        <f>U68*P81</f>
        <v>200000</v>
      </c>
      <c r="V81" s="332">
        <f>V68*P81</f>
        <v>400000</v>
      </c>
      <c r="W81" s="329">
        <f>W68*P81</f>
        <v>600000</v>
      </c>
      <c r="X81" s="13">
        <f t="shared" si="40"/>
        <v>1700000</v>
      </c>
      <c r="AC81" s="470" t="s">
        <v>25</v>
      </c>
      <c r="AD81" s="133">
        <v>20</v>
      </c>
      <c r="AE81" s="148">
        <f>AE68*AD81</f>
        <v>100000</v>
      </c>
      <c r="AF81" s="496">
        <f>AF68*AD81</f>
        <v>20000</v>
      </c>
      <c r="AG81" s="133">
        <f>AG68*AD81</f>
        <v>10000</v>
      </c>
      <c r="AH81" s="13">
        <f t="shared" ref="AH81:AH83" si="41">AE81+AF81</f>
        <v>120000</v>
      </c>
      <c r="AK81" s="551" t="s">
        <v>98</v>
      </c>
      <c r="AL81" s="125">
        <v>1</v>
      </c>
      <c r="AM81" s="144">
        <v>0</v>
      </c>
      <c r="AN81" s="144">
        <v>50</v>
      </c>
      <c r="AO81" s="144">
        <v>250</v>
      </c>
      <c r="AP81" s="144">
        <v>650</v>
      </c>
      <c r="AQ81" s="464">
        <v>1150</v>
      </c>
      <c r="AR81" s="125">
        <v>1150</v>
      </c>
      <c r="AS81" s="539">
        <f t="shared" ref="AS81:AS83" si="42">AQ81</f>
        <v>1150</v>
      </c>
      <c r="AT81" s="536">
        <f t="shared" ref="AT81:AT83" si="43">AS11/(AS74+AS81*9)</f>
        <v>47.475921375921374</v>
      </c>
    </row>
    <row r="82" spans="1:46" ht="15" thickBot="1" x14ac:dyDescent="0.35">
      <c r="A82" s="425" t="s">
        <v>13</v>
      </c>
      <c r="B82" s="329">
        <v>35</v>
      </c>
      <c r="C82" s="330">
        <f>B82*C68</f>
        <v>175000</v>
      </c>
      <c r="D82" s="330">
        <f>D68*B82</f>
        <v>700000</v>
      </c>
      <c r="E82" s="331">
        <f>E68*B82</f>
        <v>350000</v>
      </c>
      <c r="F82" s="331">
        <f>F68*B82</f>
        <v>350000</v>
      </c>
      <c r="G82" s="331">
        <f>G68*B82</f>
        <v>350000</v>
      </c>
      <c r="H82" s="332">
        <f>H68*B82</f>
        <v>350000</v>
      </c>
      <c r="I82" s="329">
        <f>I68*B82</f>
        <v>700000</v>
      </c>
      <c r="J82" s="13">
        <f t="shared" si="33"/>
        <v>2275000</v>
      </c>
      <c r="O82" s="425" t="s">
        <v>13</v>
      </c>
      <c r="P82" s="329">
        <v>35</v>
      </c>
      <c r="Q82" s="330">
        <f>P82*Q68</f>
        <v>175000</v>
      </c>
      <c r="R82" s="330">
        <f>R68*P82</f>
        <v>1050000</v>
      </c>
      <c r="S82" s="331">
        <f>S68*P82</f>
        <v>350000</v>
      </c>
      <c r="T82" s="331">
        <f>T68*P82</f>
        <v>350000</v>
      </c>
      <c r="U82" s="331">
        <f>U68*P82</f>
        <v>350000</v>
      </c>
      <c r="V82" s="332">
        <f>V68*P82</f>
        <v>700000</v>
      </c>
      <c r="W82" s="329">
        <f>W68*P82</f>
        <v>1050000</v>
      </c>
      <c r="X82" s="13">
        <f t="shared" si="40"/>
        <v>2975000</v>
      </c>
      <c r="AC82" s="117" t="s">
        <v>13</v>
      </c>
      <c r="AD82" s="135">
        <v>35</v>
      </c>
      <c r="AE82" s="149">
        <f>AE68*AD82</f>
        <v>175000</v>
      </c>
      <c r="AF82" s="497">
        <f>AF68*AD82</f>
        <v>35000</v>
      </c>
      <c r="AG82" s="135">
        <f>AG68*AD82</f>
        <v>17500</v>
      </c>
      <c r="AH82" s="13">
        <f t="shared" si="41"/>
        <v>210000</v>
      </c>
      <c r="AK82" s="542" t="s">
        <v>99</v>
      </c>
      <c r="AL82" s="329">
        <v>1</v>
      </c>
      <c r="AM82" s="330">
        <f>AM81*AL82</f>
        <v>0</v>
      </c>
      <c r="AN82" s="330">
        <f>AN81*AL82</f>
        <v>50</v>
      </c>
      <c r="AO82" s="330">
        <f>AO81*AL82</f>
        <v>250</v>
      </c>
      <c r="AP82" s="330">
        <f>AP81*AL82</f>
        <v>650</v>
      </c>
      <c r="AQ82" s="494">
        <f>AQ81*AL82</f>
        <v>1150</v>
      </c>
      <c r="AR82" s="329">
        <f>AR81*AL82</f>
        <v>1150</v>
      </c>
      <c r="AS82" s="539">
        <f t="shared" si="42"/>
        <v>1150</v>
      </c>
      <c r="AT82" s="536">
        <f t="shared" si="43"/>
        <v>47.475921375921374</v>
      </c>
    </row>
    <row r="83" spans="1:46" ht="15" thickBot="1" x14ac:dyDescent="0.35">
      <c r="A83" s="426" t="s">
        <v>11</v>
      </c>
      <c r="B83" s="427">
        <v>40</v>
      </c>
      <c r="C83" s="428">
        <f>C68*B83</f>
        <v>200000</v>
      </c>
      <c r="D83" s="428">
        <f>D68*B83</f>
        <v>800000</v>
      </c>
      <c r="E83" s="429">
        <f>E68*B83</f>
        <v>400000</v>
      </c>
      <c r="F83" s="429">
        <f>F68*B83</f>
        <v>400000</v>
      </c>
      <c r="G83" s="429">
        <f>G68*B83</f>
        <v>400000</v>
      </c>
      <c r="H83" s="430">
        <f>H68*B83</f>
        <v>400000</v>
      </c>
      <c r="I83" s="431">
        <f>I68*B83</f>
        <v>800000</v>
      </c>
      <c r="J83" s="178">
        <f t="shared" si="33"/>
        <v>2600000</v>
      </c>
      <c r="O83" s="426" t="s">
        <v>11</v>
      </c>
      <c r="P83" s="427">
        <v>40</v>
      </c>
      <c r="Q83" s="428">
        <f>Q68*P83</f>
        <v>200000</v>
      </c>
      <c r="R83" s="428">
        <f>R68*P83</f>
        <v>1200000</v>
      </c>
      <c r="S83" s="429">
        <f>S68*P83</f>
        <v>400000</v>
      </c>
      <c r="T83" s="429">
        <f>T68*P83</f>
        <v>400000</v>
      </c>
      <c r="U83" s="429">
        <f>U68*P83</f>
        <v>400000</v>
      </c>
      <c r="V83" s="430">
        <f>V68*P83</f>
        <v>800000</v>
      </c>
      <c r="W83" s="431">
        <f>W68*P83</f>
        <v>1200000</v>
      </c>
      <c r="X83" s="412">
        <f t="shared" si="40"/>
        <v>3400000</v>
      </c>
      <c r="AC83" s="118" t="s">
        <v>11</v>
      </c>
      <c r="AD83" s="137">
        <v>40</v>
      </c>
      <c r="AE83" s="150">
        <f>AE68*AD83</f>
        <v>200000</v>
      </c>
      <c r="AF83" s="498">
        <f>AF68*AD83</f>
        <v>40000</v>
      </c>
      <c r="AG83" s="139">
        <f>AG68*AD83</f>
        <v>20000</v>
      </c>
      <c r="AH83" s="13">
        <f t="shared" si="41"/>
        <v>240000</v>
      </c>
      <c r="AK83" s="543" t="s">
        <v>100</v>
      </c>
      <c r="AL83" s="329">
        <v>1</v>
      </c>
      <c r="AM83" s="330">
        <f>AM81*AL83</f>
        <v>0</v>
      </c>
      <c r="AN83" s="330">
        <f>AN81*AL83</f>
        <v>50</v>
      </c>
      <c r="AO83" s="330">
        <f>AO81*AL83</f>
        <v>250</v>
      </c>
      <c r="AP83" s="330">
        <f>AP81*AL83</f>
        <v>650</v>
      </c>
      <c r="AQ83" s="494">
        <f>AQ81*AL83</f>
        <v>1150</v>
      </c>
      <c r="AR83" s="329">
        <f>AR81*AL83</f>
        <v>1150</v>
      </c>
      <c r="AS83" s="13">
        <f t="shared" si="42"/>
        <v>1150</v>
      </c>
      <c r="AT83" s="13">
        <f t="shared" si="43"/>
        <v>47.475921375921374</v>
      </c>
    </row>
    <row r="84" spans="1:46" ht="15" thickBot="1" x14ac:dyDescent="0.35">
      <c r="AK84" s="493"/>
    </row>
    <row r="85" spans="1:46" ht="15" thickBot="1" x14ac:dyDescent="0.35">
      <c r="A85" s="163" t="s">
        <v>35</v>
      </c>
      <c r="B85" s="100" t="s">
        <v>32</v>
      </c>
      <c r="C85" s="1218" t="s">
        <v>43</v>
      </c>
      <c r="D85" s="1222"/>
      <c r="E85" s="1222"/>
      <c r="F85" s="1222"/>
      <c r="G85" s="1222"/>
      <c r="H85" s="1222"/>
      <c r="I85" s="1219"/>
      <c r="J85" s="13" t="s">
        <v>42</v>
      </c>
      <c r="O85" s="163" t="s">
        <v>35</v>
      </c>
      <c r="P85" s="100" t="s">
        <v>32</v>
      </c>
      <c r="Q85" s="1218" t="s">
        <v>95</v>
      </c>
      <c r="R85" s="1222"/>
      <c r="S85" s="1222"/>
      <c r="T85" s="1222"/>
      <c r="U85" s="1222"/>
      <c r="V85" s="1222"/>
      <c r="W85" s="1219"/>
      <c r="X85" s="13" t="s">
        <v>42</v>
      </c>
      <c r="AC85" s="163" t="s">
        <v>35</v>
      </c>
      <c r="AD85" s="100" t="s">
        <v>32</v>
      </c>
      <c r="AE85" s="1218" t="s">
        <v>102</v>
      </c>
      <c r="AF85" s="1222"/>
      <c r="AG85" s="1219"/>
      <c r="AH85" s="13" t="s">
        <v>42</v>
      </c>
      <c r="AK85" s="493"/>
    </row>
    <row r="86" spans="1:46" ht="15.6" thickTop="1" thickBot="1" x14ac:dyDescent="0.35">
      <c r="A86" s="173" t="s">
        <v>38</v>
      </c>
      <c r="B86" s="167" t="s">
        <v>33</v>
      </c>
      <c r="C86" s="140">
        <v>0</v>
      </c>
      <c r="D86" s="151">
        <v>1</v>
      </c>
      <c r="E86" s="151">
        <v>2</v>
      </c>
      <c r="F86" s="151">
        <v>3</v>
      </c>
      <c r="G86" s="151">
        <v>4</v>
      </c>
      <c r="H86" s="101">
        <v>5</v>
      </c>
      <c r="I86" s="13" t="s">
        <v>34</v>
      </c>
      <c r="J86" s="179"/>
      <c r="O86" s="173" t="s">
        <v>38</v>
      </c>
      <c r="P86" s="167" t="s">
        <v>33</v>
      </c>
      <c r="Q86" s="140">
        <v>0</v>
      </c>
      <c r="R86" s="151">
        <v>1</v>
      </c>
      <c r="S86" s="151">
        <v>2</v>
      </c>
      <c r="T86" s="151">
        <v>3</v>
      </c>
      <c r="U86" s="151">
        <v>4</v>
      </c>
      <c r="V86" s="101">
        <v>5</v>
      </c>
      <c r="W86" s="13" t="s">
        <v>34</v>
      </c>
      <c r="X86" s="413"/>
      <c r="AC86" s="173" t="s">
        <v>38</v>
      </c>
      <c r="AD86" s="167" t="s">
        <v>33</v>
      </c>
      <c r="AE86" s="140">
        <v>0</v>
      </c>
      <c r="AF86" s="151">
        <v>1</v>
      </c>
      <c r="AG86" s="13" t="s">
        <v>34</v>
      </c>
      <c r="AH86" s="472"/>
      <c r="AK86" s="493"/>
    </row>
    <row r="87" spans="1:46" ht="15.6" thickTop="1" thickBot="1" x14ac:dyDescent="0.35">
      <c r="A87" s="168" t="s">
        <v>3</v>
      </c>
      <c r="B87" s="119">
        <v>0.2</v>
      </c>
      <c r="C87" s="141">
        <f>C89*B87</f>
        <v>0</v>
      </c>
      <c r="D87" s="141">
        <f>D89*B87</f>
        <v>200</v>
      </c>
      <c r="E87" s="152">
        <f>E89*B87</f>
        <v>160</v>
      </c>
      <c r="F87" s="152">
        <f>F89*B87</f>
        <v>160</v>
      </c>
      <c r="G87" s="152">
        <f>G89*B87</f>
        <v>160</v>
      </c>
      <c r="H87" s="120">
        <f>H89*B87</f>
        <v>160</v>
      </c>
      <c r="I87" s="119">
        <f>I89*B87</f>
        <v>320</v>
      </c>
      <c r="J87" s="177">
        <f>C87+D87+E87+F87+G87+H87</f>
        <v>840</v>
      </c>
      <c r="O87" s="168" t="s">
        <v>3</v>
      </c>
      <c r="P87" s="119">
        <v>0.2</v>
      </c>
      <c r="Q87" s="141">
        <f>Q89*P87</f>
        <v>0</v>
      </c>
      <c r="R87" s="141">
        <f>R89*P87</f>
        <v>300</v>
      </c>
      <c r="S87" s="152">
        <f>S89*P87</f>
        <v>160</v>
      </c>
      <c r="T87" s="152">
        <f>T89*P87</f>
        <v>160</v>
      </c>
      <c r="U87" s="152">
        <f>U89*P87</f>
        <v>160</v>
      </c>
      <c r="V87" s="120">
        <f>V89*P87</f>
        <v>320</v>
      </c>
      <c r="W87" s="119">
        <f>W89*P87</f>
        <v>480</v>
      </c>
      <c r="X87" s="411">
        <f>Q87+R87+S87+T87+U87+V87</f>
        <v>1100</v>
      </c>
      <c r="AC87" s="328" t="s">
        <v>3</v>
      </c>
      <c r="AD87" s="329">
        <v>0.2</v>
      </c>
      <c r="AE87" s="330">
        <f>AE89*AD87</f>
        <v>0</v>
      </c>
      <c r="AF87" s="494">
        <f>AF89*AD87</f>
        <v>16</v>
      </c>
      <c r="AG87" s="329">
        <f>AG89*AD87</f>
        <v>8</v>
      </c>
      <c r="AH87" s="471">
        <f>AE87+AF87</f>
        <v>16</v>
      </c>
      <c r="AK87" s="493"/>
    </row>
    <row r="88" spans="1:46" ht="15" thickBot="1" x14ac:dyDescent="0.35">
      <c r="A88" s="103" t="s">
        <v>4</v>
      </c>
      <c r="B88" s="121">
        <v>0.5</v>
      </c>
      <c r="C88" s="142">
        <f>C89*B88</f>
        <v>0</v>
      </c>
      <c r="D88" s="142">
        <f>D89*B88</f>
        <v>500</v>
      </c>
      <c r="E88" s="153">
        <f>E89*B88</f>
        <v>400</v>
      </c>
      <c r="F88" s="153">
        <f>F89*B88</f>
        <v>400</v>
      </c>
      <c r="G88" s="153">
        <f>G89*B88</f>
        <v>400</v>
      </c>
      <c r="H88" s="122">
        <f>H89*B88</f>
        <v>400</v>
      </c>
      <c r="I88" s="121">
        <f>I89*B88</f>
        <v>800</v>
      </c>
      <c r="J88" s="13">
        <f t="shared" ref="J88:J104" si="44">C88+D88+E88+F88+G88+H88</f>
        <v>2100</v>
      </c>
      <c r="O88" s="103" t="s">
        <v>4</v>
      </c>
      <c r="P88" s="121">
        <v>0.5</v>
      </c>
      <c r="Q88" s="142">
        <f>Q89*P88</f>
        <v>0</v>
      </c>
      <c r="R88" s="142">
        <f>R89*P88</f>
        <v>750</v>
      </c>
      <c r="S88" s="153">
        <f>S89*P88</f>
        <v>400</v>
      </c>
      <c r="T88" s="153">
        <f>T89*P88</f>
        <v>400</v>
      </c>
      <c r="U88" s="153">
        <f>U89*P88</f>
        <v>400</v>
      </c>
      <c r="V88" s="122">
        <f>V89*P88</f>
        <v>800</v>
      </c>
      <c r="W88" s="121">
        <f>W89*P88</f>
        <v>1200</v>
      </c>
      <c r="X88" s="13">
        <f t="shared" ref="X88:X93" si="45">Q88+R88+S88+T88+U88+V88</f>
        <v>2750</v>
      </c>
      <c r="AC88" s="328" t="s">
        <v>4</v>
      </c>
      <c r="AD88" s="329">
        <v>0.5</v>
      </c>
      <c r="AE88" s="330">
        <f>AE89*AD88</f>
        <v>0</v>
      </c>
      <c r="AF88" s="494">
        <f>AF89*AD88</f>
        <v>40</v>
      </c>
      <c r="AG88" s="329">
        <f>AG89*AD88</f>
        <v>20</v>
      </c>
      <c r="AH88" s="471">
        <f t="shared" ref="AH88:AH92" si="46">AE88+AF88</f>
        <v>40</v>
      </c>
      <c r="AK88" s="493"/>
    </row>
    <row r="89" spans="1:46" ht="15" thickBot="1" x14ac:dyDescent="0.35">
      <c r="A89" s="104" t="s">
        <v>5</v>
      </c>
      <c r="B89" s="123">
        <v>1</v>
      </c>
      <c r="C89" s="143">
        <v>0</v>
      </c>
      <c r="D89" s="143">
        <v>1000</v>
      </c>
      <c r="E89" s="143">
        <v>800</v>
      </c>
      <c r="F89" s="143">
        <v>800</v>
      </c>
      <c r="G89" s="143">
        <v>800</v>
      </c>
      <c r="H89" s="326">
        <v>800</v>
      </c>
      <c r="I89" s="123">
        <v>1600</v>
      </c>
      <c r="J89" s="13">
        <f t="shared" si="44"/>
        <v>4200</v>
      </c>
      <c r="O89" s="104" t="s">
        <v>5</v>
      </c>
      <c r="P89" s="123">
        <v>1</v>
      </c>
      <c r="Q89" s="143">
        <v>0</v>
      </c>
      <c r="R89" s="143">
        <v>1500</v>
      </c>
      <c r="S89" s="143">
        <v>800</v>
      </c>
      <c r="T89" s="143">
        <v>800</v>
      </c>
      <c r="U89" s="143">
        <v>800</v>
      </c>
      <c r="V89" s="326">
        <v>1600</v>
      </c>
      <c r="W89" s="123">
        <v>2400</v>
      </c>
      <c r="X89" s="13">
        <f t="shared" si="45"/>
        <v>5500</v>
      </c>
      <c r="AC89" s="328" t="s">
        <v>5</v>
      </c>
      <c r="AD89" s="329">
        <v>1</v>
      </c>
      <c r="AE89" s="330">
        <v>0</v>
      </c>
      <c r="AF89" s="494">
        <v>80</v>
      </c>
      <c r="AG89" s="329">
        <v>40</v>
      </c>
      <c r="AH89" s="471">
        <f t="shared" si="46"/>
        <v>80</v>
      </c>
      <c r="AK89" s="493"/>
    </row>
    <row r="90" spans="1:46" ht="15" thickBot="1" x14ac:dyDescent="0.35">
      <c r="A90" s="105" t="s">
        <v>6</v>
      </c>
      <c r="B90" s="125">
        <v>1.5</v>
      </c>
      <c r="C90" s="144">
        <f>C89*B90</f>
        <v>0</v>
      </c>
      <c r="D90" s="144">
        <f>D89*B90</f>
        <v>1500</v>
      </c>
      <c r="E90" s="155">
        <f>E89*B90</f>
        <v>1200</v>
      </c>
      <c r="F90" s="155">
        <f>F89*B90</f>
        <v>1200</v>
      </c>
      <c r="G90" s="155">
        <f>G89*B90</f>
        <v>1200</v>
      </c>
      <c r="H90" s="126">
        <f>H89*B90</f>
        <v>1200</v>
      </c>
      <c r="I90" s="125">
        <f>I89*B90</f>
        <v>2400</v>
      </c>
      <c r="J90" s="13">
        <f t="shared" si="44"/>
        <v>6300</v>
      </c>
      <c r="O90" s="105" t="s">
        <v>6</v>
      </c>
      <c r="P90" s="125">
        <v>1.5</v>
      </c>
      <c r="Q90" s="144">
        <f>Q89*P90</f>
        <v>0</v>
      </c>
      <c r="R90" s="144">
        <f>R89*P90</f>
        <v>2250</v>
      </c>
      <c r="S90" s="155">
        <f>S89*P90</f>
        <v>1200</v>
      </c>
      <c r="T90" s="155">
        <f>T89*P90</f>
        <v>1200</v>
      </c>
      <c r="U90" s="155">
        <f>U89*P90</f>
        <v>1200</v>
      </c>
      <c r="V90" s="126">
        <f>V89*P90</f>
        <v>2400</v>
      </c>
      <c r="W90" s="125">
        <f>W89*P90</f>
        <v>3600</v>
      </c>
      <c r="X90" s="13">
        <f t="shared" si="45"/>
        <v>8250</v>
      </c>
      <c r="AC90" s="328" t="s">
        <v>6</v>
      </c>
      <c r="AD90" s="329">
        <v>1.5</v>
      </c>
      <c r="AE90" s="330">
        <f>AE89*AD90</f>
        <v>0</v>
      </c>
      <c r="AF90" s="494">
        <f>AF89*AD90</f>
        <v>120</v>
      </c>
      <c r="AG90" s="329">
        <f>AG89*AD90</f>
        <v>60</v>
      </c>
      <c r="AH90" s="471">
        <f t="shared" si="46"/>
        <v>120</v>
      </c>
      <c r="AK90" s="493"/>
    </row>
    <row r="91" spans="1:46" ht="15" thickBot="1" x14ac:dyDescent="0.35">
      <c r="A91" s="106" t="s">
        <v>7</v>
      </c>
      <c r="B91" s="127">
        <v>2</v>
      </c>
      <c r="C91" s="145">
        <f>C89*B91</f>
        <v>0</v>
      </c>
      <c r="D91" s="145">
        <f>D89*B91</f>
        <v>2000</v>
      </c>
      <c r="E91" s="156">
        <f>E89*B91</f>
        <v>1600</v>
      </c>
      <c r="F91" s="156">
        <f>F89*B91</f>
        <v>1600</v>
      </c>
      <c r="G91" s="156">
        <f>G89*B91</f>
        <v>1600</v>
      </c>
      <c r="H91" s="128">
        <f>H89*B91</f>
        <v>1600</v>
      </c>
      <c r="I91" s="127">
        <f>I89*B91</f>
        <v>3200</v>
      </c>
      <c r="J91" s="13">
        <f t="shared" si="44"/>
        <v>8400</v>
      </c>
      <c r="O91" s="106" t="s">
        <v>7</v>
      </c>
      <c r="P91" s="127">
        <v>2</v>
      </c>
      <c r="Q91" s="145">
        <f>Q89*P91</f>
        <v>0</v>
      </c>
      <c r="R91" s="145">
        <f>R89*P91</f>
        <v>3000</v>
      </c>
      <c r="S91" s="156">
        <f>S89*P91</f>
        <v>1600</v>
      </c>
      <c r="T91" s="156">
        <f>T89*P91</f>
        <v>1600</v>
      </c>
      <c r="U91" s="156">
        <f>U89*P91</f>
        <v>1600</v>
      </c>
      <c r="V91" s="128">
        <f>V89*P91</f>
        <v>3200</v>
      </c>
      <c r="W91" s="127">
        <f>W89*P91</f>
        <v>4800</v>
      </c>
      <c r="X91" s="13">
        <f t="shared" si="45"/>
        <v>11000</v>
      </c>
      <c r="AC91" s="328" t="s">
        <v>7</v>
      </c>
      <c r="AD91" s="329">
        <v>2</v>
      </c>
      <c r="AE91" s="330">
        <f>AE89*AD91</f>
        <v>0</v>
      </c>
      <c r="AF91" s="494">
        <f>AF89*AD91</f>
        <v>160</v>
      </c>
      <c r="AG91" s="329">
        <f>AG89*AD91</f>
        <v>80</v>
      </c>
      <c r="AH91" s="471">
        <f t="shared" si="46"/>
        <v>160</v>
      </c>
      <c r="AK91" s="493"/>
    </row>
    <row r="92" spans="1:46" ht="15" thickBot="1" x14ac:dyDescent="0.35">
      <c r="A92" s="107" t="s">
        <v>8</v>
      </c>
      <c r="B92" s="129">
        <v>3</v>
      </c>
      <c r="C92" s="146">
        <f>C89*B92</f>
        <v>0</v>
      </c>
      <c r="D92" s="146">
        <f>D89*B92</f>
        <v>3000</v>
      </c>
      <c r="E92" s="157">
        <f>E89*B92</f>
        <v>2400</v>
      </c>
      <c r="F92" s="157">
        <f>F89*B92</f>
        <v>2400</v>
      </c>
      <c r="G92" s="157">
        <f>G89*B92</f>
        <v>2400</v>
      </c>
      <c r="H92" s="130">
        <f>H89*B92</f>
        <v>2400</v>
      </c>
      <c r="I92" s="129">
        <f>I89*B92</f>
        <v>4800</v>
      </c>
      <c r="J92" s="13">
        <f t="shared" si="44"/>
        <v>12600</v>
      </c>
      <c r="O92" s="107" t="s">
        <v>8</v>
      </c>
      <c r="P92" s="129">
        <v>3</v>
      </c>
      <c r="Q92" s="146">
        <f>Q89*P92</f>
        <v>0</v>
      </c>
      <c r="R92" s="146">
        <f>R89*P92</f>
        <v>4500</v>
      </c>
      <c r="S92" s="157">
        <f>S89*P92</f>
        <v>2400</v>
      </c>
      <c r="T92" s="157">
        <f>T89*P92</f>
        <v>2400</v>
      </c>
      <c r="U92" s="157">
        <f>U89*P92</f>
        <v>2400</v>
      </c>
      <c r="V92" s="130">
        <f>V89*P92</f>
        <v>4800</v>
      </c>
      <c r="W92" s="129">
        <f>W89*P92</f>
        <v>7200</v>
      </c>
      <c r="X92" s="13">
        <f t="shared" si="45"/>
        <v>16500</v>
      </c>
      <c r="AC92" s="328" t="s">
        <v>8</v>
      </c>
      <c r="AD92" s="329">
        <v>3</v>
      </c>
      <c r="AE92" s="330">
        <f>AE89*AD92</f>
        <v>0</v>
      </c>
      <c r="AF92" s="494">
        <f>AF89*AD92</f>
        <v>240</v>
      </c>
      <c r="AG92" s="329">
        <f>AG89*AD92</f>
        <v>120</v>
      </c>
      <c r="AH92" s="471">
        <f t="shared" si="46"/>
        <v>240</v>
      </c>
      <c r="AK92" s="493"/>
    </row>
    <row r="93" spans="1:46" x14ac:dyDescent="0.3">
      <c r="A93" s="328" t="s">
        <v>12</v>
      </c>
      <c r="B93" s="1177">
        <v>5</v>
      </c>
      <c r="C93" s="1160">
        <f>C89*B93</f>
        <v>0</v>
      </c>
      <c r="D93" s="1226">
        <f>D89*B93</f>
        <v>5000</v>
      </c>
      <c r="E93" s="1226">
        <f>E89*B93</f>
        <v>4000</v>
      </c>
      <c r="F93" s="1226">
        <f>F89*B93</f>
        <v>4000</v>
      </c>
      <c r="G93" s="1226">
        <f>G89*B93</f>
        <v>4000</v>
      </c>
      <c r="H93" s="1246">
        <f>H89*B93</f>
        <v>4000</v>
      </c>
      <c r="I93" s="1177">
        <f>I89*B93</f>
        <v>8000</v>
      </c>
      <c r="J93" s="1179">
        <f t="shared" si="44"/>
        <v>21000</v>
      </c>
      <c r="O93" s="328" t="s">
        <v>12</v>
      </c>
      <c r="P93" s="1177">
        <v>5</v>
      </c>
      <c r="Q93" s="1160">
        <f>Q89*P93</f>
        <v>0</v>
      </c>
      <c r="R93" s="1226">
        <f>R89*P93</f>
        <v>7500</v>
      </c>
      <c r="S93" s="1226">
        <f>S89*P93</f>
        <v>4000</v>
      </c>
      <c r="T93" s="1226">
        <f>T89*P93</f>
        <v>4000</v>
      </c>
      <c r="U93" s="1226">
        <f>U89*P93</f>
        <v>4000</v>
      </c>
      <c r="V93" s="1246">
        <f>V89*P93</f>
        <v>8000</v>
      </c>
      <c r="W93" s="1177">
        <f>W89*P93</f>
        <v>12000</v>
      </c>
      <c r="X93" s="1179">
        <f t="shared" si="45"/>
        <v>27500</v>
      </c>
      <c r="AC93" s="108" t="s">
        <v>12</v>
      </c>
      <c r="AD93" s="1158">
        <v>5</v>
      </c>
      <c r="AE93" s="1173">
        <f>AE89*AD93</f>
        <v>0</v>
      </c>
      <c r="AF93" s="1240">
        <f>AF89*AD93</f>
        <v>400</v>
      </c>
      <c r="AG93" s="1158">
        <f>AG89*AD93</f>
        <v>200</v>
      </c>
      <c r="AH93" s="1179">
        <f>AE93+AF93</f>
        <v>400</v>
      </c>
      <c r="AK93" s="493"/>
    </row>
    <row r="94" spans="1:46" x14ac:dyDescent="0.3">
      <c r="A94" s="328" t="s">
        <v>16</v>
      </c>
      <c r="B94" s="1225"/>
      <c r="C94" s="1229"/>
      <c r="D94" s="1227"/>
      <c r="E94" s="1227"/>
      <c r="F94" s="1227"/>
      <c r="G94" s="1227"/>
      <c r="H94" s="1248"/>
      <c r="I94" s="1225"/>
      <c r="J94" s="1200"/>
      <c r="O94" s="328" t="s">
        <v>16</v>
      </c>
      <c r="P94" s="1225"/>
      <c r="Q94" s="1229"/>
      <c r="R94" s="1227"/>
      <c r="S94" s="1227"/>
      <c r="T94" s="1227"/>
      <c r="U94" s="1227"/>
      <c r="V94" s="1248"/>
      <c r="W94" s="1225"/>
      <c r="X94" s="1200"/>
      <c r="AC94" s="109" t="s">
        <v>16</v>
      </c>
      <c r="AD94" s="1236"/>
      <c r="AE94" s="1239"/>
      <c r="AF94" s="1241"/>
      <c r="AG94" s="1236"/>
      <c r="AH94" s="1200"/>
      <c r="AK94" s="493"/>
    </row>
    <row r="95" spans="1:46" ht="15" thickBot="1" x14ac:dyDescent="0.35">
      <c r="A95" s="328" t="s">
        <v>9</v>
      </c>
      <c r="B95" s="1178"/>
      <c r="C95" s="1161"/>
      <c r="D95" s="1228"/>
      <c r="E95" s="1228"/>
      <c r="F95" s="1228"/>
      <c r="G95" s="1228"/>
      <c r="H95" s="1247"/>
      <c r="I95" s="1178"/>
      <c r="J95" s="1180"/>
      <c r="O95" s="328" t="s">
        <v>9</v>
      </c>
      <c r="P95" s="1178"/>
      <c r="Q95" s="1161"/>
      <c r="R95" s="1228"/>
      <c r="S95" s="1228"/>
      <c r="T95" s="1228"/>
      <c r="U95" s="1228"/>
      <c r="V95" s="1247"/>
      <c r="W95" s="1178"/>
      <c r="X95" s="1180"/>
      <c r="AC95" s="110" t="s">
        <v>9</v>
      </c>
      <c r="AD95" s="1159"/>
      <c r="AE95" s="1174"/>
      <c r="AF95" s="1242"/>
      <c r="AG95" s="1159"/>
      <c r="AH95" s="1180"/>
      <c r="AK95" s="493"/>
    </row>
    <row r="96" spans="1:46" x14ac:dyDescent="0.3">
      <c r="A96" s="328" t="s">
        <v>10</v>
      </c>
      <c r="B96" s="1177">
        <v>7</v>
      </c>
      <c r="C96" s="1160">
        <f>C89*B96</f>
        <v>0</v>
      </c>
      <c r="D96" s="1226">
        <f>D89*B96</f>
        <v>7000</v>
      </c>
      <c r="E96" s="1226">
        <f>E89*B96</f>
        <v>5600</v>
      </c>
      <c r="F96" s="1226">
        <f>F89*B96</f>
        <v>5600</v>
      </c>
      <c r="G96" s="1226">
        <f>G89*B96</f>
        <v>5600</v>
      </c>
      <c r="H96" s="1246">
        <f>H89*B96</f>
        <v>5600</v>
      </c>
      <c r="I96" s="1177">
        <f>I89*B96</f>
        <v>11200</v>
      </c>
      <c r="J96" s="1179">
        <f t="shared" si="44"/>
        <v>29400</v>
      </c>
      <c r="O96" s="328" t="s">
        <v>10</v>
      </c>
      <c r="P96" s="1177">
        <v>7</v>
      </c>
      <c r="Q96" s="1160">
        <f>Q89*P96</f>
        <v>0</v>
      </c>
      <c r="R96" s="1226">
        <f>R89*P96</f>
        <v>10500</v>
      </c>
      <c r="S96" s="1226">
        <f>S89*P96</f>
        <v>5600</v>
      </c>
      <c r="T96" s="1226">
        <f>T89*P96</f>
        <v>5600</v>
      </c>
      <c r="U96" s="1226">
        <f>U89*P96</f>
        <v>5600</v>
      </c>
      <c r="V96" s="1246">
        <f>V89*P96</f>
        <v>11200</v>
      </c>
      <c r="W96" s="1177">
        <f>W89*P96</f>
        <v>16800</v>
      </c>
      <c r="X96" s="1179">
        <f t="shared" ref="X96" si="47">Q96+R96+S96+T96+U96+V96</f>
        <v>38500</v>
      </c>
      <c r="AC96" s="111" t="s">
        <v>10</v>
      </c>
      <c r="AD96" s="1191">
        <v>7</v>
      </c>
      <c r="AE96" s="1184">
        <f>AE89*AD96</f>
        <v>0</v>
      </c>
      <c r="AF96" s="1243">
        <f>AF89*AD96</f>
        <v>560</v>
      </c>
      <c r="AG96" s="1191">
        <f>AG89*AD96</f>
        <v>280</v>
      </c>
      <c r="AH96" s="1179">
        <f>AE96+AF96</f>
        <v>560</v>
      </c>
      <c r="AK96" s="493"/>
    </row>
    <row r="97" spans="1:37" x14ac:dyDescent="0.3">
      <c r="A97" s="328" t="s">
        <v>17</v>
      </c>
      <c r="B97" s="1225"/>
      <c r="C97" s="1229"/>
      <c r="D97" s="1227"/>
      <c r="E97" s="1227"/>
      <c r="F97" s="1227"/>
      <c r="G97" s="1227"/>
      <c r="H97" s="1248"/>
      <c r="I97" s="1225"/>
      <c r="J97" s="1200"/>
      <c r="O97" s="328" t="s">
        <v>17</v>
      </c>
      <c r="P97" s="1225"/>
      <c r="Q97" s="1229"/>
      <c r="R97" s="1227"/>
      <c r="S97" s="1227"/>
      <c r="T97" s="1227"/>
      <c r="U97" s="1227"/>
      <c r="V97" s="1248"/>
      <c r="W97" s="1225"/>
      <c r="X97" s="1200"/>
      <c r="AC97" s="112" t="s">
        <v>17</v>
      </c>
      <c r="AD97" s="1192"/>
      <c r="AE97" s="1185"/>
      <c r="AF97" s="1244"/>
      <c r="AG97" s="1192"/>
      <c r="AH97" s="1200"/>
      <c r="AK97" s="493"/>
    </row>
    <row r="98" spans="1:37" ht="15" thickBot="1" x14ac:dyDescent="0.35">
      <c r="A98" s="328" t="s">
        <v>18</v>
      </c>
      <c r="B98" s="1178"/>
      <c r="C98" s="1161"/>
      <c r="D98" s="1228"/>
      <c r="E98" s="1228"/>
      <c r="F98" s="1228"/>
      <c r="G98" s="1228"/>
      <c r="H98" s="1247"/>
      <c r="I98" s="1178"/>
      <c r="J98" s="1180"/>
      <c r="O98" s="328" t="s">
        <v>18</v>
      </c>
      <c r="P98" s="1178"/>
      <c r="Q98" s="1161"/>
      <c r="R98" s="1228"/>
      <c r="S98" s="1228"/>
      <c r="T98" s="1228"/>
      <c r="U98" s="1228"/>
      <c r="V98" s="1247"/>
      <c r="W98" s="1178"/>
      <c r="X98" s="1180"/>
      <c r="AC98" s="113" t="s">
        <v>18</v>
      </c>
      <c r="AD98" s="1193"/>
      <c r="AE98" s="1186"/>
      <c r="AF98" s="1245"/>
      <c r="AG98" s="1193"/>
      <c r="AH98" s="1180"/>
      <c r="AK98" s="493"/>
    </row>
    <row r="99" spans="1:37" x14ac:dyDescent="0.3">
      <c r="A99" s="328" t="s">
        <v>14</v>
      </c>
      <c r="B99" s="1177">
        <v>10</v>
      </c>
      <c r="C99" s="1160">
        <f>C89*B99</f>
        <v>0</v>
      </c>
      <c r="D99" s="1226">
        <f>D89*B99</f>
        <v>10000</v>
      </c>
      <c r="E99" s="1226">
        <f>E89*B99</f>
        <v>8000</v>
      </c>
      <c r="F99" s="1226">
        <f>F89*B99</f>
        <v>8000</v>
      </c>
      <c r="G99" s="1226">
        <f>G89*B99</f>
        <v>8000</v>
      </c>
      <c r="H99" s="1246">
        <f>H89*B99</f>
        <v>8000</v>
      </c>
      <c r="I99" s="1177">
        <f>I89*B99</f>
        <v>16000</v>
      </c>
      <c r="J99" s="1179">
        <f t="shared" si="44"/>
        <v>42000</v>
      </c>
      <c r="O99" s="328" t="s">
        <v>14</v>
      </c>
      <c r="P99" s="1177">
        <v>10</v>
      </c>
      <c r="Q99" s="1160">
        <f>Q89*P99</f>
        <v>0</v>
      </c>
      <c r="R99" s="1226">
        <f>R89*P99</f>
        <v>15000</v>
      </c>
      <c r="S99" s="1226">
        <f>S89*P99</f>
        <v>8000</v>
      </c>
      <c r="T99" s="1226">
        <f>T89*P99</f>
        <v>8000</v>
      </c>
      <c r="U99" s="1226">
        <f>U89*P99</f>
        <v>8000</v>
      </c>
      <c r="V99" s="1246">
        <f>V89*P99</f>
        <v>16000</v>
      </c>
      <c r="W99" s="1177">
        <f>W89*P99</f>
        <v>24000</v>
      </c>
      <c r="X99" s="1179">
        <f t="shared" ref="X99" si="48">Q99+R99+S99+T99+U99+V99</f>
        <v>55000</v>
      </c>
      <c r="AC99" s="114" t="s">
        <v>14</v>
      </c>
      <c r="AD99" s="1230">
        <v>10</v>
      </c>
      <c r="AE99" s="1232">
        <f>AE89*AD99</f>
        <v>0</v>
      </c>
      <c r="AF99" s="1234">
        <f>AF89*AD99</f>
        <v>800</v>
      </c>
      <c r="AG99" s="1230">
        <f>AG89*AD99</f>
        <v>400</v>
      </c>
      <c r="AH99" s="1179">
        <f>AE99+AF99</f>
        <v>800</v>
      </c>
      <c r="AK99" s="493"/>
    </row>
    <row r="100" spans="1:37" ht="15" thickBot="1" x14ac:dyDescent="0.35">
      <c r="A100" s="432" t="s">
        <v>19</v>
      </c>
      <c r="B100" s="1178"/>
      <c r="C100" s="1161"/>
      <c r="D100" s="1228"/>
      <c r="E100" s="1228"/>
      <c r="F100" s="1228"/>
      <c r="G100" s="1228"/>
      <c r="H100" s="1247"/>
      <c r="I100" s="1178"/>
      <c r="J100" s="1180"/>
      <c r="O100" s="432" t="s">
        <v>19</v>
      </c>
      <c r="P100" s="1178"/>
      <c r="Q100" s="1161"/>
      <c r="R100" s="1228"/>
      <c r="S100" s="1228"/>
      <c r="T100" s="1228"/>
      <c r="U100" s="1228"/>
      <c r="V100" s="1247"/>
      <c r="W100" s="1178"/>
      <c r="X100" s="1180"/>
      <c r="AC100" s="115" t="s">
        <v>19</v>
      </c>
      <c r="AD100" s="1231"/>
      <c r="AE100" s="1233"/>
      <c r="AF100" s="1235"/>
      <c r="AG100" s="1231"/>
      <c r="AH100" s="1180"/>
      <c r="AK100" s="493"/>
    </row>
    <row r="101" spans="1:37" ht="15" thickBot="1" x14ac:dyDescent="0.35">
      <c r="A101" s="425" t="s">
        <v>15</v>
      </c>
      <c r="B101" s="329">
        <v>15</v>
      </c>
      <c r="C101" s="330">
        <f>C89*B101</f>
        <v>0</v>
      </c>
      <c r="D101" s="330">
        <f>D89*B101</f>
        <v>15000</v>
      </c>
      <c r="E101" s="331">
        <f>E89*B101</f>
        <v>12000</v>
      </c>
      <c r="F101" s="331">
        <f>F89*B101</f>
        <v>12000</v>
      </c>
      <c r="G101" s="331">
        <f>G89*B101</f>
        <v>12000</v>
      </c>
      <c r="H101" s="332">
        <f>H89*B101</f>
        <v>12000</v>
      </c>
      <c r="I101" s="329">
        <f>I89*B101</f>
        <v>24000</v>
      </c>
      <c r="J101" s="13">
        <f t="shared" si="44"/>
        <v>63000</v>
      </c>
      <c r="O101" s="425" t="s">
        <v>15</v>
      </c>
      <c r="P101" s="329">
        <v>15</v>
      </c>
      <c r="Q101" s="330">
        <f>Q89*P101</f>
        <v>0</v>
      </c>
      <c r="R101" s="330">
        <f>R89*P101</f>
        <v>22500</v>
      </c>
      <c r="S101" s="331">
        <f>S89*P101</f>
        <v>12000</v>
      </c>
      <c r="T101" s="331">
        <f>T89*P101</f>
        <v>12000</v>
      </c>
      <c r="U101" s="331">
        <f>U89*P101</f>
        <v>12000</v>
      </c>
      <c r="V101" s="332">
        <f>V89*P101</f>
        <v>24000</v>
      </c>
      <c r="W101" s="329">
        <f>W89*P101</f>
        <v>36000</v>
      </c>
      <c r="X101" s="13">
        <f t="shared" ref="X101:X104" si="49">Q101+R101+S101+T101+U101+V101</f>
        <v>82500</v>
      </c>
      <c r="AC101" s="116" t="s">
        <v>15</v>
      </c>
      <c r="AD101" s="131">
        <v>15</v>
      </c>
      <c r="AE101" s="147">
        <f>AE89*AD101</f>
        <v>0</v>
      </c>
      <c r="AF101" s="495">
        <f>AF89*AD101</f>
        <v>1200</v>
      </c>
      <c r="AG101" s="131">
        <f>AG89*AD101</f>
        <v>600</v>
      </c>
      <c r="AH101" s="13">
        <f>AE101+AF101</f>
        <v>1200</v>
      </c>
      <c r="AK101" s="493"/>
    </row>
    <row r="102" spans="1:37" ht="15" thickBot="1" x14ac:dyDescent="0.35">
      <c r="A102" s="425" t="s">
        <v>25</v>
      </c>
      <c r="B102" s="329">
        <v>20</v>
      </c>
      <c r="C102" s="330">
        <f>C89*B102</f>
        <v>0</v>
      </c>
      <c r="D102" s="330">
        <f>D89*B102</f>
        <v>20000</v>
      </c>
      <c r="E102" s="331">
        <f>E89*B102</f>
        <v>16000</v>
      </c>
      <c r="F102" s="331">
        <f>F89*B102</f>
        <v>16000</v>
      </c>
      <c r="G102" s="331">
        <f>G89*B102</f>
        <v>16000</v>
      </c>
      <c r="H102" s="332">
        <f>H89*B102</f>
        <v>16000</v>
      </c>
      <c r="I102" s="329">
        <f>I89*B102</f>
        <v>32000</v>
      </c>
      <c r="J102" s="13">
        <f t="shared" si="44"/>
        <v>84000</v>
      </c>
      <c r="O102" s="425" t="s">
        <v>25</v>
      </c>
      <c r="P102" s="329">
        <v>20</v>
      </c>
      <c r="Q102" s="330">
        <f>Q89*P102</f>
        <v>0</v>
      </c>
      <c r="R102" s="330">
        <f>R89*P102</f>
        <v>30000</v>
      </c>
      <c r="S102" s="331">
        <f>S89*P102</f>
        <v>16000</v>
      </c>
      <c r="T102" s="331">
        <f>T89*P102</f>
        <v>16000</v>
      </c>
      <c r="U102" s="331">
        <f>U89*P102</f>
        <v>16000</v>
      </c>
      <c r="V102" s="332">
        <f>V89*P102</f>
        <v>32000</v>
      </c>
      <c r="W102" s="329">
        <f>W89*P102</f>
        <v>48000</v>
      </c>
      <c r="X102" s="13">
        <f t="shared" si="49"/>
        <v>110000</v>
      </c>
      <c r="AC102" s="470" t="s">
        <v>25</v>
      </c>
      <c r="AD102" s="133">
        <v>20</v>
      </c>
      <c r="AE102" s="148">
        <f>AE89*AD102</f>
        <v>0</v>
      </c>
      <c r="AF102" s="496">
        <f>AF89*AD102</f>
        <v>1600</v>
      </c>
      <c r="AG102" s="133">
        <f>AG89*AD102</f>
        <v>800</v>
      </c>
      <c r="AH102" s="13">
        <f t="shared" ref="AH102:AH104" si="50">AE102+AF102</f>
        <v>1600</v>
      </c>
      <c r="AK102" s="493"/>
    </row>
    <row r="103" spans="1:37" ht="15" thickBot="1" x14ac:dyDescent="0.35">
      <c r="A103" s="425" t="s">
        <v>13</v>
      </c>
      <c r="B103" s="329">
        <v>35</v>
      </c>
      <c r="C103" s="330">
        <f>C89*B103</f>
        <v>0</v>
      </c>
      <c r="D103" s="330">
        <f>D89*B103</f>
        <v>35000</v>
      </c>
      <c r="E103" s="331">
        <f>E89*B103</f>
        <v>28000</v>
      </c>
      <c r="F103" s="331">
        <f>F89*B103</f>
        <v>28000</v>
      </c>
      <c r="G103" s="331">
        <f>G89*B103</f>
        <v>28000</v>
      </c>
      <c r="H103" s="332">
        <f>H89*B103</f>
        <v>28000</v>
      </c>
      <c r="I103" s="329">
        <f>I89*B103</f>
        <v>56000</v>
      </c>
      <c r="J103" s="13">
        <f t="shared" si="44"/>
        <v>147000</v>
      </c>
      <c r="O103" s="425" t="s">
        <v>13</v>
      </c>
      <c r="P103" s="329">
        <v>35</v>
      </c>
      <c r="Q103" s="330">
        <f>Q89*P103</f>
        <v>0</v>
      </c>
      <c r="R103" s="330">
        <f>R89*P103</f>
        <v>52500</v>
      </c>
      <c r="S103" s="331">
        <f>S89*P103</f>
        <v>28000</v>
      </c>
      <c r="T103" s="331">
        <f>T89*P103</f>
        <v>28000</v>
      </c>
      <c r="U103" s="331">
        <f>U89*P103</f>
        <v>28000</v>
      </c>
      <c r="V103" s="332">
        <f>V89*P103</f>
        <v>56000</v>
      </c>
      <c r="W103" s="329">
        <f>W89*P103</f>
        <v>84000</v>
      </c>
      <c r="X103" s="13">
        <f t="shared" si="49"/>
        <v>192500</v>
      </c>
      <c r="AC103" s="117" t="s">
        <v>13</v>
      </c>
      <c r="AD103" s="135">
        <v>35</v>
      </c>
      <c r="AE103" s="149">
        <f>AE89*AD103</f>
        <v>0</v>
      </c>
      <c r="AF103" s="497">
        <f>AF89*AD103</f>
        <v>2800</v>
      </c>
      <c r="AG103" s="135">
        <f>AG89*AD103</f>
        <v>1400</v>
      </c>
      <c r="AH103" s="13">
        <f t="shared" si="50"/>
        <v>2800</v>
      </c>
      <c r="AK103" s="493"/>
    </row>
    <row r="104" spans="1:37" ht="15" thickBot="1" x14ac:dyDescent="0.35">
      <c r="A104" s="426" t="s">
        <v>11</v>
      </c>
      <c r="B104" s="427">
        <v>40</v>
      </c>
      <c r="C104" s="428">
        <f>C89*B104</f>
        <v>0</v>
      </c>
      <c r="D104" s="428">
        <f>D89*B104</f>
        <v>40000</v>
      </c>
      <c r="E104" s="429">
        <f>E89*B104</f>
        <v>32000</v>
      </c>
      <c r="F104" s="429">
        <f>F89*B104</f>
        <v>32000</v>
      </c>
      <c r="G104" s="429">
        <f>G89*B104</f>
        <v>32000</v>
      </c>
      <c r="H104" s="430">
        <f>H89*B104</f>
        <v>32000</v>
      </c>
      <c r="I104" s="431">
        <f>I89*B104</f>
        <v>64000</v>
      </c>
      <c r="J104" s="178">
        <f t="shared" si="44"/>
        <v>168000</v>
      </c>
      <c r="O104" s="426" t="s">
        <v>11</v>
      </c>
      <c r="P104" s="427">
        <v>40</v>
      </c>
      <c r="Q104" s="428">
        <f>Q89*P104</f>
        <v>0</v>
      </c>
      <c r="R104" s="428">
        <f>R89*P104</f>
        <v>60000</v>
      </c>
      <c r="S104" s="429">
        <f>S89*P104</f>
        <v>32000</v>
      </c>
      <c r="T104" s="429">
        <f>T89*P104</f>
        <v>32000</v>
      </c>
      <c r="U104" s="429">
        <f>U89*P104</f>
        <v>32000</v>
      </c>
      <c r="V104" s="430">
        <f>V89*P104</f>
        <v>64000</v>
      </c>
      <c r="W104" s="431">
        <f>W89*P104</f>
        <v>96000</v>
      </c>
      <c r="X104" s="412">
        <f t="shared" si="49"/>
        <v>220000</v>
      </c>
      <c r="AC104" s="118" t="s">
        <v>11</v>
      </c>
      <c r="AD104" s="137">
        <v>40</v>
      </c>
      <c r="AE104" s="150">
        <f>AE89*AD104</f>
        <v>0</v>
      </c>
      <c r="AF104" s="498">
        <f>AF89*AD104</f>
        <v>3200</v>
      </c>
      <c r="AG104" s="139">
        <f>AG89*AD104</f>
        <v>1600</v>
      </c>
      <c r="AH104" s="13">
        <f t="shared" si="50"/>
        <v>3200</v>
      </c>
      <c r="AK104" s="493"/>
    </row>
    <row r="105" spans="1:37" ht="15" thickBot="1" x14ac:dyDescent="0.35">
      <c r="AK105" s="493"/>
    </row>
    <row r="106" spans="1:37" ht="15" thickBot="1" x14ac:dyDescent="0.35">
      <c r="A106" s="164" t="s">
        <v>35</v>
      </c>
      <c r="B106" s="100" t="s">
        <v>32</v>
      </c>
      <c r="C106" s="1218" t="s">
        <v>43</v>
      </c>
      <c r="D106" s="1222"/>
      <c r="E106" s="1222"/>
      <c r="F106" s="1222"/>
      <c r="G106" s="1222"/>
      <c r="H106" s="1222"/>
      <c r="I106" s="1219"/>
      <c r="J106" s="13" t="s">
        <v>42</v>
      </c>
      <c r="O106" s="164" t="s">
        <v>35</v>
      </c>
      <c r="P106" s="100" t="s">
        <v>32</v>
      </c>
      <c r="Q106" s="1218" t="s">
        <v>95</v>
      </c>
      <c r="R106" s="1222"/>
      <c r="S106" s="1222"/>
      <c r="T106" s="1222"/>
      <c r="U106" s="1222"/>
      <c r="V106" s="1222"/>
      <c r="W106" s="1219"/>
      <c r="X106" s="13" t="s">
        <v>42</v>
      </c>
      <c r="AC106" s="164" t="s">
        <v>35</v>
      </c>
      <c r="AD106" s="100" t="s">
        <v>32</v>
      </c>
      <c r="AE106" s="1218" t="s">
        <v>102</v>
      </c>
      <c r="AF106" s="1222"/>
      <c r="AG106" s="1219"/>
      <c r="AH106" s="13" t="s">
        <v>42</v>
      </c>
      <c r="AK106" s="493"/>
    </row>
    <row r="107" spans="1:37" ht="15.6" thickTop="1" thickBot="1" x14ac:dyDescent="0.35">
      <c r="A107" s="172" t="s">
        <v>39</v>
      </c>
      <c r="B107" s="167" t="s">
        <v>33</v>
      </c>
      <c r="C107" s="140">
        <v>0</v>
      </c>
      <c r="D107" s="151">
        <v>1</v>
      </c>
      <c r="E107" s="151">
        <v>2</v>
      </c>
      <c r="F107" s="151">
        <v>3</v>
      </c>
      <c r="G107" s="151">
        <v>4</v>
      </c>
      <c r="H107" s="101">
        <v>5</v>
      </c>
      <c r="I107" s="13" t="s">
        <v>34</v>
      </c>
      <c r="J107" s="179"/>
      <c r="O107" s="172" t="s">
        <v>39</v>
      </c>
      <c r="P107" s="167" t="s">
        <v>33</v>
      </c>
      <c r="Q107" s="140">
        <v>0</v>
      </c>
      <c r="R107" s="151">
        <v>1</v>
      </c>
      <c r="S107" s="151">
        <v>2</v>
      </c>
      <c r="T107" s="151">
        <v>3</v>
      </c>
      <c r="U107" s="151">
        <v>4</v>
      </c>
      <c r="V107" s="101">
        <v>5</v>
      </c>
      <c r="W107" s="13" t="s">
        <v>34</v>
      </c>
      <c r="X107" s="413"/>
      <c r="AC107" s="172" t="s">
        <v>39</v>
      </c>
      <c r="AD107" s="167" t="s">
        <v>33</v>
      </c>
      <c r="AE107" s="140">
        <v>0</v>
      </c>
      <c r="AF107" s="151">
        <v>1</v>
      </c>
      <c r="AG107" s="13" t="s">
        <v>34</v>
      </c>
      <c r="AH107" s="472"/>
      <c r="AK107" s="493"/>
    </row>
    <row r="108" spans="1:37" ht="15.6" thickTop="1" thickBot="1" x14ac:dyDescent="0.35">
      <c r="A108" s="168" t="s">
        <v>3</v>
      </c>
      <c r="B108" s="119">
        <v>0.2</v>
      </c>
      <c r="C108" s="141">
        <f>C110*B108</f>
        <v>0</v>
      </c>
      <c r="D108" s="141">
        <f>D110*B108</f>
        <v>50</v>
      </c>
      <c r="E108" s="152">
        <f>E110*B108</f>
        <v>40</v>
      </c>
      <c r="F108" s="152">
        <f>F110*B108</f>
        <v>40</v>
      </c>
      <c r="G108" s="152">
        <f>G110*B108</f>
        <v>40</v>
      </c>
      <c r="H108" s="120">
        <f>H110*B108</f>
        <v>40</v>
      </c>
      <c r="I108" s="119">
        <f>I110*B108</f>
        <v>80</v>
      </c>
      <c r="J108" s="177">
        <f>C108+D108+E108+F108+G108+H108</f>
        <v>210</v>
      </c>
      <c r="O108" s="168" t="s">
        <v>3</v>
      </c>
      <c r="P108" s="119">
        <v>0.2</v>
      </c>
      <c r="Q108" s="141">
        <f>Q110*P108</f>
        <v>0</v>
      </c>
      <c r="R108" s="141">
        <f>R110*P108</f>
        <v>75</v>
      </c>
      <c r="S108" s="152">
        <f>S110*P108</f>
        <v>40</v>
      </c>
      <c r="T108" s="152">
        <f>T110*P108</f>
        <v>40</v>
      </c>
      <c r="U108" s="152">
        <f>U110*P108</f>
        <v>40</v>
      </c>
      <c r="V108" s="120">
        <f>V110*P108</f>
        <v>80</v>
      </c>
      <c r="W108" s="119">
        <f>W110*P108</f>
        <v>120</v>
      </c>
      <c r="X108" s="411">
        <f>Q108+R108+S108+T108+U108+V108</f>
        <v>275</v>
      </c>
      <c r="AC108" s="328" t="s">
        <v>3</v>
      </c>
      <c r="AD108" s="329">
        <v>0.2</v>
      </c>
      <c r="AE108" s="330">
        <f>AE110*AD108</f>
        <v>0</v>
      </c>
      <c r="AF108" s="494">
        <f>AF110*AD108</f>
        <v>4</v>
      </c>
      <c r="AG108" s="329">
        <f>AG110*AD108</f>
        <v>2</v>
      </c>
      <c r="AH108" s="471">
        <f>AE108+AF108</f>
        <v>4</v>
      </c>
      <c r="AK108" s="493"/>
    </row>
    <row r="109" spans="1:37" ht="15" thickBot="1" x14ac:dyDescent="0.35">
      <c r="A109" s="103" t="s">
        <v>4</v>
      </c>
      <c r="B109" s="121">
        <v>0.5</v>
      </c>
      <c r="C109" s="142">
        <f>C110*B109</f>
        <v>0</v>
      </c>
      <c r="D109" s="142">
        <f>D110*B109</f>
        <v>125</v>
      </c>
      <c r="E109" s="153">
        <f>E110*B109</f>
        <v>100</v>
      </c>
      <c r="F109" s="153">
        <f>F110*B109</f>
        <v>100</v>
      </c>
      <c r="G109" s="153">
        <f>G110*B109</f>
        <v>100</v>
      </c>
      <c r="H109" s="122">
        <f>H110*B109</f>
        <v>100</v>
      </c>
      <c r="I109" s="121">
        <f>I110*B109</f>
        <v>200</v>
      </c>
      <c r="J109" s="13">
        <f t="shared" ref="J109:J125" si="51">C109+D109+E109+F109+G109+H109</f>
        <v>525</v>
      </c>
      <c r="O109" s="103" t="s">
        <v>4</v>
      </c>
      <c r="P109" s="121">
        <v>0.5</v>
      </c>
      <c r="Q109" s="142">
        <f>Q110*P109</f>
        <v>0</v>
      </c>
      <c r="R109" s="142">
        <f>R110*P109</f>
        <v>187.5</v>
      </c>
      <c r="S109" s="153">
        <f>S110*P109</f>
        <v>100</v>
      </c>
      <c r="T109" s="153">
        <f>T110*P109</f>
        <v>100</v>
      </c>
      <c r="U109" s="153">
        <f>U110*P109</f>
        <v>100</v>
      </c>
      <c r="V109" s="122">
        <f>V110*P109</f>
        <v>200</v>
      </c>
      <c r="W109" s="121">
        <f>W110*P109</f>
        <v>300</v>
      </c>
      <c r="X109" s="13">
        <f t="shared" ref="X109:X114" si="52">Q109+R109+S109+T109+U109+V109</f>
        <v>687.5</v>
      </c>
      <c r="AC109" s="328" t="s">
        <v>4</v>
      </c>
      <c r="AD109" s="329">
        <v>0.5</v>
      </c>
      <c r="AE109" s="330">
        <f>AE110*AD109</f>
        <v>0</v>
      </c>
      <c r="AF109" s="494">
        <f>AF110*AD109</f>
        <v>10</v>
      </c>
      <c r="AG109" s="329">
        <f>AG110*AD109</f>
        <v>5</v>
      </c>
      <c r="AH109" s="471">
        <f t="shared" ref="AH109:AH113" si="53">AE109+AF109</f>
        <v>10</v>
      </c>
      <c r="AK109" s="493"/>
    </row>
    <row r="110" spans="1:37" ht="15" thickBot="1" x14ac:dyDescent="0.35">
      <c r="A110" s="104" t="s">
        <v>5</v>
      </c>
      <c r="B110" s="123">
        <v>1</v>
      </c>
      <c r="C110" s="143">
        <v>0</v>
      </c>
      <c r="D110" s="143">
        <v>250</v>
      </c>
      <c r="E110" s="143">
        <v>200</v>
      </c>
      <c r="F110" s="143">
        <v>200</v>
      </c>
      <c r="G110" s="143">
        <v>200</v>
      </c>
      <c r="H110" s="326">
        <v>200</v>
      </c>
      <c r="I110" s="123">
        <v>400</v>
      </c>
      <c r="J110" s="13">
        <f t="shared" si="51"/>
        <v>1050</v>
      </c>
      <c r="O110" s="104" t="s">
        <v>5</v>
      </c>
      <c r="P110" s="123">
        <v>1</v>
      </c>
      <c r="Q110" s="143">
        <v>0</v>
      </c>
      <c r="R110" s="143">
        <v>375</v>
      </c>
      <c r="S110" s="143">
        <v>200</v>
      </c>
      <c r="T110" s="143">
        <v>200</v>
      </c>
      <c r="U110" s="143">
        <v>200</v>
      </c>
      <c r="V110" s="326">
        <v>400</v>
      </c>
      <c r="W110" s="123">
        <v>600</v>
      </c>
      <c r="X110" s="13">
        <f t="shared" si="52"/>
        <v>1375</v>
      </c>
      <c r="AC110" s="328" t="s">
        <v>5</v>
      </c>
      <c r="AD110" s="329">
        <v>1</v>
      </c>
      <c r="AE110" s="330">
        <v>0</v>
      </c>
      <c r="AF110" s="494">
        <v>20</v>
      </c>
      <c r="AG110" s="329">
        <v>10</v>
      </c>
      <c r="AH110" s="471">
        <f t="shared" si="53"/>
        <v>20</v>
      </c>
      <c r="AK110" s="493"/>
    </row>
    <row r="111" spans="1:37" ht="15" thickBot="1" x14ac:dyDescent="0.35">
      <c r="A111" s="105" t="s">
        <v>6</v>
      </c>
      <c r="B111" s="125">
        <v>1.5</v>
      </c>
      <c r="C111" s="144">
        <f>C110*B111</f>
        <v>0</v>
      </c>
      <c r="D111" s="144">
        <f>D110*B111</f>
        <v>375</v>
      </c>
      <c r="E111" s="155">
        <f>E110*B111</f>
        <v>300</v>
      </c>
      <c r="F111" s="155">
        <f>F110*B111</f>
        <v>300</v>
      </c>
      <c r="G111" s="155">
        <f>G110*B111</f>
        <v>300</v>
      </c>
      <c r="H111" s="126">
        <f>H110*B111</f>
        <v>300</v>
      </c>
      <c r="I111" s="125">
        <f>I110*B111</f>
        <v>600</v>
      </c>
      <c r="J111" s="13">
        <f t="shared" si="51"/>
        <v>1575</v>
      </c>
      <c r="O111" s="105" t="s">
        <v>6</v>
      </c>
      <c r="P111" s="125">
        <v>1.5</v>
      </c>
      <c r="Q111" s="144">
        <f>Q110*P111</f>
        <v>0</v>
      </c>
      <c r="R111" s="144">
        <f>R110*P111</f>
        <v>562.5</v>
      </c>
      <c r="S111" s="155">
        <f>S110*P111</f>
        <v>300</v>
      </c>
      <c r="T111" s="155">
        <f>T110*P111</f>
        <v>300</v>
      </c>
      <c r="U111" s="155">
        <f>U110*P111</f>
        <v>300</v>
      </c>
      <c r="V111" s="126">
        <f>V110*P111</f>
        <v>600</v>
      </c>
      <c r="W111" s="125">
        <f>W110*P111</f>
        <v>900</v>
      </c>
      <c r="X111" s="13">
        <f t="shared" si="52"/>
        <v>2062.5</v>
      </c>
      <c r="AC111" s="328" t="s">
        <v>6</v>
      </c>
      <c r="AD111" s="329">
        <v>1.5</v>
      </c>
      <c r="AE111" s="330">
        <f>AE110*AD111</f>
        <v>0</v>
      </c>
      <c r="AF111" s="494">
        <f>AF110*AD111</f>
        <v>30</v>
      </c>
      <c r="AG111" s="329">
        <f>AG110*AD111</f>
        <v>15</v>
      </c>
      <c r="AH111" s="471">
        <f t="shared" si="53"/>
        <v>30</v>
      </c>
      <c r="AK111" s="493"/>
    </row>
    <row r="112" spans="1:37" ht="15" thickBot="1" x14ac:dyDescent="0.35">
      <c r="A112" s="106" t="s">
        <v>7</v>
      </c>
      <c r="B112" s="127">
        <v>2</v>
      </c>
      <c r="C112" s="145">
        <f>C110*B112</f>
        <v>0</v>
      </c>
      <c r="D112" s="145">
        <f>D110*B112</f>
        <v>500</v>
      </c>
      <c r="E112" s="156">
        <f>E110*B112</f>
        <v>400</v>
      </c>
      <c r="F112" s="156">
        <f>F110*B112</f>
        <v>400</v>
      </c>
      <c r="G112" s="156">
        <f>G110*B112</f>
        <v>400</v>
      </c>
      <c r="H112" s="128">
        <f>H110*B112</f>
        <v>400</v>
      </c>
      <c r="I112" s="127">
        <f>I110*B112</f>
        <v>800</v>
      </c>
      <c r="J112" s="13">
        <f t="shared" si="51"/>
        <v>2100</v>
      </c>
      <c r="O112" s="106" t="s">
        <v>7</v>
      </c>
      <c r="P112" s="127">
        <v>2</v>
      </c>
      <c r="Q112" s="145">
        <f>Q110*P112</f>
        <v>0</v>
      </c>
      <c r="R112" s="145">
        <f>R110*P112</f>
        <v>750</v>
      </c>
      <c r="S112" s="156">
        <f>S110*P112</f>
        <v>400</v>
      </c>
      <c r="T112" s="156">
        <f>T110*P112</f>
        <v>400</v>
      </c>
      <c r="U112" s="156">
        <f>U110*P112</f>
        <v>400</v>
      </c>
      <c r="V112" s="128">
        <f>V110*P112</f>
        <v>800</v>
      </c>
      <c r="W112" s="127">
        <f>W110*P112</f>
        <v>1200</v>
      </c>
      <c r="X112" s="13">
        <f t="shared" si="52"/>
        <v>2750</v>
      </c>
      <c r="AC112" s="328" t="s">
        <v>7</v>
      </c>
      <c r="AD112" s="329">
        <v>2</v>
      </c>
      <c r="AE112" s="330">
        <f>AE110*AD112</f>
        <v>0</v>
      </c>
      <c r="AF112" s="494">
        <f>AF110*AD112</f>
        <v>40</v>
      </c>
      <c r="AG112" s="329">
        <f>AG110*AD112</f>
        <v>20</v>
      </c>
      <c r="AH112" s="471">
        <f t="shared" si="53"/>
        <v>40</v>
      </c>
      <c r="AK112" s="493"/>
    </row>
    <row r="113" spans="1:40" ht="15" thickBot="1" x14ac:dyDescent="0.35">
      <c r="A113" s="107" t="s">
        <v>8</v>
      </c>
      <c r="B113" s="129">
        <v>3</v>
      </c>
      <c r="C113" s="146">
        <f>C110*B113</f>
        <v>0</v>
      </c>
      <c r="D113" s="146">
        <f>D110*B113</f>
        <v>750</v>
      </c>
      <c r="E113" s="157">
        <f>E110*B113</f>
        <v>600</v>
      </c>
      <c r="F113" s="157">
        <f>F110*B113</f>
        <v>600</v>
      </c>
      <c r="G113" s="157">
        <f>G110*B113</f>
        <v>600</v>
      </c>
      <c r="H113" s="130">
        <f>H110*B113</f>
        <v>600</v>
      </c>
      <c r="I113" s="129">
        <f>I110*B113</f>
        <v>1200</v>
      </c>
      <c r="J113" s="13">
        <f t="shared" si="51"/>
        <v>3150</v>
      </c>
      <c r="O113" s="107" t="s">
        <v>8</v>
      </c>
      <c r="P113" s="129">
        <v>3</v>
      </c>
      <c r="Q113" s="146">
        <f>Q110*P113</f>
        <v>0</v>
      </c>
      <c r="R113" s="146">
        <f>R110*P113</f>
        <v>1125</v>
      </c>
      <c r="S113" s="157">
        <f>S110*P113</f>
        <v>600</v>
      </c>
      <c r="T113" s="157">
        <f>T110*P113</f>
        <v>600</v>
      </c>
      <c r="U113" s="157">
        <f>U110*P113</f>
        <v>600</v>
      </c>
      <c r="V113" s="130">
        <f>V110*P113</f>
        <v>1200</v>
      </c>
      <c r="W113" s="129">
        <f>W110*P113</f>
        <v>1800</v>
      </c>
      <c r="X113" s="13">
        <f t="shared" si="52"/>
        <v>4125</v>
      </c>
      <c r="AC113" s="328" t="s">
        <v>8</v>
      </c>
      <c r="AD113" s="329">
        <v>3</v>
      </c>
      <c r="AE113" s="330">
        <f>AE110*AD113</f>
        <v>0</v>
      </c>
      <c r="AF113" s="494">
        <f>AF110*AD113</f>
        <v>60</v>
      </c>
      <c r="AG113" s="329">
        <f>AG110*AD113</f>
        <v>30</v>
      </c>
      <c r="AH113" s="471">
        <f t="shared" si="53"/>
        <v>60</v>
      </c>
      <c r="AK113" s="493"/>
    </row>
    <row r="114" spans="1:40" x14ac:dyDescent="0.3">
      <c r="A114" s="328" t="s">
        <v>12</v>
      </c>
      <c r="B114" s="1177">
        <v>5</v>
      </c>
      <c r="C114" s="1160">
        <f>C110*B114</f>
        <v>0</v>
      </c>
      <c r="D114" s="1226">
        <f>D110*B114</f>
        <v>1250</v>
      </c>
      <c r="E114" s="1226">
        <f>E110*B114</f>
        <v>1000</v>
      </c>
      <c r="F114" s="1226">
        <f>F110*B114</f>
        <v>1000</v>
      </c>
      <c r="G114" s="1226">
        <f>G110*B114</f>
        <v>1000</v>
      </c>
      <c r="H114" s="1246">
        <f>H110*B114</f>
        <v>1000</v>
      </c>
      <c r="I114" s="1177">
        <f>I110*B114</f>
        <v>2000</v>
      </c>
      <c r="J114" s="1179">
        <f t="shared" si="51"/>
        <v>5250</v>
      </c>
      <c r="O114" s="328" t="s">
        <v>12</v>
      </c>
      <c r="P114" s="1177">
        <v>5</v>
      </c>
      <c r="Q114" s="1160">
        <f>Q110*P114</f>
        <v>0</v>
      </c>
      <c r="R114" s="1226">
        <f>R110*P114</f>
        <v>1875</v>
      </c>
      <c r="S114" s="1226">
        <f>S110*P114</f>
        <v>1000</v>
      </c>
      <c r="T114" s="1226">
        <f>T110*P114</f>
        <v>1000</v>
      </c>
      <c r="U114" s="1226">
        <f>U110*P114</f>
        <v>1000</v>
      </c>
      <c r="V114" s="1246">
        <f>V110*P114</f>
        <v>2000</v>
      </c>
      <c r="W114" s="1177">
        <f>W110*P114</f>
        <v>3000</v>
      </c>
      <c r="X114" s="1179">
        <f t="shared" si="52"/>
        <v>6875</v>
      </c>
      <c r="AC114" s="108" t="s">
        <v>12</v>
      </c>
      <c r="AD114" s="1158">
        <v>5</v>
      </c>
      <c r="AE114" s="1173">
        <f>AE110*AD114</f>
        <v>0</v>
      </c>
      <c r="AF114" s="1240">
        <f>AF110*AD114</f>
        <v>100</v>
      </c>
      <c r="AG114" s="1158">
        <f>AG110*AD114</f>
        <v>50</v>
      </c>
      <c r="AH114" s="1179">
        <f>AE114+AF114</f>
        <v>100</v>
      </c>
      <c r="AK114" s="493"/>
    </row>
    <row r="115" spans="1:40" x14ac:dyDescent="0.3">
      <c r="A115" s="328" t="s">
        <v>16</v>
      </c>
      <c r="B115" s="1225"/>
      <c r="C115" s="1229"/>
      <c r="D115" s="1227"/>
      <c r="E115" s="1227"/>
      <c r="F115" s="1227"/>
      <c r="G115" s="1227"/>
      <c r="H115" s="1248"/>
      <c r="I115" s="1225"/>
      <c r="J115" s="1200"/>
      <c r="O115" s="328" t="s">
        <v>16</v>
      </c>
      <c r="P115" s="1225"/>
      <c r="Q115" s="1229"/>
      <c r="R115" s="1227"/>
      <c r="S115" s="1227"/>
      <c r="T115" s="1227"/>
      <c r="U115" s="1227"/>
      <c r="V115" s="1248"/>
      <c r="W115" s="1225"/>
      <c r="X115" s="1200"/>
      <c r="AC115" s="109" t="s">
        <v>16</v>
      </c>
      <c r="AD115" s="1236"/>
      <c r="AE115" s="1239"/>
      <c r="AF115" s="1241"/>
      <c r="AG115" s="1236"/>
      <c r="AH115" s="1200"/>
      <c r="AK115" s="493"/>
    </row>
    <row r="116" spans="1:40" ht="15" thickBot="1" x14ac:dyDescent="0.35">
      <c r="A116" s="328" t="s">
        <v>9</v>
      </c>
      <c r="B116" s="1178"/>
      <c r="C116" s="1161"/>
      <c r="D116" s="1228"/>
      <c r="E116" s="1228"/>
      <c r="F116" s="1228"/>
      <c r="G116" s="1228"/>
      <c r="H116" s="1247"/>
      <c r="I116" s="1178"/>
      <c r="J116" s="1180"/>
      <c r="O116" s="328" t="s">
        <v>9</v>
      </c>
      <c r="P116" s="1178"/>
      <c r="Q116" s="1161"/>
      <c r="R116" s="1228"/>
      <c r="S116" s="1228"/>
      <c r="T116" s="1228"/>
      <c r="U116" s="1228"/>
      <c r="V116" s="1247"/>
      <c r="W116" s="1178"/>
      <c r="X116" s="1180"/>
      <c r="AC116" s="110" t="s">
        <v>9</v>
      </c>
      <c r="AD116" s="1159"/>
      <c r="AE116" s="1174"/>
      <c r="AF116" s="1242"/>
      <c r="AG116" s="1159"/>
      <c r="AH116" s="1180"/>
      <c r="AK116" s="493"/>
    </row>
    <row r="117" spans="1:40" x14ac:dyDescent="0.3">
      <c r="A117" s="328" t="s">
        <v>10</v>
      </c>
      <c r="B117" s="1177">
        <v>7</v>
      </c>
      <c r="C117" s="1160">
        <f>C110*B117</f>
        <v>0</v>
      </c>
      <c r="D117" s="1226">
        <f>D110*B117</f>
        <v>1750</v>
      </c>
      <c r="E117" s="1226">
        <f>E110*B117</f>
        <v>1400</v>
      </c>
      <c r="F117" s="1226">
        <f>F110*B117</f>
        <v>1400</v>
      </c>
      <c r="G117" s="1226">
        <f>G110*B117</f>
        <v>1400</v>
      </c>
      <c r="H117" s="1246">
        <f>H110*B117</f>
        <v>1400</v>
      </c>
      <c r="I117" s="1177">
        <f>I110*B117</f>
        <v>2800</v>
      </c>
      <c r="J117" s="1179">
        <f t="shared" si="51"/>
        <v>7350</v>
      </c>
      <c r="O117" s="328" t="s">
        <v>10</v>
      </c>
      <c r="P117" s="1177">
        <v>7</v>
      </c>
      <c r="Q117" s="1160">
        <f>Q110*P117</f>
        <v>0</v>
      </c>
      <c r="R117" s="1226">
        <f>R110*P117</f>
        <v>2625</v>
      </c>
      <c r="S117" s="1226">
        <f>S110*P117</f>
        <v>1400</v>
      </c>
      <c r="T117" s="1226">
        <f>T110*P117</f>
        <v>1400</v>
      </c>
      <c r="U117" s="1226">
        <f>U110*P117</f>
        <v>1400</v>
      </c>
      <c r="V117" s="1246">
        <f>V110*P117</f>
        <v>2800</v>
      </c>
      <c r="W117" s="1177">
        <f>W110*P117</f>
        <v>4200</v>
      </c>
      <c r="X117" s="1179">
        <f t="shared" ref="X117" si="54">Q117+R117+S117+T117+U117+V117</f>
        <v>9625</v>
      </c>
      <c r="AC117" s="111" t="s">
        <v>10</v>
      </c>
      <c r="AD117" s="1191">
        <v>7</v>
      </c>
      <c r="AE117" s="1184">
        <f>AE110*AD117</f>
        <v>0</v>
      </c>
      <c r="AF117" s="1243">
        <f>AF110*AD117</f>
        <v>140</v>
      </c>
      <c r="AG117" s="1191">
        <f>AG110*AD117</f>
        <v>70</v>
      </c>
      <c r="AH117" s="1179">
        <f>AE117+AF117</f>
        <v>140</v>
      </c>
      <c r="AK117" s="493"/>
    </row>
    <row r="118" spans="1:40" x14ac:dyDescent="0.3">
      <c r="A118" s="328" t="s">
        <v>17</v>
      </c>
      <c r="B118" s="1225"/>
      <c r="C118" s="1229"/>
      <c r="D118" s="1227"/>
      <c r="E118" s="1227"/>
      <c r="F118" s="1227"/>
      <c r="G118" s="1227"/>
      <c r="H118" s="1248"/>
      <c r="I118" s="1225"/>
      <c r="J118" s="1200"/>
      <c r="O118" s="328" t="s">
        <v>17</v>
      </c>
      <c r="P118" s="1225"/>
      <c r="Q118" s="1229"/>
      <c r="R118" s="1227"/>
      <c r="S118" s="1227"/>
      <c r="T118" s="1227"/>
      <c r="U118" s="1227"/>
      <c r="V118" s="1248"/>
      <c r="W118" s="1225"/>
      <c r="X118" s="1200"/>
      <c r="AC118" s="112" t="s">
        <v>17</v>
      </c>
      <c r="AD118" s="1192"/>
      <c r="AE118" s="1185"/>
      <c r="AF118" s="1244"/>
      <c r="AG118" s="1192"/>
      <c r="AH118" s="1200"/>
      <c r="AK118" s="493"/>
    </row>
    <row r="119" spans="1:40" ht="15" thickBot="1" x14ac:dyDescent="0.35">
      <c r="A119" s="328" t="s">
        <v>18</v>
      </c>
      <c r="B119" s="1178"/>
      <c r="C119" s="1161"/>
      <c r="D119" s="1228"/>
      <c r="E119" s="1228"/>
      <c r="F119" s="1228"/>
      <c r="G119" s="1228"/>
      <c r="H119" s="1247"/>
      <c r="I119" s="1178"/>
      <c r="J119" s="1180"/>
      <c r="O119" s="328" t="s">
        <v>18</v>
      </c>
      <c r="P119" s="1178"/>
      <c r="Q119" s="1161"/>
      <c r="R119" s="1228"/>
      <c r="S119" s="1228"/>
      <c r="T119" s="1228"/>
      <c r="U119" s="1228"/>
      <c r="V119" s="1247"/>
      <c r="W119" s="1178"/>
      <c r="X119" s="1180"/>
      <c r="AC119" s="113" t="s">
        <v>18</v>
      </c>
      <c r="AD119" s="1193"/>
      <c r="AE119" s="1186"/>
      <c r="AF119" s="1245"/>
      <c r="AG119" s="1193"/>
      <c r="AH119" s="1180"/>
      <c r="AK119" s="493"/>
    </row>
    <row r="120" spans="1:40" x14ac:dyDescent="0.3">
      <c r="A120" s="328" t="s">
        <v>14</v>
      </c>
      <c r="B120" s="1177">
        <v>10</v>
      </c>
      <c r="C120" s="1160">
        <f>C110*B120</f>
        <v>0</v>
      </c>
      <c r="D120" s="1226">
        <f>D110*B120</f>
        <v>2500</v>
      </c>
      <c r="E120" s="1226">
        <f>E110*B120</f>
        <v>2000</v>
      </c>
      <c r="F120" s="1226">
        <f>F110*B120</f>
        <v>2000</v>
      </c>
      <c r="G120" s="1226">
        <f>G110*B120</f>
        <v>2000</v>
      </c>
      <c r="H120" s="1246">
        <f>H110*B120</f>
        <v>2000</v>
      </c>
      <c r="I120" s="1177">
        <f>I110*B120</f>
        <v>4000</v>
      </c>
      <c r="J120" s="1179">
        <f t="shared" si="51"/>
        <v>10500</v>
      </c>
      <c r="O120" s="328" t="s">
        <v>14</v>
      </c>
      <c r="P120" s="1177">
        <v>10</v>
      </c>
      <c r="Q120" s="1160">
        <f>Q110*P120</f>
        <v>0</v>
      </c>
      <c r="R120" s="1226">
        <f>R110*P120</f>
        <v>3750</v>
      </c>
      <c r="S120" s="1226">
        <f>S110*P120</f>
        <v>2000</v>
      </c>
      <c r="T120" s="1226">
        <f>T110*P120</f>
        <v>2000</v>
      </c>
      <c r="U120" s="1226">
        <f>U110*P120</f>
        <v>2000</v>
      </c>
      <c r="V120" s="1246">
        <f>V110*P120</f>
        <v>4000</v>
      </c>
      <c r="W120" s="1177">
        <f>W110*P120</f>
        <v>6000</v>
      </c>
      <c r="X120" s="1179">
        <f t="shared" ref="X120" si="55">Q120+R120+S120+T120+U120+V120</f>
        <v>13750</v>
      </c>
      <c r="AC120" s="114" t="s">
        <v>14</v>
      </c>
      <c r="AD120" s="1230">
        <v>10</v>
      </c>
      <c r="AE120" s="1232">
        <f>AE110*AD120</f>
        <v>0</v>
      </c>
      <c r="AF120" s="1234">
        <f>AF110*AD120</f>
        <v>200</v>
      </c>
      <c r="AG120" s="1230">
        <f>AG110*AD120</f>
        <v>100</v>
      </c>
      <c r="AH120" s="1179">
        <f>AE120+AF120</f>
        <v>200</v>
      </c>
      <c r="AK120" s="493"/>
    </row>
    <row r="121" spans="1:40" ht="15" thickBot="1" x14ac:dyDescent="0.35">
      <c r="A121" s="432" t="s">
        <v>19</v>
      </c>
      <c r="B121" s="1178"/>
      <c r="C121" s="1161"/>
      <c r="D121" s="1228"/>
      <c r="E121" s="1228"/>
      <c r="F121" s="1228"/>
      <c r="G121" s="1228"/>
      <c r="H121" s="1247"/>
      <c r="I121" s="1178"/>
      <c r="J121" s="1180"/>
      <c r="O121" s="432" t="s">
        <v>19</v>
      </c>
      <c r="P121" s="1178"/>
      <c r="Q121" s="1161"/>
      <c r="R121" s="1228"/>
      <c r="S121" s="1228"/>
      <c r="T121" s="1228"/>
      <c r="U121" s="1228"/>
      <c r="V121" s="1247"/>
      <c r="W121" s="1178"/>
      <c r="X121" s="1180"/>
      <c r="AC121" s="115" t="s">
        <v>19</v>
      </c>
      <c r="AD121" s="1231"/>
      <c r="AE121" s="1233"/>
      <c r="AF121" s="1235"/>
      <c r="AG121" s="1231"/>
      <c r="AH121" s="1180"/>
      <c r="AK121" s="493"/>
    </row>
    <row r="122" spans="1:40" ht="15" thickBot="1" x14ac:dyDescent="0.35">
      <c r="A122" s="425" t="s">
        <v>15</v>
      </c>
      <c r="B122" s="329">
        <v>15</v>
      </c>
      <c r="C122" s="330">
        <f>C110*B122</f>
        <v>0</v>
      </c>
      <c r="D122" s="330">
        <f>D110*B122</f>
        <v>3750</v>
      </c>
      <c r="E122" s="331">
        <f>E110*B122</f>
        <v>3000</v>
      </c>
      <c r="F122" s="331">
        <f>F110*B122</f>
        <v>3000</v>
      </c>
      <c r="G122" s="331">
        <f>G110*B122</f>
        <v>3000</v>
      </c>
      <c r="H122" s="332">
        <f>H110*B122</f>
        <v>3000</v>
      </c>
      <c r="I122" s="329">
        <f>I110*B122</f>
        <v>6000</v>
      </c>
      <c r="J122" s="13">
        <f t="shared" si="51"/>
        <v>15750</v>
      </c>
      <c r="O122" s="425" t="s">
        <v>15</v>
      </c>
      <c r="P122" s="329">
        <v>15</v>
      </c>
      <c r="Q122" s="330">
        <f>Q110*P122</f>
        <v>0</v>
      </c>
      <c r="R122" s="330">
        <f>R110*P122</f>
        <v>5625</v>
      </c>
      <c r="S122" s="331">
        <f>S110*P122</f>
        <v>3000</v>
      </c>
      <c r="T122" s="331">
        <f>T110*P122</f>
        <v>3000</v>
      </c>
      <c r="U122" s="331">
        <f>U110*P122</f>
        <v>3000</v>
      </c>
      <c r="V122" s="332">
        <f>V110*P122</f>
        <v>6000</v>
      </c>
      <c r="W122" s="329">
        <f>W110*P122</f>
        <v>9000</v>
      </c>
      <c r="X122" s="13">
        <f t="shared" ref="X122:X125" si="56">Q122+R122+S122+T122+U122+V122</f>
        <v>20625</v>
      </c>
      <c r="AC122" s="116" t="s">
        <v>15</v>
      </c>
      <c r="AD122" s="131">
        <v>15</v>
      </c>
      <c r="AE122" s="147">
        <f>AE110*AD122</f>
        <v>0</v>
      </c>
      <c r="AF122" s="495">
        <f>AF110*AD122</f>
        <v>300</v>
      </c>
      <c r="AG122" s="131">
        <f>AG110*AD122</f>
        <v>150</v>
      </c>
      <c r="AH122" s="13">
        <f>AE122+AF122</f>
        <v>300</v>
      </c>
      <c r="AK122" s="493"/>
    </row>
    <row r="123" spans="1:40" ht="15" thickBot="1" x14ac:dyDescent="0.35">
      <c r="A123" s="425" t="s">
        <v>25</v>
      </c>
      <c r="B123" s="329">
        <v>20</v>
      </c>
      <c r="C123" s="330">
        <f>C110*B123</f>
        <v>0</v>
      </c>
      <c r="D123" s="330">
        <f>D110*B123</f>
        <v>5000</v>
      </c>
      <c r="E123" s="331">
        <f>E110*B123</f>
        <v>4000</v>
      </c>
      <c r="F123" s="331">
        <f>F110*B123</f>
        <v>4000</v>
      </c>
      <c r="G123" s="331">
        <f>G110*B123</f>
        <v>4000</v>
      </c>
      <c r="H123" s="332">
        <f>H110*B123</f>
        <v>4000</v>
      </c>
      <c r="I123" s="329">
        <f>I110*B123</f>
        <v>8000</v>
      </c>
      <c r="J123" s="13">
        <f t="shared" si="51"/>
        <v>21000</v>
      </c>
      <c r="O123" s="425" t="s">
        <v>25</v>
      </c>
      <c r="P123" s="329">
        <v>20</v>
      </c>
      <c r="Q123" s="330">
        <f>Q110*P123</f>
        <v>0</v>
      </c>
      <c r="R123" s="330">
        <f>R110*P123</f>
        <v>7500</v>
      </c>
      <c r="S123" s="331">
        <f>S110*P123</f>
        <v>4000</v>
      </c>
      <c r="T123" s="331">
        <f>T110*P123</f>
        <v>4000</v>
      </c>
      <c r="U123" s="331">
        <f>U110*P123</f>
        <v>4000</v>
      </c>
      <c r="V123" s="332">
        <f>V110*P123</f>
        <v>8000</v>
      </c>
      <c r="W123" s="329">
        <f>W110*P123</f>
        <v>12000</v>
      </c>
      <c r="X123" s="13">
        <f t="shared" si="56"/>
        <v>27500</v>
      </c>
      <c r="AC123" s="470" t="s">
        <v>25</v>
      </c>
      <c r="AD123" s="133">
        <v>20</v>
      </c>
      <c r="AE123" s="148">
        <f>AE110*AD123</f>
        <v>0</v>
      </c>
      <c r="AF123" s="496">
        <f>AF110*AD123</f>
        <v>400</v>
      </c>
      <c r="AG123" s="133">
        <f>AG110*AD123</f>
        <v>200</v>
      </c>
      <c r="AH123" s="13">
        <f t="shared" ref="AH123:AH125" si="57">AE123+AF123</f>
        <v>400</v>
      </c>
      <c r="AK123" s="493"/>
    </row>
    <row r="124" spans="1:40" ht="15" thickBot="1" x14ac:dyDescent="0.35">
      <c r="A124" s="425" t="s">
        <v>13</v>
      </c>
      <c r="B124" s="329">
        <v>35</v>
      </c>
      <c r="C124" s="330">
        <f>C110*B124</f>
        <v>0</v>
      </c>
      <c r="D124" s="330">
        <f>D110*B124</f>
        <v>8750</v>
      </c>
      <c r="E124" s="331">
        <f>E110*B124</f>
        <v>7000</v>
      </c>
      <c r="F124" s="331">
        <f>F110*B124</f>
        <v>7000</v>
      </c>
      <c r="G124" s="331">
        <f>G110*B124</f>
        <v>7000</v>
      </c>
      <c r="H124" s="332">
        <f>H110*B124</f>
        <v>7000</v>
      </c>
      <c r="I124" s="329">
        <f>I110*B124</f>
        <v>14000</v>
      </c>
      <c r="J124" s="13">
        <f t="shared" si="51"/>
        <v>36750</v>
      </c>
      <c r="O124" s="425" t="s">
        <v>13</v>
      </c>
      <c r="P124" s="329">
        <v>35</v>
      </c>
      <c r="Q124" s="330">
        <f>Q110*P124</f>
        <v>0</v>
      </c>
      <c r="R124" s="330">
        <f>R110*P124</f>
        <v>13125</v>
      </c>
      <c r="S124" s="331">
        <f>S110*P124</f>
        <v>7000</v>
      </c>
      <c r="T124" s="331">
        <f>T110*P124</f>
        <v>7000</v>
      </c>
      <c r="U124" s="331">
        <f>U110*P124</f>
        <v>7000</v>
      </c>
      <c r="V124" s="332">
        <f>V110*P124</f>
        <v>14000</v>
      </c>
      <c r="W124" s="329">
        <f>W110*P124</f>
        <v>21000</v>
      </c>
      <c r="X124" s="13">
        <f t="shared" si="56"/>
        <v>48125</v>
      </c>
      <c r="AC124" s="117" t="s">
        <v>13</v>
      </c>
      <c r="AD124" s="135">
        <v>35</v>
      </c>
      <c r="AE124" s="149">
        <f>AE110*AD124</f>
        <v>0</v>
      </c>
      <c r="AF124" s="497">
        <f>AF110*AD124</f>
        <v>700</v>
      </c>
      <c r="AG124" s="135">
        <f>AG110*AD124</f>
        <v>350</v>
      </c>
      <c r="AH124" s="13">
        <f t="shared" si="57"/>
        <v>700</v>
      </c>
      <c r="AK124" s="493"/>
    </row>
    <row r="125" spans="1:40" ht="15" thickBot="1" x14ac:dyDescent="0.35">
      <c r="A125" s="426" t="s">
        <v>11</v>
      </c>
      <c r="B125" s="427">
        <v>40</v>
      </c>
      <c r="C125" s="428">
        <f>C110*B125</f>
        <v>0</v>
      </c>
      <c r="D125" s="428">
        <f>D110*B125</f>
        <v>10000</v>
      </c>
      <c r="E125" s="429">
        <f>E110*B125</f>
        <v>8000</v>
      </c>
      <c r="F125" s="429">
        <f>F110*B125</f>
        <v>8000</v>
      </c>
      <c r="G125" s="429">
        <f>G110*B125</f>
        <v>8000</v>
      </c>
      <c r="H125" s="430">
        <f>H110*B125</f>
        <v>8000</v>
      </c>
      <c r="I125" s="431">
        <f>I110*B125</f>
        <v>16000</v>
      </c>
      <c r="J125" s="178">
        <f t="shared" si="51"/>
        <v>42000</v>
      </c>
      <c r="O125" s="426" t="s">
        <v>11</v>
      </c>
      <c r="P125" s="427">
        <v>40</v>
      </c>
      <c r="Q125" s="428">
        <f>Q110*P125</f>
        <v>0</v>
      </c>
      <c r="R125" s="428">
        <f>R110*P125</f>
        <v>15000</v>
      </c>
      <c r="S125" s="429">
        <f>S110*P125</f>
        <v>8000</v>
      </c>
      <c r="T125" s="429">
        <f>T110*P125</f>
        <v>8000</v>
      </c>
      <c r="U125" s="429">
        <f>U110*P125</f>
        <v>8000</v>
      </c>
      <c r="V125" s="430">
        <f>V110*P125</f>
        <v>16000</v>
      </c>
      <c r="W125" s="431">
        <f>W110*P125</f>
        <v>24000</v>
      </c>
      <c r="X125" s="412">
        <f t="shared" si="56"/>
        <v>55000</v>
      </c>
      <c r="AC125" s="118" t="s">
        <v>11</v>
      </c>
      <c r="AD125" s="137">
        <v>40</v>
      </c>
      <c r="AE125" s="150">
        <f>AE110*AD125</f>
        <v>0</v>
      </c>
      <c r="AF125" s="498">
        <f>AF110*AD125</f>
        <v>800</v>
      </c>
      <c r="AG125" s="139">
        <f>AG110*AD125</f>
        <v>400</v>
      </c>
      <c r="AH125" s="13">
        <f t="shared" si="57"/>
        <v>800</v>
      </c>
      <c r="AK125" s="493"/>
    </row>
    <row r="126" spans="1:40" ht="15" thickBot="1" x14ac:dyDescent="0.35">
      <c r="AK126" s="493"/>
    </row>
    <row r="127" spans="1:40" ht="15" thickBot="1" x14ac:dyDescent="0.35">
      <c r="A127" s="165" t="s">
        <v>35</v>
      </c>
      <c r="B127" s="100" t="s">
        <v>32</v>
      </c>
      <c r="C127" s="1218" t="s">
        <v>43</v>
      </c>
      <c r="D127" s="1222"/>
      <c r="E127" s="1222"/>
      <c r="F127" s="1222"/>
      <c r="G127" s="1222"/>
      <c r="H127" s="1222"/>
      <c r="I127" s="1219"/>
      <c r="J127" s="13" t="s">
        <v>42</v>
      </c>
      <c r="O127" s="165" t="s">
        <v>35</v>
      </c>
      <c r="P127" s="100" t="s">
        <v>32</v>
      </c>
      <c r="Q127" s="1218" t="s">
        <v>95</v>
      </c>
      <c r="R127" s="1222"/>
      <c r="S127" s="1222"/>
      <c r="T127" s="1222"/>
      <c r="U127" s="1222"/>
      <c r="V127" s="1222"/>
      <c r="W127" s="1219"/>
      <c r="X127" s="13" t="s">
        <v>42</v>
      </c>
      <c r="AC127" s="165" t="s">
        <v>35</v>
      </c>
      <c r="AD127" s="100" t="s">
        <v>32</v>
      </c>
      <c r="AE127" s="1218" t="s">
        <v>102</v>
      </c>
      <c r="AF127" s="1222"/>
      <c r="AG127" s="1219"/>
      <c r="AH127" s="13" t="s">
        <v>42</v>
      </c>
      <c r="AK127" s="493"/>
      <c r="AL127" s="437"/>
      <c r="AM127" s="437"/>
      <c r="AN127" s="437"/>
    </row>
    <row r="128" spans="1:40" ht="15.6" thickTop="1" thickBot="1" x14ac:dyDescent="0.35">
      <c r="A128" s="171" t="s">
        <v>40</v>
      </c>
      <c r="B128" s="167" t="s">
        <v>33</v>
      </c>
      <c r="C128" s="140">
        <v>0</v>
      </c>
      <c r="D128" s="151">
        <v>1</v>
      </c>
      <c r="E128" s="151">
        <v>2</v>
      </c>
      <c r="F128" s="151">
        <v>3</v>
      </c>
      <c r="G128" s="151">
        <v>4</v>
      </c>
      <c r="H128" s="101">
        <v>5</v>
      </c>
      <c r="I128" s="13" t="s">
        <v>34</v>
      </c>
      <c r="J128" s="179"/>
      <c r="O128" s="171" t="s">
        <v>40</v>
      </c>
      <c r="P128" s="167" t="s">
        <v>33</v>
      </c>
      <c r="Q128" s="140">
        <v>0</v>
      </c>
      <c r="R128" s="151">
        <v>1</v>
      </c>
      <c r="S128" s="151">
        <v>2</v>
      </c>
      <c r="T128" s="151">
        <v>3</v>
      </c>
      <c r="U128" s="151">
        <v>4</v>
      </c>
      <c r="V128" s="101">
        <v>5</v>
      </c>
      <c r="W128" s="13" t="s">
        <v>34</v>
      </c>
      <c r="X128" s="413"/>
      <c r="AC128" s="171" t="s">
        <v>40</v>
      </c>
      <c r="AD128" s="167" t="s">
        <v>33</v>
      </c>
      <c r="AE128" s="140">
        <v>0</v>
      </c>
      <c r="AF128" s="151">
        <v>1</v>
      </c>
      <c r="AG128" s="13" t="s">
        <v>34</v>
      </c>
      <c r="AH128" s="472"/>
      <c r="AK128" s="493"/>
      <c r="AL128" s="437"/>
      <c r="AM128" s="437"/>
      <c r="AN128" s="437"/>
    </row>
    <row r="129" spans="1:40" ht="15.6" thickTop="1" thickBot="1" x14ac:dyDescent="0.35">
      <c r="A129" s="168" t="s">
        <v>3</v>
      </c>
      <c r="B129" s="119">
        <v>0.2</v>
      </c>
      <c r="C129" s="141">
        <f>C131*B129</f>
        <v>2</v>
      </c>
      <c r="D129" s="141">
        <f>D131*B129</f>
        <v>20</v>
      </c>
      <c r="E129" s="152">
        <f>E131*B129</f>
        <v>16</v>
      </c>
      <c r="F129" s="152">
        <f>F131*B129</f>
        <v>16</v>
      </c>
      <c r="G129" s="152">
        <f>G131*B129</f>
        <v>16</v>
      </c>
      <c r="H129" s="120">
        <f>H131*B129</f>
        <v>16</v>
      </c>
      <c r="I129" s="119">
        <f>I131*B129</f>
        <v>32</v>
      </c>
      <c r="J129" s="177">
        <f>C129+D129+E129+F129+G129+H129</f>
        <v>86</v>
      </c>
      <c r="O129" s="168" t="s">
        <v>3</v>
      </c>
      <c r="P129" s="119">
        <v>0.2</v>
      </c>
      <c r="Q129" s="141">
        <f>Q131*P129</f>
        <v>2</v>
      </c>
      <c r="R129" s="141">
        <f>R131*P129</f>
        <v>30</v>
      </c>
      <c r="S129" s="152">
        <f>S131*P129</f>
        <v>16</v>
      </c>
      <c r="T129" s="152">
        <f>T131*P129</f>
        <v>16</v>
      </c>
      <c r="U129" s="152">
        <f>U131*P129</f>
        <v>16</v>
      </c>
      <c r="V129" s="120">
        <f>V131*P129</f>
        <v>32</v>
      </c>
      <c r="W129" s="119">
        <f>W131*P129</f>
        <v>48</v>
      </c>
      <c r="X129" s="411">
        <f>Q129+R129+S129+T129+U129+V129</f>
        <v>112</v>
      </c>
      <c r="AC129" s="328" t="s">
        <v>3</v>
      </c>
      <c r="AD129" s="329">
        <v>0.2</v>
      </c>
      <c r="AE129" s="330">
        <f>AE131*AD129</f>
        <v>2</v>
      </c>
      <c r="AF129" s="494">
        <f>AF131*AD129</f>
        <v>1.6</v>
      </c>
      <c r="AG129" s="329">
        <f>AG131*AD129</f>
        <v>0.8</v>
      </c>
      <c r="AH129" s="471">
        <f>AE129+AF129</f>
        <v>3.6</v>
      </c>
      <c r="AK129" s="493"/>
      <c r="AL129" s="437"/>
      <c r="AM129" s="437"/>
      <c r="AN129" s="437"/>
    </row>
    <row r="130" spans="1:40" ht="15" thickBot="1" x14ac:dyDescent="0.35">
      <c r="A130" s="103" t="s">
        <v>4</v>
      </c>
      <c r="B130" s="121">
        <v>0.5</v>
      </c>
      <c r="C130" s="142">
        <f>C131*B130</f>
        <v>5</v>
      </c>
      <c r="D130" s="142">
        <f>D131*B130</f>
        <v>50</v>
      </c>
      <c r="E130" s="153">
        <f>E131*B130</f>
        <v>40</v>
      </c>
      <c r="F130" s="153">
        <f>F131*B130</f>
        <v>40</v>
      </c>
      <c r="G130" s="153">
        <f>G131*B130</f>
        <v>40</v>
      </c>
      <c r="H130" s="122">
        <f>H131*B130</f>
        <v>40</v>
      </c>
      <c r="I130" s="121">
        <f>I131*B130</f>
        <v>80</v>
      </c>
      <c r="J130" s="13">
        <f t="shared" ref="J130:J146" si="58">C130+D130+E130+F130+G130+H130</f>
        <v>215</v>
      </c>
      <c r="O130" s="103" t="s">
        <v>4</v>
      </c>
      <c r="P130" s="121">
        <v>0.5</v>
      </c>
      <c r="Q130" s="142">
        <f>Q131*P130</f>
        <v>5</v>
      </c>
      <c r="R130" s="142">
        <f>R131*P130</f>
        <v>75</v>
      </c>
      <c r="S130" s="153">
        <f>S131*P130</f>
        <v>40</v>
      </c>
      <c r="T130" s="153">
        <f>T131*P130</f>
        <v>40</v>
      </c>
      <c r="U130" s="153">
        <f>U131*P130</f>
        <v>40</v>
      </c>
      <c r="V130" s="122">
        <f>V131*P130</f>
        <v>80</v>
      </c>
      <c r="W130" s="121">
        <f>W131*P130</f>
        <v>120</v>
      </c>
      <c r="X130" s="13">
        <f t="shared" ref="X130:X135" si="59">Q130+R130+S130+T130+U130+V130</f>
        <v>280</v>
      </c>
      <c r="AC130" s="328" t="s">
        <v>4</v>
      </c>
      <c r="AD130" s="329">
        <v>0.5</v>
      </c>
      <c r="AE130" s="330">
        <f>AE131*AD130</f>
        <v>5</v>
      </c>
      <c r="AF130" s="494">
        <f>AF131*AD130</f>
        <v>4</v>
      </c>
      <c r="AG130" s="329">
        <f>AG131*AD130</f>
        <v>2</v>
      </c>
      <c r="AH130" s="471">
        <f t="shared" ref="AH130:AH134" si="60">AE130+AF130</f>
        <v>9</v>
      </c>
      <c r="AK130" s="493"/>
      <c r="AL130" s="437"/>
      <c r="AM130" s="437"/>
      <c r="AN130" s="437"/>
    </row>
    <row r="131" spans="1:40" ht="15" thickBot="1" x14ac:dyDescent="0.35">
      <c r="A131" s="104" t="s">
        <v>5</v>
      </c>
      <c r="B131" s="123">
        <v>1</v>
      </c>
      <c r="C131" s="143">
        <v>10</v>
      </c>
      <c r="D131" s="143">
        <v>100</v>
      </c>
      <c r="E131" s="143">
        <v>80</v>
      </c>
      <c r="F131" s="143">
        <v>80</v>
      </c>
      <c r="G131" s="143">
        <v>80</v>
      </c>
      <c r="H131" s="326">
        <v>80</v>
      </c>
      <c r="I131" s="123">
        <v>160</v>
      </c>
      <c r="J131" s="13">
        <f t="shared" si="58"/>
        <v>430</v>
      </c>
      <c r="O131" s="104" t="s">
        <v>5</v>
      </c>
      <c r="P131" s="123">
        <v>1</v>
      </c>
      <c r="Q131" s="143">
        <v>10</v>
      </c>
      <c r="R131" s="143">
        <v>150</v>
      </c>
      <c r="S131" s="143">
        <v>80</v>
      </c>
      <c r="T131" s="143">
        <v>80</v>
      </c>
      <c r="U131" s="143">
        <v>80</v>
      </c>
      <c r="V131" s="326">
        <v>160</v>
      </c>
      <c r="W131" s="123">
        <v>240</v>
      </c>
      <c r="X131" s="13">
        <f t="shared" si="59"/>
        <v>560</v>
      </c>
      <c r="AC131" s="328" t="s">
        <v>5</v>
      </c>
      <c r="AD131" s="329">
        <v>1</v>
      </c>
      <c r="AE131" s="330">
        <v>10</v>
      </c>
      <c r="AF131" s="494">
        <v>8</v>
      </c>
      <c r="AG131" s="329">
        <v>4</v>
      </c>
      <c r="AH131" s="471">
        <f t="shared" si="60"/>
        <v>18</v>
      </c>
      <c r="AK131" s="493"/>
      <c r="AL131" s="437"/>
      <c r="AM131" s="437"/>
      <c r="AN131" s="437"/>
    </row>
    <row r="132" spans="1:40" ht="15" thickBot="1" x14ac:dyDescent="0.35">
      <c r="A132" s="105" t="s">
        <v>6</v>
      </c>
      <c r="B132" s="125">
        <v>1.5</v>
      </c>
      <c r="C132" s="144">
        <f>C131*B132</f>
        <v>15</v>
      </c>
      <c r="D132" s="144">
        <f>D131*B132</f>
        <v>150</v>
      </c>
      <c r="E132" s="155">
        <f>E131*B132</f>
        <v>120</v>
      </c>
      <c r="F132" s="155">
        <f>F131*B132</f>
        <v>120</v>
      </c>
      <c r="G132" s="155">
        <f>G131*B132</f>
        <v>120</v>
      </c>
      <c r="H132" s="126">
        <f>H131*B132</f>
        <v>120</v>
      </c>
      <c r="I132" s="125">
        <f>I131*B132</f>
        <v>240</v>
      </c>
      <c r="J132" s="13">
        <f t="shared" si="58"/>
        <v>645</v>
      </c>
      <c r="O132" s="105" t="s">
        <v>6</v>
      </c>
      <c r="P132" s="125">
        <v>1.5</v>
      </c>
      <c r="Q132" s="144">
        <f>Q131*P132</f>
        <v>15</v>
      </c>
      <c r="R132" s="144">
        <f>R131*P132</f>
        <v>225</v>
      </c>
      <c r="S132" s="155">
        <f>S131*P132</f>
        <v>120</v>
      </c>
      <c r="T132" s="155">
        <f>T131*P132</f>
        <v>120</v>
      </c>
      <c r="U132" s="155">
        <f>U131*P132</f>
        <v>120</v>
      </c>
      <c r="V132" s="126">
        <f>V131*P132</f>
        <v>240</v>
      </c>
      <c r="W132" s="125">
        <f>W131*P132</f>
        <v>360</v>
      </c>
      <c r="X132" s="13">
        <f t="shared" si="59"/>
        <v>840</v>
      </c>
      <c r="AC132" s="328" t="s">
        <v>6</v>
      </c>
      <c r="AD132" s="329">
        <v>1.5</v>
      </c>
      <c r="AE132" s="330">
        <f>AE131*AD132</f>
        <v>15</v>
      </c>
      <c r="AF132" s="494">
        <f>AF131*AD132</f>
        <v>12</v>
      </c>
      <c r="AG132" s="329">
        <f>AG131*AD132</f>
        <v>6</v>
      </c>
      <c r="AH132" s="471">
        <f t="shared" si="60"/>
        <v>27</v>
      </c>
      <c r="AK132" s="493"/>
      <c r="AL132" s="437"/>
      <c r="AM132" s="437"/>
      <c r="AN132" s="437"/>
    </row>
    <row r="133" spans="1:40" ht="15" thickBot="1" x14ac:dyDescent="0.35">
      <c r="A133" s="106" t="s">
        <v>7</v>
      </c>
      <c r="B133" s="127">
        <v>2</v>
      </c>
      <c r="C133" s="145">
        <f>C131*B133</f>
        <v>20</v>
      </c>
      <c r="D133" s="145">
        <f>D131*B133</f>
        <v>200</v>
      </c>
      <c r="E133" s="156">
        <f>E131*B133</f>
        <v>160</v>
      </c>
      <c r="F133" s="156">
        <f>F131*B133</f>
        <v>160</v>
      </c>
      <c r="G133" s="156">
        <f>G131*B133</f>
        <v>160</v>
      </c>
      <c r="H133" s="128">
        <f>H131*B133</f>
        <v>160</v>
      </c>
      <c r="I133" s="127">
        <f>I131*B133</f>
        <v>320</v>
      </c>
      <c r="J133" s="13">
        <f t="shared" si="58"/>
        <v>860</v>
      </c>
      <c r="O133" s="106" t="s">
        <v>7</v>
      </c>
      <c r="P133" s="127">
        <v>2</v>
      </c>
      <c r="Q133" s="145">
        <f>Q131*P133</f>
        <v>20</v>
      </c>
      <c r="R133" s="145">
        <f>R131*P133</f>
        <v>300</v>
      </c>
      <c r="S133" s="156">
        <f>S131*P133</f>
        <v>160</v>
      </c>
      <c r="T133" s="156">
        <f>T131*P133</f>
        <v>160</v>
      </c>
      <c r="U133" s="156">
        <f>U131*P133</f>
        <v>160</v>
      </c>
      <c r="V133" s="128">
        <f>V131*P133</f>
        <v>320</v>
      </c>
      <c r="W133" s="127">
        <f>W131*P133</f>
        <v>480</v>
      </c>
      <c r="X133" s="13">
        <f t="shared" si="59"/>
        <v>1120</v>
      </c>
      <c r="AC133" s="328" t="s">
        <v>7</v>
      </c>
      <c r="AD133" s="329">
        <v>2</v>
      </c>
      <c r="AE133" s="330">
        <f>AE131*AD133</f>
        <v>20</v>
      </c>
      <c r="AF133" s="494">
        <f>AF131*AD133</f>
        <v>16</v>
      </c>
      <c r="AG133" s="329">
        <f>AG131*AD133</f>
        <v>8</v>
      </c>
      <c r="AH133" s="471">
        <f t="shared" si="60"/>
        <v>36</v>
      </c>
      <c r="AK133" s="493"/>
      <c r="AL133" s="437"/>
      <c r="AM133" s="437"/>
      <c r="AN133" s="437"/>
    </row>
    <row r="134" spans="1:40" ht="15" thickBot="1" x14ac:dyDescent="0.35">
      <c r="A134" s="107" t="s">
        <v>8</v>
      </c>
      <c r="B134" s="129">
        <v>3</v>
      </c>
      <c r="C134" s="146">
        <f>C131*B134</f>
        <v>30</v>
      </c>
      <c r="D134" s="146">
        <f>D131*B134</f>
        <v>300</v>
      </c>
      <c r="E134" s="157">
        <f>E131*B134</f>
        <v>240</v>
      </c>
      <c r="F134" s="157">
        <f>F131*B134</f>
        <v>240</v>
      </c>
      <c r="G134" s="157">
        <f>G131*B134</f>
        <v>240</v>
      </c>
      <c r="H134" s="130">
        <f>H131*B134</f>
        <v>240</v>
      </c>
      <c r="I134" s="129">
        <f>I131*B134</f>
        <v>480</v>
      </c>
      <c r="J134" s="13">
        <f t="shared" si="58"/>
        <v>1290</v>
      </c>
      <c r="O134" s="107" t="s">
        <v>8</v>
      </c>
      <c r="P134" s="129">
        <v>3</v>
      </c>
      <c r="Q134" s="146">
        <f>Q131*P134</f>
        <v>30</v>
      </c>
      <c r="R134" s="146">
        <f>R131*P134</f>
        <v>450</v>
      </c>
      <c r="S134" s="157">
        <f>S131*P134</f>
        <v>240</v>
      </c>
      <c r="T134" s="157">
        <f>T131*P134</f>
        <v>240</v>
      </c>
      <c r="U134" s="157">
        <f>U131*P134</f>
        <v>240</v>
      </c>
      <c r="V134" s="130">
        <f>V131*P134</f>
        <v>480</v>
      </c>
      <c r="W134" s="129">
        <f>W131*P134</f>
        <v>720</v>
      </c>
      <c r="X134" s="13">
        <f t="shared" si="59"/>
        <v>1680</v>
      </c>
      <c r="AC134" s="328" t="s">
        <v>8</v>
      </c>
      <c r="AD134" s="329">
        <v>3</v>
      </c>
      <c r="AE134" s="330">
        <f>AE131*AD134</f>
        <v>30</v>
      </c>
      <c r="AF134" s="494">
        <f>AF131*AD134</f>
        <v>24</v>
      </c>
      <c r="AG134" s="329">
        <f>AG131*AD134</f>
        <v>12</v>
      </c>
      <c r="AH134" s="471">
        <f t="shared" si="60"/>
        <v>54</v>
      </c>
      <c r="AK134" s="493"/>
      <c r="AL134" s="437"/>
      <c r="AM134" s="437"/>
      <c r="AN134" s="437"/>
    </row>
    <row r="135" spans="1:40" x14ac:dyDescent="0.3">
      <c r="A135" s="328" t="s">
        <v>12</v>
      </c>
      <c r="B135" s="1177">
        <v>5</v>
      </c>
      <c r="C135" s="1160">
        <f>C131*B135</f>
        <v>50</v>
      </c>
      <c r="D135" s="1226">
        <f>D131*B135</f>
        <v>500</v>
      </c>
      <c r="E135" s="1226">
        <f>E131*B135</f>
        <v>400</v>
      </c>
      <c r="F135" s="1226">
        <f>F131*B135</f>
        <v>400</v>
      </c>
      <c r="G135" s="1226">
        <f>G131*B135</f>
        <v>400</v>
      </c>
      <c r="H135" s="1246">
        <f>H131*B135</f>
        <v>400</v>
      </c>
      <c r="I135" s="1177">
        <f>I131*B135</f>
        <v>800</v>
      </c>
      <c r="J135" s="1179">
        <f t="shared" si="58"/>
        <v>2150</v>
      </c>
      <c r="O135" s="328" t="s">
        <v>12</v>
      </c>
      <c r="P135" s="1177">
        <v>5</v>
      </c>
      <c r="Q135" s="1160">
        <f>Q131*P135</f>
        <v>50</v>
      </c>
      <c r="R135" s="1226">
        <f>R131*P135</f>
        <v>750</v>
      </c>
      <c r="S135" s="1226">
        <f>S131*P135</f>
        <v>400</v>
      </c>
      <c r="T135" s="1226">
        <f>T131*P135</f>
        <v>400</v>
      </c>
      <c r="U135" s="1226">
        <f>U131*P135</f>
        <v>400</v>
      </c>
      <c r="V135" s="1246">
        <f>V131*P135</f>
        <v>800</v>
      </c>
      <c r="W135" s="1177">
        <f>W131*P135</f>
        <v>1200</v>
      </c>
      <c r="X135" s="1179">
        <f t="shared" si="59"/>
        <v>2800</v>
      </c>
      <c r="AC135" s="108" t="s">
        <v>12</v>
      </c>
      <c r="AD135" s="1158">
        <v>5</v>
      </c>
      <c r="AE135" s="1173">
        <f>AE131*AD135</f>
        <v>50</v>
      </c>
      <c r="AF135" s="1240">
        <f>AF131*AD135</f>
        <v>40</v>
      </c>
      <c r="AG135" s="1158">
        <f>AG131*AD135</f>
        <v>20</v>
      </c>
      <c r="AH135" s="1179">
        <f>AE135+AF135</f>
        <v>90</v>
      </c>
      <c r="AK135" s="493"/>
      <c r="AL135" s="1256"/>
      <c r="AM135" s="437"/>
      <c r="AN135" s="437"/>
    </row>
    <row r="136" spans="1:40" x14ac:dyDescent="0.3">
      <c r="A136" s="328" t="s">
        <v>16</v>
      </c>
      <c r="B136" s="1225"/>
      <c r="C136" s="1229"/>
      <c r="D136" s="1227"/>
      <c r="E136" s="1227"/>
      <c r="F136" s="1227"/>
      <c r="G136" s="1227"/>
      <c r="H136" s="1248"/>
      <c r="I136" s="1225"/>
      <c r="J136" s="1200"/>
      <c r="O136" s="328" t="s">
        <v>16</v>
      </c>
      <c r="P136" s="1225"/>
      <c r="Q136" s="1229"/>
      <c r="R136" s="1227"/>
      <c r="S136" s="1227"/>
      <c r="T136" s="1227"/>
      <c r="U136" s="1227"/>
      <c r="V136" s="1248"/>
      <c r="W136" s="1225"/>
      <c r="X136" s="1200"/>
      <c r="AC136" s="109" t="s">
        <v>16</v>
      </c>
      <c r="AD136" s="1236"/>
      <c r="AE136" s="1239"/>
      <c r="AF136" s="1241"/>
      <c r="AG136" s="1236"/>
      <c r="AH136" s="1200"/>
      <c r="AK136" s="493"/>
      <c r="AL136" s="1256"/>
      <c r="AM136" s="437"/>
      <c r="AN136" s="437"/>
    </row>
    <row r="137" spans="1:40" ht="15" thickBot="1" x14ac:dyDescent="0.35">
      <c r="A137" s="328" t="s">
        <v>9</v>
      </c>
      <c r="B137" s="1178"/>
      <c r="C137" s="1161"/>
      <c r="D137" s="1228"/>
      <c r="E137" s="1228"/>
      <c r="F137" s="1228"/>
      <c r="G137" s="1228"/>
      <c r="H137" s="1247"/>
      <c r="I137" s="1178"/>
      <c r="J137" s="1180"/>
      <c r="O137" s="328" t="s">
        <v>9</v>
      </c>
      <c r="P137" s="1178"/>
      <c r="Q137" s="1161"/>
      <c r="R137" s="1228"/>
      <c r="S137" s="1228"/>
      <c r="T137" s="1228"/>
      <c r="U137" s="1228"/>
      <c r="V137" s="1247"/>
      <c r="W137" s="1178"/>
      <c r="X137" s="1180"/>
      <c r="AC137" s="110" t="s">
        <v>9</v>
      </c>
      <c r="AD137" s="1159"/>
      <c r="AE137" s="1174"/>
      <c r="AF137" s="1242"/>
      <c r="AG137" s="1159"/>
      <c r="AH137" s="1180"/>
      <c r="AK137" s="493"/>
      <c r="AL137" s="1256"/>
      <c r="AM137" s="437"/>
      <c r="AN137" s="437"/>
    </row>
    <row r="138" spans="1:40" x14ac:dyDescent="0.3">
      <c r="A138" s="328" t="s">
        <v>10</v>
      </c>
      <c r="B138" s="1177">
        <v>7</v>
      </c>
      <c r="C138" s="1160">
        <f>C131*B138</f>
        <v>70</v>
      </c>
      <c r="D138" s="1226">
        <f>D131*B138</f>
        <v>700</v>
      </c>
      <c r="E138" s="1226">
        <f>E131*B138</f>
        <v>560</v>
      </c>
      <c r="F138" s="1226">
        <f>F131*B138</f>
        <v>560</v>
      </c>
      <c r="G138" s="1226">
        <f>G131*B138</f>
        <v>560</v>
      </c>
      <c r="H138" s="1246">
        <f>H131*B138</f>
        <v>560</v>
      </c>
      <c r="I138" s="1177">
        <f>I131*B138</f>
        <v>1120</v>
      </c>
      <c r="J138" s="1179">
        <f t="shared" si="58"/>
        <v>3010</v>
      </c>
      <c r="O138" s="328" t="s">
        <v>10</v>
      </c>
      <c r="P138" s="1177">
        <v>7</v>
      </c>
      <c r="Q138" s="1160">
        <f>Q131*P138</f>
        <v>70</v>
      </c>
      <c r="R138" s="1226">
        <f>R131*P138</f>
        <v>1050</v>
      </c>
      <c r="S138" s="1226">
        <f>S131*P138</f>
        <v>560</v>
      </c>
      <c r="T138" s="1226">
        <f>T131*P138</f>
        <v>560</v>
      </c>
      <c r="U138" s="1226">
        <f>U131*P138</f>
        <v>560</v>
      </c>
      <c r="V138" s="1246">
        <f>V131*P138</f>
        <v>1120</v>
      </c>
      <c r="W138" s="1177">
        <f>W131*P138</f>
        <v>1680</v>
      </c>
      <c r="X138" s="1179">
        <f t="shared" ref="X138" si="61">Q138+R138+S138+T138+U138+V138</f>
        <v>3920</v>
      </c>
      <c r="AC138" s="111" t="s">
        <v>10</v>
      </c>
      <c r="AD138" s="1191">
        <v>7</v>
      </c>
      <c r="AE138" s="1184">
        <f>AE131*AD138</f>
        <v>70</v>
      </c>
      <c r="AF138" s="1243">
        <f>AF131*AD138</f>
        <v>56</v>
      </c>
      <c r="AG138" s="1191">
        <f>AG131*AD138</f>
        <v>28</v>
      </c>
      <c r="AH138" s="1179">
        <f>AE138+AF138</f>
        <v>126</v>
      </c>
      <c r="AK138" s="493"/>
      <c r="AL138" s="1256"/>
      <c r="AM138" s="437"/>
      <c r="AN138" s="437"/>
    </row>
    <row r="139" spans="1:40" x14ac:dyDescent="0.3">
      <c r="A139" s="328" t="s">
        <v>17</v>
      </c>
      <c r="B139" s="1225"/>
      <c r="C139" s="1229"/>
      <c r="D139" s="1227"/>
      <c r="E139" s="1227"/>
      <c r="F139" s="1227"/>
      <c r="G139" s="1227"/>
      <c r="H139" s="1248"/>
      <c r="I139" s="1225"/>
      <c r="J139" s="1200"/>
      <c r="O139" s="328" t="s">
        <v>17</v>
      </c>
      <c r="P139" s="1225"/>
      <c r="Q139" s="1229"/>
      <c r="R139" s="1227"/>
      <c r="S139" s="1227"/>
      <c r="T139" s="1227"/>
      <c r="U139" s="1227"/>
      <c r="V139" s="1248"/>
      <c r="W139" s="1225"/>
      <c r="X139" s="1200"/>
      <c r="AC139" s="112" t="s">
        <v>17</v>
      </c>
      <c r="AD139" s="1192"/>
      <c r="AE139" s="1185"/>
      <c r="AF139" s="1244"/>
      <c r="AG139" s="1192"/>
      <c r="AH139" s="1200"/>
      <c r="AK139" s="493"/>
      <c r="AL139" s="1256"/>
      <c r="AM139" s="437"/>
      <c r="AN139" s="437"/>
    </row>
    <row r="140" spans="1:40" ht="15" thickBot="1" x14ac:dyDescent="0.35">
      <c r="A140" s="328" t="s">
        <v>18</v>
      </c>
      <c r="B140" s="1178"/>
      <c r="C140" s="1161"/>
      <c r="D140" s="1228"/>
      <c r="E140" s="1228"/>
      <c r="F140" s="1228"/>
      <c r="G140" s="1228"/>
      <c r="H140" s="1247"/>
      <c r="I140" s="1178"/>
      <c r="J140" s="1180"/>
      <c r="O140" s="328" t="s">
        <v>18</v>
      </c>
      <c r="P140" s="1178"/>
      <c r="Q140" s="1161"/>
      <c r="R140" s="1228"/>
      <c r="S140" s="1228"/>
      <c r="T140" s="1228"/>
      <c r="U140" s="1228"/>
      <c r="V140" s="1247"/>
      <c r="W140" s="1178"/>
      <c r="X140" s="1180"/>
      <c r="AC140" s="113" t="s">
        <v>18</v>
      </c>
      <c r="AD140" s="1193"/>
      <c r="AE140" s="1186"/>
      <c r="AF140" s="1245"/>
      <c r="AG140" s="1193"/>
      <c r="AH140" s="1180"/>
      <c r="AK140" s="493"/>
      <c r="AL140" s="1256"/>
      <c r="AM140" s="437"/>
      <c r="AN140" s="437"/>
    </row>
    <row r="141" spans="1:40" x14ac:dyDescent="0.3">
      <c r="A141" s="328" t="s">
        <v>14</v>
      </c>
      <c r="B141" s="1177">
        <v>10</v>
      </c>
      <c r="C141" s="1160">
        <f>C131*B141</f>
        <v>100</v>
      </c>
      <c r="D141" s="1226">
        <f>D131*B141</f>
        <v>1000</v>
      </c>
      <c r="E141" s="1226">
        <f>E131*B141</f>
        <v>800</v>
      </c>
      <c r="F141" s="1226">
        <f>F131*B141</f>
        <v>800</v>
      </c>
      <c r="G141" s="1226">
        <f>G131*B141</f>
        <v>800</v>
      </c>
      <c r="H141" s="1246">
        <f>H131*B141</f>
        <v>800</v>
      </c>
      <c r="I141" s="1177">
        <f>I131*B141</f>
        <v>1600</v>
      </c>
      <c r="J141" s="1179">
        <f t="shared" si="58"/>
        <v>4300</v>
      </c>
      <c r="O141" s="328" t="s">
        <v>14</v>
      </c>
      <c r="P141" s="1177">
        <v>10</v>
      </c>
      <c r="Q141" s="1160">
        <f>Q131*P141</f>
        <v>100</v>
      </c>
      <c r="R141" s="1226">
        <f>R131*P141</f>
        <v>1500</v>
      </c>
      <c r="S141" s="1226">
        <f>S131*P141</f>
        <v>800</v>
      </c>
      <c r="T141" s="1226">
        <f>T131*P141</f>
        <v>800</v>
      </c>
      <c r="U141" s="1226">
        <f>U131*P141</f>
        <v>800</v>
      </c>
      <c r="V141" s="1246">
        <f>V131*P141</f>
        <v>1600</v>
      </c>
      <c r="W141" s="1177">
        <f>W131*P141</f>
        <v>2400</v>
      </c>
      <c r="X141" s="1179">
        <f t="shared" ref="X141" si="62">Q141+R141+S141+T141+U141+V141</f>
        <v>5600</v>
      </c>
      <c r="AC141" s="114" t="s">
        <v>14</v>
      </c>
      <c r="AD141" s="1230">
        <v>10</v>
      </c>
      <c r="AE141" s="1232">
        <f>AE131*AD141</f>
        <v>100</v>
      </c>
      <c r="AF141" s="1234">
        <f>AF131*AD141</f>
        <v>80</v>
      </c>
      <c r="AG141" s="1230">
        <f>AG131*AD141</f>
        <v>40</v>
      </c>
      <c r="AH141" s="1179">
        <f>AE141+AF141</f>
        <v>180</v>
      </c>
      <c r="AK141" s="493"/>
      <c r="AL141" s="1256"/>
      <c r="AM141" s="437"/>
      <c r="AN141" s="437"/>
    </row>
    <row r="142" spans="1:40" ht="15" thickBot="1" x14ac:dyDescent="0.35">
      <c r="A142" s="432" t="s">
        <v>19</v>
      </c>
      <c r="B142" s="1178"/>
      <c r="C142" s="1161"/>
      <c r="D142" s="1228"/>
      <c r="E142" s="1228"/>
      <c r="F142" s="1228"/>
      <c r="G142" s="1228"/>
      <c r="H142" s="1247"/>
      <c r="I142" s="1178"/>
      <c r="J142" s="1180"/>
      <c r="O142" s="432" t="s">
        <v>19</v>
      </c>
      <c r="P142" s="1178"/>
      <c r="Q142" s="1161"/>
      <c r="R142" s="1228"/>
      <c r="S142" s="1228"/>
      <c r="T142" s="1228"/>
      <c r="U142" s="1228"/>
      <c r="V142" s="1247"/>
      <c r="W142" s="1178"/>
      <c r="X142" s="1180"/>
      <c r="AC142" s="115" t="s">
        <v>19</v>
      </c>
      <c r="AD142" s="1231"/>
      <c r="AE142" s="1233"/>
      <c r="AF142" s="1235"/>
      <c r="AG142" s="1231"/>
      <c r="AH142" s="1180"/>
      <c r="AK142" s="493"/>
      <c r="AL142" s="1256"/>
      <c r="AM142" s="437"/>
      <c r="AN142" s="437"/>
    </row>
    <row r="143" spans="1:40" ht="15" thickBot="1" x14ac:dyDescent="0.35">
      <c r="A143" s="425" t="s">
        <v>15</v>
      </c>
      <c r="B143" s="329">
        <v>15</v>
      </c>
      <c r="C143" s="330">
        <f>C131*B143</f>
        <v>150</v>
      </c>
      <c r="D143" s="330">
        <f>D131*B143</f>
        <v>1500</v>
      </c>
      <c r="E143" s="331">
        <f>E131*B143</f>
        <v>1200</v>
      </c>
      <c r="F143" s="331">
        <f>F131*B143</f>
        <v>1200</v>
      </c>
      <c r="G143" s="331">
        <f>G131*B143</f>
        <v>1200</v>
      </c>
      <c r="H143" s="332">
        <f>H131*B143</f>
        <v>1200</v>
      </c>
      <c r="I143" s="329">
        <f>I131*B143</f>
        <v>2400</v>
      </c>
      <c r="J143" s="13">
        <f t="shared" si="58"/>
        <v>6450</v>
      </c>
      <c r="O143" s="425" t="s">
        <v>15</v>
      </c>
      <c r="P143" s="329">
        <v>15</v>
      </c>
      <c r="Q143" s="330">
        <f>Q131*P143</f>
        <v>150</v>
      </c>
      <c r="R143" s="330">
        <f>R131*P143</f>
        <v>2250</v>
      </c>
      <c r="S143" s="331">
        <f>S131*P143</f>
        <v>1200</v>
      </c>
      <c r="T143" s="331">
        <f>T131*P143</f>
        <v>1200</v>
      </c>
      <c r="U143" s="331">
        <f>U131*P143</f>
        <v>1200</v>
      </c>
      <c r="V143" s="332">
        <f>V131*P143</f>
        <v>2400</v>
      </c>
      <c r="W143" s="329">
        <f>W131*P143</f>
        <v>3600</v>
      </c>
      <c r="X143" s="13">
        <f t="shared" ref="X143:X146" si="63">Q143+R143+S143+T143+U143+V143</f>
        <v>8400</v>
      </c>
      <c r="AC143" s="116" t="s">
        <v>15</v>
      </c>
      <c r="AD143" s="131">
        <v>15</v>
      </c>
      <c r="AE143" s="147">
        <f>AE131*AD143</f>
        <v>150</v>
      </c>
      <c r="AF143" s="495">
        <f>AF131*AD143</f>
        <v>120</v>
      </c>
      <c r="AG143" s="131">
        <f>AG131*AD143</f>
        <v>60</v>
      </c>
      <c r="AH143" s="13">
        <f>AE143+AF143</f>
        <v>270</v>
      </c>
      <c r="AK143" s="493"/>
      <c r="AL143" s="437"/>
      <c r="AM143" s="437"/>
      <c r="AN143" s="437"/>
    </row>
    <row r="144" spans="1:40" ht="15" thickBot="1" x14ac:dyDescent="0.35">
      <c r="A144" s="425" t="s">
        <v>25</v>
      </c>
      <c r="B144" s="329">
        <v>20</v>
      </c>
      <c r="C144" s="330">
        <f>C131*B144</f>
        <v>200</v>
      </c>
      <c r="D144" s="330">
        <f>D131*B144</f>
        <v>2000</v>
      </c>
      <c r="E144" s="331">
        <f>E131*B144</f>
        <v>1600</v>
      </c>
      <c r="F144" s="331">
        <f>F131*B144</f>
        <v>1600</v>
      </c>
      <c r="G144" s="331">
        <f>G131*B144</f>
        <v>1600</v>
      </c>
      <c r="H144" s="332">
        <f>H131*B144</f>
        <v>1600</v>
      </c>
      <c r="I144" s="329">
        <f>I131*B144</f>
        <v>3200</v>
      </c>
      <c r="J144" s="13">
        <f t="shared" si="58"/>
        <v>8600</v>
      </c>
      <c r="O144" s="425" t="s">
        <v>25</v>
      </c>
      <c r="P144" s="329">
        <v>20</v>
      </c>
      <c r="Q144" s="330">
        <f>Q131*P144</f>
        <v>200</v>
      </c>
      <c r="R144" s="330">
        <f>R131*P144</f>
        <v>3000</v>
      </c>
      <c r="S144" s="331">
        <f>S131*P144</f>
        <v>1600</v>
      </c>
      <c r="T144" s="331">
        <f>T131*P144</f>
        <v>1600</v>
      </c>
      <c r="U144" s="331">
        <f>U131*P144</f>
        <v>1600</v>
      </c>
      <c r="V144" s="332">
        <f>V131*P144</f>
        <v>3200</v>
      </c>
      <c r="W144" s="329">
        <f>W131*P144</f>
        <v>4800</v>
      </c>
      <c r="X144" s="13">
        <f t="shared" si="63"/>
        <v>11200</v>
      </c>
      <c r="AC144" s="470" t="s">
        <v>25</v>
      </c>
      <c r="AD144" s="133">
        <v>20</v>
      </c>
      <c r="AE144" s="148">
        <f>AE131*AD144</f>
        <v>200</v>
      </c>
      <c r="AF144" s="496">
        <f>AF131*AD144</f>
        <v>160</v>
      </c>
      <c r="AG144" s="133">
        <f>AG131*AD144</f>
        <v>80</v>
      </c>
      <c r="AH144" s="13">
        <f t="shared" ref="AH144:AH146" si="64">AE144+AF144</f>
        <v>360</v>
      </c>
      <c r="AK144" s="493"/>
      <c r="AL144" s="437"/>
      <c r="AM144" s="437"/>
      <c r="AN144" s="437"/>
    </row>
    <row r="145" spans="1:40" ht="15" thickBot="1" x14ac:dyDescent="0.35">
      <c r="A145" s="425" t="s">
        <v>13</v>
      </c>
      <c r="B145" s="329">
        <v>35</v>
      </c>
      <c r="C145" s="330">
        <f>C131*B145</f>
        <v>350</v>
      </c>
      <c r="D145" s="330">
        <f>D131*B145</f>
        <v>3500</v>
      </c>
      <c r="E145" s="331">
        <f>E131*B145</f>
        <v>2800</v>
      </c>
      <c r="F145" s="331">
        <f>F131*B145</f>
        <v>2800</v>
      </c>
      <c r="G145" s="331">
        <f>G131*B145</f>
        <v>2800</v>
      </c>
      <c r="H145" s="332">
        <f>H131*B145</f>
        <v>2800</v>
      </c>
      <c r="I145" s="329">
        <f>I131*B145</f>
        <v>5600</v>
      </c>
      <c r="J145" s="13">
        <f t="shared" si="58"/>
        <v>15050</v>
      </c>
      <c r="O145" s="425" t="s">
        <v>13</v>
      </c>
      <c r="P145" s="329">
        <v>35</v>
      </c>
      <c r="Q145" s="330">
        <f>Q131*P145</f>
        <v>350</v>
      </c>
      <c r="R145" s="330">
        <f>R131*P145</f>
        <v>5250</v>
      </c>
      <c r="S145" s="331">
        <f>S131*P145</f>
        <v>2800</v>
      </c>
      <c r="T145" s="331">
        <f>T131*P145</f>
        <v>2800</v>
      </c>
      <c r="U145" s="331">
        <f>U131*P145</f>
        <v>2800</v>
      </c>
      <c r="V145" s="332">
        <f>V131*P145</f>
        <v>5600</v>
      </c>
      <c r="W145" s="329">
        <f>W131*P145</f>
        <v>8400</v>
      </c>
      <c r="X145" s="13">
        <f t="shared" si="63"/>
        <v>19600</v>
      </c>
      <c r="AC145" s="117" t="s">
        <v>13</v>
      </c>
      <c r="AD145" s="135">
        <v>35</v>
      </c>
      <c r="AE145" s="149">
        <f>AE131*AD145</f>
        <v>350</v>
      </c>
      <c r="AF145" s="497">
        <f>AF131*AD145</f>
        <v>280</v>
      </c>
      <c r="AG145" s="135">
        <f>AG131*AD145</f>
        <v>140</v>
      </c>
      <c r="AH145" s="13">
        <f t="shared" si="64"/>
        <v>630</v>
      </c>
      <c r="AK145" s="493"/>
      <c r="AL145" s="437"/>
      <c r="AM145" s="437"/>
      <c r="AN145" s="437"/>
    </row>
    <row r="146" spans="1:40" ht="15" thickBot="1" x14ac:dyDescent="0.35">
      <c r="A146" s="426" t="s">
        <v>11</v>
      </c>
      <c r="B146" s="427">
        <v>40</v>
      </c>
      <c r="C146" s="428">
        <f>C131*B146</f>
        <v>400</v>
      </c>
      <c r="D146" s="428">
        <f>D131*B146</f>
        <v>4000</v>
      </c>
      <c r="E146" s="429">
        <f>E131*B146</f>
        <v>3200</v>
      </c>
      <c r="F146" s="429">
        <f>F131*B146</f>
        <v>3200</v>
      </c>
      <c r="G146" s="429">
        <f>G131*B146</f>
        <v>3200</v>
      </c>
      <c r="H146" s="430">
        <f>H131*B146</f>
        <v>3200</v>
      </c>
      <c r="I146" s="431">
        <f>I131*B146</f>
        <v>6400</v>
      </c>
      <c r="J146" s="178">
        <f t="shared" si="58"/>
        <v>17200</v>
      </c>
      <c r="O146" s="426" t="s">
        <v>11</v>
      </c>
      <c r="P146" s="427">
        <v>40</v>
      </c>
      <c r="Q146" s="428">
        <f>Q131*P146</f>
        <v>400</v>
      </c>
      <c r="R146" s="428">
        <f>R131*P146</f>
        <v>6000</v>
      </c>
      <c r="S146" s="429">
        <f>S131*P146</f>
        <v>3200</v>
      </c>
      <c r="T146" s="429">
        <f>T131*P146</f>
        <v>3200</v>
      </c>
      <c r="U146" s="429">
        <f>U131*P146</f>
        <v>3200</v>
      </c>
      <c r="V146" s="430">
        <f>V131*P146</f>
        <v>6400</v>
      </c>
      <c r="W146" s="431">
        <f>W131*P146</f>
        <v>9600</v>
      </c>
      <c r="X146" s="412">
        <f t="shared" si="63"/>
        <v>22400</v>
      </c>
      <c r="AC146" s="118" t="s">
        <v>11</v>
      </c>
      <c r="AD146" s="137">
        <v>40</v>
      </c>
      <c r="AE146" s="150">
        <f>AE131*AD146</f>
        <v>400</v>
      </c>
      <c r="AF146" s="498">
        <f>AF131*AD146</f>
        <v>320</v>
      </c>
      <c r="AG146" s="139">
        <f>AG131*AD146</f>
        <v>160</v>
      </c>
      <c r="AH146" s="13">
        <f t="shared" si="64"/>
        <v>720</v>
      </c>
      <c r="AK146" s="493"/>
      <c r="AL146" s="437"/>
      <c r="AM146" s="437"/>
      <c r="AN146" s="437"/>
    </row>
    <row r="147" spans="1:40" ht="15" thickBot="1" x14ac:dyDescent="0.35">
      <c r="AK147" s="493"/>
      <c r="AL147" s="437"/>
      <c r="AM147" s="437"/>
      <c r="AN147" s="437"/>
    </row>
    <row r="148" spans="1:40" ht="15" thickBot="1" x14ac:dyDescent="0.35">
      <c r="A148" s="213" t="s">
        <v>35</v>
      </c>
      <c r="B148" s="100" t="s">
        <v>32</v>
      </c>
      <c r="C148" s="1218" t="s">
        <v>43</v>
      </c>
      <c r="D148" s="1222"/>
      <c r="E148" s="1222"/>
      <c r="F148" s="1222"/>
      <c r="G148" s="1222"/>
      <c r="H148" s="1222"/>
      <c r="I148" s="1219"/>
      <c r="J148" s="13" t="s">
        <v>42</v>
      </c>
      <c r="O148" s="213" t="s">
        <v>35</v>
      </c>
      <c r="P148" s="100" t="s">
        <v>32</v>
      </c>
      <c r="Q148" s="1218" t="s">
        <v>95</v>
      </c>
      <c r="R148" s="1222"/>
      <c r="S148" s="1222"/>
      <c r="T148" s="1222"/>
      <c r="U148" s="1222"/>
      <c r="V148" s="1222"/>
      <c r="W148" s="1219"/>
      <c r="X148" s="13" t="s">
        <v>42</v>
      </c>
      <c r="AC148" s="213" t="s">
        <v>35</v>
      </c>
      <c r="AD148" s="100" t="s">
        <v>32</v>
      </c>
      <c r="AE148" s="1218" t="s">
        <v>102</v>
      </c>
      <c r="AF148" s="1222"/>
      <c r="AG148" s="1219"/>
      <c r="AH148" s="13" t="s">
        <v>42</v>
      </c>
      <c r="AK148" s="493"/>
      <c r="AL148" s="437"/>
      <c r="AM148" s="437"/>
      <c r="AN148" s="437"/>
    </row>
    <row r="149" spans="1:40" ht="15.6" thickTop="1" thickBot="1" x14ac:dyDescent="0.35">
      <c r="A149" s="214" t="s">
        <v>41</v>
      </c>
      <c r="B149" s="167" t="s">
        <v>33</v>
      </c>
      <c r="C149" s="140">
        <v>0</v>
      </c>
      <c r="D149" s="151">
        <v>1</v>
      </c>
      <c r="E149" s="151">
        <v>2</v>
      </c>
      <c r="F149" s="151">
        <v>3</v>
      </c>
      <c r="G149" s="151">
        <v>4</v>
      </c>
      <c r="H149" s="101">
        <v>5</v>
      </c>
      <c r="I149" s="13" t="s">
        <v>34</v>
      </c>
      <c r="J149" s="179"/>
      <c r="O149" s="214" t="s">
        <v>41</v>
      </c>
      <c r="P149" s="167" t="s">
        <v>33</v>
      </c>
      <c r="Q149" s="140">
        <v>0</v>
      </c>
      <c r="R149" s="151">
        <v>1</v>
      </c>
      <c r="S149" s="151">
        <v>2</v>
      </c>
      <c r="T149" s="151">
        <v>3</v>
      </c>
      <c r="U149" s="151">
        <v>4</v>
      </c>
      <c r="V149" s="101">
        <v>5</v>
      </c>
      <c r="W149" s="13" t="s">
        <v>34</v>
      </c>
      <c r="X149" s="413"/>
      <c r="AC149" s="214" t="s">
        <v>41</v>
      </c>
      <c r="AD149" s="167" t="s">
        <v>33</v>
      </c>
      <c r="AE149" s="140">
        <v>0</v>
      </c>
      <c r="AF149" s="151">
        <v>1</v>
      </c>
      <c r="AG149" s="13" t="s">
        <v>34</v>
      </c>
      <c r="AH149" s="472"/>
      <c r="AK149" s="493"/>
      <c r="AL149" s="437"/>
      <c r="AM149" s="437"/>
      <c r="AN149" s="437"/>
    </row>
    <row r="150" spans="1:40" ht="15.6" thickTop="1" thickBot="1" x14ac:dyDescent="0.35">
      <c r="A150" s="168" t="s">
        <v>3</v>
      </c>
      <c r="B150" s="119">
        <v>0.2</v>
      </c>
      <c r="C150" s="141">
        <f>C152*B150</f>
        <v>0.60000000000000009</v>
      </c>
      <c r="D150" s="141">
        <f>D152*B150</f>
        <v>6</v>
      </c>
      <c r="E150" s="152">
        <f>E152*B150</f>
        <v>5</v>
      </c>
      <c r="F150" s="152">
        <f>F152*B150</f>
        <v>5</v>
      </c>
      <c r="G150" s="152">
        <f>G152*B150</f>
        <v>5</v>
      </c>
      <c r="H150" s="120">
        <f>H152*B150</f>
        <v>5</v>
      </c>
      <c r="I150" s="119">
        <f>I152*B150</f>
        <v>10</v>
      </c>
      <c r="J150" s="177">
        <f>C150+D150+E150+F150+G150+H150</f>
        <v>26.6</v>
      </c>
      <c r="O150" s="168" t="s">
        <v>3</v>
      </c>
      <c r="P150" s="119">
        <v>0.2</v>
      </c>
      <c r="Q150" s="141">
        <f>Q152*P150</f>
        <v>0.60000000000000009</v>
      </c>
      <c r="R150" s="141">
        <f>R152*P150</f>
        <v>9</v>
      </c>
      <c r="S150" s="152">
        <f>S152*P150</f>
        <v>5</v>
      </c>
      <c r="T150" s="152">
        <f>T152*P150</f>
        <v>5</v>
      </c>
      <c r="U150" s="152">
        <f>U152*P150</f>
        <v>5</v>
      </c>
      <c r="V150" s="120">
        <f>V152*P150</f>
        <v>10</v>
      </c>
      <c r="W150" s="119">
        <f>W152*P150</f>
        <v>15</v>
      </c>
      <c r="X150" s="411">
        <f>Q150+R150+S150+T150+U150+V150</f>
        <v>34.6</v>
      </c>
      <c r="AC150" s="328" t="s">
        <v>3</v>
      </c>
      <c r="AD150" s="329">
        <v>0.2</v>
      </c>
      <c r="AE150" s="330">
        <f>AE152*AD150</f>
        <v>0.60000000000000009</v>
      </c>
      <c r="AF150" s="494">
        <f>AF152*AD150</f>
        <v>0.5</v>
      </c>
      <c r="AG150" s="329">
        <f>AG152*AD150</f>
        <v>0.25</v>
      </c>
      <c r="AH150" s="471">
        <f>AE150+AF150</f>
        <v>1.1000000000000001</v>
      </c>
      <c r="AK150" s="493"/>
      <c r="AL150" s="437"/>
      <c r="AM150" s="437"/>
      <c r="AN150" s="437"/>
    </row>
    <row r="151" spans="1:40" ht="15" thickBot="1" x14ac:dyDescent="0.35">
      <c r="A151" s="103" t="s">
        <v>4</v>
      </c>
      <c r="B151" s="121">
        <v>0.5</v>
      </c>
      <c r="C151" s="142">
        <f>C152*B151</f>
        <v>1.5</v>
      </c>
      <c r="D151" s="142">
        <f>D152*B151</f>
        <v>15</v>
      </c>
      <c r="E151" s="153">
        <f>E152*B151</f>
        <v>12.5</v>
      </c>
      <c r="F151" s="153">
        <f>F152*B151</f>
        <v>12.5</v>
      </c>
      <c r="G151" s="153">
        <f>G152*B151</f>
        <v>12.5</v>
      </c>
      <c r="H151" s="122">
        <f>H152*B151</f>
        <v>12.5</v>
      </c>
      <c r="I151" s="121">
        <f>I152*B151</f>
        <v>25</v>
      </c>
      <c r="J151" s="13">
        <f t="shared" ref="J151:J167" si="65">C151+D151+E151+F151+G151+H151</f>
        <v>66.5</v>
      </c>
      <c r="O151" s="103" t="s">
        <v>4</v>
      </c>
      <c r="P151" s="121">
        <v>0.5</v>
      </c>
      <c r="Q151" s="142">
        <f>Q152*P151</f>
        <v>1.5</v>
      </c>
      <c r="R151" s="142">
        <f>R152*P151</f>
        <v>22.5</v>
      </c>
      <c r="S151" s="153">
        <f>S152*P151</f>
        <v>12.5</v>
      </c>
      <c r="T151" s="153">
        <f>T152*P151</f>
        <v>12.5</v>
      </c>
      <c r="U151" s="153">
        <f>U152*P151</f>
        <v>12.5</v>
      </c>
      <c r="V151" s="122">
        <f>V152*P151</f>
        <v>25</v>
      </c>
      <c r="W151" s="121">
        <f>W152*P151</f>
        <v>37.5</v>
      </c>
      <c r="X151" s="13">
        <f t="shared" ref="X151:X156" si="66">Q151+R151+S151+T151+U151+V151</f>
        <v>86.5</v>
      </c>
      <c r="AC151" s="328" t="s">
        <v>4</v>
      </c>
      <c r="AD151" s="329">
        <v>0.5</v>
      </c>
      <c r="AE151" s="330">
        <f>AE152*AD151</f>
        <v>1.5</v>
      </c>
      <c r="AF151" s="494">
        <f>AF152*AD151</f>
        <v>1.25</v>
      </c>
      <c r="AG151" s="329">
        <f>AG152*AD151</f>
        <v>0.625</v>
      </c>
      <c r="AH151" s="471">
        <f t="shared" ref="AH151:AH155" si="67">AE151+AF151</f>
        <v>2.75</v>
      </c>
      <c r="AK151" s="493"/>
      <c r="AL151" s="437"/>
      <c r="AM151" s="437"/>
      <c r="AN151" s="437"/>
    </row>
    <row r="152" spans="1:40" ht="15" thickBot="1" x14ac:dyDescent="0.35">
      <c r="A152" s="104" t="s">
        <v>5</v>
      </c>
      <c r="B152" s="123">
        <v>1</v>
      </c>
      <c r="C152" s="143">
        <v>3</v>
      </c>
      <c r="D152" s="143">
        <v>30</v>
      </c>
      <c r="E152" s="143">
        <v>25</v>
      </c>
      <c r="F152" s="143">
        <v>25</v>
      </c>
      <c r="G152" s="143">
        <v>25</v>
      </c>
      <c r="H152" s="326">
        <v>25</v>
      </c>
      <c r="I152" s="123">
        <v>50</v>
      </c>
      <c r="J152" s="13">
        <f t="shared" si="65"/>
        <v>133</v>
      </c>
      <c r="O152" s="104" t="s">
        <v>5</v>
      </c>
      <c r="P152" s="123">
        <v>1</v>
      </c>
      <c r="Q152" s="143">
        <v>3</v>
      </c>
      <c r="R152" s="143">
        <v>45</v>
      </c>
      <c r="S152" s="143">
        <v>25</v>
      </c>
      <c r="T152" s="143">
        <v>25</v>
      </c>
      <c r="U152" s="143">
        <v>25</v>
      </c>
      <c r="V152" s="326">
        <v>50</v>
      </c>
      <c r="W152" s="123">
        <v>75</v>
      </c>
      <c r="X152" s="13">
        <f t="shared" si="66"/>
        <v>173</v>
      </c>
      <c r="AC152" s="328" t="s">
        <v>5</v>
      </c>
      <c r="AD152" s="329">
        <v>1</v>
      </c>
      <c r="AE152" s="330">
        <v>3</v>
      </c>
      <c r="AF152" s="494">
        <v>2.5</v>
      </c>
      <c r="AG152" s="329">
        <v>1.25</v>
      </c>
      <c r="AH152" s="471">
        <f t="shared" si="67"/>
        <v>5.5</v>
      </c>
      <c r="AK152" s="493"/>
      <c r="AL152" s="437"/>
      <c r="AM152" s="437"/>
      <c r="AN152" s="437"/>
    </row>
    <row r="153" spans="1:40" ht="15" thickBot="1" x14ac:dyDescent="0.35">
      <c r="A153" s="105" t="s">
        <v>6</v>
      </c>
      <c r="B153" s="125">
        <v>1.5</v>
      </c>
      <c r="C153" s="144">
        <f>C152*B153</f>
        <v>4.5</v>
      </c>
      <c r="D153" s="144">
        <f>D152*B153</f>
        <v>45</v>
      </c>
      <c r="E153" s="155">
        <f>E152*B153</f>
        <v>37.5</v>
      </c>
      <c r="F153" s="155">
        <f>F152*B153</f>
        <v>37.5</v>
      </c>
      <c r="G153" s="155">
        <f>G152*B153</f>
        <v>37.5</v>
      </c>
      <c r="H153" s="126">
        <f>H152*B153</f>
        <v>37.5</v>
      </c>
      <c r="I153" s="125">
        <f>I152*B153</f>
        <v>75</v>
      </c>
      <c r="J153" s="13">
        <f t="shared" si="65"/>
        <v>199.5</v>
      </c>
      <c r="O153" s="105" t="s">
        <v>6</v>
      </c>
      <c r="P153" s="125">
        <v>1.5</v>
      </c>
      <c r="Q153" s="144">
        <f>Q152*P153</f>
        <v>4.5</v>
      </c>
      <c r="R153" s="144">
        <f>R152*P153</f>
        <v>67.5</v>
      </c>
      <c r="S153" s="155">
        <f>S152*P153</f>
        <v>37.5</v>
      </c>
      <c r="T153" s="155">
        <f>T152*P153</f>
        <v>37.5</v>
      </c>
      <c r="U153" s="155">
        <f>U152*P153</f>
        <v>37.5</v>
      </c>
      <c r="V153" s="126">
        <f>V152*P153</f>
        <v>75</v>
      </c>
      <c r="W153" s="125">
        <f>W152*P153</f>
        <v>112.5</v>
      </c>
      <c r="X153" s="13">
        <f t="shared" si="66"/>
        <v>259.5</v>
      </c>
      <c r="AC153" s="328" t="s">
        <v>6</v>
      </c>
      <c r="AD153" s="329">
        <v>1.5</v>
      </c>
      <c r="AE153" s="330">
        <f>AE152*AD153</f>
        <v>4.5</v>
      </c>
      <c r="AF153" s="494">
        <f>AF152*AD153</f>
        <v>3.75</v>
      </c>
      <c r="AG153" s="329">
        <f>AG152*AD153</f>
        <v>1.875</v>
      </c>
      <c r="AH153" s="471">
        <f t="shared" si="67"/>
        <v>8.25</v>
      </c>
      <c r="AK153" s="493"/>
      <c r="AL153" s="437"/>
      <c r="AM153" s="437"/>
      <c r="AN153" s="437"/>
    </row>
    <row r="154" spans="1:40" ht="15" thickBot="1" x14ac:dyDescent="0.35">
      <c r="A154" s="106" t="s">
        <v>7</v>
      </c>
      <c r="B154" s="127">
        <v>2</v>
      </c>
      <c r="C154" s="145">
        <f>C152*B154</f>
        <v>6</v>
      </c>
      <c r="D154" s="145">
        <f>D152*B154</f>
        <v>60</v>
      </c>
      <c r="E154" s="156">
        <f>E152*B154</f>
        <v>50</v>
      </c>
      <c r="F154" s="156">
        <f>F152*B154</f>
        <v>50</v>
      </c>
      <c r="G154" s="156">
        <f>G152*B154</f>
        <v>50</v>
      </c>
      <c r="H154" s="128">
        <f>H152*B154</f>
        <v>50</v>
      </c>
      <c r="I154" s="127">
        <f>I152*B154</f>
        <v>100</v>
      </c>
      <c r="J154" s="13">
        <f t="shared" si="65"/>
        <v>266</v>
      </c>
      <c r="O154" s="106" t="s">
        <v>7</v>
      </c>
      <c r="P154" s="127">
        <v>2</v>
      </c>
      <c r="Q154" s="145">
        <f>Q152*P154</f>
        <v>6</v>
      </c>
      <c r="R154" s="145">
        <f>R152*P154</f>
        <v>90</v>
      </c>
      <c r="S154" s="156">
        <f>S152*P154</f>
        <v>50</v>
      </c>
      <c r="T154" s="156">
        <f>T152*P154</f>
        <v>50</v>
      </c>
      <c r="U154" s="156">
        <f>U152*P154</f>
        <v>50</v>
      </c>
      <c r="V154" s="128">
        <f>V152*P154</f>
        <v>100</v>
      </c>
      <c r="W154" s="127">
        <f>W152*P154</f>
        <v>150</v>
      </c>
      <c r="X154" s="13">
        <f t="shared" si="66"/>
        <v>346</v>
      </c>
      <c r="AC154" s="328" t="s">
        <v>7</v>
      </c>
      <c r="AD154" s="329">
        <v>2</v>
      </c>
      <c r="AE154" s="330">
        <f>AE152*AD154</f>
        <v>6</v>
      </c>
      <c r="AF154" s="494">
        <f>AF152*AD154</f>
        <v>5</v>
      </c>
      <c r="AG154" s="329">
        <f>AG152*AD154</f>
        <v>2.5</v>
      </c>
      <c r="AH154" s="471">
        <f t="shared" si="67"/>
        <v>11</v>
      </c>
      <c r="AK154" s="493"/>
      <c r="AL154" s="437"/>
      <c r="AM154" s="437"/>
      <c r="AN154" s="437"/>
    </row>
    <row r="155" spans="1:40" ht="15" thickBot="1" x14ac:dyDescent="0.35">
      <c r="A155" s="107" t="s">
        <v>8</v>
      </c>
      <c r="B155" s="129">
        <v>3</v>
      </c>
      <c r="C155" s="146">
        <f>C152*B155</f>
        <v>9</v>
      </c>
      <c r="D155" s="146">
        <f>D152*B155</f>
        <v>90</v>
      </c>
      <c r="E155" s="157">
        <f>E152*B155</f>
        <v>75</v>
      </c>
      <c r="F155" s="157">
        <f>F152*B155</f>
        <v>75</v>
      </c>
      <c r="G155" s="157">
        <f>G152*B155</f>
        <v>75</v>
      </c>
      <c r="H155" s="130">
        <f>H152*B155</f>
        <v>75</v>
      </c>
      <c r="I155" s="129">
        <f>I152*B155</f>
        <v>150</v>
      </c>
      <c r="J155" s="13">
        <f t="shared" si="65"/>
        <v>399</v>
      </c>
      <c r="O155" s="107" t="s">
        <v>8</v>
      </c>
      <c r="P155" s="129">
        <v>3</v>
      </c>
      <c r="Q155" s="146">
        <f>Q152*P155</f>
        <v>9</v>
      </c>
      <c r="R155" s="146">
        <f>R152*P155</f>
        <v>135</v>
      </c>
      <c r="S155" s="157">
        <f>S152*P155</f>
        <v>75</v>
      </c>
      <c r="T155" s="157">
        <f>T152*P155</f>
        <v>75</v>
      </c>
      <c r="U155" s="157">
        <f>U152*P155</f>
        <v>75</v>
      </c>
      <c r="V155" s="130">
        <f>V152*P155</f>
        <v>150</v>
      </c>
      <c r="W155" s="129">
        <f>W152*P155</f>
        <v>225</v>
      </c>
      <c r="X155" s="13">
        <f t="shared" si="66"/>
        <v>519</v>
      </c>
      <c r="AC155" s="328" t="s">
        <v>8</v>
      </c>
      <c r="AD155" s="329">
        <v>3</v>
      </c>
      <c r="AE155" s="330">
        <f>AE152*AD155</f>
        <v>9</v>
      </c>
      <c r="AF155" s="494">
        <f>AF152*AD155</f>
        <v>7.5</v>
      </c>
      <c r="AG155" s="329">
        <f>AG152*AD155</f>
        <v>3.75</v>
      </c>
      <c r="AH155" s="471">
        <f t="shared" si="67"/>
        <v>16.5</v>
      </c>
      <c r="AK155" s="493"/>
      <c r="AL155" s="437"/>
      <c r="AM155" s="437"/>
      <c r="AN155" s="437"/>
    </row>
    <row r="156" spans="1:40" x14ac:dyDescent="0.3">
      <c r="A156" s="328" t="s">
        <v>12</v>
      </c>
      <c r="B156" s="1177">
        <v>5</v>
      </c>
      <c r="C156" s="1160">
        <f>C152*B156</f>
        <v>15</v>
      </c>
      <c r="D156" s="1226">
        <f>D152*B156</f>
        <v>150</v>
      </c>
      <c r="E156" s="1226">
        <f>E152*B156</f>
        <v>125</v>
      </c>
      <c r="F156" s="1226">
        <f>F152*B156</f>
        <v>125</v>
      </c>
      <c r="G156" s="1226">
        <f>G152*B156</f>
        <v>125</v>
      </c>
      <c r="H156" s="1246">
        <f>H152*B156</f>
        <v>125</v>
      </c>
      <c r="I156" s="1177">
        <f>I152*B156</f>
        <v>250</v>
      </c>
      <c r="J156" s="1179">
        <f t="shared" si="65"/>
        <v>665</v>
      </c>
      <c r="O156" s="328" t="s">
        <v>12</v>
      </c>
      <c r="P156" s="1177">
        <v>5</v>
      </c>
      <c r="Q156" s="1160">
        <f>Q152*P156</f>
        <v>15</v>
      </c>
      <c r="R156" s="1226">
        <f>R152*P156</f>
        <v>225</v>
      </c>
      <c r="S156" s="1226">
        <f>S152*P156</f>
        <v>125</v>
      </c>
      <c r="T156" s="1226">
        <f>T152*P156</f>
        <v>125</v>
      </c>
      <c r="U156" s="1226">
        <f>U152*P156</f>
        <v>125</v>
      </c>
      <c r="V156" s="1246">
        <f>V152*P156</f>
        <v>250</v>
      </c>
      <c r="W156" s="1177">
        <f>W152*P156</f>
        <v>375</v>
      </c>
      <c r="X156" s="1179">
        <f t="shared" si="66"/>
        <v>865</v>
      </c>
      <c r="AC156" s="108" t="s">
        <v>12</v>
      </c>
      <c r="AD156" s="1158">
        <v>5</v>
      </c>
      <c r="AE156" s="1173">
        <f>AE152*AD156</f>
        <v>15</v>
      </c>
      <c r="AF156" s="1240">
        <f>AF152*AD156</f>
        <v>12.5</v>
      </c>
      <c r="AG156" s="1158">
        <f>AG152*AD156</f>
        <v>6.25</v>
      </c>
      <c r="AH156" s="1179">
        <f>AE156+AF156</f>
        <v>27.5</v>
      </c>
      <c r="AK156" s="493"/>
      <c r="AL156" s="1256"/>
      <c r="AM156" s="437"/>
      <c r="AN156" s="437"/>
    </row>
    <row r="157" spans="1:40" x14ac:dyDescent="0.3">
      <c r="A157" s="328" t="s">
        <v>16</v>
      </c>
      <c r="B157" s="1225"/>
      <c r="C157" s="1229"/>
      <c r="D157" s="1227"/>
      <c r="E157" s="1227"/>
      <c r="F157" s="1227"/>
      <c r="G157" s="1227"/>
      <c r="H157" s="1248"/>
      <c r="I157" s="1225"/>
      <c r="J157" s="1200"/>
      <c r="O157" s="328" t="s">
        <v>16</v>
      </c>
      <c r="P157" s="1225"/>
      <c r="Q157" s="1229"/>
      <c r="R157" s="1227"/>
      <c r="S157" s="1227"/>
      <c r="T157" s="1227"/>
      <c r="U157" s="1227"/>
      <c r="V157" s="1248"/>
      <c r="W157" s="1225"/>
      <c r="X157" s="1200"/>
      <c r="AC157" s="109" t="s">
        <v>16</v>
      </c>
      <c r="AD157" s="1236"/>
      <c r="AE157" s="1239"/>
      <c r="AF157" s="1241"/>
      <c r="AG157" s="1236"/>
      <c r="AH157" s="1200"/>
      <c r="AK157" s="493"/>
      <c r="AL157" s="1256"/>
      <c r="AM157" s="437"/>
      <c r="AN157" s="437"/>
    </row>
    <row r="158" spans="1:40" ht="15" thickBot="1" x14ac:dyDescent="0.35">
      <c r="A158" s="328" t="s">
        <v>9</v>
      </c>
      <c r="B158" s="1178"/>
      <c r="C158" s="1161"/>
      <c r="D158" s="1228"/>
      <c r="E158" s="1228"/>
      <c r="F158" s="1228"/>
      <c r="G158" s="1228"/>
      <c r="H158" s="1247"/>
      <c r="I158" s="1178"/>
      <c r="J158" s="1180"/>
      <c r="O158" s="328" t="s">
        <v>9</v>
      </c>
      <c r="P158" s="1178"/>
      <c r="Q158" s="1161"/>
      <c r="R158" s="1228"/>
      <c r="S158" s="1228"/>
      <c r="T158" s="1228"/>
      <c r="U158" s="1228"/>
      <c r="V158" s="1247"/>
      <c r="W158" s="1178"/>
      <c r="X158" s="1180"/>
      <c r="AC158" s="110" t="s">
        <v>9</v>
      </c>
      <c r="AD158" s="1159"/>
      <c r="AE158" s="1174"/>
      <c r="AF158" s="1242"/>
      <c r="AG158" s="1159"/>
      <c r="AH158" s="1180"/>
      <c r="AK158" s="493"/>
      <c r="AL158" s="1256"/>
      <c r="AM158" s="437"/>
      <c r="AN158" s="437"/>
    </row>
    <row r="159" spans="1:40" x14ac:dyDescent="0.3">
      <c r="A159" s="328" t="s">
        <v>10</v>
      </c>
      <c r="B159" s="1177">
        <v>7</v>
      </c>
      <c r="C159" s="1160">
        <f>C152*B159</f>
        <v>21</v>
      </c>
      <c r="D159" s="1226">
        <f>D152*B159</f>
        <v>210</v>
      </c>
      <c r="E159" s="1226">
        <f>E152*B159</f>
        <v>175</v>
      </c>
      <c r="F159" s="1226">
        <f>F152*B159</f>
        <v>175</v>
      </c>
      <c r="G159" s="1226">
        <f>G152*B159</f>
        <v>175</v>
      </c>
      <c r="H159" s="1246">
        <f>H152*B159</f>
        <v>175</v>
      </c>
      <c r="I159" s="1177">
        <f>I152*B159</f>
        <v>350</v>
      </c>
      <c r="J159" s="1179">
        <f t="shared" si="65"/>
        <v>931</v>
      </c>
      <c r="O159" s="328" t="s">
        <v>10</v>
      </c>
      <c r="P159" s="1177">
        <v>7</v>
      </c>
      <c r="Q159" s="1160">
        <f>Q152*P159</f>
        <v>21</v>
      </c>
      <c r="R159" s="1226">
        <f>R152*P159</f>
        <v>315</v>
      </c>
      <c r="S159" s="1226">
        <f>S152*P159</f>
        <v>175</v>
      </c>
      <c r="T159" s="1226">
        <f>T152*P159</f>
        <v>175</v>
      </c>
      <c r="U159" s="1226">
        <f>U152*P159</f>
        <v>175</v>
      </c>
      <c r="V159" s="1246">
        <f>V152*P159</f>
        <v>350</v>
      </c>
      <c r="W159" s="1177">
        <f>W152*P159</f>
        <v>525</v>
      </c>
      <c r="X159" s="1179">
        <f t="shared" ref="X159" si="68">Q159+R159+S159+T159+U159+V159</f>
        <v>1211</v>
      </c>
      <c r="AC159" s="111" t="s">
        <v>10</v>
      </c>
      <c r="AD159" s="1191">
        <v>7</v>
      </c>
      <c r="AE159" s="1184">
        <f>AE152*AD159</f>
        <v>21</v>
      </c>
      <c r="AF159" s="1243">
        <f>AF152*AD159</f>
        <v>17.5</v>
      </c>
      <c r="AG159" s="1191">
        <f>AG152*AD159</f>
        <v>8.75</v>
      </c>
      <c r="AH159" s="1179">
        <f>AE159+AF159</f>
        <v>38.5</v>
      </c>
      <c r="AK159" s="493"/>
      <c r="AL159" s="1256"/>
      <c r="AM159" s="437"/>
      <c r="AN159" s="437"/>
    </row>
    <row r="160" spans="1:40" x14ac:dyDescent="0.3">
      <c r="A160" s="328" t="s">
        <v>17</v>
      </c>
      <c r="B160" s="1225"/>
      <c r="C160" s="1229"/>
      <c r="D160" s="1227"/>
      <c r="E160" s="1227"/>
      <c r="F160" s="1227"/>
      <c r="G160" s="1227"/>
      <c r="H160" s="1248"/>
      <c r="I160" s="1225"/>
      <c r="J160" s="1200"/>
      <c r="O160" s="328" t="s">
        <v>17</v>
      </c>
      <c r="P160" s="1225"/>
      <c r="Q160" s="1229"/>
      <c r="R160" s="1227"/>
      <c r="S160" s="1227"/>
      <c r="T160" s="1227"/>
      <c r="U160" s="1227"/>
      <c r="V160" s="1248"/>
      <c r="W160" s="1225"/>
      <c r="X160" s="1200"/>
      <c r="AC160" s="112" t="s">
        <v>17</v>
      </c>
      <c r="AD160" s="1192"/>
      <c r="AE160" s="1185"/>
      <c r="AF160" s="1244"/>
      <c r="AG160" s="1192"/>
      <c r="AH160" s="1200"/>
      <c r="AK160" s="493"/>
      <c r="AL160" s="1256"/>
      <c r="AM160" s="437"/>
      <c r="AN160" s="437"/>
    </row>
    <row r="161" spans="1:40" ht="15" thickBot="1" x14ac:dyDescent="0.35">
      <c r="A161" s="328" t="s">
        <v>18</v>
      </c>
      <c r="B161" s="1178"/>
      <c r="C161" s="1161"/>
      <c r="D161" s="1228"/>
      <c r="E161" s="1228"/>
      <c r="F161" s="1228"/>
      <c r="G161" s="1228"/>
      <c r="H161" s="1247"/>
      <c r="I161" s="1178"/>
      <c r="J161" s="1180"/>
      <c r="O161" s="328" t="s">
        <v>18</v>
      </c>
      <c r="P161" s="1178"/>
      <c r="Q161" s="1161"/>
      <c r="R161" s="1228"/>
      <c r="S161" s="1228"/>
      <c r="T161" s="1228"/>
      <c r="U161" s="1228"/>
      <c r="V161" s="1247"/>
      <c r="W161" s="1178"/>
      <c r="X161" s="1180"/>
      <c r="AC161" s="113" t="s">
        <v>18</v>
      </c>
      <c r="AD161" s="1193"/>
      <c r="AE161" s="1186"/>
      <c r="AF161" s="1245"/>
      <c r="AG161" s="1193"/>
      <c r="AH161" s="1180"/>
      <c r="AK161" s="493"/>
      <c r="AL161" s="1256"/>
      <c r="AM161" s="437"/>
      <c r="AN161" s="437"/>
    </row>
    <row r="162" spans="1:40" x14ac:dyDescent="0.3">
      <c r="A162" s="328" t="s">
        <v>14</v>
      </c>
      <c r="B162" s="1177">
        <v>10</v>
      </c>
      <c r="C162" s="1160">
        <f>C152*B162</f>
        <v>30</v>
      </c>
      <c r="D162" s="1226">
        <f>D152*B162</f>
        <v>300</v>
      </c>
      <c r="E162" s="1226">
        <f>E152*B162</f>
        <v>250</v>
      </c>
      <c r="F162" s="1226">
        <f>F152*B162</f>
        <v>250</v>
      </c>
      <c r="G162" s="1226">
        <f>G152*B162</f>
        <v>250</v>
      </c>
      <c r="H162" s="1246">
        <f>H152*B162</f>
        <v>250</v>
      </c>
      <c r="I162" s="1177">
        <f>I152*B162</f>
        <v>500</v>
      </c>
      <c r="J162" s="1179">
        <f t="shared" si="65"/>
        <v>1330</v>
      </c>
      <c r="O162" s="328" t="s">
        <v>14</v>
      </c>
      <c r="P162" s="1177">
        <v>10</v>
      </c>
      <c r="Q162" s="1160">
        <f>Q152*P162</f>
        <v>30</v>
      </c>
      <c r="R162" s="1226">
        <f>R152*P162</f>
        <v>450</v>
      </c>
      <c r="S162" s="1226">
        <f>S152*P162</f>
        <v>250</v>
      </c>
      <c r="T162" s="1226">
        <f>T152*P162</f>
        <v>250</v>
      </c>
      <c r="U162" s="1226">
        <f>U152*P162</f>
        <v>250</v>
      </c>
      <c r="V162" s="1246">
        <f>V152*P162</f>
        <v>500</v>
      </c>
      <c r="W162" s="1177">
        <f>W152*P162</f>
        <v>750</v>
      </c>
      <c r="X162" s="1179">
        <f t="shared" ref="X162" si="69">Q162+R162+S162+T162+U162+V162</f>
        <v>1730</v>
      </c>
      <c r="AC162" s="114" t="s">
        <v>14</v>
      </c>
      <c r="AD162" s="1230">
        <v>10</v>
      </c>
      <c r="AE162" s="1232">
        <f>AE152*AD162</f>
        <v>30</v>
      </c>
      <c r="AF162" s="1234">
        <f>AF152*AD162</f>
        <v>25</v>
      </c>
      <c r="AG162" s="1230">
        <f>AG152*AD162</f>
        <v>12.5</v>
      </c>
      <c r="AH162" s="1179">
        <f>AE162+AF162</f>
        <v>55</v>
      </c>
      <c r="AK162" s="493"/>
      <c r="AL162" s="1256"/>
      <c r="AM162" s="437"/>
      <c r="AN162" s="437"/>
    </row>
    <row r="163" spans="1:40" ht="15" thickBot="1" x14ac:dyDescent="0.35">
      <c r="A163" s="432" t="s">
        <v>19</v>
      </c>
      <c r="B163" s="1178"/>
      <c r="C163" s="1161"/>
      <c r="D163" s="1228"/>
      <c r="E163" s="1228"/>
      <c r="F163" s="1228"/>
      <c r="G163" s="1228"/>
      <c r="H163" s="1247"/>
      <c r="I163" s="1178"/>
      <c r="J163" s="1180"/>
      <c r="O163" s="432" t="s">
        <v>19</v>
      </c>
      <c r="P163" s="1178"/>
      <c r="Q163" s="1161"/>
      <c r="R163" s="1228"/>
      <c r="S163" s="1228"/>
      <c r="T163" s="1228"/>
      <c r="U163" s="1228"/>
      <c r="V163" s="1247"/>
      <c r="W163" s="1178"/>
      <c r="X163" s="1180"/>
      <c r="AC163" s="115" t="s">
        <v>19</v>
      </c>
      <c r="AD163" s="1231"/>
      <c r="AE163" s="1233"/>
      <c r="AF163" s="1235"/>
      <c r="AG163" s="1231"/>
      <c r="AH163" s="1180"/>
      <c r="AK163" s="493"/>
      <c r="AL163" s="1256"/>
      <c r="AM163" s="437"/>
      <c r="AN163" s="437"/>
    </row>
    <row r="164" spans="1:40" ht="15" thickBot="1" x14ac:dyDescent="0.35">
      <c r="A164" s="425" t="s">
        <v>15</v>
      </c>
      <c r="B164" s="329">
        <v>15</v>
      </c>
      <c r="C164" s="330">
        <f>C152*B164</f>
        <v>45</v>
      </c>
      <c r="D164" s="330">
        <f>D152*B164</f>
        <v>450</v>
      </c>
      <c r="E164" s="331">
        <f>E152*B164</f>
        <v>375</v>
      </c>
      <c r="F164" s="331">
        <f>F152*B164</f>
        <v>375</v>
      </c>
      <c r="G164" s="331">
        <f>G152*B164</f>
        <v>375</v>
      </c>
      <c r="H164" s="332">
        <f>H152*B164</f>
        <v>375</v>
      </c>
      <c r="I164" s="329">
        <f>I152*B164</f>
        <v>750</v>
      </c>
      <c r="J164" s="13">
        <f t="shared" si="65"/>
        <v>1995</v>
      </c>
      <c r="O164" s="425" t="s">
        <v>15</v>
      </c>
      <c r="P164" s="329">
        <v>15</v>
      </c>
      <c r="Q164" s="330">
        <f>Q152*P164</f>
        <v>45</v>
      </c>
      <c r="R164" s="330">
        <f>R152*P164</f>
        <v>675</v>
      </c>
      <c r="S164" s="331">
        <f>S152*P164</f>
        <v>375</v>
      </c>
      <c r="T164" s="331">
        <f>T152*P164</f>
        <v>375</v>
      </c>
      <c r="U164" s="331">
        <f>U152*P164</f>
        <v>375</v>
      </c>
      <c r="V164" s="332">
        <f>V152*P164</f>
        <v>750</v>
      </c>
      <c r="W164" s="329">
        <f>W152*P164</f>
        <v>1125</v>
      </c>
      <c r="X164" s="13">
        <f t="shared" ref="X164:X167" si="70">Q164+R164+S164+T164+U164+V164</f>
        <v>2595</v>
      </c>
      <c r="AC164" s="116" t="s">
        <v>15</v>
      </c>
      <c r="AD164" s="131">
        <v>15</v>
      </c>
      <c r="AE164" s="147">
        <f>AE152*AD164</f>
        <v>45</v>
      </c>
      <c r="AF164" s="495">
        <f>AF152*AD164</f>
        <v>37.5</v>
      </c>
      <c r="AG164" s="131">
        <f>AG152*AD164</f>
        <v>18.75</v>
      </c>
      <c r="AH164" s="13">
        <f>AE164+AF164</f>
        <v>82.5</v>
      </c>
      <c r="AK164" s="493"/>
      <c r="AL164" s="437"/>
      <c r="AM164" s="437"/>
      <c r="AN164" s="437"/>
    </row>
    <row r="165" spans="1:40" ht="15" thickBot="1" x14ac:dyDescent="0.35">
      <c r="A165" s="425" t="s">
        <v>25</v>
      </c>
      <c r="B165" s="329">
        <v>20</v>
      </c>
      <c r="C165" s="330">
        <f>C152*B165</f>
        <v>60</v>
      </c>
      <c r="D165" s="330">
        <f>D152*B165</f>
        <v>600</v>
      </c>
      <c r="E165" s="331">
        <f>E152*B165</f>
        <v>500</v>
      </c>
      <c r="F165" s="331">
        <f>F152*B165</f>
        <v>500</v>
      </c>
      <c r="G165" s="331">
        <f>G152*B165</f>
        <v>500</v>
      </c>
      <c r="H165" s="332">
        <f>H152*B165</f>
        <v>500</v>
      </c>
      <c r="I165" s="329">
        <f>I152*B165</f>
        <v>1000</v>
      </c>
      <c r="J165" s="13">
        <f t="shared" si="65"/>
        <v>2660</v>
      </c>
      <c r="O165" s="425" t="s">
        <v>25</v>
      </c>
      <c r="P165" s="329">
        <v>20</v>
      </c>
      <c r="Q165" s="330">
        <f>Q152*P165</f>
        <v>60</v>
      </c>
      <c r="R165" s="330">
        <f>R152*P165</f>
        <v>900</v>
      </c>
      <c r="S165" s="331">
        <f>S152*P165</f>
        <v>500</v>
      </c>
      <c r="T165" s="331">
        <f>T152*P165</f>
        <v>500</v>
      </c>
      <c r="U165" s="331">
        <f>U152*P165</f>
        <v>500</v>
      </c>
      <c r="V165" s="332">
        <f>V152*P165</f>
        <v>1000</v>
      </c>
      <c r="W165" s="329">
        <f>W152*P165</f>
        <v>1500</v>
      </c>
      <c r="X165" s="13">
        <f t="shared" si="70"/>
        <v>3460</v>
      </c>
      <c r="AC165" s="470" t="s">
        <v>25</v>
      </c>
      <c r="AD165" s="133">
        <v>20</v>
      </c>
      <c r="AE165" s="148">
        <f>AE152*AD165</f>
        <v>60</v>
      </c>
      <c r="AF165" s="496">
        <f>AF152*AD165</f>
        <v>50</v>
      </c>
      <c r="AG165" s="133">
        <f>AG152*AD165</f>
        <v>25</v>
      </c>
      <c r="AH165" s="13">
        <f t="shared" ref="AH165:AH167" si="71">AE165+AF165</f>
        <v>110</v>
      </c>
      <c r="AK165" s="493"/>
      <c r="AL165" s="437"/>
      <c r="AM165" s="437"/>
      <c r="AN165" s="437"/>
    </row>
    <row r="166" spans="1:40" ht="15" thickBot="1" x14ac:dyDescent="0.35">
      <c r="A166" s="425" t="s">
        <v>13</v>
      </c>
      <c r="B166" s="329">
        <v>35</v>
      </c>
      <c r="C166" s="330">
        <f>C152*B166</f>
        <v>105</v>
      </c>
      <c r="D166" s="330">
        <f>D152*B166</f>
        <v>1050</v>
      </c>
      <c r="E166" s="331">
        <f>E152*B166</f>
        <v>875</v>
      </c>
      <c r="F166" s="331">
        <f>F152*B166</f>
        <v>875</v>
      </c>
      <c r="G166" s="331">
        <f>G152*B166</f>
        <v>875</v>
      </c>
      <c r="H166" s="332">
        <f>H152*B166</f>
        <v>875</v>
      </c>
      <c r="I166" s="329">
        <f>I152*B166</f>
        <v>1750</v>
      </c>
      <c r="J166" s="13">
        <f t="shared" si="65"/>
        <v>4655</v>
      </c>
      <c r="O166" s="425" t="s">
        <v>13</v>
      </c>
      <c r="P166" s="329">
        <v>35</v>
      </c>
      <c r="Q166" s="330">
        <f>Q152*P166</f>
        <v>105</v>
      </c>
      <c r="R166" s="330">
        <f>R152*P166</f>
        <v>1575</v>
      </c>
      <c r="S166" s="331">
        <f>S152*P166</f>
        <v>875</v>
      </c>
      <c r="T166" s="331">
        <f>T152*P166</f>
        <v>875</v>
      </c>
      <c r="U166" s="331">
        <f>U152*P166</f>
        <v>875</v>
      </c>
      <c r="V166" s="332">
        <f>V152*P166</f>
        <v>1750</v>
      </c>
      <c r="W166" s="329">
        <f>W152*P166</f>
        <v>2625</v>
      </c>
      <c r="X166" s="13">
        <f t="shared" si="70"/>
        <v>6055</v>
      </c>
      <c r="AC166" s="117" t="s">
        <v>13</v>
      </c>
      <c r="AD166" s="135">
        <v>35</v>
      </c>
      <c r="AE166" s="149">
        <f>AE152*AD166</f>
        <v>105</v>
      </c>
      <c r="AF166" s="497">
        <f>AF152*AD166</f>
        <v>87.5</v>
      </c>
      <c r="AG166" s="135">
        <f>AG152*AD166</f>
        <v>43.75</v>
      </c>
      <c r="AH166" s="13">
        <f t="shared" si="71"/>
        <v>192.5</v>
      </c>
      <c r="AK166" s="493"/>
      <c r="AL166" s="437"/>
      <c r="AM166" s="437"/>
      <c r="AN166" s="437"/>
    </row>
    <row r="167" spans="1:40" ht="15" thickBot="1" x14ac:dyDescent="0.35">
      <c r="A167" s="426" t="s">
        <v>11</v>
      </c>
      <c r="B167" s="427">
        <v>40</v>
      </c>
      <c r="C167" s="428">
        <f>C152*B167</f>
        <v>120</v>
      </c>
      <c r="D167" s="428">
        <f>D152*B167</f>
        <v>1200</v>
      </c>
      <c r="E167" s="429">
        <f>E152*B167</f>
        <v>1000</v>
      </c>
      <c r="F167" s="429">
        <f>F152*B167</f>
        <v>1000</v>
      </c>
      <c r="G167" s="429">
        <f>G152*B167</f>
        <v>1000</v>
      </c>
      <c r="H167" s="430">
        <f>H152*B167</f>
        <v>1000</v>
      </c>
      <c r="I167" s="431">
        <f>I152*B167</f>
        <v>2000</v>
      </c>
      <c r="J167" s="178">
        <f t="shared" si="65"/>
        <v>5320</v>
      </c>
      <c r="O167" s="426" t="s">
        <v>11</v>
      </c>
      <c r="P167" s="427">
        <v>40</v>
      </c>
      <c r="Q167" s="428">
        <f>Q152*P167</f>
        <v>120</v>
      </c>
      <c r="R167" s="428">
        <f>R152*P167</f>
        <v>1800</v>
      </c>
      <c r="S167" s="429">
        <f>S152*P167</f>
        <v>1000</v>
      </c>
      <c r="T167" s="429">
        <f>T152*P167</f>
        <v>1000</v>
      </c>
      <c r="U167" s="429">
        <f>U152*P167</f>
        <v>1000</v>
      </c>
      <c r="V167" s="430">
        <f>V152*P167</f>
        <v>2000</v>
      </c>
      <c r="W167" s="431">
        <f>W152*P167</f>
        <v>3000</v>
      </c>
      <c r="X167" s="412">
        <f t="shared" si="70"/>
        <v>6920</v>
      </c>
      <c r="AC167" s="118" t="s">
        <v>11</v>
      </c>
      <c r="AD167" s="137">
        <v>40</v>
      </c>
      <c r="AE167" s="150">
        <f>AE152*AD167</f>
        <v>120</v>
      </c>
      <c r="AF167" s="498">
        <f>AF152*AD167</f>
        <v>100</v>
      </c>
      <c r="AG167" s="139">
        <f>AG152*AD167</f>
        <v>50</v>
      </c>
      <c r="AH167" s="13">
        <f t="shared" si="71"/>
        <v>220</v>
      </c>
      <c r="AK167" s="493"/>
      <c r="AL167" s="437"/>
      <c r="AM167" s="437"/>
      <c r="AN167" s="437"/>
    </row>
    <row r="168" spans="1:40" x14ac:dyDescent="0.3">
      <c r="AK168" s="493"/>
      <c r="AL168" s="437"/>
      <c r="AM168" s="437"/>
      <c r="AN168" s="437"/>
    </row>
    <row r="169" spans="1:40" ht="15" thickBot="1" x14ac:dyDescent="0.35">
      <c r="AK169" s="493"/>
      <c r="AL169" s="437"/>
      <c r="AM169" s="437"/>
      <c r="AN169" s="437"/>
    </row>
    <row r="170" spans="1:40" ht="15" thickBot="1" x14ac:dyDescent="0.35">
      <c r="A170" s="162" t="s">
        <v>44</v>
      </c>
      <c r="B170" s="100" t="s">
        <v>32</v>
      </c>
      <c r="C170" s="1218" t="s">
        <v>43</v>
      </c>
      <c r="D170" s="1222"/>
      <c r="E170" s="1222"/>
      <c r="F170" s="1222"/>
      <c r="G170" s="1222"/>
      <c r="H170" s="1222"/>
      <c r="I170" s="1219"/>
      <c r="J170" s="13" t="s">
        <v>42</v>
      </c>
      <c r="O170" s="162" t="s">
        <v>44</v>
      </c>
      <c r="P170" s="100" t="s">
        <v>32</v>
      </c>
      <c r="Q170" s="1218" t="s">
        <v>95</v>
      </c>
      <c r="R170" s="1222"/>
      <c r="S170" s="1222"/>
      <c r="T170" s="1222"/>
      <c r="U170" s="1222"/>
      <c r="V170" s="1222"/>
      <c r="W170" s="1219"/>
      <c r="X170" s="13" t="s">
        <v>42</v>
      </c>
      <c r="AC170" s="162" t="s">
        <v>44</v>
      </c>
      <c r="AD170" s="100" t="s">
        <v>32</v>
      </c>
      <c r="AE170" s="1218" t="s">
        <v>102</v>
      </c>
      <c r="AF170" s="1222"/>
      <c r="AG170" s="1219"/>
      <c r="AH170" s="13" t="s">
        <v>42</v>
      </c>
      <c r="AK170" s="493"/>
      <c r="AL170" s="437"/>
      <c r="AM170" s="437"/>
      <c r="AN170" s="437"/>
    </row>
    <row r="171" spans="1:40" ht="15.6" thickTop="1" thickBot="1" x14ac:dyDescent="0.35">
      <c r="A171" s="170" t="s">
        <v>37</v>
      </c>
      <c r="B171" s="167" t="s">
        <v>33</v>
      </c>
      <c r="C171" s="140">
        <v>0</v>
      </c>
      <c r="D171" s="151">
        <v>1</v>
      </c>
      <c r="E171" s="151">
        <v>2</v>
      </c>
      <c r="F171" s="151">
        <v>3</v>
      </c>
      <c r="G171" s="151">
        <v>4</v>
      </c>
      <c r="H171" s="101">
        <v>5</v>
      </c>
      <c r="I171" s="13" t="s">
        <v>34</v>
      </c>
      <c r="J171" s="179"/>
      <c r="O171" s="170" t="s">
        <v>37</v>
      </c>
      <c r="P171" s="167" t="s">
        <v>33</v>
      </c>
      <c r="Q171" s="140">
        <v>0</v>
      </c>
      <c r="R171" s="151">
        <v>1</v>
      </c>
      <c r="S171" s="151">
        <v>2</v>
      </c>
      <c r="T171" s="151">
        <v>3</v>
      </c>
      <c r="U171" s="151">
        <v>4</v>
      </c>
      <c r="V171" s="101">
        <v>5</v>
      </c>
      <c r="W171" s="13" t="s">
        <v>34</v>
      </c>
      <c r="X171" s="413"/>
      <c r="AC171" s="170" t="s">
        <v>37</v>
      </c>
      <c r="AD171" s="167" t="s">
        <v>33</v>
      </c>
      <c r="AE171" s="140">
        <v>0</v>
      </c>
      <c r="AF171" s="151">
        <v>1</v>
      </c>
      <c r="AG171" s="13" t="s">
        <v>34</v>
      </c>
      <c r="AH171" s="472"/>
      <c r="AK171" s="493"/>
      <c r="AL171" s="437"/>
      <c r="AM171" s="437"/>
      <c r="AN171" s="437"/>
    </row>
    <row r="172" spans="1:40" ht="15.6" thickTop="1" thickBot="1" x14ac:dyDescent="0.35">
      <c r="A172" s="168" t="s">
        <v>3</v>
      </c>
      <c r="B172" s="119">
        <v>0.2</v>
      </c>
      <c r="C172" s="141">
        <f>C174*B172</f>
        <v>0.60000000000000009</v>
      </c>
      <c r="D172" s="141">
        <f>D174*B172</f>
        <v>1.2000000000000002</v>
      </c>
      <c r="E172" s="152">
        <f>E174*B172</f>
        <v>1.2000000000000002</v>
      </c>
      <c r="F172" s="152">
        <f>F174*B172</f>
        <v>1.2000000000000002</v>
      </c>
      <c r="G172" s="152">
        <f>G174*B172</f>
        <v>1.2000000000000002</v>
      </c>
      <c r="H172" s="120">
        <f>H174*B172</f>
        <v>1.2000000000000002</v>
      </c>
      <c r="I172" s="119">
        <f>I174*B172</f>
        <v>2.4000000000000004</v>
      </c>
      <c r="J172" s="177">
        <f>C172+D172+E172+F172+G172+H172</f>
        <v>6.6000000000000014</v>
      </c>
      <c r="O172" s="168" t="s">
        <v>3</v>
      </c>
      <c r="P172" s="119">
        <v>0.2</v>
      </c>
      <c r="Q172" s="141">
        <f>Q174*P172</f>
        <v>0.60000000000000009</v>
      </c>
      <c r="R172" s="141">
        <f>R174*P172</f>
        <v>1.2000000000000002</v>
      </c>
      <c r="S172" s="152">
        <f>S174*P172</f>
        <v>1.2000000000000002</v>
      </c>
      <c r="T172" s="152">
        <f>T174*P172</f>
        <v>1.2000000000000002</v>
      </c>
      <c r="U172" s="152">
        <f>U174*P172</f>
        <v>1.2000000000000002</v>
      </c>
      <c r="V172" s="120">
        <f>V174*P172</f>
        <v>1.2000000000000002</v>
      </c>
      <c r="W172" s="119">
        <f>W174*P172</f>
        <v>2.4000000000000004</v>
      </c>
      <c r="X172" s="411">
        <f>Q172+R172+S172+T172+U172+V172</f>
        <v>6.6000000000000014</v>
      </c>
      <c r="AC172" s="328" t="s">
        <v>3</v>
      </c>
      <c r="AD172" s="329">
        <v>0.2</v>
      </c>
      <c r="AE172" s="330">
        <f>AE174*AD172</f>
        <v>360</v>
      </c>
      <c r="AF172" s="494">
        <f>AF174*AD172</f>
        <v>720</v>
      </c>
      <c r="AG172" s="329">
        <f>AG174*AD172</f>
        <v>1440</v>
      </c>
      <c r="AH172" s="471">
        <f>AE172+AF172</f>
        <v>1080</v>
      </c>
      <c r="AK172" s="493"/>
      <c r="AL172" s="437"/>
      <c r="AM172" s="437"/>
      <c r="AN172" s="437"/>
    </row>
    <row r="173" spans="1:40" ht="15" thickBot="1" x14ac:dyDescent="0.35">
      <c r="A173" s="103" t="s">
        <v>4</v>
      </c>
      <c r="B173" s="121">
        <v>0.5</v>
      </c>
      <c r="C173" s="142">
        <f>C174*B173</f>
        <v>1.5</v>
      </c>
      <c r="D173" s="142">
        <f>D174*B173</f>
        <v>3</v>
      </c>
      <c r="E173" s="153">
        <f>E174*B173</f>
        <v>3</v>
      </c>
      <c r="F173" s="153">
        <f>F174*B173</f>
        <v>3</v>
      </c>
      <c r="G173" s="153">
        <f>G174*B173</f>
        <v>3</v>
      </c>
      <c r="H173" s="122">
        <f>H174*B173</f>
        <v>3</v>
      </c>
      <c r="I173" s="121">
        <f>I174*B173</f>
        <v>6</v>
      </c>
      <c r="J173" s="13">
        <f t="shared" ref="J173:J178" si="72">C173+D173+E173+F173+G173+H173</f>
        <v>16.5</v>
      </c>
      <c r="O173" s="103" t="s">
        <v>4</v>
      </c>
      <c r="P173" s="121">
        <v>0.5</v>
      </c>
      <c r="Q173" s="142">
        <f>Q174*P173</f>
        <v>1.5</v>
      </c>
      <c r="R173" s="142">
        <f>R174*P173</f>
        <v>3</v>
      </c>
      <c r="S173" s="153">
        <f>S174*P173</f>
        <v>3</v>
      </c>
      <c r="T173" s="153">
        <f>T174*P173</f>
        <v>3</v>
      </c>
      <c r="U173" s="153">
        <f>U174*P173</f>
        <v>3</v>
      </c>
      <c r="V173" s="122">
        <f>V174*P173</f>
        <v>3</v>
      </c>
      <c r="W173" s="121">
        <f>W174*P173</f>
        <v>6</v>
      </c>
      <c r="X173" s="13">
        <f t="shared" ref="X173:X178" si="73">Q173+R173+S173+T173+U173+V173</f>
        <v>16.5</v>
      </c>
      <c r="AC173" s="328" t="s">
        <v>4</v>
      </c>
      <c r="AD173" s="329">
        <v>0.5</v>
      </c>
      <c r="AE173" s="330">
        <f>AE174*AD173</f>
        <v>900</v>
      </c>
      <c r="AF173" s="494">
        <f>AF174*AD173</f>
        <v>1800</v>
      </c>
      <c r="AG173" s="329">
        <f>AG174*AD173</f>
        <v>3600</v>
      </c>
      <c r="AH173" s="471">
        <f t="shared" ref="AH173:AH177" si="74">AE173+AF173</f>
        <v>2700</v>
      </c>
      <c r="AK173" s="493"/>
      <c r="AL173" s="437"/>
      <c r="AM173" s="437"/>
      <c r="AN173" s="437"/>
    </row>
    <row r="174" spans="1:40" ht="15" thickBot="1" x14ac:dyDescent="0.35">
      <c r="A174" s="104" t="s">
        <v>5</v>
      </c>
      <c r="B174" s="123">
        <v>1</v>
      </c>
      <c r="C174" s="143">
        <v>3</v>
      </c>
      <c r="D174" s="143">
        <v>6</v>
      </c>
      <c r="E174" s="154">
        <v>6</v>
      </c>
      <c r="F174" s="154">
        <v>6</v>
      </c>
      <c r="G174" s="154">
        <v>6</v>
      </c>
      <c r="H174" s="124">
        <v>6</v>
      </c>
      <c r="I174" s="123">
        <v>12</v>
      </c>
      <c r="J174" s="13">
        <f t="shared" si="72"/>
        <v>33</v>
      </c>
      <c r="O174" s="104" t="s">
        <v>5</v>
      </c>
      <c r="P174" s="123">
        <v>1</v>
      </c>
      <c r="Q174" s="143">
        <v>3</v>
      </c>
      <c r="R174" s="143">
        <v>6</v>
      </c>
      <c r="S174" s="154">
        <v>6</v>
      </c>
      <c r="T174" s="154">
        <v>6</v>
      </c>
      <c r="U174" s="154">
        <v>6</v>
      </c>
      <c r="V174" s="124">
        <v>6</v>
      </c>
      <c r="W174" s="123">
        <v>12</v>
      </c>
      <c r="X174" s="13">
        <f t="shared" si="73"/>
        <v>33</v>
      </c>
      <c r="AC174" s="328" t="s">
        <v>5</v>
      </c>
      <c r="AD174" s="329">
        <v>1</v>
      </c>
      <c r="AE174" s="330">
        <v>1800</v>
      </c>
      <c r="AF174" s="494">
        <v>3600</v>
      </c>
      <c r="AG174" s="329">
        <v>7200</v>
      </c>
      <c r="AH174" s="471">
        <f t="shared" si="74"/>
        <v>5400</v>
      </c>
      <c r="AK174" s="493"/>
      <c r="AL174" s="437"/>
      <c r="AM174" s="437"/>
      <c r="AN174" s="437"/>
    </row>
    <row r="175" spans="1:40" ht="15" thickBot="1" x14ac:dyDescent="0.35">
      <c r="A175" s="105" t="s">
        <v>6</v>
      </c>
      <c r="B175" s="125">
        <v>1.5</v>
      </c>
      <c r="C175" s="144">
        <f>C174*B175</f>
        <v>4.5</v>
      </c>
      <c r="D175" s="144">
        <f>D174*B175</f>
        <v>9</v>
      </c>
      <c r="E175" s="155">
        <f>E174*B175</f>
        <v>9</v>
      </c>
      <c r="F175" s="155">
        <f>F174*B175</f>
        <v>9</v>
      </c>
      <c r="G175" s="155">
        <f>G174*B175</f>
        <v>9</v>
      </c>
      <c r="H175" s="126">
        <f>H174*B175</f>
        <v>9</v>
      </c>
      <c r="I175" s="125">
        <f>I174*B175</f>
        <v>18</v>
      </c>
      <c r="J175" s="13">
        <f t="shared" si="72"/>
        <v>49.5</v>
      </c>
      <c r="O175" s="105" t="s">
        <v>6</v>
      </c>
      <c r="P175" s="125">
        <v>1.5</v>
      </c>
      <c r="Q175" s="144">
        <f>Q174*P175</f>
        <v>4.5</v>
      </c>
      <c r="R175" s="144">
        <f>R174*P175</f>
        <v>9</v>
      </c>
      <c r="S175" s="155">
        <f>S174*P175</f>
        <v>9</v>
      </c>
      <c r="T175" s="155">
        <f>T174*P175</f>
        <v>9</v>
      </c>
      <c r="U175" s="155">
        <f>U174*P175</f>
        <v>9</v>
      </c>
      <c r="V175" s="126">
        <f>V174*P175</f>
        <v>9</v>
      </c>
      <c r="W175" s="125">
        <f>W174*P175</f>
        <v>18</v>
      </c>
      <c r="X175" s="13">
        <f t="shared" si="73"/>
        <v>49.5</v>
      </c>
      <c r="AC175" s="328" t="s">
        <v>6</v>
      </c>
      <c r="AD175" s="329">
        <v>1.5</v>
      </c>
      <c r="AE175" s="330">
        <f>AE174*AD175</f>
        <v>2700</v>
      </c>
      <c r="AF175" s="494">
        <f>AF174*AD175</f>
        <v>5400</v>
      </c>
      <c r="AG175" s="329">
        <f>AG174*AD175</f>
        <v>10800</v>
      </c>
      <c r="AH175" s="471">
        <f t="shared" si="74"/>
        <v>8100</v>
      </c>
      <c r="AK175" s="493"/>
      <c r="AL175" s="437"/>
      <c r="AM175" s="437"/>
      <c r="AN175" s="437"/>
    </row>
    <row r="176" spans="1:40" ht="15" thickBot="1" x14ac:dyDescent="0.35">
      <c r="A176" s="106" t="s">
        <v>7</v>
      </c>
      <c r="B176" s="127">
        <v>2</v>
      </c>
      <c r="C176" s="145">
        <f>C174*B176</f>
        <v>6</v>
      </c>
      <c r="D176" s="145">
        <f>D174*B176</f>
        <v>12</v>
      </c>
      <c r="E176" s="156">
        <f>E174*B176</f>
        <v>12</v>
      </c>
      <c r="F176" s="156">
        <f>F174*B176</f>
        <v>12</v>
      </c>
      <c r="G176" s="156">
        <f>G174*B176</f>
        <v>12</v>
      </c>
      <c r="H176" s="128">
        <f>H174*B176</f>
        <v>12</v>
      </c>
      <c r="I176" s="127">
        <f>I174*B176</f>
        <v>24</v>
      </c>
      <c r="J176" s="13">
        <f t="shared" si="72"/>
        <v>66</v>
      </c>
      <c r="O176" s="106" t="s">
        <v>7</v>
      </c>
      <c r="P176" s="127">
        <v>2</v>
      </c>
      <c r="Q176" s="145">
        <f>Q174*P176</f>
        <v>6</v>
      </c>
      <c r="R176" s="145">
        <f>R174*P176</f>
        <v>12</v>
      </c>
      <c r="S176" s="156">
        <f>S174*P176</f>
        <v>12</v>
      </c>
      <c r="T176" s="156">
        <f>T174*P176</f>
        <v>12</v>
      </c>
      <c r="U176" s="156">
        <f>U174*P176</f>
        <v>12</v>
      </c>
      <c r="V176" s="128">
        <f>V174*P176</f>
        <v>12</v>
      </c>
      <c r="W176" s="127">
        <f>W174*P176</f>
        <v>24</v>
      </c>
      <c r="X176" s="13">
        <f t="shared" si="73"/>
        <v>66</v>
      </c>
      <c r="AC176" s="328" t="s">
        <v>7</v>
      </c>
      <c r="AD176" s="329">
        <v>2</v>
      </c>
      <c r="AE176" s="330">
        <f>AE174*AD176</f>
        <v>3600</v>
      </c>
      <c r="AF176" s="494">
        <f>AF174*AD176</f>
        <v>7200</v>
      </c>
      <c r="AG176" s="329">
        <f>AG174*AD176</f>
        <v>14400</v>
      </c>
      <c r="AH176" s="471">
        <f t="shared" si="74"/>
        <v>10800</v>
      </c>
      <c r="AK176" s="493"/>
      <c r="AL176" s="437"/>
      <c r="AM176" s="437"/>
      <c r="AN176" s="437"/>
    </row>
    <row r="177" spans="1:40" ht="15" thickBot="1" x14ac:dyDescent="0.35">
      <c r="A177" s="107" t="s">
        <v>8</v>
      </c>
      <c r="B177" s="129">
        <v>3</v>
      </c>
      <c r="C177" s="146">
        <f>C174*B177</f>
        <v>9</v>
      </c>
      <c r="D177" s="146">
        <f>D174*B177</f>
        <v>18</v>
      </c>
      <c r="E177" s="157">
        <f>E174*B177</f>
        <v>18</v>
      </c>
      <c r="F177" s="157">
        <f>F174*B177</f>
        <v>18</v>
      </c>
      <c r="G177" s="157">
        <f>G174*B177</f>
        <v>18</v>
      </c>
      <c r="H177" s="130">
        <f>H174*B177</f>
        <v>18</v>
      </c>
      <c r="I177" s="129">
        <f>I174*B177</f>
        <v>36</v>
      </c>
      <c r="J177" s="13">
        <f t="shared" si="72"/>
        <v>99</v>
      </c>
      <c r="O177" s="107" t="s">
        <v>8</v>
      </c>
      <c r="P177" s="129">
        <v>3</v>
      </c>
      <c r="Q177" s="146">
        <f>Q174*P177</f>
        <v>9</v>
      </c>
      <c r="R177" s="146">
        <f>R174*P177</f>
        <v>18</v>
      </c>
      <c r="S177" s="157">
        <f>S174*P177</f>
        <v>18</v>
      </c>
      <c r="T177" s="157">
        <f>T174*P177</f>
        <v>18</v>
      </c>
      <c r="U177" s="157">
        <f>U174*P177</f>
        <v>18</v>
      </c>
      <c r="V177" s="130">
        <f>V174*P177</f>
        <v>18</v>
      </c>
      <c r="W177" s="129">
        <f>W174*P177</f>
        <v>36</v>
      </c>
      <c r="X177" s="13">
        <f t="shared" si="73"/>
        <v>99</v>
      </c>
      <c r="AC177" s="328" t="s">
        <v>8</v>
      </c>
      <c r="AD177" s="329">
        <v>3</v>
      </c>
      <c r="AE177" s="330">
        <f>AE174*AD177</f>
        <v>5400</v>
      </c>
      <c r="AF177" s="494">
        <f>AF174*AD177</f>
        <v>10800</v>
      </c>
      <c r="AG177" s="329">
        <f>AG174*AD177</f>
        <v>21600</v>
      </c>
      <c r="AH177" s="471">
        <f t="shared" si="74"/>
        <v>16200</v>
      </c>
      <c r="AK177" s="493"/>
      <c r="AL177" s="437"/>
      <c r="AM177" s="437"/>
      <c r="AN177" s="437"/>
    </row>
    <row r="178" spans="1:40" x14ac:dyDescent="0.3">
      <c r="A178" s="328" t="s">
        <v>12</v>
      </c>
      <c r="B178" s="1177">
        <v>5</v>
      </c>
      <c r="C178" s="1160">
        <f>C174*B178</f>
        <v>15</v>
      </c>
      <c r="D178" s="1226">
        <f>D174*B178</f>
        <v>30</v>
      </c>
      <c r="E178" s="1226">
        <f>E174*B178</f>
        <v>30</v>
      </c>
      <c r="F178" s="1226">
        <f>F174*B178</f>
        <v>30</v>
      </c>
      <c r="G178" s="1226">
        <f>G174*B178</f>
        <v>30</v>
      </c>
      <c r="H178" s="1246">
        <f>H174*B178</f>
        <v>30</v>
      </c>
      <c r="I178" s="1177">
        <f>I174*B178</f>
        <v>60</v>
      </c>
      <c r="J178" s="1179">
        <f t="shared" si="72"/>
        <v>165</v>
      </c>
      <c r="O178" s="328" t="s">
        <v>12</v>
      </c>
      <c r="P178" s="1177">
        <v>5</v>
      </c>
      <c r="Q178" s="1160">
        <f>Q174*P178</f>
        <v>15</v>
      </c>
      <c r="R178" s="1226">
        <f>R174*P178</f>
        <v>30</v>
      </c>
      <c r="S178" s="1226">
        <f>S174*P178</f>
        <v>30</v>
      </c>
      <c r="T178" s="1226">
        <f>T174*P178</f>
        <v>30</v>
      </c>
      <c r="U178" s="1226">
        <f>U174*P178</f>
        <v>30</v>
      </c>
      <c r="V178" s="1246">
        <f>V174*P178</f>
        <v>30</v>
      </c>
      <c r="W178" s="1177">
        <f>W174*P178</f>
        <v>60</v>
      </c>
      <c r="X178" s="1179">
        <f t="shared" si="73"/>
        <v>165</v>
      </c>
      <c r="AC178" s="108" t="s">
        <v>12</v>
      </c>
      <c r="AD178" s="1158">
        <v>5</v>
      </c>
      <c r="AE178" s="1173">
        <f>AE174*AD178</f>
        <v>9000</v>
      </c>
      <c r="AF178" s="1240">
        <f>AF174*AD178</f>
        <v>18000</v>
      </c>
      <c r="AG178" s="1158">
        <f>AG174*AD178</f>
        <v>36000</v>
      </c>
      <c r="AH178" s="1179">
        <f>AE178+AF178</f>
        <v>27000</v>
      </c>
      <c r="AK178" s="493"/>
      <c r="AL178" s="1256"/>
      <c r="AM178" s="437"/>
      <c r="AN178" s="437"/>
    </row>
    <row r="179" spans="1:40" x14ac:dyDescent="0.3">
      <c r="A179" s="328" t="s">
        <v>16</v>
      </c>
      <c r="B179" s="1225"/>
      <c r="C179" s="1229"/>
      <c r="D179" s="1227"/>
      <c r="E179" s="1227"/>
      <c r="F179" s="1227"/>
      <c r="G179" s="1227"/>
      <c r="H179" s="1248"/>
      <c r="I179" s="1225"/>
      <c r="J179" s="1200"/>
      <c r="O179" s="328" t="s">
        <v>16</v>
      </c>
      <c r="P179" s="1225"/>
      <c r="Q179" s="1229"/>
      <c r="R179" s="1227"/>
      <c r="S179" s="1227"/>
      <c r="T179" s="1227"/>
      <c r="U179" s="1227"/>
      <c r="V179" s="1248"/>
      <c r="W179" s="1225"/>
      <c r="X179" s="1200"/>
      <c r="AC179" s="109" t="s">
        <v>16</v>
      </c>
      <c r="AD179" s="1236"/>
      <c r="AE179" s="1239"/>
      <c r="AF179" s="1241"/>
      <c r="AG179" s="1236"/>
      <c r="AH179" s="1200"/>
      <c r="AK179" s="493"/>
      <c r="AL179" s="1256"/>
      <c r="AM179" s="437"/>
      <c r="AN179" s="437"/>
    </row>
    <row r="180" spans="1:40" ht="15" thickBot="1" x14ac:dyDescent="0.35">
      <c r="A180" s="328" t="s">
        <v>9</v>
      </c>
      <c r="B180" s="1178"/>
      <c r="C180" s="1161"/>
      <c r="D180" s="1228"/>
      <c r="E180" s="1228"/>
      <c r="F180" s="1228"/>
      <c r="G180" s="1228"/>
      <c r="H180" s="1247"/>
      <c r="I180" s="1178"/>
      <c r="J180" s="1180"/>
      <c r="O180" s="328" t="s">
        <v>9</v>
      </c>
      <c r="P180" s="1178"/>
      <c r="Q180" s="1161"/>
      <c r="R180" s="1228"/>
      <c r="S180" s="1228"/>
      <c r="T180" s="1228"/>
      <c r="U180" s="1228"/>
      <c r="V180" s="1247"/>
      <c r="W180" s="1178"/>
      <c r="X180" s="1180"/>
      <c r="AC180" s="110" t="s">
        <v>9</v>
      </c>
      <c r="AD180" s="1159"/>
      <c r="AE180" s="1174"/>
      <c r="AF180" s="1242"/>
      <c r="AG180" s="1159"/>
      <c r="AH180" s="1180"/>
      <c r="AK180" s="493"/>
      <c r="AL180" s="1256"/>
      <c r="AM180" s="437"/>
      <c r="AN180" s="437"/>
    </row>
    <row r="181" spans="1:40" x14ac:dyDescent="0.3">
      <c r="A181" s="328" t="s">
        <v>10</v>
      </c>
      <c r="B181" s="1177">
        <v>7</v>
      </c>
      <c r="C181" s="1160">
        <f>C174*B181</f>
        <v>21</v>
      </c>
      <c r="D181" s="1226">
        <f>D174*B181</f>
        <v>42</v>
      </c>
      <c r="E181" s="1226">
        <f>E174*B181</f>
        <v>42</v>
      </c>
      <c r="F181" s="1226">
        <f>F174*B181</f>
        <v>42</v>
      </c>
      <c r="G181" s="1226">
        <f>G174*B181</f>
        <v>42</v>
      </c>
      <c r="H181" s="1246">
        <f>H174*B181</f>
        <v>42</v>
      </c>
      <c r="I181" s="1177">
        <f>I174*B181</f>
        <v>84</v>
      </c>
      <c r="J181" s="1179">
        <f t="shared" ref="J181" si="75">C181+D181+E181+F181+G181+H181</f>
        <v>231</v>
      </c>
      <c r="O181" s="328" t="s">
        <v>10</v>
      </c>
      <c r="P181" s="1177">
        <v>7</v>
      </c>
      <c r="Q181" s="1160">
        <f>Q174*P181</f>
        <v>21</v>
      </c>
      <c r="R181" s="1226">
        <f>R174*P181</f>
        <v>42</v>
      </c>
      <c r="S181" s="1226">
        <f>S174*P181</f>
        <v>42</v>
      </c>
      <c r="T181" s="1226">
        <f>T174*P181</f>
        <v>42</v>
      </c>
      <c r="U181" s="1226">
        <f>U174*P181</f>
        <v>42</v>
      </c>
      <c r="V181" s="1246">
        <f>V174*P181</f>
        <v>42</v>
      </c>
      <c r="W181" s="1177">
        <f>W174*P181</f>
        <v>84</v>
      </c>
      <c r="X181" s="1179">
        <f t="shared" ref="X181" si="76">Q181+R181+S181+T181+U181+V181</f>
        <v>231</v>
      </c>
      <c r="AC181" s="111" t="s">
        <v>10</v>
      </c>
      <c r="AD181" s="1191">
        <v>7</v>
      </c>
      <c r="AE181" s="1184">
        <f>AE174*AD181</f>
        <v>12600</v>
      </c>
      <c r="AF181" s="1243">
        <f>AF174*AD181</f>
        <v>25200</v>
      </c>
      <c r="AG181" s="1191">
        <f>AG174*AD181</f>
        <v>50400</v>
      </c>
      <c r="AH181" s="1179">
        <f>AE181+AF181</f>
        <v>37800</v>
      </c>
      <c r="AK181" s="493"/>
      <c r="AL181" s="1256"/>
      <c r="AM181" s="437"/>
      <c r="AN181" s="437"/>
    </row>
    <row r="182" spans="1:40" x14ac:dyDescent="0.3">
      <c r="A182" s="328" t="s">
        <v>17</v>
      </c>
      <c r="B182" s="1225"/>
      <c r="C182" s="1229"/>
      <c r="D182" s="1227"/>
      <c r="E182" s="1227"/>
      <c r="F182" s="1227"/>
      <c r="G182" s="1227"/>
      <c r="H182" s="1248"/>
      <c r="I182" s="1225"/>
      <c r="J182" s="1200"/>
      <c r="O182" s="328" t="s">
        <v>17</v>
      </c>
      <c r="P182" s="1225"/>
      <c r="Q182" s="1229"/>
      <c r="R182" s="1227"/>
      <c r="S182" s="1227"/>
      <c r="T182" s="1227"/>
      <c r="U182" s="1227"/>
      <c r="V182" s="1248"/>
      <c r="W182" s="1225"/>
      <c r="X182" s="1200"/>
      <c r="AC182" s="112" t="s">
        <v>17</v>
      </c>
      <c r="AD182" s="1192"/>
      <c r="AE182" s="1185"/>
      <c r="AF182" s="1244"/>
      <c r="AG182" s="1192"/>
      <c r="AH182" s="1200"/>
      <c r="AK182" s="493"/>
      <c r="AL182" s="1256"/>
      <c r="AM182" s="437"/>
      <c r="AN182" s="437"/>
    </row>
    <row r="183" spans="1:40" ht="15" thickBot="1" x14ac:dyDescent="0.35">
      <c r="A183" s="328" t="s">
        <v>18</v>
      </c>
      <c r="B183" s="1178"/>
      <c r="C183" s="1161"/>
      <c r="D183" s="1228"/>
      <c r="E183" s="1228"/>
      <c r="F183" s="1228"/>
      <c r="G183" s="1228"/>
      <c r="H183" s="1247"/>
      <c r="I183" s="1178"/>
      <c r="J183" s="1180"/>
      <c r="O183" s="328" t="s">
        <v>18</v>
      </c>
      <c r="P183" s="1178"/>
      <c r="Q183" s="1161"/>
      <c r="R183" s="1228"/>
      <c r="S183" s="1228"/>
      <c r="T183" s="1228"/>
      <c r="U183" s="1228"/>
      <c r="V183" s="1247"/>
      <c r="W183" s="1178"/>
      <c r="X183" s="1180"/>
      <c r="AC183" s="113" t="s">
        <v>18</v>
      </c>
      <c r="AD183" s="1193"/>
      <c r="AE183" s="1186"/>
      <c r="AF183" s="1245"/>
      <c r="AG183" s="1193"/>
      <c r="AH183" s="1180"/>
      <c r="AK183" s="493"/>
      <c r="AL183" s="1256"/>
      <c r="AM183" s="437"/>
      <c r="AN183" s="437"/>
    </row>
    <row r="184" spans="1:40" x14ac:dyDescent="0.3">
      <c r="A184" s="328" t="s">
        <v>14</v>
      </c>
      <c r="B184" s="1177">
        <v>10</v>
      </c>
      <c r="C184" s="1160">
        <f>C174*B184</f>
        <v>30</v>
      </c>
      <c r="D184" s="1226">
        <f>D174*B184</f>
        <v>60</v>
      </c>
      <c r="E184" s="1226">
        <f>E174*B184</f>
        <v>60</v>
      </c>
      <c r="F184" s="1226">
        <f>F174*B184</f>
        <v>60</v>
      </c>
      <c r="G184" s="1226">
        <f>G174*B184</f>
        <v>60</v>
      </c>
      <c r="H184" s="1246">
        <f>H174*B184</f>
        <v>60</v>
      </c>
      <c r="I184" s="1177">
        <f>I174*B184</f>
        <v>120</v>
      </c>
      <c r="J184" s="1179">
        <f t="shared" ref="J184" si="77">C184+D184+E184+F184+G184+H184</f>
        <v>330</v>
      </c>
      <c r="O184" s="328" t="s">
        <v>14</v>
      </c>
      <c r="P184" s="1177">
        <v>10</v>
      </c>
      <c r="Q184" s="1160">
        <f>Q174*P184</f>
        <v>30</v>
      </c>
      <c r="R184" s="1226">
        <f>R174*P184</f>
        <v>60</v>
      </c>
      <c r="S184" s="1226">
        <f>S174*P184</f>
        <v>60</v>
      </c>
      <c r="T184" s="1226">
        <f>T174*P184</f>
        <v>60</v>
      </c>
      <c r="U184" s="1226">
        <f>U174*P184</f>
        <v>60</v>
      </c>
      <c r="V184" s="1246">
        <f>V174*P184</f>
        <v>60</v>
      </c>
      <c r="W184" s="1177">
        <f>W174*P184</f>
        <v>120</v>
      </c>
      <c r="X184" s="1179">
        <f t="shared" ref="X184" si="78">Q184+R184+S184+T184+U184+V184</f>
        <v>330</v>
      </c>
      <c r="AC184" s="114" t="s">
        <v>14</v>
      </c>
      <c r="AD184" s="1230">
        <v>10</v>
      </c>
      <c r="AE184" s="1232">
        <f>AE174*AD184</f>
        <v>18000</v>
      </c>
      <c r="AF184" s="1234">
        <f>AF174*AD184</f>
        <v>36000</v>
      </c>
      <c r="AG184" s="1230">
        <f>AG174*AD184</f>
        <v>72000</v>
      </c>
      <c r="AH184" s="1179">
        <f>AE184+AF184</f>
        <v>54000</v>
      </c>
      <c r="AK184" s="493"/>
      <c r="AL184" s="1256"/>
      <c r="AM184" s="437"/>
      <c r="AN184" s="437"/>
    </row>
    <row r="185" spans="1:40" ht="15" thickBot="1" x14ac:dyDescent="0.35">
      <c r="A185" s="432" t="s">
        <v>19</v>
      </c>
      <c r="B185" s="1178"/>
      <c r="C185" s="1161"/>
      <c r="D185" s="1228"/>
      <c r="E185" s="1228"/>
      <c r="F185" s="1228"/>
      <c r="G185" s="1228"/>
      <c r="H185" s="1247"/>
      <c r="I185" s="1178"/>
      <c r="J185" s="1180"/>
      <c r="O185" s="432" t="s">
        <v>19</v>
      </c>
      <c r="P185" s="1178"/>
      <c r="Q185" s="1161"/>
      <c r="R185" s="1228"/>
      <c r="S185" s="1228"/>
      <c r="T185" s="1228"/>
      <c r="U185" s="1228"/>
      <c r="V185" s="1247"/>
      <c r="W185" s="1178"/>
      <c r="X185" s="1180"/>
      <c r="AC185" s="115" t="s">
        <v>19</v>
      </c>
      <c r="AD185" s="1231"/>
      <c r="AE185" s="1233"/>
      <c r="AF185" s="1235"/>
      <c r="AG185" s="1231"/>
      <c r="AH185" s="1180"/>
      <c r="AK185" s="493"/>
      <c r="AL185" s="1256"/>
      <c r="AM185" s="437"/>
      <c r="AN185" s="437"/>
    </row>
    <row r="186" spans="1:40" ht="15" thickBot="1" x14ac:dyDescent="0.35">
      <c r="A186" s="425" t="s">
        <v>15</v>
      </c>
      <c r="B186" s="329">
        <v>15</v>
      </c>
      <c r="C186" s="330">
        <f>C174*B186</f>
        <v>45</v>
      </c>
      <c r="D186" s="330">
        <f>D174*B186</f>
        <v>90</v>
      </c>
      <c r="E186" s="331">
        <f>E174*B186</f>
        <v>90</v>
      </c>
      <c r="F186" s="331">
        <f>F174*B186</f>
        <v>90</v>
      </c>
      <c r="G186" s="331">
        <f>G174*B186</f>
        <v>90</v>
      </c>
      <c r="H186" s="332">
        <f>H174*B186</f>
        <v>90</v>
      </c>
      <c r="I186" s="329">
        <f>I174*B186</f>
        <v>180</v>
      </c>
      <c r="J186" s="13">
        <f t="shared" ref="J186:J189" si="79">C186+D186+E186+F186+G186+H186</f>
        <v>495</v>
      </c>
      <c r="O186" s="425" t="s">
        <v>15</v>
      </c>
      <c r="P186" s="329">
        <v>15</v>
      </c>
      <c r="Q186" s="330">
        <f>Q174*P186</f>
        <v>45</v>
      </c>
      <c r="R186" s="330">
        <f>R174*P186</f>
        <v>90</v>
      </c>
      <c r="S186" s="331">
        <f>S174*P186</f>
        <v>90</v>
      </c>
      <c r="T186" s="331">
        <f>T174*P186</f>
        <v>90</v>
      </c>
      <c r="U186" s="331">
        <f>U174*P186</f>
        <v>90</v>
      </c>
      <c r="V186" s="332">
        <f>V174*P186</f>
        <v>90</v>
      </c>
      <c r="W186" s="329">
        <f>W174*P186</f>
        <v>180</v>
      </c>
      <c r="X186" s="13">
        <f t="shared" ref="X186:X189" si="80">Q186+R186+S186+T186+U186+V186</f>
        <v>495</v>
      </c>
      <c r="AC186" s="116" t="s">
        <v>15</v>
      </c>
      <c r="AD186" s="131">
        <v>15</v>
      </c>
      <c r="AE186" s="147">
        <f>AE174*AD186</f>
        <v>27000</v>
      </c>
      <c r="AF186" s="495">
        <f>AF174*AD186</f>
        <v>54000</v>
      </c>
      <c r="AG186" s="131">
        <f>AG174*AD186</f>
        <v>108000</v>
      </c>
      <c r="AH186" s="13">
        <f>AE186+AF186</f>
        <v>81000</v>
      </c>
      <c r="AK186" s="493"/>
      <c r="AL186" s="437"/>
      <c r="AM186" s="437"/>
      <c r="AN186" s="437"/>
    </row>
    <row r="187" spans="1:40" ht="15" thickBot="1" x14ac:dyDescent="0.35">
      <c r="A187" s="425" t="s">
        <v>25</v>
      </c>
      <c r="B187" s="329">
        <v>20</v>
      </c>
      <c r="C187" s="330">
        <f>C174*B187</f>
        <v>60</v>
      </c>
      <c r="D187" s="330">
        <f>D174*B187</f>
        <v>120</v>
      </c>
      <c r="E187" s="331">
        <f>E174*B187</f>
        <v>120</v>
      </c>
      <c r="F187" s="331">
        <f>F174*B187</f>
        <v>120</v>
      </c>
      <c r="G187" s="331">
        <f>G174*B187</f>
        <v>120</v>
      </c>
      <c r="H187" s="332">
        <f>H174*B187</f>
        <v>120</v>
      </c>
      <c r="I187" s="329">
        <f>I174*B187</f>
        <v>240</v>
      </c>
      <c r="J187" s="13">
        <f t="shared" si="79"/>
        <v>660</v>
      </c>
      <c r="O187" s="425" t="s">
        <v>25</v>
      </c>
      <c r="P187" s="329">
        <v>20</v>
      </c>
      <c r="Q187" s="330">
        <f>Q174*P187</f>
        <v>60</v>
      </c>
      <c r="R187" s="330">
        <f>R174*P187</f>
        <v>120</v>
      </c>
      <c r="S187" s="331">
        <f>S174*P187</f>
        <v>120</v>
      </c>
      <c r="T187" s="331">
        <f>T174*P187</f>
        <v>120</v>
      </c>
      <c r="U187" s="331">
        <f>U174*P187</f>
        <v>120</v>
      </c>
      <c r="V187" s="332">
        <f>V174*P187</f>
        <v>120</v>
      </c>
      <c r="W187" s="329">
        <f>W174*P187</f>
        <v>240</v>
      </c>
      <c r="X187" s="13">
        <f t="shared" si="80"/>
        <v>660</v>
      </c>
      <c r="AC187" s="470" t="s">
        <v>25</v>
      </c>
      <c r="AD187" s="133">
        <v>20</v>
      </c>
      <c r="AE187" s="148">
        <f>AE174*AD187</f>
        <v>36000</v>
      </c>
      <c r="AF187" s="496">
        <f>AF174*AD187</f>
        <v>72000</v>
      </c>
      <c r="AG187" s="133">
        <f>AG174*AD187</f>
        <v>144000</v>
      </c>
      <c r="AH187" s="13">
        <f t="shared" ref="AH187:AH189" si="81">AE187+AF187</f>
        <v>108000</v>
      </c>
      <c r="AK187" s="493"/>
      <c r="AL187" s="437"/>
      <c r="AM187" s="437"/>
      <c r="AN187" s="437"/>
    </row>
    <row r="188" spans="1:40" ht="15" thickBot="1" x14ac:dyDescent="0.35">
      <c r="A188" s="425" t="s">
        <v>13</v>
      </c>
      <c r="B188" s="329">
        <v>35</v>
      </c>
      <c r="C188" s="330">
        <f>C174*B188</f>
        <v>105</v>
      </c>
      <c r="D188" s="330">
        <f>D174*B188</f>
        <v>210</v>
      </c>
      <c r="E188" s="331">
        <f>E174*B188</f>
        <v>210</v>
      </c>
      <c r="F188" s="331">
        <f>F174*B188</f>
        <v>210</v>
      </c>
      <c r="G188" s="331">
        <f>G174*B188</f>
        <v>210</v>
      </c>
      <c r="H188" s="332">
        <f>H174*B188</f>
        <v>210</v>
      </c>
      <c r="I188" s="329">
        <f>I174*B188</f>
        <v>420</v>
      </c>
      <c r="J188" s="13">
        <f t="shared" si="79"/>
        <v>1155</v>
      </c>
      <c r="O188" s="425" t="s">
        <v>13</v>
      </c>
      <c r="P188" s="329">
        <v>35</v>
      </c>
      <c r="Q188" s="330">
        <f>Q174*P188</f>
        <v>105</v>
      </c>
      <c r="R188" s="330">
        <f>R174*P188</f>
        <v>210</v>
      </c>
      <c r="S188" s="331">
        <f>S174*P188</f>
        <v>210</v>
      </c>
      <c r="T188" s="331">
        <f>T174*P188</f>
        <v>210</v>
      </c>
      <c r="U188" s="331">
        <f>U174*P188</f>
        <v>210</v>
      </c>
      <c r="V188" s="332">
        <f>V174*P188</f>
        <v>210</v>
      </c>
      <c r="W188" s="329">
        <f>W174*P188</f>
        <v>420</v>
      </c>
      <c r="X188" s="13">
        <f t="shared" si="80"/>
        <v>1155</v>
      </c>
      <c r="AC188" s="117" t="s">
        <v>13</v>
      </c>
      <c r="AD188" s="135">
        <v>35</v>
      </c>
      <c r="AE188" s="149">
        <f>AE174*AD188</f>
        <v>63000</v>
      </c>
      <c r="AF188" s="497">
        <f>AF174*AD188</f>
        <v>126000</v>
      </c>
      <c r="AG188" s="135">
        <f>AG174*AD188</f>
        <v>252000</v>
      </c>
      <c r="AH188" s="13">
        <f t="shared" si="81"/>
        <v>189000</v>
      </c>
      <c r="AK188" s="493"/>
      <c r="AL188" s="437"/>
      <c r="AM188" s="437"/>
      <c r="AN188" s="437"/>
    </row>
    <row r="189" spans="1:40" ht="15" thickBot="1" x14ac:dyDescent="0.35">
      <c r="A189" s="426" t="s">
        <v>11</v>
      </c>
      <c r="B189" s="427">
        <v>40</v>
      </c>
      <c r="C189" s="428">
        <f>C174*B189</f>
        <v>120</v>
      </c>
      <c r="D189" s="428">
        <f>D174*B189</f>
        <v>240</v>
      </c>
      <c r="E189" s="429">
        <f>E174*B189</f>
        <v>240</v>
      </c>
      <c r="F189" s="429">
        <f>F174*B189</f>
        <v>240</v>
      </c>
      <c r="G189" s="429">
        <f>G174*B189</f>
        <v>240</v>
      </c>
      <c r="H189" s="430">
        <f>H174*B189</f>
        <v>240</v>
      </c>
      <c r="I189" s="431">
        <f>I174*B189</f>
        <v>480</v>
      </c>
      <c r="J189" s="178">
        <f t="shared" si="79"/>
        <v>1320</v>
      </c>
      <c r="O189" s="426" t="s">
        <v>11</v>
      </c>
      <c r="P189" s="427">
        <v>40</v>
      </c>
      <c r="Q189" s="428">
        <f>Q174*P189</f>
        <v>120</v>
      </c>
      <c r="R189" s="428">
        <f>R174*P189</f>
        <v>240</v>
      </c>
      <c r="S189" s="429">
        <f>S174*P189</f>
        <v>240</v>
      </c>
      <c r="T189" s="429">
        <f>T174*P189</f>
        <v>240</v>
      </c>
      <c r="U189" s="429">
        <f>U174*P189</f>
        <v>240</v>
      </c>
      <c r="V189" s="430">
        <f>V174*P189</f>
        <v>240</v>
      </c>
      <c r="W189" s="431">
        <f>W174*P189</f>
        <v>480</v>
      </c>
      <c r="X189" s="412">
        <f t="shared" si="80"/>
        <v>1320</v>
      </c>
      <c r="AC189" s="118" t="s">
        <v>11</v>
      </c>
      <c r="AD189" s="137">
        <v>40</v>
      </c>
      <c r="AE189" s="150">
        <f>AE174*AD189</f>
        <v>72000</v>
      </c>
      <c r="AF189" s="498">
        <f>AF174*AD189</f>
        <v>144000</v>
      </c>
      <c r="AG189" s="139">
        <f>AG174*AD189</f>
        <v>288000</v>
      </c>
      <c r="AH189" s="13">
        <f t="shared" si="81"/>
        <v>216000</v>
      </c>
      <c r="AK189" s="493"/>
      <c r="AL189" s="437"/>
      <c r="AM189" s="437"/>
      <c r="AN189" s="437"/>
    </row>
    <row r="190" spans="1:40" ht="15" thickBot="1" x14ac:dyDescent="0.35">
      <c r="AK190" s="493"/>
      <c r="AL190" s="437"/>
      <c r="AM190" s="437"/>
      <c r="AN190" s="437"/>
    </row>
    <row r="191" spans="1:40" ht="15" thickBot="1" x14ac:dyDescent="0.35">
      <c r="A191" s="415" t="s">
        <v>44</v>
      </c>
      <c r="B191" s="100" t="s">
        <v>32</v>
      </c>
      <c r="C191" s="1218" t="s">
        <v>43</v>
      </c>
      <c r="D191" s="1222"/>
      <c r="E191" s="1222"/>
      <c r="F191" s="1222"/>
      <c r="G191" s="1222"/>
      <c r="H191" s="1222"/>
      <c r="I191" s="1219"/>
      <c r="J191" s="13" t="s">
        <v>42</v>
      </c>
      <c r="O191" s="415" t="s">
        <v>44</v>
      </c>
      <c r="P191" s="100" t="s">
        <v>32</v>
      </c>
      <c r="Q191" s="1218" t="s">
        <v>95</v>
      </c>
      <c r="R191" s="1222"/>
      <c r="S191" s="1222"/>
      <c r="T191" s="1222"/>
      <c r="U191" s="1222"/>
      <c r="V191" s="1222"/>
      <c r="W191" s="1219"/>
      <c r="X191" s="13" t="s">
        <v>42</v>
      </c>
      <c r="AC191" s="415" t="s">
        <v>44</v>
      </c>
      <c r="AD191" s="100" t="s">
        <v>32</v>
      </c>
      <c r="AE191" s="1218" t="s">
        <v>102</v>
      </c>
      <c r="AF191" s="1222"/>
      <c r="AG191" s="1219"/>
      <c r="AH191" s="13" t="s">
        <v>42</v>
      </c>
      <c r="AK191" s="493"/>
      <c r="AL191" s="437"/>
      <c r="AM191" s="437"/>
      <c r="AN191" s="437"/>
    </row>
    <row r="192" spans="1:40" ht="15.6" thickTop="1" thickBot="1" x14ac:dyDescent="0.35">
      <c r="A192" s="416" t="s">
        <v>47</v>
      </c>
      <c r="B192" s="167" t="s">
        <v>33</v>
      </c>
      <c r="C192" s="140">
        <v>0</v>
      </c>
      <c r="D192" s="151">
        <v>1</v>
      </c>
      <c r="E192" s="151">
        <v>2</v>
      </c>
      <c r="F192" s="151">
        <v>3</v>
      </c>
      <c r="G192" s="151">
        <v>4</v>
      </c>
      <c r="H192" s="101">
        <v>5</v>
      </c>
      <c r="I192" s="13" t="s">
        <v>34</v>
      </c>
      <c r="J192" s="179"/>
      <c r="O192" s="416" t="s">
        <v>47</v>
      </c>
      <c r="P192" s="167" t="s">
        <v>33</v>
      </c>
      <c r="Q192" s="140">
        <v>0</v>
      </c>
      <c r="R192" s="151">
        <v>1</v>
      </c>
      <c r="S192" s="151">
        <v>2</v>
      </c>
      <c r="T192" s="151">
        <v>3</v>
      </c>
      <c r="U192" s="151">
        <v>4</v>
      </c>
      <c r="V192" s="101">
        <v>5</v>
      </c>
      <c r="W192" s="13" t="s">
        <v>34</v>
      </c>
      <c r="X192" s="413"/>
      <c r="AC192" s="416" t="s">
        <v>47</v>
      </c>
      <c r="AD192" s="167" t="s">
        <v>33</v>
      </c>
      <c r="AE192" s="140">
        <v>0</v>
      </c>
      <c r="AF192" s="151">
        <v>1</v>
      </c>
      <c r="AG192" s="13" t="s">
        <v>34</v>
      </c>
      <c r="AH192" s="472"/>
      <c r="AK192" s="493"/>
      <c r="AL192" s="437"/>
      <c r="AM192" s="437"/>
      <c r="AN192" s="437"/>
    </row>
    <row r="193" spans="1:40" ht="15.6" thickTop="1" thickBot="1" x14ac:dyDescent="0.35">
      <c r="A193" s="168" t="s">
        <v>3</v>
      </c>
      <c r="B193" s="119">
        <v>0.2</v>
      </c>
      <c r="C193" s="141">
        <f>C195*B193</f>
        <v>0.60000000000000009</v>
      </c>
      <c r="D193" s="141">
        <f>D195*B193</f>
        <v>1.2000000000000002</v>
      </c>
      <c r="E193" s="152">
        <f>E195*B193</f>
        <v>1.2000000000000002</v>
      </c>
      <c r="F193" s="152">
        <f>F195*B193</f>
        <v>1.2000000000000002</v>
      </c>
      <c r="G193" s="152">
        <f>G195*B193</f>
        <v>1.2000000000000002</v>
      </c>
      <c r="H193" s="120">
        <f>H195*B193</f>
        <v>1.2000000000000002</v>
      </c>
      <c r="I193" s="119">
        <f>I195*B193</f>
        <v>2.4000000000000004</v>
      </c>
      <c r="J193" s="177">
        <f>C193+D193+E193+F193+G193+H193</f>
        <v>6.6000000000000014</v>
      </c>
      <c r="O193" s="168" t="s">
        <v>3</v>
      </c>
      <c r="P193" s="119">
        <v>0.2</v>
      </c>
      <c r="Q193" s="141">
        <f>Q195*P193</f>
        <v>0.60000000000000009</v>
      </c>
      <c r="R193" s="141">
        <f>R195*P193</f>
        <v>1.2000000000000002</v>
      </c>
      <c r="S193" s="152">
        <f>S195*P193</f>
        <v>1.2000000000000002</v>
      </c>
      <c r="T193" s="152">
        <f>T195*P193</f>
        <v>1.2000000000000002</v>
      </c>
      <c r="U193" s="152">
        <f>U195*P193</f>
        <v>1.2000000000000002</v>
      </c>
      <c r="V193" s="120">
        <f>V195*P193</f>
        <v>1.2000000000000002</v>
      </c>
      <c r="W193" s="119">
        <f>W195*P193</f>
        <v>2.4000000000000004</v>
      </c>
      <c r="X193" s="411">
        <f>Q193+R193+S193+T193+U193+V193</f>
        <v>6.6000000000000014</v>
      </c>
      <c r="AC193" s="328" t="s">
        <v>3</v>
      </c>
      <c r="AD193" s="329">
        <v>0.2</v>
      </c>
      <c r="AE193" s="330">
        <f>AE195*AD193</f>
        <v>360</v>
      </c>
      <c r="AF193" s="494">
        <f>AF195*AD193</f>
        <v>720</v>
      </c>
      <c r="AG193" s="329">
        <f>AG195*AD193</f>
        <v>1440</v>
      </c>
      <c r="AH193" s="471">
        <f>AE193+AF193</f>
        <v>1080</v>
      </c>
      <c r="AK193" s="493"/>
      <c r="AL193" s="437"/>
      <c r="AM193" s="437"/>
      <c r="AN193" s="437"/>
    </row>
    <row r="194" spans="1:40" ht="15" thickBot="1" x14ac:dyDescent="0.35">
      <c r="A194" s="103" t="s">
        <v>4</v>
      </c>
      <c r="B194" s="121">
        <v>0.5</v>
      </c>
      <c r="C194" s="142">
        <f>C195*B194</f>
        <v>1.5</v>
      </c>
      <c r="D194" s="142">
        <f>D195*B194</f>
        <v>3</v>
      </c>
      <c r="E194" s="153">
        <f>E195*B194</f>
        <v>3</v>
      </c>
      <c r="F194" s="153">
        <f>F195*B194</f>
        <v>3</v>
      </c>
      <c r="G194" s="153">
        <f>G195*B194</f>
        <v>3</v>
      </c>
      <c r="H194" s="122">
        <f>H195*B194</f>
        <v>3</v>
      </c>
      <c r="I194" s="121">
        <f>I195*B194</f>
        <v>6</v>
      </c>
      <c r="J194" s="13">
        <f t="shared" ref="J194:J199" si="82">C194+D194+E194+F194+G194+H194</f>
        <v>16.5</v>
      </c>
      <c r="O194" s="103" t="s">
        <v>4</v>
      </c>
      <c r="P194" s="121">
        <v>0.5</v>
      </c>
      <c r="Q194" s="142">
        <f>Q195*P194</f>
        <v>1.5</v>
      </c>
      <c r="R194" s="142">
        <f>R195*P194</f>
        <v>3</v>
      </c>
      <c r="S194" s="153">
        <f>S195*P194</f>
        <v>3</v>
      </c>
      <c r="T194" s="153">
        <f>T195*P194</f>
        <v>3</v>
      </c>
      <c r="U194" s="153">
        <f>U195*P194</f>
        <v>3</v>
      </c>
      <c r="V194" s="122">
        <f>V195*P194</f>
        <v>3</v>
      </c>
      <c r="W194" s="121">
        <f>W195*P194</f>
        <v>6</v>
      </c>
      <c r="X194" s="13">
        <f t="shared" ref="X194:X199" si="83">Q194+R194+S194+T194+U194+V194</f>
        <v>16.5</v>
      </c>
      <c r="AC194" s="328" t="s">
        <v>4</v>
      </c>
      <c r="AD194" s="329">
        <v>0.5</v>
      </c>
      <c r="AE194" s="330">
        <f>AE195*AD194</f>
        <v>900</v>
      </c>
      <c r="AF194" s="494">
        <f>AF195*AD194</f>
        <v>1800</v>
      </c>
      <c r="AG194" s="329">
        <f>AG195*AD194</f>
        <v>3600</v>
      </c>
      <c r="AH194" s="471">
        <f t="shared" ref="AH194:AH198" si="84">AE194+AF194</f>
        <v>2700</v>
      </c>
      <c r="AK194" s="493"/>
      <c r="AL194" s="437"/>
      <c r="AM194" s="437"/>
      <c r="AN194" s="437"/>
    </row>
    <row r="195" spans="1:40" ht="15" thickBot="1" x14ac:dyDescent="0.35">
      <c r="A195" s="104" t="s">
        <v>5</v>
      </c>
      <c r="B195" s="123">
        <v>1</v>
      </c>
      <c r="C195" s="143">
        <v>3</v>
      </c>
      <c r="D195" s="143">
        <v>6</v>
      </c>
      <c r="E195" s="154">
        <v>6</v>
      </c>
      <c r="F195" s="154">
        <v>6</v>
      </c>
      <c r="G195" s="154">
        <v>6</v>
      </c>
      <c r="H195" s="124">
        <v>6</v>
      </c>
      <c r="I195" s="123">
        <v>12</v>
      </c>
      <c r="J195" s="13">
        <f t="shared" si="82"/>
        <v>33</v>
      </c>
      <c r="O195" s="104" t="s">
        <v>5</v>
      </c>
      <c r="P195" s="123">
        <v>1</v>
      </c>
      <c r="Q195" s="143">
        <v>3</v>
      </c>
      <c r="R195" s="143">
        <v>6</v>
      </c>
      <c r="S195" s="154">
        <v>6</v>
      </c>
      <c r="T195" s="154">
        <v>6</v>
      </c>
      <c r="U195" s="154">
        <v>6</v>
      </c>
      <c r="V195" s="124">
        <v>6</v>
      </c>
      <c r="W195" s="123">
        <v>12</v>
      </c>
      <c r="X195" s="13">
        <f t="shared" si="83"/>
        <v>33</v>
      </c>
      <c r="AC195" s="328" t="s">
        <v>5</v>
      </c>
      <c r="AD195" s="329">
        <v>1</v>
      </c>
      <c r="AE195" s="330">
        <v>1800</v>
      </c>
      <c r="AF195" s="494">
        <v>3600</v>
      </c>
      <c r="AG195" s="329">
        <v>7200</v>
      </c>
      <c r="AH195" s="471">
        <f t="shared" si="84"/>
        <v>5400</v>
      </c>
      <c r="AK195" s="493"/>
      <c r="AL195" s="437"/>
      <c r="AM195" s="437"/>
      <c r="AN195" s="437"/>
    </row>
    <row r="196" spans="1:40" ht="15" thickBot="1" x14ac:dyDescent="0.35">
      <c r="A196" s="105" t="s">
        <v>6</v>
      </c>
      <c r="B196" s="125">
        <v>1.5</v>
      </c>
      <c r="C196" s="144">
        <f>C195*B196</f>
        <v>4.5</v>
      </c>
      <c r="D196" s="144">
        <f>D195*B196</f>
        <v>9</v>
      </c>
      <c r="E196" s="155">
        <f>E195*B196</f>
        <v>9</v>
      </c>
      <c r="F196" s="155">
        <f>F195*B196</f>
        <v>9</v>
      </c>
      <c r="G196" s="155">
        <f>G195*B196</f>
        <v>9</v>
      </c>
      <c r="H196" s="126">
        <f>H195*B196</f>
        <v>9</v>
      </c>
      <c r="I196" s="125">
        <f>I195*B196</f>
        <v>18</v>
      </c>
      <c r="J196" s="13">
        <f t="shared" si="82"/>
        <v>49.5</v>
      </c>
      <c r="O196" s="105" t="s">
        <v>6</v>
      </c>
      <c r="P196" s="125">
        <v>1.5</v>
      </c>
      <c r="Q196" s="144">
        <f>Q195*P196</f>
        <v>4.5</v>
      </c>
      <c r="R196" s="144">
        <f>R195*P196</f>
        <v>9</v>
      </c>
      <c r="S196" s="155">
        <f>S195*P196</f>
        <v>9</v>
      </c>
      <c r="T196" s="155">
        <f>T195*P196</f>
        <v>9</v>
      </c>
      <c r="U196" s="155">
        <f>U195*P196</f>
        <v>9</v>
      </c>
      <c r="V196" s="126">
        <f>V195*P196</f>
        <v>9</v>
      </c>
      <c r="W196" s="125">
        <f>W195*P196</f>
        <v>18</v>
      </c>
      <c r="X196" s="13">
        <f t="shared" si="83"/>
        <v>49.5</v>
      </c>
      <c r="AC196" s="328" t="s">
        <v>6</v>
      </c>
      <c r="AD196" s="329">
        <v>1.5</v>
      </c>
      <c r="AE196" s="330">
        <f>AE195*AD196</f>
        <v>2700</v>
      </c>
      <c r="AF196" s="494">
        <f>AF195*AD196</f>
        <v>5400</v>
      </c>
      <c r="AG196" s="329">
        <f>AG195*AD196</f>
        <v>10800</v>
      </c>
      <c r="AH196" s="471">
        <f t="shared" si="84"/>
        <v>8100</v>
      </c>
      <c r="AK196" s="493"/>
      <c r="AL196" s="437"/>
      <c r="AM196" s="437"/>
      <c r="AN196" s="437"/>
    </row>
    <row r="197" spans="1:40" ht="15" thickBot="1" x14ac:dyDescent="0.35">
      <c r="A197" s="106" t="s">
        <v>7</v>
      </c>
      <c r="B197" s="127">
        <v>2</v>
      </c>
      <c r="C197" s="145">
        <f>C195*B197</f>
        <v>6</v>
      </c>
      <c r="D197" s="145">
        <f>D195*B197</f>
        <v>12</v>
      </c>
      <c r="E197" s="156">
        <f>E195*B197</f>
        <v>12</v>
      </c>
      <c r="F197" s="156">
        <f>F195*B197</f>
        <v>12</v>
      </c>
      <c r="G197" s="156">
        <f>G195*B197</f>
        <v>12</v>
      </c>
      <c r="H197" s="128">
        <f>H195*B197</f>
        <v>12</v>
      </c>
      <c r="I197" s="127">
        <f>I195*B197</f>
        <v>24</v>
      </c>
      <c r="J197" s="13">
        <f t="shared" si="82"/>
        <v>66</v>
      </c>
      <c r="O197" s="106" t="s">
        <v>7</v>
      </c>
      <c r="P197" s="127">
        <v>2</v>
      </c>
      <c r="Q197" s="145">
        <f>Q195*P197</f>
        <v>6</v>
      </c>
      <c r="R197" s="145">
        <f>R195*P197</f>
        <v>12</v>
      </c>
      <c r="S197" s="156">
        <f>S195*P197</f>
        <v>12</v>
      </c>
      <c r="T197" s="156">
        <f>T195*P197</f>
        <v>12</v>
      </c>
      <c r="U197" s="156">
        <f>U195*P197</f>
        <v>12</v>
      </c>
      <c r="V197" s="128">
        <f>V195*P197</f>
        <v>12</v>
      </c>
      <c r="W197" s="127">
        <f>W195*P197</f>
        <v>24</v>
      </c>
      <c r="X197" s="13">
        <f t="shared" si="83"/>
        <v>66</v>
      </c>
      <c r="AC197" s="328" t="s">
        <v>7</v>
      </c>
      <c r="AD197" s="329">
        <v>2</v>
      </c>
      <c r="AE197" s="330">
        <f>AE195*AD197</f>
        <v>3600</v>
      </c>
      <c r="AF197" s="494">
        <f>AF195*AD197</f>
        <v>7200</v>
      </c>
      <c r="AG197" s="329">
        <f>AG195*AD197</f>
        <v>14400</v>
      </c>
      <c r="AH197" s="671">
        <f t="shared" si="84"/>
        <v>10800</v>
      </c>
      <c r="AK197" s="493"/>
      <c r="AL197" s="437"/>
      <c r="AM197" s="437"/>
      <c r="AN197" s="437"/>
    </row>
    <row r="198" spans="1:40" ht="15" thickBot="1" x14ac:dyDescent="0.35">
      <c r="A198" s="107" t="s">
        <v>8</v>
      </c>
      <c r="B198" s="129">
        <v>3</v>
      </c>
      <c r="C198" s="146">
        <f>C195*B198</f>
        <v>9</v>
      </c>
      <c r="D198" s="146">
        <f>D195*B198</f>
        <v>18</v>
      </c>
      <c r="E198" s="157">
        <f>E195*B198</f>
        <v>18</v>
      </c>
      <c r="F198" s="157">
        <f>F195*B198</f>
        <v>18</v>
      </c>
      <c r="G198" s="157">
        <f>G195*B198</f>
        <v>18</v>
      </c>
      <c r="H198" s="130">
        <f>H195*B198</f>
        <v>18</v>
      </c>
      <c r="I198" s="129">
        <f>I195*B198</f>
        <v>36</v>
      </c>
      <c r="J198" s="13">
        <f t="shared" si="82"/>
        <v>99</v>
      </c>
      <c r="O198" s="107" t="s">
        <v>8</v>
      </c>
      <c r="P198" s="129">
        <v>3</v>
      </c>
      <c r="Q198" s="146">
        <f>Q195*P198</f>
        <v>9</v>
      </c>
      <c r="R198" s="146">
        <f>R195*P198</f>
        <v>18</v>
      </c>
      <c r="S198" s="157">
        <f>S195*P198</f>
        <v>18</v>
      </c>
      <c r="T198" s="157">
        <f>T195*P198</f>
        <v>18</v>
      </c>
      <c r="U198" s="157">
        <f>U195*P198</f>
        <v>18</v>
      </c>
      <c r="V198" s="130">
        <f>V195*P198</f>
        <v>18</v>
      </c>
      <c r="W198" s="129">
        <f>W195*P198</f>
        <v>36</v>
      </c>
      <c r="X198" s="13">
        <f t="shared" si="83"/>
        <v>99</v>
      </c>
      <c r="AC198" s="328" t="s">
        <v>8</v>
      </c>
      <c r="AD198" s="329">
        <v>3</v>
      </c>
      <c r="AE198" s="330">
        <f>AE195*AD198</f>
        <v>5400</v>
      </c>
      <c r="AF198" s="494">
        <f>AF195*AD198</f>
        <v>10800</v>
      </c>
      <c r="AG198" s="329">
        <f>AG195*AD198</f>
        <v>21600</v>
      </c>
      <c r="AH198" s="671">
        <f t="shared" si="84"/>
        <v>16200</v>
      </c>
      <c r="AK198" s="493"/>
      <c r="AL198" s="437"/>
      <c r="AM198" s="437"/>
      <c r="AN198" s="437"/>
    </row>
    <row r="199" spans="1:40" x14ac:dyDescent="0.3">
      <c r="A199" s="328" t="s">
        <v>12</v>
      </c>
      <c r="B199" s="1177">
        <v>5</v>
      </c>
      <c r="C199" s="1160">
        <f>C195*B199</f>
        <v>15</v>
      </c>
      <c r="D199" s="1226">
        <f>D195*B199</f>
        <v>30</v>
      </c>
      <c r="E199" s="1226">
        <f>E195*B199</f>
        <v>30</v>
      </c>
      <c r="F199" s="1226">
        <f>F195*B199</f>
        <v>30</v>
      </c>
      <c r="G199" s="1226">
        <f>G195*B199</f>
        <v>30</v>
      </c>
      <c r="H199" s="1246">
        <f>H195*B199</f>
        <v>30</v>
      </c>
      <c r="I199" s="1177">
        <f>I195*B199</f>
        <v>60</v>
      </c>
      <c r="J199" s="1179">
        <f t="shared" si="82"/>
        <v>165</v>
      </c>
      <c r="O199" s="328" t="s">
        <v>12</v>
      </c>
      <c r="P199" s="1177">
        <v>5</v>
      </c>
      <c r="Q199" s="1160">
        <f>Q195*P199</f>
        <v>15</v>
      </c>
      <c r="R199" s="1226">
        <f>R195*P199</f>
        <v>30</v>
      </c>
      <c r="S199" s="1226">
        <f>S195*P199</f>
        <v>30</v>
      </c>
      <c r="T199" s="1226">
        <f>T195*P199</f>
        <v>30</v>
      </c>
      <c r="U199" s="1226">
        <f>U195*P199</f>
        <v>30</v>
      </c>
      <c r="V199" s="1246">
        <f>V195*P199</f>
        <v>30</v>
      </c>
      <c r="W199" s="1177">
        <f>W195*P199</f>
        <v>60</v>
      </c>
      <c r="X199" s="1179">
        <f t="shared" si="83"/>
        <v>165</v>
      </c>
      <c r="AC199" s="108" t="s">
        <v>12</v>
      </c>
      <c r="AD199" s="1158">
        <v>5</v>
      </c>
      <c r="AE199" s="1173">
        <f>AE195*AD199</f>
        <v>9000</v>
      </c>
      <c r="AF199" s="1162">
        <f>AF195*AD199</f>
        <v>18000</v>
      </c>
      <c r="AG199" s="1158">
        <f>AG195*AD199</f>
        <v>36000</v>
      </c>
      <c r="AH199" s="1179">
        <f>AE199+AF199</f>
        <v>27000</v>
      </c>
      <c r="AK199" s="493"/>
      <c r="AL199" s="1256"/>
      <c r="AM199" s="437"/>
      <c r="AN199" s="437"/>
    </row>
    <row r="200" spans="1:40" x14ac:dyDescent="0.3">
      <c r="A200" s="328" t="s">
        <v>16</v>
      </c>
      <c r="B200" s="1225"/>
      <c r="C200" s="1229"/>
      <c r="D200" s="1227"/>
      <c r="E200" s="1227"/>
      <c r="F200" s="1227"/>
      <c r="G200" s="1227"/>
      <c r="H200" s="1248"/>
      <c r="I200" s="1225"/>
      <c r="J200" s="1200"/>
      <c r="O200" s="328" t="s">
        <v>16</v>
      </c>
      <c r="P200" s="1225"/>
      <c r="Q200" s="1229"/>
      <c r="R200" s="1227"/>
      <c r="S200" s="1227"/>
      <c r="T200" s="1227"/>
      <c r="U200" s="1227"/>
      <c r="V200" s="1248"/>
      <c r="W200" s="1225"/>
      <c r="X200" s="1200"/>
      <c r="AC200" s="109" t="s">
        <v>16</v>
      </c>
      <c r="AD200" s="1236"/>
      <c r="AE200" s="1239"/>
      <c r="AF200" s="1264"/>
      <c r="AG200" s="1236"/>
      <c r="AH200" s="1200"/>
      <c r="AK200" s="493"/>
      <c r="AL200" s="1256"/>
      <c r="AM200" s="437"/>
      <c r="AN200" s="437"/>
    </row>
    <row r="201" spans="1:40" ht="15" thickBot="1" x14ac:dyDescent="0.35">
      <c r="A201" s="328" t="s">
        <v>9</v>
      </c>
      <c r="B201" s="1178"/>
      <c r="C201" s="1161"/>
      <c r="D201" s="1228"/>
      <c r="E201" s="1228"/>
      <c r="F201" s="1228"/>
      <c r="G201" s="1228"/>
      <c r="H201" s="1247"/>
      <c r="I201" s="1178"/>
      <c r="J201" s="1180"/>
      <c r="O201" s="328" t="s">
        <v>9</v>
      </c>
      <c r="P201" s="1178"/>
      <c r="Q201" s="1161"/>
      <c r="R201" s="1228"/>
      <c r="S201" s="1228"/>
      <c r="T201" s="1228"/>
      <c r="U201" s="1228"/>
      <c r="V201" s="1247"/>
      <c r="W201" s="1178"/>
      <c r="X201" s="1180"/>
      <c r="AC201" s="110" t="s">
        <v>9</v>
      </c>
      <c r="AD201" s="1159"/>
      <c r="AE201" s="1174"/>
      <c r="AF201" s="1163"/>
      <c r="AG201" s="1159"/>
      <c r="AH201" s="1180"/>
      <c r="AK201" s="493"/>
      <c r="AL201" s="1256"/>
      <c r="AM201" s="437"/>
      <c r="AN201" s="437"/>
    </row>
    <row r="202" spans="1:40" x14ac:dyDescent="0.3">
      <c r="A202" s="328" t="s">
        <v>10</v>
      </c>
      <c r="B202" s="1177">
        <v>7</v>
      </c>
      <c r="C202" s="1160">
        <f>C195*B202</f>
        <v>21</v>
      </c>
      <c r="D202" s="1226">
        <f>D195*B202</f>
        <v>42</v>
      </c>
      <c r="E202" s="1226">
        <f>E195*B202</f>
        <v>42</v>
      </c>
      <c r="F202" s="1226">
        <f>F195*B202</f>
        <v>42</v>
      </c>
      <c r="G202" s="1226">
        <f>G195*B202</f>
        <v>42</v>
      </c>
      <c r="H202" s="1246">
        <f>H195*B202</f>
        <v>42</v>
      </c>
      <c r="I202" s="1177">
        <f>I195*B202</f>
        <v>84</v>
      </c>
      <c r="J202" s="1179">
        <f t="shared" ref="J202" si="85">C202+D202+E202+F202+G202+H202</f>
        <v>231</v>
      </c>
      <c r="O202" s="328" t="s">
        <v>10</v>
      </c>
      <c r="P202" s="1177">
        <v>7</v>
      </c>
      <c r="Q202" s="1160">
        <f>Q195*P202</f>
        <v>21</v>
      </c>
      <c r="R202" s="1226">
        <f>R195*P202</f>
        <v>42</v>
      </c>
      <c r="S202" s="1226">
        <f>S195*P202</f>
        <v>42</v>
      </c>
      <c r="T202" s="1226">
        <f>T195*P202</f>
        <v>42</v>
      </c>
      <c r="U202" s="1226">
        <f>U195*P202</f>
        <v>42</v>
      </c>
      <c r="V202" s="1246">
        <f>V195*P202</f>
        <v>42</v>
      </c>
      <c r="W202" s="1177">
        <f>W195*P202</f>
        <v>84</v>
      </c>
      <c r="X202" s="1179">
        <f t="shared" ref="X202" si="86">Q202+R202+S202+T202+U202+V202</f>
        <v>231</v>
      </c>
      <c r="AC202" s="111" t="s">
        <v>10</v>
      </c>
      <c r="AD202" s="1191">
        <v>7</v>
      </c>
      <c r="AE202" s="1184">
        <f>AE195*AD202</f>
        <v>12600</v>
      </c>
      <c r="AF202" s="1194">
        <f>AF195*AD202</f>
        <v>25200</v>
      </c>
      <c r="AG202" s="1191">
        <f>AG195*AD202</f>
        <v>50400</v>
      </c>
      <c r="AH202" s="1179">
        <f>AE202+AF202</f>
        <v>37800</v>
      </c>
      <c r="AK202" s="493"/>
      <c r="AL202" s="1256"/>
      <c r="AM202" s="437"/>
      <c r="AN202" s="437"/>
    </row>
    <row r="203" spans="1:40" x14ac:dyDescent="0.3">
      <c r="A203" s="328" t="s">
        <v>17</v>
      </c>
      <c r="B203" s="1225"/>
      <c r="C203" s="1229"/>
      <c r="D203" s="1227"/>
      <c r="E203" s="1227"/>
      <c r="F203" s="1227"/>
      <c r="G203" s="1227"/>
      <c r="H203" s="1248"/>
      <c r="I203" s="1225"/>
      <c r="J203" s="1200"/>
      <c r="O203" s="328" t="s">
        <v>17</v>
      </c>
      <c r="P203" s="1225"/>
      <c r="Q203" s="1229"/>
      <c r="R203" s="1227"/>
      <c r="S203" s="1227"/>
      <c r="T203" s="1227"/>
      <c r="U203" s="1227"/>
      <c r="V203" s="1248"/>
      <c r="W203" s="1225"/>
      <c r="X203" s="1200"/>
      <c r="AC203" s="112" t="s">
        <v>17</v>
      </c>
      <c r="AD203" s="1192"/>
      <c r="AE203" s="1185"/>
      <c r="AF203" s="1195"/>
      <c r="AG203" s="1192"/>
      <c r="AH203" s="1200"/>
      <c r="AK203" s="493"/>
      <c r="AL203" s="1256"/>
      <c r="AM203" s="437"/>
      <c r="AN203" s="437"/>
    </row>
    <row r="204" spans="1:40" ht="15" thickBot="1" x14ac:dyDescent="0.35">
      <c r="A204" s="328" t="s">
        <v>18</v>
      </c>
      <c r="B204" s="1178"/>
      <c r="C204" s="1161"/>
      <c r="D204" s="1228"/>
      <c r="E204" s="1228"/>
      <c r="F204" s="1228"/>
      <c r="G204" s="1228"/>
      <c r="H204" s="1247"/>
      <c r="I204" s="1178"/>
      <c r="J204" s="1180"/>
      <c r="O204" s="328" t="s">
        <v>18</v>
      </c>
      <c r="P204" s="1178"/>
      <c r="Q204" s="1161"/>
      <c r="R204" s="1228"/>
      <c r="S204" s="1228"/>
      <c r="T204" s="1228"/>
      <c r="U204" s="1228"/>
      <c r="V204" s="1247"/>
      <c r="W204" s="1178"/>
      <c r="X204" s="1180"/>
      <c r="AC204" s="113" t="s">
        <v>18</v>
      </c>
      <c r="AD204" s="1193"/>
      <c r="AE204" s="1186"/>
      <c r="AF204" s="1196"/>
      <c r="AG204" s="1193"/>
      <c r="AH204" s="1180"/>
      <c r="AK204" s="493"/>
      <c r="AL204" s="1256"/>
      <c r="AM204" s="437"/>
      <c r="AN204" s="437"/>
    </row>
    <row r="205" spans="1:40" x14ac:dyDescent="0.3">
      <c r="A205" s="328" t="s">
        <v>14</v>
      </c>
      <c r="B205" s="1177">
        <v>10</v>
      </c>
      <c r="C205" s="1160">
        <f>C195*B205</f>
        <v>30</v>
      </c>
      <c r="D205" s="1226">
        <f>D195*B205</f>
        <v>60</v>
      </c>
      <c r="E205" s="1226">
        <f>E195*B205</f>
        <v>60</v>
      </c>
      <c r="F205" s="1226">
        <f>F195*B205</f>
        <v>60</v>
      </c>
      <c r="G205" s="1226">
        <f>G195*B205</f>
        <v>60</v>
      </c>
      <c r="H205" s="1246">
        <f>H195*B205</f>
        <v>60</v>
      </c>
      <c r="I205" s="1177">
        <f>I195*B205</f>
        <v>120</v>
      </c>
      <c r="J205" s="1179">
        <f t="shared" ref="J205" si="87">C205+D205+E205+F205+G205+H205</f>
        <v>330</v>
      </c>
      <c r="O205" s="328" t="s">
        <v>14</v>
      </c>
      <c r="P205" s="1177">
        <v>10</v>
      </c>
      <c r="Q205" s="1160">
        <f>Q195*P205</f>
        <v>30</v>
      </c>
      <c r="R205" s="1226">
        <f>R195*P205</f>
        <v>60</v>
      </c>
      <c r="S205" s="1226">
        <f>S195*P205</f>
        <v>60</v>
      </c>
      <c r="T205" s="1226">
        <f>T195*P205</f>
        <v>60</v>
      </c>
      <c r="U205" s="1226">
        <f>U195*P205</f>
        <v>60</v>
      </c>
      <c r="V205" s="1246">
        <f>V195*P205</f>
        <v>60</v>
      </c>
      <c r="W205" s="1177">
        <f>W195*P205</f>
        <v>120</v>
      </c>
      <c r="X205" s="1179">
        <f t="shared" ref="X205" si="88">Q205+R205+S205+T205+U205+V205</f>
        <v>330</v>
      </c>
      <c r="AC205" s="114" t="s">
        <v>14</v>
      </c>
      <c r="AD205" s="1230">
        <v>10</v>
      </c>
      <c r="AE205" s="1232">
        <f>AE195*AD205</f>
        <v>18000</v>
      </c>
      <c r="AF205" s="1237">
        <f>AF195*AD205</f>
        <v>36000</v>
      </c>
      <c r="AG205" s="1230">
        <f>AG195*AD205</f>
        <v>72000</v>
      </c>
      <c r="AH205" s="1179">
        <f>AE205+AF205</f>
        <v>54000</v>
      </c>
      <c r="AK205" s="493"/>
      <c r="AL205" s="1256"/>
      <c r="AM205" s="437"/>
      <c r="AN205" s="437"/>
    </row>
    <row r="206" spans="1:40" ht="15" thickBot="1" x14ac:dyDescent="0.35">
      <c r="A206" s="432" t="s">
        <v>19</v>
      </c>
      <c r="B206" s="1178"/>
      <c r="C206" s="1161"/>
      <c r="D206" s="1228"/>
      <c r="E206" s="1228"/>
      <c r="F206" s="1228"/>
      <c r="G206" s="1228"/>
      <c r="H206" s="1247"/>
      <c r="I206" s="1178"/>
      <c r="J206" s="1180"/>
      <c r="O206" s="432" t="s">
        <v>19</v>
      </c>
      <c r="P206" s="1178"/>
      <c r="Q206" s="1161"/>
      <c r="R206" s="1228"/>
      <c r="S206" s="1228"/>
      <c r="T206" s="1228"/>
      <c r="U206" s="1228"/>
      <c r="V206" s="1247"/>
      <c r="W206" s="1178"/>
      <c r="X206" s="1180"/>
      <c r="AC206" s="115" t="s">
        <v>19</v>
      </c>
      <c r="AD206" s="1231"/>
      <c r="AE206" s="1233"/>
      <c r="AF206" s="1238"/>
      <c r="AG206" s="1231"/>
      <c r="AH206" s="1180"/>
      <c r="AK206" s="493"/>
      <c r="AL206" s="1256"/>
      <c r="AM206" s="437"/>
      <c r="AN206" s="437"/>
    </row>
    <row r="207" spans="1:40" ht="15" thickBot="1" x14ac:dyDescent="0.35">
      <c r="A207" s="425" t="s">
        <v>15</v>
      </c>
      <c r="B207" s="329">
        <v>15</v>
      </c>
      <c r="C207" s="330">
        <f>C195*B207</f>
        <v>45</v>
      </c>
      <c r="D207" s="330">
        <f>D195*B207</f>
        <v>90</v>
      </c>
      <c r="E207" s="331">
        <f>E195*B207</f>
        <v>90</v>
      </c>
      <c r="F207" s="331">
        <f>F195*B207</f>
        <v>90</v>
      </c>
      <c r="G207" s="331">
        <f>G195*B207</f>
        <v>90</v>
      </c>
      <c r="H207" s="332">
        <f>H195*B207</f>
        <v>90</v>
      </c>
      <c r="I207" s="329">
        <f>I195*B207</f>
        <v>180</v>
      </c>
      <c r="J207" s="13">
        <f t="shared" ref="J207:J210" si="89">C207+D207+E207+F207+G207+H207</f>
        <v>495</v>
      </c>
      <c r="O207" s="425" t="s">
        <v>15</v>
      </c>
      <c r="P207" s="329">
        <v>15</v>
      </c>
      <c r="Q207" s="330">
        <f>Q195*P207</f>
        <v>45</v>
      </c>
      <c r="R207" s="330">
        <f>R195*P207</f>
        <v>90</v>
      </c>
      <c r="S207" s="331">
        <f>S195*P207</f>
        <v>90</v>
      </c>
      <c r="T207" s="331">
        <f>T195*P207</f>
        <v>90</v>
      </c>
      <c r="U207" s="331">
        <f>U195*P207</f>
        <v>90</v>
      </c>
      <c r="V207" s="332">
        <f>V195*P207</f>
        <v>90</v>
      </c>
      <c r="W207" s="329">
        <f>W195*P207</f>
        <v>180</v>
      </c>
      <c r="X207" s="13">
        <f t="shared" ref="X207:X210" si="90">Q207+R207+S207+T207+U207+V207</f>
        <v>495</v>
      </c>
      <c r="AC207" s="116" t="s">
        <v>15</v>
      </c>
      <c r="AD207" s="131">
        <v>15</v>
      </c>
      <c r="AE207" s="147">
        <f>AE195*AD207</f>
        <v>27000</v>
      </c>
      <c r="AF207" s="495">
        <f>AF195*AD207</f>
        <v>54000</v>
      </c>
      <c r="AG207" s="131">
        <f>AG195*AD207</f>
        <v>108000</v>
      </c>
      <c r="AH207" s="13">
        <f>AE207+AF207</f>
        <v>81000</v>
      </c>
      <c r="AK207" s="493"/>
      <c r="AL207" s="437"/>
      <c r="AM207" s="437"/>
      <c r="AN207" s="437"/>
    </row>
    <row r="208" spans="1:40" ht="15" thickBot="1" x14ac:dyDescent="0.35">
      <c r="A208" s="425" t="s">
        <v>25</v>
      </c>
      <c r="B208" s="329">
        <v>20</v>
      </c>
      <c r="C208" s="330">
        <f>C195*B208</f>
        <v>60</v>
      </c>
      <c r="D208" s="330">
        <f>D195*B208</f>
        <v>120</v>
      </c>
      <c r="E208" s="331">
        <f>E195*B208</f>
        <v>120</v>
      </c>
      <c r="F208" s="331">
        <f>F195*B208</f>
        <v>120</v>
      </c>
      <c r="G208" s="331">
        <f>G195*B208</f>
        <v>120</v>
      </c>
      <c r="H208" s="332">
        <f>H195*B208</f>
        <v>120</v>
      </c>
      <c r="I208" s="329">
        <f>I195*B208</f>
        <v>240</v>
      </c>
      <c r="J208" s="13">
        <f t="shared" si="89"/>
        <v>660</v>
      </c>
      <c r="O208" s="425" t="s">
        <v>25</v>
      </c>
      <c r="P208" s="329">
        <v>20</v>
      </c>
      <c r="Q208" s="330">
        <f>Q195*P208</f>
        <v>60</v>
      </c>
      <c r="R208" s="330">
        <f>R195*P208</f>
        <v>120</v>
      </c>
      <c r="S208" s="331">
        <f>S195*P208</f>
        <v>120</v>
      </c>
      <c r="T208" s="331">
        <f>T195*P208</f>
        <v>120</v>
      </c>
      <c r="U208" s="331">
        <f>U195*P208</f>
        <v>120</v>
      </c>
      <c r="V208" s="332">
        <f>V195*P208</f>
        <v>120</v>
      </c>
      <c r="W208" s="329">
        <f>W195*P208</f>
        <v>240</v>
      </c>
      <c r="X208" s="13">
        <f t="shared" si="90"/>
        <v>660</v>
      </c>
      <c r="AC208" s="670" t="s">
        <v>25</v>
      </c>
      <c r="AD208" s="133">
        <v>20</v>
      </c>
      <c r="AE208" s="148">
        <f>AE195*AD208</f>
        <v>36000</v>
      </c>
      <c r="AF208" s="496">
        <f>AF195*AD208</f>
        <v>72000</v>
      </c>
      <c r="AG208" s="133">
        <f>AG195*AD208</f>
        <v>144000</v>
      </c>
      <c r="AH208" s="13">
        <f t="shared" ref="AH208:AH210" si="91">AE208+AF208</f>
        <v>108000</v>
      </c>
      <c r="AK208" s="493"/>
      <c r="AL208" s="437"/>
      <c r="AM208" s="437"/>
      <c r="AN208" s="437"/>
    </row>
    <row r="209" spans="1:40" ht="15" thickBot="1" x14ac:dyDescent="0.35">
      <c r="A209" s="425" t="s">
        <v>13</v>
      </c>
      <c r="B209" s="329">
        <v>35</v>
      </c>
      <c r="C209" s="330">
        <f>C195*B209</f>
        <v>105</v>
      </c>
      <c r="D209" s="330">
        <f>D195*B209</f>
        <v>210</v>
      </c>
      <c r="E209" s="331">
        <f>E195*B209</f>
        <v>210</v>
      </c>
      <c r="F209" s="331">
        <f>F195*B209</f>
        <v>210</v>
      </c>
      <c r="G209" s="331">
        <f>G195*B209</f>
        <v>210</v>
      </c>
      <c r="H209" s="332">
        <f>H195*B209</f>
        <v>210</v>
      </c>
      <c r="I209" s="329">
        <f>I195*B209</f>
        <v>420</v>
      </c>
      <c r="J209" s="13">
        <f t="shared" si="89"/>
        <v>1155</v>
      </c>
      <c r="O209" s="425" t="s">
        <v>13</v>
      </c>
      <c r="P209" s="329">
        <v>35</v>
      </c>
      <c r="Q209" s="330">
        <f>Q195*P209</f>
        <v>105</v>
      </c>
      <c r="R209" s="330">
        <f>R195*P209</f>
        <v>210</v>
      </c>
      <c r="S209" s="331">
        <f>S195*P209</f>
        <v>210</v>
      </c>
      <c r="T209" s="331">
        <f>T195*P209</f>
        <v>210</v>
      </c>
      <c r="U209" s="331">
        <f>U195*P209</f>
        <v>210</v>
      </c>
      <c r="V209" s="332">
        <f>V195*P209</f>
        <v>210</v>
      </c>
      <c r="W209" s="329">
        <f>W195*P209</f>
        <v>420</v>
      </c>
      <c r="X209" s="13">
        <f t="shared" si="90"/>
        <v>1155</v>
      </c>
      <c r="AC209" s="117" t="s">
        <v>13</v>
      </c>
      <c r="AD209" s="135">
        <v>35</v>
      </c>
      <c r="AE209" s="149">
        <f>AE195*AD209</f>
        <v>63000</v>
      </c>
      <c r="AF209" s="497">
        <f>AF195*AD209</f>
        <v>126000</v>
      </c>
      <c r="AG209" s="135">
        <f>AG195*AD209</f>
        <v>252000</v>
      </c>
      <c r="AH209" s="13">
        <f t="shared" si="91"/>
        <v>189000</v>
      </c>
      <c r="AK209" s="493"/>
      <c r="AL209" s="437"/>
      <c r="AM209" s="437"/>
      <c r="AN209" s="437"/>
    </row>
    <row r="210" spans="1:40" ht="15" thickBot="1" x14ac:dyDescent="0.35">
      <c r="A210" s="426" t="s">
        <v>11</v>
      </c>
      <c r="B210" s="680">
        <v>40</v>
      </c>
      <c r="C210" s="675">
        <f>C195*B210</f>
        <v>120</v>
      </c>
      <c r="D210" s="675">
        <f>D195*B210</f>
        <v>240</v>
      </c>
      <c r="E210" s="676">
        <f>E195*B210</f>
        <v>240</v>
      </c>
      <c r="F210" s="676">
        <f>F195*B210</f>
        <v>240</v>
      </c>
      <c r="G210" s="676">
        <f>G195*B210</f>
        <v>240</v>
      </c>
      <c r="H210" s="681">
        <f>H195*B210</f>
        <v>240</v>
      </c>
      <c r="I210" s="674">
        <f>I195*B210</f>
        <v>480</v>
      </c>
      <c r="J210" s="672">
        <f t="shared" si="89"/>
        <v>1320</v>
      </c>
      <c r="O210" s="426" t="s">
        <v>11</v>
      </c>
      <c r="P210" s="680">
        <v>40</v>
      </c>
      <c r="Q210" s="675">
        <f>Q195*P210</f>
        <v>120</v>
      </c>
      <c r="R210" s="675">
        <f>R195*P210</f>
        <v>240</v>
      </c>
      <c r="S210" s="676">
        <f>S195*P210</f>
        <v>240</v>
      </c>
      <c r="T210" s="676">
        <f>T195*P210</f>
        <v>240</v>
      </c>
      <c r="U210" s="676">
        <f>U195*P210</f>
        <v>240</v>
      </c>
      <c r="V210" s="681">
        <f>V195*P210</f>
        <v>240</v>
      </c>
      <c r="W210" s="674">
        <f>W195*P210</f>
        <v>480</v>
      </c>
      <c r="X210" s="672">
        <f t="shared" si="90"/>
        <v>1320</v>
      </c>
      <c r="AC210" s="118" t="s">
        <v>11</v>
      </c>
      <c r="AD210" s="137">
        <v>40</v>
      </c>
      <c r="AE210" s="856">
        <f>AE195*AD210</f>
        <v>72000</v>
      </c>
      <c r="AF210" s="498">
        <f>AF195*AD210</f>
        <v>144000</v>
      </c>
      <c r="AG210" s="858">
        <f>AG195*AD210</f>
        <v>288000</v>
      </c>
      <c r="AH210" s="13">
        <f t="shared" si="91"/>
        <v>216000</v>
      </c>
      <c r="AK210" s="493"/>
      <c r="AL210" s="437"/>
      <c r="AM210" s="437"/>
      <c r="AN210" s="437"/>
    </row>
    <row r="211" spans="1:40" ht="15" thickBot="1" x14ac:dyDescent="0.35">
      <c r="AK211" s="493"/>
      <c r="AL211" s="437"/>
      <c r="AM211" s="437"/>
      <c r="AN211" s="437"/>
    </row>
    <row r="212" spans="1:40" ht="15" thickBot="1" x14ac:dyDescent="0.35">
      <c r="A212" s="166" t="s">
        <v>46</v>
      </c>
      <c r="B212" s="100" t="s">
        <v>32</v>
      </c>
      <c r="C212" s="1218" t="s">
        <v>43</v>
      </c>
      <c r="D212" s="1222"/>
      <c r="E212" s="1222"/>
      <c r="F212" s="1222"/>
      <c r="G212" s="1222"/>
      <c r="H212" s="1222"/>
      <c r="I212" s="1219"/>
      <c r="J212" s="13" t="s">
        <v>42</v>
      </c>
      <c r="K212" s="13" t="s">
        <v>79</v>
      </c>
      <c r="L212" s="13" t="s">
        <v>80</v>
      </c>
      <c r="O212" s="408" t="s">
        <v>46</v>
      </c>
      <c r="P212" s="100" t="s">
        <v>32</v>
      </c>
      <c r="Q212" s="1218" t="s">
        <v>95</v>
      </c>
      <c r="R212" s="1222"/>
      <c r="S212" s="1222"/>
      <c r="T212" s="1222"/>
      <c r="U212" s="1222"/>
      <c r="V212" s="1222"/>
      <c r="W212" s="1219"/>
      <c r="X212" s="13" t="s">
        <v>42</v>
      </c>
      <c r="Y212" s="13" t="s">
        <v>79</v>
      </c>
      <c r="Z212" s="13" t="s">
        <v>80</v>
      </c>
      <c r="AC212" s="512" t="s">
        <v>46</v>
      </c>
      <c r="AD212" s="100" t="s">
        <v>32</v>
      </c>
      <c r="AE212" s="1218" t="s">
        <v>102</v>
      </c>
      <c r="AF212" s="1222"/>
      <c r="AG212" s="1219"/>
      <c r="AH212" s="13" t="s">
        <v>42</v>
      </c>
      <c r="AI212" s="13" t="s">
        <v>79</v>
      </c>
      <c r="AJ212" s="13" t="s">
        <v>80</v>
      </c>
      <c r="AK212" s="493"/>
      <c r="AL212" s="437"/>
      <c r="AM212" s="437"/>
      <c r="AN212" s="437"/>
    </row>
    <row r="213" spans="1:40" ht="15.6" thickTop="1" thickBot="1" x14ac:dyDescent="0.35">
      <c r="A213" s="169" t="s">
        <v>47</v>
      </c>
      <c r="B213" s="167" t="s">
        <v>33</v>
      </c>
      <c r="C213" s="140">
        <v>0</v>
      </c>
      <c r="D213" s="151">
        <v>1</v>
      </c>
      <c r="E213" s="151">
        <v>2</v>
      </c>
      <c r="F213" s="151">
        <v>3</v>
      </c>
      <c r="G213" s="151">
        <v>4</v>
      </c>
      <c r="H213" s="101">
        <v>5</v>
      </c>
      <c r="I213" s="13" t="s">
        <v>34</v>
      </c>
      <c r="J213" s="673"/>
      <c r="K213" s="673" t="s">
        <v>82</v>
      </c>
      <c r="L213" s="673" t="s">
        <v>81</v>
      </c>
      <c r="O213" s="409" t="s">
        <v>94</v>
      </c>
      <c r="P213" s="167" t="s">
        <v>33</v>
      </c>
      <c r="Q213" s="140">
        <v>0</v>
      </c>
      <c r="R213" s="151">
        <v>1</v>
      </c>
      <c r="S213" s="151">
        <v>2</v>
      </c>
      <c r="T213" s="151">
        <v>3</v>
      </c>
      <c r="U213" s="151">
        <v>4</v>
      </c>
      <c r="V213" s="101">
        <v>5</v>
      </c>
      <c r="W213" s="13" t="s">
        <v>34</v>
      </c>
      <c r="X213" s="673"/>
      <c r="Y213" s="673" t="s">
        <v>82</v>
      </c>
      <c r="Z213" s="673" t="s">
        <v>81</v>
      </c>
      <c r="AC213" s="513" t="s">
        <v>108</v>
      </c>
      <c r="AD213" s="167" t="s">
        <v>33</v>
      </c>
      <c r="AE213" s="140">
        <v>0</v>
      </c>
      <c r="AF213" s="151">
        <v>1</v>
      </c>
      <c r="AG213" s="13" t="s">
        <v>34</v>
      </c>
      <c r="AH213" s="673"/>
      <c r="AI213" s="673" t="s">
        <v>82</v>
      </c>
      <c r="AJ213" s="673" t="s">
        <v>81</v>
      </c>
      <c r="AK213" s="493"/>
      <c r="AL213" s="437"/>
      <c r="AM213" s="437"/>
      <c r="AN213" s="437"/>
    </row>
    <row r="214" spans="1:40" ht="15.6" thickTop="1" thickBot="1" x14ac:dyDescent="0.35">
      <c r="A214" s="168" t="s">
        <v>3</v>
      </c>
      <c r="B214" s="119">
        <v>0.2</v>
      </c>
      <c r="C214" s="141">
        <f>C216*B214</f>
        <v>0</v>
      </c>
      <c r="D214" s="141">
        <f>D216*B214</f>
        <v>0</v>
      </c>
      <c r="E214" s="152">
        <f>E216*B214</f>
        <v>500</v>
      </c>
      <c r="F214" s="152">
        <f>F216*B214</f>
        <v>1000</v>
      </c>
      <c r="G214" s="152">
        <f>G216*B214</f>
        <v>1500</v>
      </c>
      <c r="H214" s="120">
        <f>H216*B214</f>
        <v>2000</v>
      </c>
      <c r="I214" s="119">
        <f>I216*B214</f>
        <v>2000</v>
      </c>
      <c r="J214" s="671">
        <f>H214</f>
        <v>2000</v>
      </c>
      <c r="K214" s="671">
        <f t="shared" ref="K214:K220" si="92">B214/B193</f>
        <v>1</v>
      </c>
      <c r="L214" s="671">
        <f t="shared" ref="L214:L220" si="93">J24/H214</f>
        <v>58.045000000000002</v>
      </c>
      <c r="O214" s="168" t="s">
        <v>3</v>
      </c>
      <c r="P214" s="119">
        <v>0.2</v>
      </c>
      <c r="Q214" s="141">
        <f>Q216*P214</f>
        <v>0</v>
      </c>
      <c r="R214" s="141">
        <f>R216*P214</f>
        <v>0</v>
      </c>
      <c r="S214" s="152">
        <f>S216*P214</f>
        <v>300</v>
      </c>
      <c r="T214" s="152">
        <f>T216*P214</f>
        <v>600</v>
      </c>
      <c r="U214" s="152">
        <f>U216*P214</f>
        <v>900</v>
      </c>
      <c r="V214" s="120">
        <f>V216*P214</f>
        <v>1600</v>
      </c>
      <c r="W214" s="119">
        <f>W216*P214</f>
        <v>1600</v>
      </c>
      <c r="X214" s="671">
        <f>V214</f>
        <v>1600</v>
      </c>
      <c r="Y214" s="671">
        <f t="shared" ref="Y214:Y220" si="94">P214/P193</f>
        <v>1</v>
      </c>
      <c r="Z214" s="671">
        <f t="shared" ref="Z214:Z220" si="95">X24/V214</f>
        <v>94.881249999999994</v>
      </c>
      <c r="AC214" s="328" t="s">
        <v>3</v>
      </c>
      <c r="AD214" s="329">
        <v>0.2</v>
      </c>
      <c r="AE214" s="330">
        <f>AE216*AD214</f>
        <v>0</v>
      </c>
      <c r="AF214" s="494">
        <f>AF216*AD214</f>
        <v>20</v>
      </c>
      <c r="AG214" s="329">
        <f>AG216*AD214</f>
        <v>20</v>
      </c>
      <c r="AH214" s="671">
        <f>AE214+AF214</f>
        <v>20</v>
      </c>
      <c r="AI214" s="671">
        <f t="shared" ref="AI214:AI220" si="96">AD193/AD214</f>
        <v>1</v>
      </c>
      <c r="AJ214" s="671">
        <f t="shared" ref="AJ214:AJ220" si="97">(AH45+AH66*2.333+AH87*100)/AH214</f>
        <v>239.98000000000002</v>
      </c>
      <c r="AK214" s="493"/>
      <c r="AL214" s="437"/>
      <c r="AM214" s="437"/>
      <c r="AN214" s="437"/>
    </row>
    <row r="215" spans="1:40" ht="15" thickBot="1" x14ac:dyDescent="0.35">
      <c r="A215" s="103" t="s">
        <v>4</v>
      </c>
      <c r="B215" s="121">
        <v>0.5</v>
      </c>
      <c r="C215" s="142">
        <f>C216*B215</f>
        <v>0</v>
      </c>
      <c r="D215" s="142">
        <f>D216*B215</f>
        <v>0</v>
      </c>
      <c r="E215" s="153">
        <f>E216*B215</f>
        <v>1250</v>
      </c>
      <c r="F215" s="153">
        <f>F216*B215</f>
        <v>2500</v>
      </c>
      <c r="G215" s="153">
        <f>G216*B215</f>
        <v>3750</v>
      </c>
      <c r="H215" s="122">
        <f>H216*B215</f>
        <v>5000</v>
      </c>
      <c r="I215" s="121">
        <f>I216*B215</f>
        <v>5000</v>
      </c>
      <c r="J215" s="671">
        <f t="shared" ref="J215:J231" si="98">H215</f>
        <v>5000</v>
      </c>
      <c r="K215" s="671">
        <f t="shared" si="92"/>
        <v>1</v>
      </c>
      <c r="L215" s="671">
        <f t="shared" si="93"/>
        <v>58.045000000000002</v>
      </c>
      <c r="O215" s="103" t="s">
        <v>4</v>
      </c>
      <c r="P215" s="121">
        <v>0.5</v>
      </c>
      <c r="Q215" s="142">
        <f>Q216*P215</f>
        <v>0</v>
      </c>
      <c r="R215" s="142">
        <f>R216*P215</f>
        <v>0</v>
      </c>
      <c r="S215" s="153">
        <f>S216*P215</f>
        <v>750</v>
      </c>
      <c r="T215" s="153">
        <f>T216*P215</f>
        <v>1500</v>
      </c>
      <c r="U215" s="153">
        <f>U216*P215</f>
        <v>2250</v>
      </c>
      <c r="V215" s="122">
        <f>V216*P215</f>
        <v>4000</v>
      </c>
      <c r="W215" s="121">
        <f>W216*P215</f>
        <v>4000</v>
      </c>
      <c r="X215" s="671">
        <f t="shared" ref="X215:X231" si="99">V215</f>
        <v>4000</v>
      </c>
      <c r="Y215" s="671">
        <f t="shared" si="94"/>
        <v>1</v>
      </c>
      <c r="Z215" s="671">
        <f t="shared" si="95"/>
        <v>94.881249999999994</v>
      </c>
      <c r="AC215" s="328" t="s">
        <v>4</v>
      </c>
      <c r="AD215" s="329">
        <v>0.5</v>
      </c>
      <c r="AE215" s="330">
        <f>AE216*AD215</f>
        <v>0</v>
      </c>
      <c r="AF215" s="494">
        <f>AF216*AD215</f>
        <v>50</v>
      </c>
      <c r="AG215" s="329">
        <f>AG216*AD215</f>
        <v>50</v>
      </c>
      <c r="AH215" s="671">
        <f t="shared" ref="AH215:AH231" si="100">AE215+AF215</f>
        <v>50</v>
      </c>
      <c r="AI215" s="671">
        <f t="shared" si="96"/>
        <v>1</v>
      </c>
      <c r="AJ215" s="671">
        <f t="shared" si="97"/>
        <v>239.98</v>
      </c>
      <c r="AK215" s="493"/>
      <c r="AL215" s="437"/>
      <c r="AM215" s="437"/>
      <c r="AN215" s="437"/>
    </row>
    <row r="216" spans="1:40" ht="15" thickBot="1" x14ac:dyDescent="0.35">
      <c r="A216" s="104" t="s">
        <v>5</v>
      </c>
      <c r="B216" s="123">
        <v>1</v>
      </c>
      <c r="C216" s="143">
        <v>0</v>
      </c>
      <c r="D216" s="143">
        <v>0</v>
      </c>
      <c r="E216" s="154">
        <v>2500</v>
      </c>
      <c r="F216" s="154">
        <v>5000</v>
      </c>
      <c r="G216" s="154">
        <v>7500</v>
      </c>
      <c r="H216" s="124">
        <v>10000</v>
      </c>
      <c r="I216" s="123">
        <v>10000</v>
      </c>
      <c r="J216" s="671">
        <f t="shared" si="98"/>
        <v>10000</v>
      </c>
      <c r="K216" s="671">
        <f t="shared" si="92"/>
        <v>1</v>
      </c>
      <c r="L216" s="671">
        <f t="shared" si="93"/>
        <v>58.045000000000002</v>
      </c>
      <c r="O216" s="104" t="s">
        <v>5</v>
      </c>
      <c r="P216" s="123">
        <v>1</v>
      </c>
      <c r="Q216" s="143">
        <v>0</v>
      </c>
      <c r="R216" s="143">
        <v>0</v>
      </c>
      <c r="S216" s="154">
        <v>1500</v>
      </c>
      <c r="T216" s="154">
        <v>3000</v>
      </c>
      <c r="U216" s="154">
        <v>4500</v>
      </c>
      <c r="V216" s="124">
        <v>8000</v>
      </c>
      <c r="W216" s="123">
        <v>8000</v>
      </c>
      <c r="X216" s="671">
        <f t="shared" si="99"/>
        <v>8000</v>
      </c>
      <c r="Y216" s="671">
        <f t="shared" si="94"/>
        <v>1</v>
      </c>
      <c r="Z216" s="671">
        <f t="shared" si="95"/>
        <v>94.881249999999994</v>
      </c>
      <c r="AC216" s="328" t="s">
        <v>5</v>
      </c>
      <c r="AD216" s="329">
        <v>1</v>
      </c>
      <c r="AE216" s="330">
        <v>0</v>
      </c>
      <c r="AF216" s="494">
        <v>100</v>
      </c>
      <c r="AG216" s="329">
        <v>100</v>
      </c>
      <c r="AH216" s="671">
        <f t="shared" si="100"/>
        <v>100</v>
      </c>
      <c r="AI216" s="671">
        <f t="shared" si="96"/>
        <v>1</v>
      </c>
      <c r="AJ216" s="671">
        <f t="shared" si="97"/>
        <v>239.98</v>
      </c>
      <c r="AK216" s="493"/>
      <c r="AL216" s="437"/>
      <c r="AM216" s="437"/>
      <c r="AN216" s="437"/>
    </row>
    <row r="217" spans="1:40" ht="15" thickBot="1" x14ac:dyDescent="0.35">
      <c r="A217" s="105" t="s">
        <v>6</v>
      </c>
      <c r="B217" s="125">
        <v>1.5</v>
      </c>
      <c r="C217" s="144">
        <f>C216*B217</f>
        <v>0</v>
      </c>
      <c r="D217" s="144">
        <f>D216*B217</f>
        <v>0</v>
      </c>
      <c r="E217" s="155">
        <f>E216*B217</f>
        <v>3750</v>
      </c>
      <c r="F217" s="155">
        <f>F216*B217</f>
        <v>7500</v>
      </c>
      <c r="G217" s="155">
        <f>G216*B217</f>
        <v>11250</v>
      </c>
      <c r="H217" s="126">
        <f>H216*B217</f>
        <v>15000</v>
      </c>
      <c r="I217" s="125">
        <f>I216*B217</f>
        <v>15000</v>
      </c>
      <c r="J217" s="671">
        <f t="shared" si="98"/>
        <v>15000</v>
      </c>
      <c r="K217" s="671">
        <f t="shared" si="92"/>
        <v>1</v>
      </c>
      <c r="L217" s="671">
        <f t="shared" si="93"/>
        <v>58.045000000000002</v>
      </c>
      <c r="O217" s="105" t="s">
        <v>6</v>
      </c>
      <c r="P217" s="125">
        <v>1.8</v>
      </c>
      <c r="Q217" s="144">
        <f>Q216*P217</f>
        <v>0</v>
      </c>
      <c r="R217" s="144">
        <f>R216*P217</f>
        <v>0</v>
      </c>
      <c r="S217" s="155">
        <f>S216*P217</f>
        <v>2700</v>
      </c>
      <c r="T217" s="155">
        <f>T216*P217</f>
        <v>5400</v>
      </c>
      <c r="U217" s="155">
        <f>U216*P217</f>
        <v>8100</v>
      </c>
      <c r="V217" s="126">
        <f>V216*P217</f>
        <v>14400</v>
      </c>
      <c r="W217" s="125">
        <f>W216*P217</f>
        <v>14400</v>
      </c>
      <c r="X217" s="671">
        <f t="shared" si="99"/>
        <v>14400</v>
      </c>
      <c r="Y217" s="671">
        <f t="shared" si="94"/>
        <v>1.2</v>
      </c>
      <c r="Z217" s="671">
        <f t="shared" si="95"/>
        <v>79.067708333333329</v>
      </c>
      <c r="AC217" s="328" t="s">
        <v>6</v>
      </c>
      <c r="AD217" s="329">
        <v>1.5</v>
      </c>
      <c r="AE217" s="330">
        <f>AE216*AD217</f>
        <v>0</v>
      </c>
      <c r="AF217" s="494">
        <f>AF216*AD217</f>
        <v>150</v>
      </c>
      <c r="AG217" s="329">
        <f>AG216*AD217</f>
        <v>150</v>
      </c>
      <c r="AH217" s="671">
        <f t="shared" si="100"/>
        <v>150</v>
      </c>
      <c r="AI217" s="671">
        <f t="shared" si="96"/>
        <v>1</v>
      </c>
      <c r="AJ217" s="671">
        <f t="shared" si="97"/>
        <v>239.98</v>
      </c>
      <c r="AK217" s="493"/>
      <c r="AL217" s="437"/>
      <c r="AM217" s="437"/>
      <c r="AN217" s="437"/>
    </row>
    <row r="218" spans="1:40" ht="15" thickBot="1" x14ac:dyDescent="0.35">
      <c r="A218" s="106" t="s">
        <v>7</v>
      </c>
      <c r="B218" s="127">
        <v>2.4</v>
      </c>
      <c r="C218" s="145">
        <f>C216*B218</f>
        <v>0</v>
      </c>
      <c r="D218" s="145">
        <f>D216*B218</f>
        <v>0</v>
      </c>
      <c r="E218" s="156">
        <f>E216*B218</f>
        <v>6000</v>
      </c>
      <c r="F218" s="156">
        <f>F216*B218</f>
        <v>12000</v>
      </c>
      <c r="G218" s="156">
        <f>G216*B218</f>
        <v>18000</v>
      </c>
      <c r="H218" s="128">
        <f>H216*B218</f>
        <v>24000</v>
      </c>
      <c r="I218" s="127">
        <f>I216*B218</f>
        <v>24000</v>
      </c>
      <c r="J218" s="671">
        <f t="shared" si="98"/>
        <v>24000</v>
      </c>
      <c r="K218" s="671">
        <f t="shared" si="92"/>
        <v>1.2</v>
      </c>
      <c r="L218" s="671">
        <f t="shared" si="93"/>
        <v>48.37083333333333</v>
      </c>
      <c r="O218" s="106" t="s">
        <v>7</v>
      </c>
      <c r="P218" s="127">
        <v>3</v>
      </c>
      <c r="Q218" s="145">
        <f>Q216*P218</f>
        <v>0</v>
      </c>
      <c r="R218" s="145">
        <f>R216*P218</f>
        <v>0</v>
      </c>
      <c r="S218" s="156">
        <f>S216*P218</f>
        <v>4500</v>
      </c>
      <c r="T218" s="156">
        <f>T216*P218</f>
        <v>9000</v>
      </c>
      <c r="U218" s="156">
        <f>U216*P218</f>
        <v>13500</v>
      </c>
      <c r="V218" s="128">
        <f>V216*P218</f>
        <v>24000</v>
      </c>
      <c r="W218" s="127">
        <f>W216*P218</f>
        <v>24000</v>
      </c>
      <c r="X218" s="671">
        <f t="shared" si="99"/>
        <v>24000</v>
      </c>
      <c r="Y218" s="671">
        <f t="shared" si="94"/>
        <v>1.5</v>
      </c>
      <c r="Z218" s="671">
        <f t="shared" si="95"/>
        <v>63.25416666666667</v>
      </c>
      <c r="AC218" s="328" t="s">
        <v>7</v>
      </c>
      <c r="AD218" s="329">
        <v>2</v>
      </c>
      <c r="AE218" s="330">
        <f>AE216*AD218</f>
        <v>0</v>
      </c>
      <c r="AF218" s="494">
        <f>AF216*AD218</f>
        <v>200</v>
      </c>
      <c r="AG218" s="329">
        <f>AG216*AD218</f>
        <v>200</v>
      </c>
      <c r="AH218" s="671">
        <f t="shared" si="100"/>
        <v>200</v>
      </c>
      <c r="AI218" s="671">
        <f t="shared" si="96"/>
        <v>1</v>
      </c>
      <c r="AJ218" s="671">
        <f t="shared" si="97"/>
        <v>239.98</v>
      </c>
      <c r="AK218" s="493"/>
      <c r="AL218" s="437"/>
      <c r="AM218" s="437"/>
      <c r="AN218" s="437"/>
    </row>
    <row r="219" spans="1:40" ht="15" thickBot="1" x14ac:dyDescent="0.35">
      <c r="A219" s="107" t="s">
        <v>8</v>
      </c>
      <c r="B219" s="129">
        <v>3.75</v>
      </c>
      <c r="C219" s="146">
        <f>C216*B219</f>
        <v>0</v>
      </c>
      <c r="D219" s="146">
        <f>D216*B219</f>
        <v>0</v>
      </c>
      <c r="E219" s="157">
        <f>E216*B219</f>
        <v>9375</v>
      </c>
      <c r="F219" s="157">
        <f>F216*B219</f>
        <v>18750</v>
      </c>
      <c r="G219" s="157">
        <f>G216*B219</f>
        <v>28125</v>
      </c>
      <c r="H219" s="130">
        <f>H216*B219</f>
        <v>37500</v>
      </c>
      <c r="I219" s="129">
        <f>I216*B219</f>
        <v>37500</v>
      </c>
      <c r="J219" s="671">
        <f t="shared" si="98"/>
        <v>37500</v>
      </c>
      <c r="K219" s="671">
        <f t="shared" si="92"/>
        <v>1.25</v>
      </c>
      <c r="L219" s="671">
        <f t="shared" si="93"/>
        <v>46.436</v>
      </c>
      <c r="O219" s="107" t="s">
        <v>8</v>
      </c>
      <c r="P219" s="129">
        <v>4.5</v>
      </c>
      <c r="Q219" s="146">
        <f>Q216*P219</f>
        <v>0</v>
      </c>
      <c r="R219" s="146">
        <f>R216*P219</f>
        <v>0</v>
      </c>
      <c r="S219" s="157">
        <f>S216*P219</f>
        <v>6750</v>
      </c>
      <c r="T219" s="157">
        <f>T216*P219</f>
        <v>13500</v>
      </c>
      <c r="U219" s="157">
        <f>U216*P219</f>
        <v>20250</v>
      </c>
      <c r="V219" s="130">
        <f>V216*P219</f>
        <v>36000</v>
      </c>
      <c r="W219" s="129">
        <f>W216*P219</f>
        <v>36000</v>
      </c>
      <c r="X219" s="671">
        <f t="shared" si="99"/>
        <v>36000</v>
      </c>
      <c r="Y219" s="671">
        <f t="shared" si="94"/>
        <v>1.5</v>
      </c>
      <c r="Z219" s="671">
        <f t="shared" si="95"/>
        <v>63.25416666666667</v>
      </c>
      <c r="AC219" s="328" t="s">
        <v>8</v>
      </c>
      <c r="AD219" s="329">
        <v>3</v>
      </c>
      <c r="AE219" s="330">
        <f>AE216*AD219</f>
        <v>0</v>
      </c>
      <c r="AF219" s="494">
        <f>AF216*AD219</f>
        <v>300</v>
      </c>
      <c r="AG219" s="329">
        <f>AG216*AD219</f>
        <v>300</v>
      </c>
      <c r="AH219" s="671">
        <f t="shared" si="100"/>
        <v>300</v>
      </c>
      <c r="AI219" s="671">
        <f t="shared" si="96"/>
        <v>1</v>
      </c>
      <c r="AJ219" s="671">
        <f t="shared" si="97"/>
        <v>239.98</v>
      </c>
      <c r="AK219" s="493"/>
      <c r="AL219" s="437"/>
      <c r="AM219" s="437"/>
      <c r="AN219" s="437"/>
    </row>
    <row r="220" spans="1:40" ht="15" thickBot="1" x14ac:dyDescent="0.35">
      <c r="A220" s="328" t="s">
        <v>12</v>
      </c>
      <c r="B220" s="420">
        <v>6</v>
      </c>
      <c r="C220" s="421">
        <f>C216*B220</f>
        <v>0</v>
      </c>
      <c r="D220" s="421">
        <f>D216*B220</f>
        <v>0</v>
      </c>
      <c r="E220" s="422">
        <f>E216*B220</f>
        <v>15000</v>
      </c>
      <c r="F220" s="422">
        <f>F216*B220</f>
        <v>30000</v>
      </c>
      <c r="G220" s="422">
        <f>G216*B220</f>
        <v>45000</v>
      </c>
      <c r="H220" s="423">
        <f>H216*B220</f>
        <v>60000</v>
      </c>
      <c r="I220" s="420">
        <f>I216*B220</f>
        <v>60000</v>
      </c>
      <c r="J220" s="671">
        <f t="shared" si="98"/>
        <v>60000</v>
      </c>
      <c r="K220" s="671">
        <f t="shared" si="92"/>
        <v>1.2</v>
      </c>
      <c r="L220" s="671">
        <f t="shared" si="93"/>
        <v>48.37083333333333</v>
      </c>
      <c r="O220" s="328" t="s">
        <v>12</v>
      </c>
      <c r="P220" s="420">
        <v>4</v>
      </c>
      <c r="Q220" s="421">
        <f>Q216*P220</f>
        <v>0</v>
      </c>
      <c r="R220" s="421">
        <f>R216*P220</f>
        <v>0</v>
      </c>
      <c r="S220" s="422">
        <f>S216*P220</f>
        <v>6000</v>
      </c>
      <c r="T220" s="422">
        <f>T216*P220</f>
        <v>12000</v>
      </c>
      <c r="U220" s="422">
        <f>U216*P220</f>
        <v>18000</v>
      </c>
      <c r="V220" s="423">
        <f>V216*P220</f>
        <v>32000</v>
      </c>
      <c r="W220" s="420">
        <f>W216*P220</f>
        <v>32000</v>
      </c>
      <c r="X220" s="671">
        <f t="shared" si="99"/>
        <v>32000</v>
      </c>
      <c r="Y220" s="671">
        <f t="shared" si="94"/>
        <v>0.8</v>
      </c>
      <c r="Z220" s="671">
        <f t="shared" si="95"/>
        <v>118.6015625</v>
      </c>
      <c r="AC220" s="108" t="s">
        <v>12</v>
      </c>
      <c r="AD220" s="190">
        <v>5</v>
      </c>
      <c r="AE220" s="345">
        <f>AE216*AD220</f>
        <v>0</v>
      </c>
      <c r="AF220" s="345">
        <f>AF216*AD220</f>
        <v>500</v>
      </c>
      <c r="AG220" s="346">
        <f>AG216*AD220</f>
        <v>500</v>
      </c>
      <c r="AH220" s="671">
        <f t="shared" si="100"/>
        <v>500</v>
      </c>
      <c r="AI220" s="671">
        <f t="shared" si="96"/>
        <v>1</v>
      </c>
      <c r="AJ220" s="671">
        <f t="shared" si="97"/>
        <v>239.98</v>
      </c>
      <c r="AK220" s="493"/>
      <c r="AL220" s="437"/>
      <c r="AM220" s="437"/>
      <c r="AN220" s="437"/>
    </row>
    <row r="221" spans="1:40" ht="15" thickBot="1" x14ac:dyDescent="0.35">
      <c r="A221" s="328" t="s">
        <v>16</v>
      </c>
      <c r="B221" s="420">
        <v>7</v>
      </c>
      <c r="C221" s="421">
        <f>C216*B221</f>
        <v>0</v>
      </c>
      <c r="D221" s="421">
        <f>D216*B221</f>
        <v>0</v>
      </c>
      <c r="E221" s="422">
        <f>E216*B221</f>
        <v>17500</v>
      </c>
      <c r="F221" s="422">
        <f>F216*B221</f>
        <v>35000</v>
      </c>
      <c r="G221" s="422">
        <f>G216*B221</f>
        <v>52500</v>
      </c>
      <c r="H221" s="423">
        <f>H216*B221</f>
        <v>70000</v>
      </c>
      <c r="I221" s="420">
        <f>I216*B221</f>
        <v>70000</v>
      </c>
      <c r="J221" s="671">
        <f t="shared" si="98"/>
        <v>70000</v>
      </c>
      <c r="K221" s="671">
        <f>B221/B199</f>
        <v>1.4</v>
      </c>
      <c r="L221" s="671">
        <f>J30/H221</f>
        <v>41.460714285714289</v>
      </c>
      <c r="O221" s="328" t="s">
        <v>16</v>
      </c>
      <c r="P221" s="420">
        <v>6</v>
      </c>
      <c r="Q221" s="421">
        <f>Q216*P221</f>
        <v>0</v>
      </c>
      <c r="R221" s="421">
        <f>R216*P221</f>
        <v>0</v>
      </c>
      <c r="S221" s="422">
        <f>S216*P221</f>
        <v>9000</v>
      </c>
      <c r="T221" s="422">
        <f>T216*P221</f>
        <v>18000</v>
      </c>
      <c r="U221" s="422">
        <f>U216*P221</f>
        <v>27000</v>
      </c>
      <c r="V221" s="423">
        <f>V216*P221</f>
        <v>48000</v>
      </c>
      <c r="W221" s="420">
        <f>W216*P221</f>
        <v>48000</v>
      </c>
      <c r="X221" s="671">
        <f t="shared" si="99"/>
        <v>48000</v>
      </c>
      <c r="Y221" s="671">
        <f>P221/P199</f>
        <v>1.2</v>
      </c>
      <c r="Z221" s="671">
        <f>X30/V221</f>
        <v>79.067708333333329</v>
      </c>
      <c r="AC221" s="109" t="s">
        <v>16</v>
      </c>
      <c r="AD221" s="189">
        <v>5</v>
      </c>
      <c r="AE221" s="351">
        <f>AE216*AD221</f>
        <v>0</v>
      </c>
      <c r="AF221" s="351">
        <f>AF216*AD221</f>
        <v>500</v>
      </c>
      <c r="AG221" s="352">
        <f>AG216*AD221</f>
        <v>500</v>
      </c>
      <c r="AH221" s="671">
        <f t="shared" si="100"/>
        <v>500</v>
      </c>
      <c r="AI221" s="671">
        <f>AD199/AD221</f>
        <v>1</v>
      </c>
      <c r="AJ221" s="671">
        <f>(AH51+AH72*2.333+AH93*100)/AH221</f>
        <v>239.98</v>
      </c>
      <c r="AK221" s="493"/>
      <c r="AL221" s="437"/>
      <c r="AM221" s="437"/>
      <c r="AN221" s="437"/>
    </row>
    <row r="222" spans="1:40" ht="15" thickBot="1" x14ac:dyDescent="0.35">
      <c r="A222" s="333" t="s">
        <v>9</v>
      </c>
      <c r="B222" s="420">
        <v>8</v>
      </c>
      <c r="C222" s="421">
        <f>C216*B222</f>
        <v>0</v>
      </c>
      <c r="D222" s="421">
        <f>D216*B222</f>
        <v>0</v>
      </c>
      <c r="E222" s="422">
        <f>E216*B222</f>
        <v>20000</v>
      </c>
      <c r="F222" s="422">
        <f>F216*B222</f>
        <v>40000</v>
      </c>
      <c r="G222" s="422">
        <f>G216*B222</f>
        <v>60000</v>
      </c>
      <c r="H222" s="423">
        <f>H216*B222</f>
        <v>80000</v>
      </c>
      <c r="I222" s="420">
        <f>I216*B222</f>
        <v>80000</v>
      </c>
      <c r="J222" s="671">
        <f t="shared" si="98"/>
        <v>80000</v>
      </c>
      <c r="K222" s="671">
        <f>B222/B199</f>
        <v>1.6</v>
      </c>
      <c r="L222" s="671">
        <f>J30/H222</f>
        <v>36.278125000000003</v>
      </c>
      <c r="O222" s="333" t="s">
        <v>9</v>
      </c>
      <c r="P222" s="420">
        <v>8.75</v>
      </c>
      <c r="Q222" s="421">
        <f>Q216*P222</f>
        <v>0</v>
      </c>
      <c r="R222" s="421">
        <f>R216*P222</f>
        <v>0</v>
      </c>
      <c r="S222" s="422">
        <f>S216*P222</f>
        <v>13125</v>
      </c>
      <c r="T222" s="422">
        <f>T216*P222</f>
        <v>26250</v>
      </c>
      <c r="U222" s="422">
        <f>U216*P222</f>
        <v>39375</v>
      </c>
      <c r="V222" s="423">
        <f>V216*P222</f>
        <v>70000</v>
      </c>
      <c r="W222" s="420">
        <f>W216*P222</f>
        <v>70000</v>
      </c>
      <c r="X222" s="671">
        <f t="shared" si="99"/>
        <v>70000</v>
      </c>
      <c r="Y222" s="671">
        <f>P222/P199</f>
        <v>1.75</v>
      </c>
      <c r="Z222" s="671">
        <f>X30/V222</f>
        <v>54.217857142857142</v>
      </c>
      <c r="AC222" s="180" t="s">
        <v>9</v>
      </c>
      <c r="AD222" s="183">
        <v>5</v>
      </c>
      <c r="AE222" s="354">
        <f>AE216*AD222</f>
        <v>0</v>
      </c>
      <c r="AF222" s="354">
        <f>AF216*AD222</f>
        <v>500</v>
      </c>
      <c r="AG222" s="355">
        <f>AG216*AD222</f>
        <v>500</v>
      </c>
      <c r="AH222" s="671">
        <f t="shared" si="100"/>
        <v>500</v>
      </c>
      <c r="AI222" s="671">
        <f>AD199/AD222</f>
        <v>1</v>
      </c>
      <c r="AJ222" s="671">
        <f>(AH51+AH72*2.333+AH93*100)/AH222</f>
        <v>239.98</v>
      </c>
      <c r="AK222" s="493"/>
      <c r="AL222" s="437"/>
      <c r="AM222" s="437"/>
      <c r="AN222" s="437"/>
    </row>
    <row r="223" spans="1:40" ht="15" thickBot="1" x14ac:dyDescent="0.35">
      <c r="A223" s="328" t="s">
        <v>10</v>
      </c>
      <c r="B223" s="420">
        <v>10.5</v>
      </c>
      <c r="C223" s="421">
        <f>C216*B223</f>
        <v>0</v>
      </c>
      <c r="D223" s="421">
        <f>D216*B223</f>
        <v>0</v>
      </c>
      <c r="E223" s="422">
        <f>E216*B223</f>
        <v>26250</v>
      </c>
      <c r="F223" s="422">
        <f>F216*B223</f>
        <v>52500</v>
      </c>
      <c r="G223" s="422">
        <f>G216*B223</f>
        <v>78750</v>
      </c>
      <c r="H223" s="423">
        <f>H216*B223</f>
        <v>105000</v>
      </c>
      <c r="I223" s="420">
        <f>I216*B223</f>
        <v>105000</v>
      </c>
      <c r="J223" s="671">
        <f t="shared" si="98"/>
        <v>105000</v>
      </c>
      <c r="K223" s="671">
        <f>B223/B202</f>
        <v>1.5</v>
      </c>
      <c r="L223" s="671">
        <f>J33/H223</f>
        <v>38.696666666666665</v>
      </c>
      <c r="O223" s="328" t="s">
        <v>10</v>
      </c>
      <c r="P223" s="420">
        <v>5.6</v>
      </c>
      <c r="Q223" s="421">
        <f>Q216*P223</f>
        <v>0</v>
      </c>
      <c r="R223" s="421">
        <f>R216*P223</f>
        <v>0</v>
      </c>
      <c r="S223" s="422">
        <f>S216*P223</f>
        <v>8400</v>
      </c>
      <c r="T223" s="422">
        <f>T216*P223</f>
        <v>16800</v>
      </c>
      <c r="U223" s="422">
        <f>U216*P223</f>
        <v>25200</v>
      </c>
      <c r="V223" s="423">
        <f>V216*P223</f>
        <v>44800</v>
      </c>
      <c r="W223" s="420">
        <f>W216*P223</f>
        <v>44800</v>
      </c>
      <c r="X223" s="671">
        <f t="shared" si="99"/>
        <v>44800</v>
      </c>
      <c r="Y223" s="671">
        <f>P223/P202</f>
        <v>0.79999999999999993</v>
      </c>
      <c r="Z223" s="671">
        <f>X33/V223</f>
        <v>118.6015625</v>
      </c>
      <c r="AC223" s="111" t="s">
        <v>10</v>
      </c>
      <c r="AD223" s="184">
        <v>7</v>
      </c>
      <c r="AE223" s="348">
        <f>AE216*AD223</f>
        <v>0</v>
      </c>
      <c r="AF223" s="348">
        <f>AF216*AD223</f>
        <v>700</v>
      </c>
      <c r="AG223" s="349">
        <f>AG216*AD223</f>
        <v>700</v>
      </c>
      <c r="AH223" s="671">
        <f t="shared" si="100"/>
        <v>700</v>
      </c>
      <c r="AI223" s="671">
        <f>AD202/AD223</f>
        <v>1</v>
      </c>
      <c r="AJ223" s="671">
        <f>(AH54+AH75*2.333+AH96*100)/AH223</f>
        <v>239.98</v>
      </c>
      <c r="AK223" s="493"/>
      <c r="AL223" s="437"/>
      <c r="AM223" s="437"/>
      <c r="AN223" s="437"/>
    </row>
    <row r="224" spans="1:40" ht="15" thickBot="1" x14ac:dyDescent="0.35">
      <c r="A224" s="328" t="s">
        <v>17</v>
      </c>
      <c r="B224" s="420">
        <v>10.5</v>
      </c>
      <c r="C224" s="421">
        <f>C216*B224</f>
        <v>0</v>
      </c>
      <c r="D224" s="421">
        <f>D216*B224</f>
        <v>0</v>
      </c>
      <c r="E224" s="422">
        <f>E216*B224</f>
        <v>26250</v>
      </c>
      <c r="F224" s="422">
        <f>F216*B224</f>
        <v>52500</v>
      </c>
      <c r="G224" s="422">
        <f>G216*B224</f>
        <v>78750</v>
      </c>
      <c r="H224" s="423">
        <f>H216*B224</f>
        <v>105000</v>
      </c>
      <c r="I224" s="420">
        <f>I216*B224</f>
        <v>105000</v>
      </c>
      <c r="J224" s="671">
        <f t="shared" si="98"/>
        <v>105000</v>
      </c>
      <c r="K224" s="671">
        <f>B224/B202</f>
        <v>1.5</v>
      </c>
      <c r="L224" s="671">
        <f>J33/H224</f>
        <v>38.696666666666665</v>
      </c>
      <c r="O224" s="328" t="s">
        <v>17</v>
      </c>
      <c r="P224" s="420">
        <v>8.4</v>
      </c>
      <c r="Q224" s="421">
        <f>Q216*P224</f>
        <v>0</v>
      </c>
      <c r="R224" s="421">
        <f>R216*P224</f>
        <v>0</v>
      </c>
      <c r="S224" s="422">
        <f>S216*P224</f>
        <v>12600</v>
      </c>
      <c r="T224" s="422">
        <f>T216*P224</f>
        <v>25200</v>
      </c>
      <c r="U224" s="422">
        <f>U216*P224</f>
        <v>37800</v>
      </c>
      <c r="V224" s="423">
        <f>V216*P224</f>
        <v>67200</v>
      </c>
      <c r="W224" s="420">
        <f>W216*P224</f>
        <v>67200</v>
      </c>
      <c r="X224" s="671">
        <f t="shared" si="99"/>
        <v>67200</v>
      </c>
      <c r="Y224" s="671">
        <f>P224/P202</f>
        <v>1.2</v>
      </c>
      <c r="Z224" s="671">
        <f>X33/V224</f>
        <v>79.067708333333329</v>
      </c>
      <c r="AC224" s="112" t="s">
        <v>17</v>
      </c>
      <c r="AD224" s="188">
        <v>7</v>
      </c>
      <c r="AE224" s="360">
        <f>AE216*AD224</f>
        <v>0</v>
      </c>
      <c r="AF224" s="360">
        <f>AF216*AD224</f>
        <v>700</v>
      </c>
      <c r="AG224" s="361">
        <f>AG216*AD224</f>
        <v>700</v>
      </c>
      <c r="AH224" s="671">
        <f t="shared" si="100"/>
        <v>700</v>
      </c>
      <c r="AI224" s="671">
        <f>AD202/AD224</f>
        <v>1</v>
      </c>
      <c r="AJ224" s="671">
        <f>(AH54+AH75*2.333+AH96*100)/AH224</f>
        <v>239.98</v>
      </c>
      <c r="AK224" s="493"/>
      <c r="AL224" s="437"/>
      <c r="AM224" s="437"/>
      <c r="AN224" s="437"/>
    </row>
    <row r="225" spans="1:40" ht="15" thickBot="1" x14ac:dyDescent="0.35">
      <c r="A225" s="333" t="s">
        <v>18</v>
      </c>
      <c r="B225" s="420">
        <v>11.55</v>
      </c>
      <c r="C225" s="421">
        <f>C216*B225</f>
        <v>0</v>
      </c>
      <c r="D225" s="421">
        <f>D216*B225</f>
        <v>0</v>
      </c>
      <c r="E225" s="422">
        <f>E216*B225</f>
        <v>28875</v>
      </c>
      <c r="F225" s="422">
        <f>F216*B225</f>
        <v>57750</v>
      </c>
      <c r="G225" s="422">
        <f>G216*B225</f>
        <v>86625</v>
      </c>
      <c r="H225" s="423">
        <f>H216*B225</f>
        <v>115500</v>
      </c>
      <c r="I225" s="420">
        <f>I216*B225</f>
        <v>115500</v>
      </c>
      <c r="J225" s="671">
        <f t="shared" si="98"/>
        <v>115500</v>
      </c>
      <c r="K225" s="369">
        <f>B225/B202</f>
        <v>1.6500000000000001</v>
      </c>
      <c r="L225" s="671">
        <f>J33/H225</f>
        <v>35.17878787878788</v>
      </c>
      <c r="O225" s="333" t="s">
        <v>18</v>
      </c>
      <c r="P225" s="420">
        <v>10.5</v>
      </c>
      <c r="Q225" s="421">
        <f>Q216*P225</f>
        <v>0</v>
      </c>
      <c r="R225" s="421">
        <f>R216*P225</f>
        <v>0</v>
      </c>
      <c r="S225" s="422">
        <f>S216*P225</f>
        <v>15750</v>
      </c>
      <c r="T225" s="422">
        <f>T216*P225</f>
        <v>31500</v>
      </c>
      <c r="U225" s="422">
        <f>U216*P225</f>
        <v>47250</v>
      </c>
      <c r="V225" s="423">
        <f>V216*P225</f>
        <v>84000</v>
      </c>
      <c r="W225" s="420">
        <f>W216*P225</f>
        <v>84000</v>
      </c>
      <c r="X225" s="671">
        <f t="shared" si="99"/>
        <v>84000</v>
      </c>
      <c r="Y225" s="369">
        <f>P225/P202</f>
        <v>1.5</v>
      </c>
      <c r="Z225" s="671">
        <f>X33/V225</f>
        <v>63.25416666666667</v>
      </c>
      <c r="AC225" s="181" t="s">
        <v>18</v>
      </c>
      <c r="AD225" s="187">
        <v>7</v>
      </c>
      <c r="AE225" s="363">
        <f>AE216*AD225</f>
        <v>0</v>
      </c>
      <c r="AF225" s="363">
        <f>AF216*AD225</f>
        <v>700</v>
      </c>
      <c r="AG225" s="364">
        <f>AG216*AD225</f>
        <v>700</v>
      </c>
      <c r="AH225" s="671">
        <f t="shared" si="100"/>
        <v>700</v>
      </c>
      <c r="AI225" s="671">
        <f>AD202/AD225</f>
        <v>1</v>
      </c>
      <c r="AJ225" s="671">
        <f>(AH54+AH75*2.333+AH96*100)/AH225</f>
        <v>239.98</v>
      </c>
      <c r="AK225" s="493"/>
      <c r="AL225" s="437"/>
      <c r="AM225" s="440"/>
      <c r="AN225" s="437"/>
    </row>
    <row r="226" spans="1:40" ht="15" thickBot="1" x14ac:dyDescent="0.35">
      <c r="A226" s="328" t="s">
        <v>14</v>
      </c>
      <c r="B226" s="420">
        <v>15</v>
      </c>
      <c r="C226" s="421">
        <f>C216*B226</f>
        <v>0</v>
      </c>
      <c r="D226" s="421">
        <f>D216*B226</f>
        <v>0</v>
      </c>
      <c r="E226" s="422">
        <f>E216*B226</f>
        <v>37500</v>
      </c>
      <c r="F226" s="422">
        <f>F216*B226</f>
        <v>75000</v>
      </c>
      <c r="G226" s="422">
        <f>G216*B226</f>
        <v>112500</v>
      </c>
      <c r="H226" s="423">
        <f>H216*B226</f>
        <v>150000</v>
      </c>
      <c r="I226" s="420">
        <f>I216*B226</f>
        <v>150000</v>
      </c>
      <c r="J226" s="671">
        <f t="shared" si="98"/>
        <v>150000</v>
      </c>
      <c r="K226" s="671">
        <f>B226/B205</f>
        <v>1.5</v>
      </c>
      <c r="L226" s="671">
        <f>J36/H226</f>
        <v>38.696666666666665</v>
      </c>
      <c r="O226" s="328" t="s">
        <v>14</v>
      </c>
      <c r="P226" s="420">
        <v>8</v>
      </c>
      <c r="Q226" s="421">
        <f>Q216*P226</f>
        <v>0</v>
      </c>
      <c r="R226" s="421">
        <f>R216*P226</f>
        <v>0</v>
      </c>
      <c r="S226" s="422">
        <f>S216*P226</f>
        <v>12000</v>
      </c>
      <c r="T226" s="422">
        <f>T216*P226</f>
        <v>24000</v>
      </c>
      <c r="U226" s="422">
        <f>U216*P226</f>
        <v>36000</v>
      </c>
      <c r="V226" s="423">
        <f>V216*P226</f>
        <v>64000</v>
      </c>
      <c r="W226" s="420">
        <f>W216*P226</f>
        <v>64000</v>
      </c>
      <c r="X226" s="671">
        <f t="shared" si="99"/>
        <v>64000</v>
      </c>
      <c r="Y226" s="671">
        <f>P226/P205</f>
        <v>0.8</v>
      </c>
      <c r="Z226" s="671">
        <f>X36/V226</f>
        <v>118.6015625</v>
      </c>
      <c r="AC226" s="114" t="s">
        <v>14</v>
      </c>
      <c r="AD226" s="185">
        <v>10</v>
      </c>
      <c r="AE226" s="357">
        <f>AE216*AD226</f>
        <v>0</v>
      </c>
      <c r="AF226" s="357">
        <f>AF216*AD226</f>
        <v>1000</v>
      </c>
      <c r="AG226" s="358">
        <f>AG216*AD226</f>
        <v>1000</v>
      </c>
      <c r="AH226" s="671">
        <f t="shared" si="100"/>
        <v>1000</v>
      </c>
      <c r="AI226" s="671">
        <f>AD205/AD226</f>
        <v>1</v>
      </c>
      <c r="AJ226" s="671">
        <f>(AH57+AH78*2.333+AH99*100)/AH226</f>
        <v>239.98</v>
      </c>
      <c r="AK226" s="493"/>
      <c r="AL226" s="437"/>
      <c r="AM226" s="437"/>
      <c r="AN226" s="437"/>
    </row>
    <row r="227" spans="1:40" ht="15" thickBot="1" x14ac:dyDescent="0.35">
      <c r="A227" s="424" t="s">
        <v>19</v>
      </c>
      <c r="B227" s="420">
        <v>17.5</v>
      </c>
      <c r="C227" s="421">
        <f>C216*B227</f>
        <v>0</v>
      </c>
      <c r="D227" s="421">
        <f>D216*B227</f>
        <v>0</v>
      </c>
      <c r="E227" s="422">
        <f>E216*B227</f>
        <v>43750</v>
      </c>
      <c r="F227" s="422">
        <f>F216*B227</f>
        <v>87500</v>
      </c>
      <c r="G227" s="422">
        <f>G216*B227</f>
        <v>131250</v>
      </c>
      <c r="H227" s="423">
        <f>H216*B227</f>
        <v>175000</v>
      </c>
      <c r="I227" s="420">
        <f>I216*B227</f>
        <v>175000</v>
      </c>
      <c r="J227" s="671">
        <f t="shared" si="98"/>
        <v>175000</v>
      </c>
      <c r="K227" s="671">
        <f>B227/B205</f>
        <v>1.75</v>
      </c>
      <c r="L227" s="671">
        <f>J36/H227</f>
        <v>33.168571428571425</v>
      </c>
      <c r="O227" s="424" t="s">
        <v>19</v>
      </c>
      <c r="P227" s="420">
        <v>12.5</v>
      </c>
      <c r="Q227" s="421">
        <f>Q216*P227</f>
        <v>0</v>
      </c>
      <c r="R227" s="421">
        <f>R216*P227</f>
        <v>0</v>
      </c>
      <c r="S227" s="422">
        <f>S216*P227</f>
        <v>18750</v>
      </c>
      <c r="T227" s="422">
        <f>T216*P227</f>
        <v>37500</v>
      </c>
      <c r="U227" s="422">
        <f>U216*P227</f>
        <v>56250</v>
      </c>
      <c r="V227" s="423">
        <f>V216*P227</f>
        <v>100000</v>
      </c>
      <c r="W227" s="420">
        <f>W216*P227</f>
        <v>100000</v>
      </c>
      <c r="X227" s="671">
        <f t="shared" si="99"/>
        <v>100000</v>
      </c>
      <c r="Y227" s="671">
        <f>P227/P205</f>
        <v>1.25</v>
      </c>
      <c r="Z227" s="671">
        <f>X36/V227</f>
        <v>75.905000000000001</v>
      </c>
      <c r="AC227" s="182" t="s">
        <v>19</v>
      </c>
      <c r="AD227" s="186">
        <v>10</v>
      </c>
      <c r="AE227" s="366">
        <f>AE216*AD227</f>
        <v>0</v>
      </c>
      <c r="AF227" s="366">
        <f>AF216*AD227</f>
        <v>1000</v>
      </c>
      <c r="AG227" s="367">
        <f>AG216*AD227</f>
        <v>1000</v>
      </c>
      <c r="AH227" s="671">
        <f t="shared" si="100"/>
        <v>1000</v>
      </c>
      <c r="AI227" s="671">
        <f>AD205/AD227</f>
        <v>1</v>
      </c>
      <c r="AJ227" s="671">
        <f>(AH57+AH78*2.333+AH99*100)/AH227</f>
        <v>239.98</v>
      </c>
      <c r="AK227" s="493"/>
      <c r="AL227" s="437"/>
      <c r="AM227" s="437"/>
      <c r="AN227" s="437"/>
    </row>
    <row r="228" spans="1:40" ht="15" thickBot="1" x14ac:dyDescent="0.35">
      <c r="A228" s="425" t="s">
        <v>15</v>
      </c>
      <c r="B228" s="329">
        <v>22.5</v>
      </c>
      <c r="C228" s="330">
        <f>C216*B228</f>
        <v>0</v>
      </c>
      <c r="D228" s="330">
        <f>D216*B228</f>
        <v>0</v>
      </c>
      <c r="E228" s="331">
        <f>E216*B228</f>
        <v>56250</v>
      </c>
      <c r="F228" s="331">
        <f>F216*B228</f>
        <v>112500</v>
      </c>
      <c r="G228" s="331">
        <f>G216*B228</f>
        <v>168750</v>
      </c>
      <c r="H228" s="332">
        <f>H216*B228</f>
        <v>225000</v>
      </c>
      <c r="I228" s="329">
        <f>I216*B228</f>
        <v>225000</v>
      </c>
      <c r="J228" s="671">
        <f t="shared" si="98"/>
        <v>225000</v>
      </c>
      <c r="K228" s="671">
        <f>B228/B207</f>
        <v>1.5</v>
      </c>
      <c r="L228" s="671">
        <f>J38/H228</f>
        <v>38.696666666666665</v>
      </c>
      <c r="O228" s="425" t="s">
        <v>15</v>
      </c>
      <c r="P228" s="329">
        <v>15</v>
      </c>
      <c r="Q228" s="330">
        <f>Q216*P228</f>
        <v>0</v>
      </c>
      <c r="R228" s="330">
        <f>R216*P228</f>
        <v>0</v>
      </c>
      <c r="S228" s="331">
        <f>S216*P228</f>
        <v>22500</v>
      </c>
      <c r="T228" s="331">
        <f>T216*P228</f>
        <v>45000</v>
      </c>
      <c r="U228" s="331">
        <f>U216*P228</f>
        <v>67500</v>
      </c>
      <c r="V228" s="332">
        <f>V216*P228</f>
        <v>120000</v>
      </c>
      <c r="W228" s="329">
        <f>W216*P228</f>
        <v>120000</v>
      </c>
      <c r="X228" s="671">
        <f t="shared" si="99"/>
        <v>120000</v>
      </c>
      <c r="Y228" s="671">
        <f>P228/P207</f>
        <v>1</v>
      </c>
      <c r="Z228" s="671">
        <f>X38/V228</f>
        <v>94.881249999999994</v>
      </c>
      <c r="AC228" s="116" t="s">
        <v>15</v>
      </c>
      <c r="AD228" s="131">
        <v>15</v>
      </c>
      <c r="AE228" s="147">
        <f>AE216*AD228</f>
        <v>0</v>
      </c>
      <c r="AF228" s="147">
        <f>AF216*AD228</f>
        <v>1500</v>
      </c>
      <c r="AG228" s="158">
        <f>AG216*AD228</f>
        <v>1500</v>
      </c>
      <c r="AH228" s="671">
        <f t="shared" si="100"/>
        <v>1500</v>
      </c>
      <c r="AI228" s="671">
        <f>AD207/AD228</f>
        <v>1</v>
      </c>
      <c r="AJ228" s="671">
        <f>(AH59+AH80*2.333+AH101*100)/AH228</f>
        <v>239.98</v>
      </c>
      <c r="AK228" s="493"/>
      <c r="AL228" s="437"/>
      <c r="AM228" s="437"/>
      <c r="AN228" s="437"/>
    </row>
    <row r="229" spans="1:40" ht="15" thickBot="1" x14ac:dyDescent="0.35">
      <c r="A229" s="425" t="s">
        <v>25</v>
      </c>
      <c r="B229" s="329">
        <v>40</v>
      </c>
      <c r="C229" s="330">
        <f>C216*B229</f>
        <v>0</v>
      </c>
      <c r="D229" s="330">
        <f>D216*B229</f>
        <v>0</v>
      </c>
      <c r="E229" s="331">
        <f>E216*B229</f>
        <v>100000</v>
      </c>
      <c r="F229" s="331">
        <f>F216*B229</f>
        <v>200000</v>
      </c>
      <c r="G229" s="331">
        <f>G216*B229</f>
        <v>300000</v>
      </c>
      <c r="H229" s="332">
        <f>H216*B229</f>
        <v>400000</v>
      </c>
      <c r="I229" s="329">
        <f>I216*B229</f>
        <v>400000</v>
      </c>
      <c r="J229" s="671">
        <f t="shared" si="98"/>
        <v>400000</v>
      </c>
      <c r="K229" s="671">
        <f>B229/B208</f>
        <v>2</v>
      </c>
      <c r="L229" s="671">
        <f>J39/H229</f>
        <v>29.022500000000001</v>
      </c>
      <c r="O229" s="425" t="s">
        <v>25</v>
      </c>
      <c r="P229" s="329">
        <v>40</v>
      </c>
      <c r="Q229" s="330">
        <f>Q216*P229</f>
        <v>0</v>
      </c>
      <c r="R229" s="330">
        <f>R216*P229</f>
        <v>0</v>
      </c>
      <c r="S229" s="331">
        <f>S216*P229</f>
        <v>60000</v>
      </c>
      <c r="T229" s="331">
        <f>T216*P229</f>
        <v>120000</v>
      </c>
      <c r="U229" s="331">
        <f>U216*P229</f>
        <v>180000</v>
      </c>
      <c r="V229" s="332">
        <f>V216*P229</f>
        <v>320000</v>
      </c>
      <c r="W229" s="329">
        <f>W216*P229</f>
        <v>320000</v>
      </c>
      <c r="X229" s="671">
        <f t="shared" si="99"/>
        <v>320000</v>
      </c>
      <c r="Y229" s="671">
        <f>P229/P208</f>
        <v>2</v>
      </c>
      <c r="Z229" s="671">
        <f>X39/V229</f>
        <v>47.440624999999997</v>
      </c>
      <c r="AC229" s="670" t="s">
        <v>25</v>
      </c>
      <c r="AD229" s="133">
        <v>20</v>
      </c>
      <c r="AE229" s="148">
        <f>AE216*AD229</f>
        <v>0</v>
      </c>
      <c r="AF229" s="148">
        <f>AF216*AD229</f>
        <v>2000</v>
      </c>
      <c r="AG229" s="159">
        <f>AG216*AD229</f>
        <v>2000</v>
      </c>
      <c r="AH229" s="671">
        <f t="shared" si="100"/>
        <v>2000</v>
      </c>
      <c r="AI229" s="671">
        <f>AD208/AD229</f>
        <v>1</v>
      </c>
      <c r="AJ229" s="671">
        <f>(AH60+AH81*2.333+AH102*100)/AH229</f>
        <v>239.98</v>
      </c>
      <c r="AK229" s="493"/>
      <c r="AL229" s="437"/>
      <c r="AM229" s="437"/>
      <c r="AN229" s="437"/>
    </row>
    <row r="230" spans="1:40" ht="15" thickBot="1" x14ac:dyDescent="0.35">
      <c r="A230" s="425" t="s">
        <v>13</v>
      </c>
      <c r="B230" s="329">
        <v>61.25</v>
      </c>
      <c r="C230" s="330">
        <f>C216*B230</f>
        <v>0</v>
      </c>
      <c r="D230" s="330">
        <f>D216*B230</f>
        <v>0</v>
      </c>
      <c r="E230" s="331">
        <f>E216*B230</f>
        <v>153125</v>
      </c>
      <c r="F230" s="331">
        <f>F216*B230</f>
        <v>306250</v>
      </c>
      <c r="G230" s="331">
        <f>G216*B230</f>
        <v>459375</v>
      </c>
      <c r="H230" s="332">
        <f>H216*B230</f>
        <v>612500</v>
      </c>
      <c r="I230" s="329">
        <f>I216*B230</f>
        <v>612500</v>
      </c>
      <c r="J230" s="671">
        <f t="shared" si="98"/>
        <v>612500</v>
      </c>
      <c r="K230" s="671">
        <f>B230/B209</f>
        <v>1.75</v>
      </c>
      <c r="L230" s="671">
        <f>J40/H230</f>
        <v>33.168571428571425</v>
      </c>
      <c r="O230" s="425" t="s">
        <v>13</v>
      </c>
      <c r="P230" s="329">
        <v>24.5</v>
      </c>
      <c r="Q230" s="330">
        <f>Q216*P230</f>
        <v>0</v>
      </c>
      <c r="R230" s="330">
        <f>R216*P230</f>
        <v>0</v>
      </c>
      <c r="S230" s="331">
        <f>S216*P230</f>
        <v>36750</v>
      </c>
      <c r="T230" s="331">
        <f>T216*P230</f>
        <v>73500</v>
      </c>
      <c r="U230" s="331">
        <f>U216*P230</f>
        <v>110250</v>
      </c>
      <c r="V230" s="332">
        <f>V216*P230</f>
        <v>196000</v>
      </c>
      <c r="W230" s="329">
        <f>W216*P230</f>
        <v>196000</v>
      </c>
      <c r="X230" s="671">
        <f t="shared" si="99"/>
        <v>196000</v>
      </c>
      <c r="Y230" s="671">
        <f>P230/P209</f>
        <v>0.7</v>
      </c>
      <c r="Z230" s="671">
        <f>X40/V230</f>
        <v>135.54464285714286</v>
      </c>
      <c r="AC230" s="117" t="s">
        <v>13</v>
      </c>
      <c r="AD230" s="135">
        <v>35</v>
      </c>
      <c r="AE230" s="149">
        <f>AE216*AD230</f>
        <v>0</v>
      </c>
      <c r="AF230" s="149">
        <f>AF216*AD230</f>
        <v>3500</v>
      </c>
      <c r="AG230" s="160">
        <f>AG216*AD230</f>
        <v>3500</v>
      </c>
      <c r="AH230" s="671">
        <f t="shared" si="100"/>
        <v>3500</v>
      </c>
      <c r="AI230" s="671">
        <f>AD209/AD230</f>
        <v>1</v>
      </c>
      <c r="AJ230" s="671">
        <f>(AH61+AH82*2.333+AH103*100)/AH230</f>
        <v>239.98</v>
      </c>
      <c r="AK230" s="493"/>
      <c r="AL230" s="437"/>
      <c r="AM230" s="437"/>
      <c r="AN230" s="437"/>
    </row>
    <row r="231" spans="1:40" ht="15" thickBot="1" x14ac:dyDescent="0.35">
      <c r="A231" s="426" t="s">
        <v>11</v>
      </c>
      <c r="B231" s="680">
        <v>70</v>
      </c>
      <c r="C231" s="675">
        <f>C216*B231</f>
        <v>0</v>
      </c>
      <c r="D231" s="675">
        <f>D216*B231</f>
        <v>0</v>
      </c>
      <c r="E231" s="676">
        <f>E216*B231</f>
        <v>175000</v>
      </c>
      <c r="F231" s="676">
        <f>F216*B231</f>
        <v>350000</v>
      </c>
      <c r="G231" s="676">
        <f>G216*B231</f>
        <v>525000</v>
      </c>
      <c r="H231" s="681">
        <f>H216*B231</f>
        <v>700000</v>
      </c>
      <c r="I231" s="674">
        <f>I216*B231</f>
        <v>700000</v>
      </c>
      <c r="J231" s="13">
        <f t="shared" si="98"/>
        <v>700000</v>
      </c>
      <c r="K231" s="13">
        <f>B231/B210</f>
        <v>1.75</v>
      </c>
      <c r="L231" s="13">
        <f>J41/H231</f>
        <v>33.168571428571425</v>
      </c>
      <c r="O231" s="426" t="s">
        <v>11</v>
      </c>
      <c r="P231" s="680">
        <v>28</v>
      </c>
      <c r="Q231" s="675">
        <f>Q216*P231</f>
        <v>0</v>
      </c>
      <c r="R231" s="675">
        <f>R216*P231</f>
        <v>0</v>
      </c>
      <c r="S231" s="676">
        <f>S216*P231</f>
        <v>42000</v>
      </c>
      <c r="T231" s="676">
        <f>T216*P231</f>
        <v>84000</v>
      </c>
      <c r="U231" s="676">
        <f>U216*P231</f>
        <v>126000</v>
      </c>
      <c r="V231" s="681">
        <f>V216*P231</f>
        <v>224000</v>
      </c>
      <c r="W231" s="674">
        <f>W216*P231</f>
        <v>224000</v>
      </c>
      <c r="X231" s="13">
        <f t="shared" si="99"/>
        <v>224000</v>
      </c>
      <c r="Y231" s="13">
        <f>P231/P210</f>
        <v>0.7</v>
      </c>
      <c r="Z231" s="13">
        <f>X41/V231</f>
        <v>135.54464285714286</v>
      </c>
      <c r="AC231" s="118" t="s">
        <v>11</v>
      </c>
      <c r="AD231" s="137">
        <v>40</v>
      </c>
      <c r="AE231" s="856">
        <f>AE216*AD231</f>
        <v>0</v>
      </c>
      <c r="AF231" s="856">
        <f>AF216*AD231</f>
        <v>4000</v>
      </c>
      <c r="AG231" s="857">
        <f>AG216*AD231</f>
        <v>4000</v>
      </c>
      <c r="AH231" s="13">
        <f t="shared" si="100"/>
        <v>4000</v>
      </c>
      <c r="AI231" s="13">
        <f>AD210/AD231</f>
        <v>1</v>
      </c>
      <c r="AJ231" s="13">
        <f>(AH62+AH83*2.333+AH104*100)/AH231</f>
        <v>239.98</v>
      </c>
      <c r="AK231" s="493"/>
      <c r="AL231" s="437"/>
      <c r="AM231" s="437"/>
      <c r="AN231" s="437"/>
    </row>
    <row r="232" spans="1:40" ht="15" thickBot="1" x14ac:dyDescent="0.35"/>
    <row r="233" spans="1:40" ht="15" thickBot="1" x14ac:dyDescent="0.35">
      <c r="A233" s="8" t="s">
        <v>67</v>
      </c>
      <c r="B233" s="8" t="s">
        <v>72</v>
      </c>
      <c r="AC233" s="446" t="s">
        <v>46</v>
      </c>
      <c r="AD233" s="100" t="s">
        <v>32</v>
      </c>
      <c r="AE233" s="1218" t="s">
        <v>102</v>
      </c>
      <c r="AF233" s="1222"/>
      <c r="AG233" s="1219"/>
      <c r="AH233" s="13" t="s">
        <v>42</v>
      </c>
      <c r="AI233" s="13" t="s">
        <v>79</v>
      </c>
      <c r="AJ233" s="13" t="s">
        <v>80</v>
      </c>
    </row>
    <row r="234" spans="1:40" ht="15.6" thickTop="1" thickBot="1" x14ac:dyDescent="0.35">
      <c r="A234" s="8" t="s">
        <v>75</v>
      </c>
      <c r="B234" s="8" t="s">
        <v>75</v>
      </c>
      <c r="AC234" s="447" t="s">
        <v>101</v>
      </c>
      <c r="AD234" s="167" t="s">
        <v>33</v>
      </c>
      <c r="AE234" s="140">
        <v>0</v>
      </c>
      <c r="AF234" s="151">
        <v>1</v>
      </c>
      <c r="AG234" s="13" t="s">
        <v>34</v>
      </c>
      <c r="AH234" s="673"/>
      <c r="AI234" s="673" t="s">
        <v>82</v>
      </c>
      <c r="AJ234" s="673" t="s">
        <v>81</v>
      </c>
    </row>
    <row r="235" spans="1:40" ht="15.6" thickTop="1" thickBot="1" x14ac:dyDescent="0.35">
      <c r="A235" s="8" t="s">
        <v>76</v>
      </c>
      <c r="B235" s="8" t="s">
        <v>76</v>
      </c>
      <c r="AC235" s="328" t="s">
        <v>3</v>
      </c>
      <c r="AD235" s="329">
        <v>0.2</v>
      </c>
      <c r="AE235" s="330">
        <f>AE237*AD235</f>
        <v>360</v>
      </c>
      <c r="AF235" s="494">
        <f>AF237*AD235</f>
        <v>720</v>
      </c>
      <c r="AG235" s="329">
        <f>AG237*AD235</f>
        <v>1440</v>
      </c>
      <c r="AH235" s="671">
        <f>AE235+AF235</f>
        <v>1080</v>
      </c>
      <c r="AI235" s="671">
        <f t="shared" ref="AI235:AI241" si="101">AD193/AD235</f>
        <v>1</v>
      </c>
      <c r="AJ235" s="671">
        <f t="shared" ref="AJ235:AJ241" si="102">(AH45+AH66*2.333+AH87*100)/AH235</f>
        <v>4.4440740740740745</v>
      </c>
    </row>
    <row r="236" spans="1:40" ht="15" thickBot="1" x14ac:dyDescent="0.35">
      <c r="A236" s="8" t="s">
        <v>70</v>
      </c>
      <c r="B236" s="8" t="s">
        <v>70</v>
      </c>
      <c r="AC236" s="328" t="s">
        <v>4</v>
      </c>
      <c r="AD236" s="329">
        <v>0.5</v>
      </c>
      <c r="AE236" s="330">
        <f>AE237*AD236</f>
        <v>900</v>
      </c>
      <c r="AF236" s="494">
        <f>AF237*AD236</f>
        <v>1800</v>
      </c>
      <c r="AG236" s="329">
        <f>AG237*AD236</f>
        <v>3600</v>
      </c>
      <c r="AH236" s="671">
        <f t="shared" ref="AH236:AH252" si="103">AE236+AF236</f>
        <v>2700</v>
      </c>
      <c r="AI236" s="671">
        <f t="shared" si="101"/>
        <v>1</v>
      </c>
      <c r="AJ236" s="671">
        <f t="shared" si="102"/>
        <v>4.4440740740740745</v>
      </c>
    </row>
    <row r="237" spans="1:40" ht="15" thickBot="1" x14ac:dyDescent="0.35">
      <c r="A237" s="8" t="s">
        <v>71</v>
      </c>
      <c r="B237" s="8" t="s">
        <v>71</v>
      </c>
      <c r="AC237" s="328" t="s">
        <v>5</v>
      </c>
      <c r="AD237" s="329">
        <v>1</v>
      </c>
      <c r="AE237" s="330">
        <v>1800</v>
      </c>
      <c r="AF237" s="494">
        <v>3600</v>
      </c>
      <c r="AG237" s="329">
        <v>7200</v>
      </c>
      <c r="AH237" s="671">
        <f t="shared" si="103"/>
        <v>5400</v>
      </c>
      <c r="AI237" s="671">
        <f t="shared" si="101"/>
        <v>1</v>
      </c>
      <c r="AJ237" s="671">
        <f t="shared" si="102"/>
        <v>4.4440740740740745</v>
      </c>
    </row>
    <row r="238" spans="1:40" ht="15" thickBot="1" x14ac:dyDescent="0.35">
      <c r="A238" s="8" t="s">
        <v>77</v>
      </c>
      <c r="B238" s="8" t="s">
        <v>77</v>
      </c>
      <c r="AC238" s="328" t="s">
        <v>6</v>
      </c>
      <c r="AD238" s="329">
        <v>1.5</v>
      </c>
      <c r="AE238" s="330">
        <f>AE237*AD238</f>
        <v>2700</v>
      </c>
      <c r="AF238" s="494">
        <f>AF237*AD238</f>
        <v>5400</v>
      </c>
      <c r="AG238" s="329">
        <f>AG237*AD238</f>
        <v>10800</v>
      </c>
      <c r="AH238" s="671">
        <f t="shared" si="103"/>
        <v>8100</v>
      </c>
      <c r="AI238" s="671">
        <f t="shared" si="101"/>
        <v>1</v>
      </c>
      <c r="AJ238" s="671">
        <f t="shared" si="102"/>
        <v>4.4440740740740745</v>
      </c>
    </row>
    <row r="239" spans="1:40" ht="15" thickBot="1" x14ac:dyDescent="0.35">
      <c r="A239" s="336">
        <v>8.6805555555555566E-2</v>
      </c>
      <c r="B239" s="336">
        <v>4.4444444444444446E-2</v>
      </c>
      <c r="AC239" s="328" t="s">
        <v>7</v>
      </c>
      <c r="AD239" s="329">
        <v>2</v>
      </c>
      <c r="AE239" s="330">
        <f>AE237*AD239</f>
        <v>3600</v>
      </c>
      <c r="AF239" s="494">
        <f>AF237*AD239</f>
        <v>7200</v>
      </c>
      <c r="AG239" s="329">
        <f>AG237*AD239</f>
        <v>14400</v>
      </c>
      <c r="AH239" s="671">
        <f t="shared" si="103"/>
        <v>10800</v>
      </c>
      <c r="AI239" s="671">
        <f t="shared" si="101"/>
        <v>1</v>
      </c>
      <c r="AJ239" s="671">
        <f t="shared" si="102"/>
        <v>4.4440740740740745</v>
      </c>
    </row>
    <row r="240" spans="1:40" ht="15" thickBot="1" x14ac:dyDescent="0.35">
      <c r="AC240" s="328" t="s">
        <v>8</v>
      </c>
      <c r="AD240" s="329">
        <v>3</v>
      </c>
      <c r="AE240" s="330">
        <f>AE237*AD240</f>
        <v>5400</v>
      </c>
      <c r="AF240" s="494">
        <f>AF237*AD240</f>
        <v>10800</v>
      </c>
      <c r="AG240" s="329">
        <f>AG237*AD240</f>
        <v>21600</v>
      </c>
      <c r="AH240" s="671">
        <f t="shared" si="103"/>
        <v>16200</v>
      </c>
      <c r="AI240" s="671">
        <f t="shared" si="101"/>
        <v>1</v>
      </c>
      <c r="AJ240" s="671">
        <f t="shared" si="102"/>
        <v>4.4440740740740745</v>
      </c>
    </row>
    <row r="241" spans="1:36" ht="15" thickBot="1" x14ac:dyDescent="0.35">
      <c r="A241" s="1258" t="s">
        <v>162</v>
      </c>
      <c r="B241" s="1259"/>
      <c r="C241" s="974">
        <f>C24/C3</f>
        <v>1.4055555555555554</v>
      </c>
      <c r="D241" s="974">
        <f t="shared" ref="D241:J241" si="104">D24/D3</f>
        <v>15.270833333333334</v>
      </c>
      <c r="E241" s="974">
        <f t="shared" si="104"/>
        <v>14.625</v>
      </c>
      <c r="F241" s="974">
        <f t="shared" si="104"/>
        <v>14.625</v>
      </c>
      <c r="G241" s="974">
        <f t="shared" si="104"/>
        <v>14.625</v>
      </c>
      <c r="H241" s="974">
        <f t="shared" si="104"/>
        <v>14.625</v>
      </c>
      <c r="I241" s="974">
        <f t="shared" si="104"/>
        <v>14.625</v>
      </c>
      <c r="J241" s="974">
        <f t="shared" si="104"/>
        <v>12.245780590717299</v>
      </c>
      <c r="AC241" s="108" t="s">
        <v>12</v>
      </c>
      <c r="AD241" s="190">
        <v>5</v>
      </c>
      <c r="AE241" s="345">
        <f>AE237*AD241</f>
        <v>9000</v>
      </c>
      <c r="AF241" s="345">
        <f>AF237*AD241</f>
        <v>18000</v>
      </c>
      <c r="AG241" s="346">
        <f>AG237*AD241</f>
        <v>36000</v>
      </c>
      <c r="AH241" s="671">
        <f t="shared" si="103"/>
        <v>27000</v>
      </c>
      <c r="AI241" s="671">
        <f t="shared" si="101"/>
        <v>1</v>
      </c>
      <c r="AJ241" s="671">
        <f t="shared" si="102"/>
        <v>4.4440740740740745</v>
      </c>
    </row>
    <row r="242" spans="1:36" ht="15" thickBot="1" x14ac:dyDescent="0.35">
      <c r="A242" s="1260"/>
      <c r="B242" s="1261"/>
      <c r="C242" s="975">
        <f t="shared" ref="C242:J242" si="105">C25/C4</f>
        <v>3.5138888888888888</v>
      </c>
      <c r="D242" s="975">
        <f t="shared" si="105"/>
        <v>15.270833333333334</v>
      </c>
      <c r="E242" s="975">
        <f t="shared" si="105"/>
        <v>14.625</v>
      </c>
      <c r="F242" s="975">
        <f t="shared" si="105"/>
        <v>14.625</v>
      </c>
      <c r="G242" s="975">
        <f t="shared" si="105"/>
        <v>14.625</v>
      </c>
      <c r="H242" s="975">
        <f t="shared" si="105"/>
        <v>14.625</v>
      </c>
      <c r="I242" s="975">
        <f t="shared" si="105"/>
        <v>14.625</v>
      </c>
      <c r="J242" s="975">
        <f t="shared" si="105"/>
        <v>13.820238095238095</v>
      </c>
      <c r="AC242" s="109" t="s">
        <v>16</v>
      </c>
      <c r="AD242" s="189">
        <v>5</v>
      </c>
      <c r="AE242" s="351">
        <f>AE237*AD242</f>
        <v>9000</v>
      </c>
      <c r="AF242" s="351">
        <f>AF237*AD242</f>
        <v>18000</v>
      </c>
      <c r="AG242" s="352">
        <f>AG237*AD242</f>
        <v>36000</v>
      </c>
      <c r="AH242" s="671">
        <f t="shared" si="103"/>
        <v>27000</v>
      </c>
      <c r="AI242" s="671">
        <f>AD199/AD242</f>
        <v>1</v>
      </c>
      <c r="AJ242" s="671">
        <f>(AH51+AH72*2.333+AH93*100)/AH242</f>
        <v>4.4440740740740745</v>
      </c>
    </row>
    <row r="243" spans="1:36" ht="15" thickBot="1" x14ac:dyDescent="0.35">
      <c r="A243" s="1260"/>
      <c r="B243" s="1261"/>
      <c r="C243" s="976">
        <f t="shared" ref="C243:J243" si="106">C26/C5</f>
        <v>7.0277777777777777</v>
      </c>
      <c r="D243" s="976">
        <f t="shared" si="106"/>
        <v>15.270833333333334</v>
      </c>
      <c r="E243" s="976">
        <f t="shared" si="106"/>
        <v>14.625</v>
      </c>
      <c r="F243" s="976">
        <f t="shared" si="106"/>
        <v>14.625</v>
      </c>
      <c r="G243" s="976">
        <f t="shared" si="106"/>
        <v>14.625</v>
      </c>
      <c r="H243" s="976">
        <f t="shared" si="106"/>
        <v>14.625</v>
      </c>
      <c r="I243" s="976">
        <f t="shared" si="106"/>
        <v>14.625</v>
      </c>
      <c r="J243" s="976">
        <f t="shared" si="106"/>
        <v>14.439054726368159</v>
      </c>
      <c r="AC243" s="180" t="s">
        <v>9</v>
      </c>
      <c r="AD243" s="183">
        <v>5</v>
      </c>
      <c r="AE243" s="354">
        <f>AE237*AD243</f>
        <v>9000</v>
      </c>
      <c r="AF243" s="354">
        <f>AF237*AD243</f>
        <v>18000</v>
      </c>
      <c r="AG243" s="355">
        <f>AG237*AD243</f>
        <v>36000</v>
      </c>
      <c r="AH243" s="671">
        <f t="shared" si="103"/>
        <v>27000</v>
      </c>
      <c r="AI243" s="671">
        <f>AD199/AD243</f>
        <v>1</v>
      </c>
      <c r="AJ243" s="671">
        <f>(AH51+AH72*2.333+AH93*100)/AH243</f>
        <v>4.4440740740740745</v>
      </c>
    </row>
    <row r="244" spans="1:36" ht="15" thickBot="1" x14ac:dyDescent="0.35">
      <c r="A244" s="1260"/>
      <c r="B244" s="1261"/>
      <c r="C244" s="977">
        <f t="shared" ref="C244:J244" si="107">C27/C6</f>
        <v>10.541666666666666</v>
      </c>
      <c r="D244" s="977">
        <f t="shared" si="107"/>
        <v>15.270833333333334</v>
      </c>
      <c r="E244" s="977">
        <f t="shared" si="107"/>
        <v>14.625</v>
      </c>
      <c r="F244" s="977">
        <f t="shared" si="107"/>
        <v>14.625</v>
      </c>
      <c r="G244" s="977">
        <f t="shared" si="107"/>
        <v>14.625</v>
      </c>
      <c r="H244" s="977">
        <f t="shared" si="107"/>
        <v>14.625</v>
      </c>
      <c r="I244" s="977">
        <f t="shared" si="107"/>
        <v>14.625</v>
      </c>
      <c r="J244" s="977">
        <f t="shared" si="107"/>
        <v>14.657828282828282</v>
      </c>
      <c r="AC244" s="111" t="s">
        <v>10</v>
      </c>
      <c r="AD244" s="184">
        <v>7</v>
      </c>
      <c r="AE244" s="348">
        <f>AE237*AD244</f>
        <v>12600</v>
      </c>
      <c r="AF244" s="348">
        <f>AF237*AD244</f>
        <v>25200</v>
      </c>
      <c r="AG244" s="349">
        <f>AG237*AD244</f>
        <v>50400</v>
      </c>
      <c r="AH244" s="671">
        <f t="shared" si="103"/>
        <v>37800</v>
      </c>
      <c r="AI244" s="671">
        <f>AD202/AD244</f>
        <v>1</v>
      </c>
      <c r="AJ244" s="671">
        <f>(AH54+AH75*2.333+AH96*100)/AH244</f>
        <v>4.4440740740740745</v>
      </c>
    </row>
    <row r="245" spans="1:36" ht="15" thickBot="1" x14ac:dyDescent="0.35">
      <c r="A245" s="1260"/>
      <c r="B245" s="1261"/>
      <c r="C245" s="978">
        <f t="shared" ref="C245:J245" si="108">C28/C7</f>
        <v>14.055555555555555</v>
      </c>
      <c r="D245" s="978">
        <f t="shared" si="108"/>
        <v>15.270833333333334</v>
      </c>
      <c r="E245" s="978">
        <f t="shared" si="108"/>
        <v>14.625</v>
      </c>
      <c r="F245" s="978">
        <f t="shared" si="108"/>
        <v>14.625</v>
      </c>
      <c r="G245" s="978">
        <f t="shared" si="108"/>
        <v>14.625</v>
      </c>
      <c r="H245" s="978">
        <f t="shared" si="108"/>
        <v>14.625</v>
      </c>
      <c r="I245" s="978">
        <f t="shared" si="108"/>
        <v>14.625</v>
      </c>
      <c r="J245" s="978">
        <f t="shared" si="108"/>
        <v>14.76972010178117</v>
      </c>
      <c r="AC245" s="112" t="s">
        <v>17</v>
      </c>
      <c r="AD245" s="188">
        <v>7</v>
      </c>
      <c r="AE245" s="360">
        <f>AE237*AD245</f>
        <v>12600</v>
      </c>
      <c r="AF245" s="360">
        <f>AF237*AD245</f>
        <v>25200</v>
      </c>
      <c r="AG245" s="361">
        <f>AG237*AD245</f>
        <v>50400</v>
      </c>
      <c r="AH245" s="671">
        <f t="shared" si="103"/>
        <v>37800</v>
      </c>
      <c r="AI245" s="671">
        <f>AD202/AD245</f>
        <v>1</v>
      </c>
      <c r="AJ245" s="671">
        <f>(AH54+AH75*2.333+AH96*100)/AH245</f>
        <v>4.4440740740740745</v>
      </c>
    </row>
    <row r="246" spans="1:36" ht="15" thickBot="1" x14ac:dyDescent="0.35">
      <c r="A246" s="1262"/>
      <c r="B246" s="1263"/>
      <c r="C246" s="979">
        <f t="shared" ref="C246:J246" si="109">C29/C8</f>
        <v>21.083333333333332</v>
      </c>
      <c r="D246" s="979">
        <f t="shared" si="109"/>
        <v>15.270833333333334</v>
      </c>
      <c r="E246" s="979">
        <f t="shared" si="109"/>
        <v>14.625</v>
      </c>
      <c r="F246" s="979">
        <f t="shared" si="109"/>
        <v>14.625</v>
      </c>
      <c r="G246" s="979">
        <f t="shared" si="109"/>
        <v>14.625</v>
      </c>
      <c r="H246" s="979">
        <f t="shared" si="109"/>
        <v>14.625</v>
      </c>
      <c r="I246" s="979">
        <f t="shared" si="109"/>
        <v>14.625</v>
      </c>
      <c r="J246" s="979">
        <f t="shared" si="109"/>
        <v>14.883333333333333</v>
      </c>
      <c r="AC246" s="181" t="s">
        <v>18</v>
      </c>
      <c r="AD246" s="187">
        <v>7</v>
      </c>
      <c r="AE246" s="363">
        <f>AE237*AD246</f>
        <v>12600</v>
      </c>
      <c r="AF246" s="363">
        <f>AF237*AD246</f>
        <v>25200</v>
      </c>
      <c r="AG246" s="364">
        <f>AG237*AD246</f>
        <v>50400</v>
      </c>
      <c r="AH246" s="671">
        <f t="shared" si="103"/>
        <v>37800</v>
      </c>
      <c r="AI246" s="671">
        <f>AD202/AD246</f>
        <v>1</v>
      </c>
      <c r="AJ246" s="671">
        <f>(AH54+AH75*2.333+AH96*100)/AH246</f>
        <v>4.4440740740740745</v>
      </c>
    </row>
    <row r="247" spans="1:36" ht="15" thickBot="1" x14ac:dyDescent="0.35">
      <c r="A247" s="873"/>
      <c r="B247" s="873"/>
      <c r="C247" s="980"/>
      <c r="D247" s="980"/>
      <c r="E247" s="980"/>
      <c r="F247" s="980"/>
      <c r="G247" s="980"/>
      <c r="H247" s="980"/>
      <c r="I247" s="980"/>
      <c r="J247" s="980"/>
      <c r="AC247" s="114" t="s">
        <v>14</v>
      </c>
      <c r="AD247" s="185">
        <v>10</v>
      </c>
      <c r="AE247" s="357">
        <f>AE237*AD247</f>
        <v>18000</v>
      </c>
      <c r="AF247" s="357">
        <f>AF237*AD247</f>
        <v>36000</v>
      </c>
      <c r="AG247" s="358">
        <f>AG237*AD247</f>
        <v>72000</v>
      </c>
      <c r="AH247" s="671">
        <f t="shared" si="103"/>
        <v>54000</v>
      </c>
      <c r="AI247" s="671">
        <f>AD205/AD247</f>
        <v>1</v>
      </c>
      <c r="AJ247" s="671">
        <f>(AH57+AH78*2.333+AH99*100)/AH247</f>
        <v>4.4440740740740745</v>
      </c>
    </row>
    <row r="248" spans="1:36" ht="15" thickBot="1" x14ac:dyDescent="0.35">
      <c r="AC248" s="182" t="s">
        <v>19</v>
      </c>
      <c r="AD248" s="186">
        <v>10</v>
      </c>
      <c r="AE248" s="366">
        <f>AE237*AD248</f>
        <v>18000</v>
      </c>
      <c r="AF248" s="366">
        <f>AF237*AD248</f>
        <v>36000</v>
      </c>
      <c r="AG248" s="367">
        <f>AG237*AD248</f>
        <v>72000</v>
      </c>
      <c r="AH248" s="671">
        <f t="shared" si="103"/>
        <v>54000</v>
      </c>
      <c r="AI248" s="671">
        <f>AD205/AD248</f>
        <v>1</v>
      </c>
      <c r="AJ248" s="671">
        <f>(AH57+AH78*2.333+AH99*100)/AH248</f>
        <v>4.4440740740740745</v>
      </c>
    </row>
    <row r="249" spans="1:36" ht="15" thickBot="1" x14ac:dyDescent="0.35">
      <c r="AC249" s="116" t="s">
        <v>15</v>
      </c>
      <c r="AD249" s="131">
        <v>15</v>
      </c>
      <c r="AE249" s="147">
        <f>AE237*AD249</f>
        <v>27000</v>
      </c>
      <c r="AF249" s="147">
        <f>AF237*AD249</f>
        <v>54000</v>
      </c>
      <c r="AG249" s="158">
        <f>AG237*AD249</f>
        <v>108000</v>
      </c>
      <c r="AH249" s="671">
        <f t="shared" si="103"/>
        <v>81000</v>
      </c>
      <c r="AI249" s="671">
        <f>AD207/AD249</f>
        <v>1</v>
      </c>
      <c r="AJ249" s="671">
        <f>(AH59+AH80*2.333+AH101*100)/AH249</f>
        <v>4.4440740740740745</v>
      </c>
    </row>
    <row r="250" spans="1:36" ht="15" thickBot="1" x14ac:dyDescent="0.35">
      <c r="AC250" s="670" t="s">
        <v>25</v>
      </c>
      <c r="AD250" s="133">
        <v>20</v>
      </c>
      <c r="AE250" s="148">
        <f>AE237*AD250</f>
        <v>36000</v>
      </c>
      <c r="AF250" s="148">
        <f>AF237*AD250</f>
        <v>72000</v>
      </c>
      <c r="AG250" s="159">
        <f>AG237*AD250</f>
        <v>144000</v>
      </c>
      <c r="AH250" s="671">
        <f t="shared" si="103"/>
        <v>108000</v>
      </c>
      <c r="AI250" s="671">
        <f>AD208/AD250</f>
        <v>1</v>
      </c>
      <c r="AJ250" s="671">
        <f>(AH60+AH81*2.333+AH102*100)/AH250</f>
        <v>4.4440740740740745</v>
      </c>
    </row>
    <row r="251" spans="1:36" ht="15" thickBot="1" x14ac:dyDescent="0.35">
      <c r="AC251" s="117" t="s">
        <v>13</v>
      </c>
      <c r="AD251" s="135">
        <v>35</v>
      </c>
      <c r="AE251" s="149">
        <f>AE237*AD251</f>
        <v>63000</v>
      </c>
      <c r="AF251" s="149">
        <f>AF237*AD251</f>
        <v>126000</v>
      </c>
      <c r="AG251" s="160">
        <f>AG237*AD251</f>
        <v>252000</v>
      </c>
      <c r="AH251" s="671">
        <f t="shared" si="103"/>
        <v>189000</v>
      </c>
      <c r="AI251" s="671">
        <f>AD209/AD251</f>
        <v>1</v>
      </c>
      <c r="AJ251" s="671">
        <f>(AH61+AH82*2.333+AH103*100)/AH251</f>
        <v>4.4440740740740745</v>
      </c>
    </row>
    <row r="252" spans="1:36" ht="15" thickBot="1" x14ac:dyDescent="0.35">
      <c r="AC252" s="118" t="s">
        <v>11</v>
      </c>
      <c r="AD252" s="137">
        <v>40</v>
      </c>
      <c r="AE252" s="856">
        <f>AE237*AD252</f>
        <v>72000</v>
      </c>
      <c r="AF252" s="856">
        <f>AF237*AD252</f>
        <v>144000</v>
      </c>
      <c r="AG252" s="857">
        <f>AG237*AD252</f>
        <v>288000</v>
      </c>
      <c r="AH252" s="13">
        <f t="shared" si="103"/>
        <v>216000</v>
      </c>
      <c r="AI252" s="13">
        <f>AD210/AD252</f>
        <v>1</v>
      </c>
      <c r="AJ252" s="13">
        <f>(AH62+AH83*2.333+AH104*100)/AH252</f>
        <v>4.4440740740740745</v>
      </c>
    </row>
    <row r="253" spans="1:36" ht="15" thickBot="1" x14ac:dyDescent="0.35"/>
    <row r="254" spans="1:36" ht="15" thickBot="1" x14ac:dyDescent="0.35">
      <c r="AC254" s="514" t="s">
        <v>46</v>
      </c>
      <c r="AD254" s="100" t="s">
        <v>32</v>
      </c>
      <c r="AE254" s="1218" t="s">
        <v>102</v>
      </c>
      <c r="AF254" s="1222"/>
      <c r="AG254" s="1219"/>
      <c r="AH254" s="13" t="s">
        <v>42</v>
      </c>
      <c r="AI254" s="13" t="s">
        <v>79</v>
      </c>
      <c r="AJ254" s="13" t="s">
        <v>80</v>
      </c>
    </row>
    <row r="255" spans="1:36" ht="15.6" thickTop="1" thickBot="1" x14ac:dyDescent="0.35">
      <c r="AC255" s="515" t="s">
        <v>109</v>
      </c>
      <c r="AD255" s="167" t="s">
        <v>33</v>
      </c>
      <c r="AE255" s="140">
        <v>0</v>
      </c>
      <c r="AF255" s="151">
        <v>1</v>
      </c>
      <c r="AG255" s="13" t="s">
        <v>34</v>
      </c>
      <c r="AH255" s="673"/>
      <c r="AI255" s="673" t="s">
        <v>82</v>
      </c>
      <c r="AJ255" s="673" t="s">
        <v>81</v>
      </c>
    </row>
    <row r="256" spans="1:36" ht="15.6" thickTop="1" thickBot="1" x14ac:dyDescent="0.35">
      <c r="AC256" s="328" t="s">
        <v>3</v>
      </c>
      <c r="AD256" s="329">
        <v>0.2</v>
      </c>
      <c r="AE256" s="330">
        <f>AE258*AD256</f>
        <v>360</v>
      </c>
      <c r="AF256" s="494">
        <f>AF258*AD256</f>
        <v>720</v>
      </c>
      <c r="AG256" s="329">
        <f>AG258*AD256</f>
        <v>1440</v>
      </c>
      <c r="AH256" s="671">
        <f>AE256+AF256</f>
        <v>1080</v>
      </c>
      <c r="AI256" s="671">
        <f t="shared" ref="AI256:AI262" si="110">AD193/AD256</f>
        <v>1</v>
      </c>
      <c r="AJ256" s="671">
        <f t="shared" ref="AJ256:AJ262" si="111">(AH45+AH66*2.333+AH87*100)/AH256</f>
        <v>4.4440740740740745</v>
      </c>
    </row>
    <row r="257" spans="29:36" ht="15" thickBot="1" x14ac:dyDescent="0.35">
      <c r="AC257" s="328" t="s">
        <v>4</v>
      </c>
      <c r="AD257" s="329">
        <v>0.5</v>
      </c>
      <c r="AE257" s="330">
        <f>AE258*AD257</f>
        <v>900</v>
      </c>
      <c r="AF257" s="494">
        <f>AF258*AD257</f>
        <v>1800</v>
      </c>
      <c r="AG257" s="329">
        <f>AG258*AD257</f>
        <v>3600</v>
      </c>
      <c r="AH257" s="671">
        <f t="shared" ref="AH257:AH273" si="112">AE257+AF257</f>
        <v>2700</v>
      </c>
      <c r="AI257" s="671">
        <f t="shared" si="110"/>
        <v>1</v>
      </c>
      <c r="AJ257" s="671">
        <f t="shared" si="111"/>
        <v>4.4440740740740745</v>
      </c>
    </row>
    <row r="258" spans="29:36" ht="15" thickBot="1" x14ac:dyDescent="0.35">
      <c r="AC258" s="328" t="s">
        <v>5</v>
      </c>
      <c r="AD258" s="329">
        <v>1</v>
      </c>
      <c r="AE258" s="330">
        <v>1800</v>
      </c>
      <c r="AF258" s="494">
        <v>3600</v>
      </c>
      <c r="AG258" s="329">
        <v>7200</v>
      </c>
      <c r="AH258" s="671">
        <f t="shared" si="112"/>
        <v>5400</v>
      </c>
      <c r="AI258" s="671">
        <f t="shared" si="110"/>
        <v>1</v>
      </c>
      <c r="AJ258" s="671">
        <f t="shared" si="111"/>
        <v>4.4440740740740745</v>
      </c>
    </row>
    <row r="259" spans="29:36" ht="15" thickBot="1" x14ac:dyDescent="0.35">
      <c r="AC259" s="328" t="s">
        <v>6</v>
      </c>
      <c r="AD259" s="329">
        <v>1.5</v>
      </c>
      <c r="AE259" s="330">
        <f>AE258*AD259</f>
        <v>2700</v>
      </c>
      <c r="AF259" s="494">
        <f>AF258*AD259</f>
        <v>5400</v>
      </c>
      <c r="AG259" s="329">
        <f>AG258*AD259</f>
        <v>10800</v>
      </c>
      <c r="AH259" s="671">
        <f t="shared" si="112"/>
        <v>8100</v>
      </c>
      <c r="AI259" s="671">
        <f t="shared" si="110"/>
        <v>1</v>
      </c>
      <c r="AJ259" s="671">
        <f t="shared" si="111"/>
        <v>4.4440740740740745</v>
      </c>
    </row>
    <row r="260" spans="29:36" ht="15" thickBot="1" x14ac:dyDescent="0.35">
      <c r="AC260" s="328" t="s">
        <v>7</v>
      </c>
      <c r="AD260" s="329">
        <v>2</v>
      </c>
      <c r="AE260" s="330">
        <f>AE258*AD260</f>
        <v>3600</v>
      </c>
      <c r="AF260" s="494">
        <f>AF258*AD260</f>
        <v>7200</v>
      </c>
      <c r="AG260" s="329">
        <f>AG258*AD260</f>
        <v>14400</v>
      </c>
      <c r="AH260" s="671">
        <f t="shared" si="112"/>
        <v>10800</v>
      </c>
      <c r="AI260" s="671">
        <f t="shared" si="110"/>
        <v>1</v>
      </c>
      <c r="AJ260" s="671">
        <f t="shared" si="111"/>
        <v>4.4440740740740745</v>
      </c>
    </row>
    <row r="261" spans="29:36" ht="15" thickBot="1" x14ac:dyDescent="0.35">
      <c r="AC261" s="328" t="s">
        <v>8</v>
      </c>
      <c r="AD261" s="329">
        <v>3</v>
      </c>
      <c r="AE261" s="330">
        <f>AE258*AD261</f>
        <v>5400</v>
      </c>
      <c r="AF261" s="494">
        <f>AF258*AD261</f>
        <v>10800</v>
      </c>
      <c r="AG261" s="329">
        <f>AG258*AD261</f>
        <v>21600</v>
      </c>
      <c r="AH261" s="671">
        <f t="shared" si="112"/>
        <v>16200</v>
      </c>
      <c r="AI261" s="671">
        <f t="shared" si="110"/>
        <v>1</v>
      </c>
      <c r="AJ261" s="671">
        <f t="shared" si="111"/>
        <v>4.4440740740740745</v>
      </c>
    </row>
    <row r="262" spans="29:36" ht="15" thickBot="1" x14ac:dyDescent="0.35">
      <c r="AC262" s="108" t="s">
        <v>12</v>
      </c>
      <c r="AD262" s="190">
        <v>5</v>
      </c>
      <c r="AE262" s="345">
        <f>AE258*AD262</f>
        <v>9000</v>
      </c>
      <c r="AF262" s="345">
        <f>AF258*AD262</f>
        <v>18000</v>
      </c>
      <c r="AG262" s="346">
        <f>AG258*AD262</f>
        <v>36000</v>
      </c>
      <c r="AH262" s="671">
        <f t="shared" si="112"/>
        <v>27000</v>
      </c>
      <c r="AI262" s="671">
        <f t="shared" si="110"/>
        <v>1</v>
      </c>
      <c r="AJ262" s="671">
        <f t="shared" si="111"/>
        <v>4.4440740740740745</v>
      </c>
    </row>
    <row r="263" spans="29:36" ht="15" thickBot="1" x14ac:dyDescent="0.35">
      <c r="AC263" s="109" t="s">
        <v>16</v>
      </c>
      <c r="AD263" s="189">
        <v>5</v>
      </c>
      <c r="AE263" s="351">
        <f>AE258*AD263</f>
        <v>9000</v>
      </c>
      <c r="AF263" s="351">
        <f>AF258*AD263</f>
        <v>18000</v>
      </c>
      <c r="AG263" s="352">
        <f>AG258*AD263</f>
        <v>36000</v>
      </c>
      <c r="AH263" s="671">
        <f t="shared" si="112"/>
        <v>27000</v>
      </c>
      <c r="AI263" s="671">
        <f>AD199/AD263</f>
        <v>1</v>
      </c>
      <c r="AJ263" s="671">
        <f>(AH51+AH72*2.333+AH93*100)/AH263</f>
        <v>4.4440740740740745</v>
      </c>
    </row>
    <row r="264" spans="29:36" ht="15" thickBot="1" x14ac:dyDescent="0.35">
      <c r="AC264" s="180" t="s">
        <v>9</v>
      </c>
      <c r="AD264" s="183">
        <v>5</v>
      </c>
      <c r="AE264" s="354">
        <f>AE258*AD264</f>
        <v>9000</v>
      </c>
      <c r="AF264" s="354">
        <f>AF258*AD264</f>
        <v>18000</v>
      </c>
      <c r="AG264" s="355">
        <f>AG258*AD264</f>
        <v>36000</v>
      </c>
      <c r="AH264" s="671">
        <f t="shared" si="112"/>
        <v>27000</v>
      </c>
      <c r="AI264" s="671">
        <f>AD199/AD264</f>
        <v>1</v>
      </c>
      <c r="AJ264" s="671">
        <f>(AH51+AH72*2.333+AH93*100)/AH264</f>
        <v>4.4440740740740745</v>
      </c>
    </row>
    <row r="265" spans="29:36" ht="15" thickBot="1" x14ac:dyDescent="0.35">
      <c r="AC265" s="111" t="s">
        <v>10</v>
      </c>
      <c r="AD265" s="184">
        <v>7</v>
      </c>
      <c r="AE265" s="348">
        <f>AE258*AD265</f>
        <v>12600</v>
      </c>
      <c r="AF265" s="348">
        <f>AF258*AD265</f>
        <v>25200</v>
      </c>
      <c r="AG265" s="349">
        <f>AG258*AD265</f>
        <v>50400</v>
      </c>
      <c r="AH265" s="671">
        <f t="shared" si="112"/>
        <v>37800</v>
      </c>
      <c r="AI265" s="671">
        <f>AD202/AD265</f>
        <v>1</v>
      </c>
      <c r="AJ265" s="671">
        <f>(AH54+AH75*2.333+AH96*100)/AH265</f>
        <v>4.4440740740740745</v>
      </c>
    </row>
    <row r="266" spans="29:36" ht="15" thickBot="1" x14ac:dyDescent="0.35">
      <c r="AC266" s="112" t="s">
        <v>17</v>
      </c>
      <c r="AD266" s="188">
        <v>7</v>
      </c>
      <c r="AE266" s="360">
        <f>AE258*AD266</f>
        <v>12600</v>
      </c>
      <c r="AF266" s="360">
        <f>AF258*AD266</f>
        <v>25200</v>
      </c>
      <c r="AG266" s="361">
        <f>AG258*AD266</f>
        <v>50400</v>
      </c>
      <c r="AH266" s="671">
        <f t="shared" si="112"/>
        <v>37800</v>
      </c>
      <c r="AI266" s="671">
        <f>AD202/AD266</f>
        <v>1</v>
      </c>
      <c r="AJ266" s="671">
        <f>(AH54+AH75*2.333+AH96*100)/AH266</f>
        <v>4.4440740740740745</v>
      </c>
    </row>
    <row r="267" spans="29:36" ht="15" thickBot="1" x14ac:dyDescent="0.35">
      <c r="AC267" s="181" t="s">
        <v>18</v>
      </c>
      <c r="AD267" s="187">
        <v>7</v>
      </c>
      <c r="AE267" s="363">
        <f>AE258*AD267</f>
        <v>12600</v>
      </c>
      <c r="AF267" s="363">
        <f>AF258*AD267</f>
        <v>25200</v>
      </c>
      <c r="AG267" s="364">
        <f>AG258*AD267</f>
        <v>50400</v>
      </c>
      <c r="AH267" s="671">
        <f t="shared" si="112"/>
        <v>37800</v>
      </c>
      <c r="AI267" s="671">
        <f>AD202/AD267</f>
        <v>1</v>
      </c>
      <c r="AJ267" s="671">
        <f>(AH54+AH75*2.333+AH96*100)/AH267</f>
        <v>4.4440740740740745</v>
      </c>
    </row>
    <row r="268" spans="29:36" ht="15" thickBot="1" x14ac:dyDescent="0.35">
      <c r="AC268" s="114" t="s">
        <v>14</v>
      </c>
      <c r="AD268" s="185">
        <v>10</v>
      </c>
      <c r="AE268" s="357">
        <f>AE258*AD268</f>
        <v>18000</v>
      </c>
      <c r="AF268" s="357">
        <f>AF258*AD268</f>
        <v>36000</v>
      </c>
      <c r="AG268" s="358">
        <f>AG258*AD268</f>
        <v>72000</v>
      </c>
      <c r="AH268" s="671">
        <f t="shared" si="112"/>
        <v>54000</v>
      </c>
      <c r="AI268" s="671">
        <f>AD205/AD268</f>
        <v>1</v>
      </c>
      <c r="AJ268" s="671">
        <f>(AH57+AH78*2.333+AH99*100)/AH268</f>
        <v>4.4440740740740745</v>
      </c>
    </row>
    <row r="269" spans="29:36" ht="15" thickBot="1" x14ac:dyDescent="0.35">
      <c r="AC269" s="182" t="s">
        <v>19</v>
      </c>
      <c r="AD269" s="186">
        <v>10</v>
      </c>
      <c r="AE269" s="366">
        <f>AE258*AD269</f>
        <v>18000</v>
      </c>
      <c r="AF269" s="366">
        <f>AF258*AD269</f>
        <v>36000</v>
      </c>
      <c r="AG269" s="367">
        <f>AG258*AD269</f>
        <v>72000</v>
      </c>
      <c r="AH269" s="671">
        <f t="shared" si="112"/>
        <v>54000</v>
      </c>
      <c r="AI269" s="671">
        <f>AD205/AD269</f>
        <v>1</v>
      </c>
      <c r="AJ269" s="671">
        <f>(AH57+AH78*2.333+AH99*100)/AH269</f>
        <v>4.4440740740740745</v>
      </c>
    </row>
    <row r="270" spans="29:36" ht="15" thickBot="1" x14ac:dyDescent="0.35">
      <c r="AC270" s="116" t="s">
        <v>15</v>
      </c>
      <c r="AD270" s="131">
        <v>15</v>
      </c>
      <c r="AE270" s="147">
        <f>AE258*AD270</f>
        <v>27000</v>
      </c>
      <c r="AF270" s="147">
        <f>AF258*AD270</f>
        <v>54000</v>
      </c>
      <c r="AG270" s="158">
        <f>AG258*AD270</f>
        <v>108000</v>
      </c>
      <c r="AH270" s="671">
        <f t="shared" si="112"/>
        <v>81000</v>
      </c>
      <c r="AI270" s="671">
        <f>AD207/AD270</f>
        <v>1</v>
      </c>
      <c r="AJ270" s="671">
        <f>(AH59+AH80*2.333+AH101*100)/AH270</f>
        <v>4.4440740740740745</v>
      </c>
    </row>
    <row r="271" spans="29:36" ht="15" thickBot="1" x14ac:dyDescent="0.35">
      <c r="AC271" s="670" t="s">
        <v>25</v>
      </c>
      <c r="AD271" s="133">
        <v>20</v>
      </c>
      <c r="AE271" s="148">
        <f>AE258*AD271</f>
        <v>36000</v>
      </c>
      <c r="AF271" s="148">
        <f>AF258*AD271</f>
        <v>72000</v>
      </c>
      <c r="AG271" s="159">
        <f>AG258*AD271</f>
        <v>144000</v>
      </c>
      <c r="AH271" s="671">
        <f t="shared" si="112"/>
        <v>108000</v>
      </c>
      <c r="AI271" s="671">
        <f>AD208/AD271</f>
        <v>1</v>
      </c>
      <c r="AJ271" s="671">
        <f>(AH60+AH81*2.333+AH102*100)/AH271</f>
        <v>4.4440740740740745</v>
      </c>
    </row>
    <row r="272" spans="29:36" ht="15" thickBot="1" x14ac:dyDescent="0.35">
      <c r="AC272" s="117" t="s">
        <v>13</v>
      </c>
      <c r="AD272" s="135">
        <v>35</v>
      </c>
      <c r="AE272" s="149">
        <f>AE258*AD272</f>
        <v>63000</v>
      </c>
      <c r="AF272" s="149">
        <f>AF258*AD272</f>
        <v>126000</v>
      </c>
      <c r="AG272" s="160">
        <f>AG258*AD272</f>
        <v>252000</v>
      </c>
      <c r="AH272" s="671">
        <f t="shared" si="112"/>
        <v>189000</v>
      </c>
      <c r="AI272" s="671">
        <f>AD209/AD272</f>
        <v>1</v>
      </c>
      <c r="AJ272" s="671">
        <f>(AH61+AH82*2.333+AH103*100)/AH272</f>
        <v>4.4440740740740745</v>
      </c>
    </row>
    <row r="273" spans="29:36" ht="15" thickBot="1" x14ac:dyDescent="0.35">
      <c r="AC273" s="118" t="s">
        <v>11</v>
      </c>
      <c r="AD273" s="137">
        <v>40</v>
      </c>
      <c r="AE273" s="856">
        <f>AE258*AD273</f>
        <v>72000</v>
      </c>
      <c r="AF273" s="856">
        <f>AF258*AD273</f>
        <v>144000</v>
      </c>
      <c r="AG273" s="857">
        <f>AG258*AD273</f>
        <v>288000</v>
      </c>
      <c r="AH273" s="13">
        <f t="shared" si="112"/>
        <v>216000</v>
      </c>
      <c r="AI273" s="13">
        <f>AD210/AD273</f>
        <v>1</v>
      </c>
      <c r="AJ273" s="13">
        <f>(AH62+AH83*2.333+AH104*100)/AH273</f>
        <v>4.4440740740740745</v>
      </c>
    </row>
  </sheetData>
  <mergeCells count="746">
    <mergeCell ref="AM64:AQ64"/>
    <mergeCell ref="AM71:AQ71"/>
    <mergeCell ref="AM78:AQ78"/>
    <mergeCell ref="AL205:AL206"/>
    <mergeCell ref="AL199:AL201"/>
    <mergeCell ref="AD202:AD204"/>
    <mergeCell ref="AE202:AE204"/>
    <mergeCell ref="AF202:AF204"/>
    <mergeCell ref="AG202:AG204"/>
    <mergeCell ref="AH202:AH204"/>
    <mergeCell ref="AL202:AL204"/>
    <mergeCell ref="AD205:AD206"/>
    <mergeCell ref="AE205:AE206"/>
    <mergeCell ref="AL178:AL180"/>
    <mergeCell ref="AD181:AD183"/>
    <mergeCell ref="AE181:AE183"/>
    <mergeCell ref="AF181:AF183"/>
    <mergeCell ref="AG181:AG183"/>
    <mergeCell ref="AH181:AH183"/>
    <mergeCell ref="AL181:AL183"/>
    <mergeCell ref="AL184:AL185"/>
    <mergeCell ref="AL135:AL137"/>
    <mergeCell ref="AD138:AD140"/>
    <mergeCell ref="AM1:AQ1"/>
    <mergeCell ref="AM8:AQ8"/>
    <mergeCell ref="AM15:AQ15"/>
    <mergeCell ref="AM22:AQ22"/>
    <mergeCell ref="AM29:AQ29"/>
    <mergeCell ref="AM36:AQ36"/>
    <mergeCell ref="AM43:AQ43"/>
    <mergeCell ref="AM50:AQ50"/>
    <mergeCell ref="AM57:AQ57"/>
    <mergeCell ref="A241:B246"/>
    <mergeCell ref="AL141:AL142"/>
    <mergeCell ref="AD156:AD158"/>
    <mergeCell ref="AE156:AE158"/>
    <mergeCell ref="AF156:AF158"/>
    <mergeCell ref="AG156:AG158"/>
    <mergeCell ref="AH156:AH158"/>
    <mergeCell ref="AL156:AL158"/>
    <mergeCell ref="AL159:AL161"/>
    <mergeCell ref="AD162:AD163"/>
    <mergeCell ref="AE162:AE163"/>
    <mergeCell ref="AF162:AF163"/>
    <mergeCell ref="AG162:AG163"/>
    <mergeCell ref="AH162:AH163"/>
    <mergeCell ref="AL162:AL163"/>
    <mergeCell ref="Q212:W212"/>
    <mergeCell ref="AD178:AD180"/>
    <mergeCell ref="AE178:AE180"/>
    <mergeCell ref="AF178:AF180"/>
    <mergeCell ref="AG178:AG180"/>
    <mergeCell ref="AH178:AH180"/>
    <mergeCell ref="AD199:AD201"/>
    <mergeCell ref="AE199:AE201"/>
    <mergeCell ref="AF199:AF201"/>
    <mergeCell ref="AL138:AL140"/>
    <mergeCell ref="AC1:AC2"/>
    <mergeCell ref="AE1:AG1"/>
    <mergeCell ref="AD9:AD11"/>
    <mergeCell ref="AE9:AE11"/>
    <mergeCell ref="AF9:AF11"/>
    <mergeCell ref="AG9:AG11"/>
    <mergeCell ref="AH9:AH11"/>
    <mergeCell ref="AD12:AD14"/>
    <mergeCell ref="AE12:AE14"/>
    <mergeCell ref="AF12:AF14"/>
    <mergeCell ref="AG12:AG14"/>
    <mergeCell ref="AH12:AH14"/>
    <mergeCell ref="AD15:AD16"/>
    <mergeCell ref="AE15:AE16"/>
    <mergeCell ref="AF15:AF16"/>
    <mergeCell ref="AG15:AG16"/>
    <mergeCell ref="AH15:AH16"/>
    <mergeCell ref="AD135:AD137"/>
    <mergeCell ref="AE135:AE137"/>
    <mergeCell ref="AK1:AK2"/>
    <mergeCell ref="AH135:AH137"/>
    <mergeCell ref="AD141:AD142"/>
    <mergeCell ref="AE141:AE142"/>
    <mergeCell ref="AF141:AF142"/>
    <mergeCell ref="AG141:AG142"/>
    <mergeCell ref="AH141:AH142"/>
    <mergeCell ref="AD159:AD161"/>
    <mergeCell ref="AE159:AE161"/>
    <mergeCell ref="AF159:AF161"/>
    <mergeCell ref="AG159:AG161"/>
    <mergeCell ref="AH159:AH161"/>
    <mergeCell ref="AE138:AE140"/>
    <mergeCell ref="AF138:AF140"/>
    <mergeCell ref="AG138:AG140"/>
    <mergeCell ref="AH138:AH140"/>
    <mergeCell ref="P205:P206"/>
    <mergeCell ref="Q205:Q206"/>
    <mergeCell ref="R205:R206"/>
    <mergeCell ref="S205:S206"/>
    <mergeCell ref="T205:T206"/>
    <mergeCell ref="U205:U206"/>
    <mergeCell ref="V205:V206"/>
    <mergeCell ref="W205:W206"/>
    <mergeCell ref="X205:X206"/>
    <mergeCell ref="X199:X201"/>
    <mergeCell ref="P202:P204"/>
    <mergeCell ref="Q202:Q204"/>
    <mergeCell ref="R202:R204"/>
    <mergeCell ref="S202:S204"/>
    <mergeCell ref="T202:T204"/>
    <mergeCell ref="U202:U204"/>
    <mergeCell ref="V202:V204"/>
    <mergeCell ref="W202:W204"/>
    <mergeCell ref="X202:X204"/>
    <mergeCell ref="W199:W201"/>
    <mergeCell ref="V199:V201"/>
    <mergeCell ref="U199:U201"/>
    <mergeCell ref="T199:T201"/>
    <mergeCell ref="S199:S201"/>
    <mergeCell ref="R199:R201"/>
    <mergeCell ref="Q199:Q201"/>
    <mergeCell ref="P199:P201"/>
    <mergeCell ref="Q191:W191"/>
    <mergeCell ref="P184:P185"/>
    <mergeCell ref="Q184:Q185"/>
    <mergeCell ref="R184:R185"/>
    <mergeCell ref="S184:S185"/>
    <mergeCell ref="T184:T185"/>
    <mergeCell ref="U184:U185"/>
    <mergeCell ref="V184:V185"/>
    <mergeCell ref="W184:W185"/>
    <mergeCell ref="X184:X185"/>
    <mergeCell ref="X178:X180"/>
    <mergeCell ref="P181:P183"/>
    <mergeCell ref="Q181:Q183"/>
    <mergeCell ref="R181:R183"/>
    <mergeCell ref="S181:S183"/>
    <mergeCell ref="T181:T183"/>
    <mergeCell ref="U181:U183"/>
    <mergeCell ref="V181:V183"/>
    <mergeCell ref="W181:W183"/>
    <mergeCell ref="X181:X183"/>
    <mergeCell ref="Q170:W170"/>
    <mergeCell ref="P178:P180"/>
    <mergeCell ref="Q178:Q180"/>
    <mergeCell ref="R178:R180"/>
    <mergeCell ref="S178:S180"/>
    <mergeCell ref="T178:T180"/>
    <mergeCell ref="U178:U180"/>
    <mergeCell ref="V178:V180"/>
    <mergeCell ref="W178:W180"/>
    <mergeCell ref="P162:P163"/>
    <mergeCell ref="Q162:Q163"/>
    <mergeCell ref="R162:R163"/>
    <mergeCell ref="S162:S163"/>
    <mergeCell ref="T162:T163"/>
    <mergeCell ref="U162:U163"/>
    <mergeCell ref="V162:V163"/>
    <mergeCell ref="W162:W163"/>
    <mergeCell ref="X162:X163"/>
    <mergeCell ref="X156:X158"/>
    <mergeCell ref="P159:P161"/>
    <mergeCell ref="Q159:Q161"/>
    <mergeCell ref="R159:R161"/>
    <mergeCell ref="S159:S161"/>
    <mergeCell ref="T159:T161"/>
    <mergeCell ref="U159:U161"/>
    <mergeCell ref="V159:V161"/>
    <mergeCell ref="W159:W161"/>
    <mergeCell ref="X159:X161"/>
    <mergeCell ref="Q148:W148"/>
    <mergeCell ref="P156:P158"/>
    <mergeCell ref="Q156:Q158"/>
    <mergeCell ref="R156:R158"/>
    <mergeCell ref="S156:S158"/>
    <mergeCell ref="T156:T158"/>
    <mergeCell ref="U156:U158"/>
    <mergeCell ref="V156:V158"/>
    <mergeCell ref="W156:W158"/>
    <mergeCell ref="P141:P142"/>
    <mergeCell ref="Q141:Q142"/>
    <mergeCell ref="R141:R142"/>
    <mergeCell ref="S141:S142"/>
    <mergeCell ref="T141:T142"/>
    <mergeCell ref="U141:U142"/>
    <mergeCell ref="V141:V142"/>
    <mergeCell ref="W141:W142"/>
    <mergeCell ref="X141:X142"/>
    <mergeCell ref="X135:X137"/>
    <mergeCell ref="P138:P140"/>
    <mergeCell ref="Q138:Q140"/>
    <mergeCell ref="R138:R140"/>
    <mergeCell ref="S138:S140"/>
    <mergeCell ref="T138:T140"/>
    <mergeCell ref="U138:U140"/>
    <mergeCell ref="V138:V140"/>
    <mergeCell ref="W138:W140"/>
    <mergeCell ref="X138:X140"/>
    <mergeCell ref="Q127:W127"/>
    <mergeCell ref="P135:P137"/>
    <mergeCell ref="Q135:Q137"/>
    <mergeCell ref="R135:R137"/>
    <mergeCell ref="S135:S137"/>
    <mergeCell ref="T135:T137"/>
    <mergeCell ref="U135:U137"/>
    <mergeCell ref="V135:V137"/>
    <mergeCell ref="W135:W137"/>
    <mergeCell ref="P120:P121"/>
    <mergeCell ref="Q120:Q121"/>
    <mergeCell ref="R120:R121"/>
    <mergeCell ref="S120:S121"/>
    <mergeCell ref="T120:T121"/>
    <mergeCell ref="U120:U121"/>
    <mergeCell ref="V120:V121"/>
    <mergeCell ref="W120:W121"/>
    <mergeCell ref="X120:X121"/>
    <mergeCell ref="X114:X116"/>
    <mergeCell ref="P117:P119"/>
    <mergeCell ref="Q117:Q119"/>
    <mergeCell ref="R117:R119"/>
    <mergeCell ref="S117:S119"/>
    <mergeCell ref="T117:T119"/>
    <mergeCell ref="U117:U119"/>
    <mergeCell ref="V117:V119"/>
    <mergeCell ref="W117:W119"/>
    <mergeCell ref="X117:X119"/>
    <mergeCell ref="Q106:W106"/>
    <mergeCell ref="P114:P116"/>
    <mergeCell ref="Q114:Q116"/>
    <mergeCell ref="R114:R116"/>
    <mergeCell ref="S114:S116"/>
    <mergeCell ref="T114:T116"/>
    <mergeCell ref="U114:U116"/>
    <mergeCell ref="V114:V116"/>
    <mergeCell ref="W114:W116"/>
    <mergeCell ref="P99:P100"/>
    <mergeCell ref="Q99:Q100"/>
    <mergeCell ref="R99:R100"/>
    <mergeCell ref="S99:S100"/>
    <mergeCell ref="T99:T100"/>
    <mergeCell ref="U99:U100"/>
    <mergeCell ref="V99:V100"/>
    <mergeCell ref="W99:W100"/>
    <mergeCell ref="X99:X100"/>
    <mergeCell ref="X93:X95"/>
    <mergeCell ref="P96:P98"/>
    <mergeCell ref="Q96:Q98"/>
    <mergeCell ref="R96:R98"/>
    <mergeCell ref="S96:S98"/>
    <mergeCell ref="T96:T98"/>
    <mergeCell ref="U96:U98"/>
    <mergeCell ref="V96:V98"/>
    <mergeCell ref="W96:W98"/>
    <mergeCell ref="X96:X98"/>
    <mergeCell ref="Q85:W85"/>
    <mergeCell ref="P93:P95"/>
    <mergeCell ref="Q93:Q95"/>
    <mergeCell ref="R93:R95"/>
    <mergeCell ref="S93:S95"/>
    <mergeCell ref="T93:T95"/>
    <mergeCell ref="U93:U95"/>
    <mergeCell ref="V93:V95"/>
    <mergeCell ref="W93:W95"/>
    <mergeCell ref="Q75:Q77"/>
    <mergeCell ref="R75:R77"/>
    <mergeCell ref="S75:S77"/>
    <mergeCell ref="T75:T77"/>
    <mergeCell ref="U75:U77"/>
    <mergeCell ref="V75:V77"/>
    <mergeCell ref="W75:W77"/>
    <mergeCell ref="X75:X77"/>
    <mergeCell ref="Q78:Q79"/>
    <mergeCell ref="S78:S79"/>
    <mergeCell ref="T78:T79"/>
    <mergeCell ref="U78:U79"/>
    <mergeCell ref="V78:V79"/>
    <mergeCell ref="W78:W79"/>
    <mergeCell ref="X78:X79"/>
    <mergeCell ref="Q64:W64"/>
    <mergeCell ref="P72:P74"/>
    <mergeCell ref="Q72:Q74"/>
    <mergeCell ref="S72:S74"/>
    <mergeCell ref="T72:T74"/>
    <mergeCell ref="U72:U74"/>
    <mergeCell ref="V72:V74"/>
    <mergeCell ref="W72:W74"/>
    <mergeCell ref="X72:X74"/>
    <mergeCell ref="P57:P58"/>
    <mergeCell ref="Q57:Q58"/>
    <mergeCell ref="R57:R58"/>
    <mergeCell ref="S57:S58"/>
    <mergeCell ref="T57:T58"/>
    <mergeCell ref="U57:U58"/>
    <mergeCell ref="V57:V58"/>
    <mergeCell ref="W57:W58"/>
    <mergeCell ref="X57:X58"/>
    <mergeCell ref="X51:X53"/>
    <mergeCell ref="P54:P56"/>
    <mergeCell ref="Q54:Q56"/>
    <mergeCell ref="R54:R56"/>
    <mergeCell ref="S54:S56"/>
    <mergeCell ref="T54:T56"/>
    <mergeCell ref="U54:U56"/>
    <mergeCell ref="V54:V56"/>
    <mergeCell ref="W54:W56"/>
    <mergeCell ref="X54:X56"/>
    <mergeCell ref="Q43:W43"/>
    <mergeCell ref="P51:P53"/>
    <mergeCell ref="Q51:Q53"/>
    <mergeCell ref="R51:R53"/>
    <mergeCell ref="S51:S53"/>
    <mergeCell ref="T51:T53"/>
    <mergeCell ref="U51:U53"/>
    <mergeCell ref="V51:V53"/>
    <mergeCell ref="W51:W53"/>
    <mergeCell ref="P36:P37"/>
    <mergeCell ref="Q36:Q37"/>
    <mergeCell ref="R36:R37"/>
    <mergeCell ref="S36:S37"/>
    <mergeCell ref="T36:T37"/>
    <mergeCell ref="U36:U37"/>
    <mergeCell ref="V36:V37"/>
    <mergeCell ref="W36:W37"/>
    <mergeCell ref="X36:X37"/>
    <mergeCell ref="X30:X32"/>
    <mergeCell ref="P33:P35"/>
    <mergeCell ref="Q33:Q35"/>
    <mergeCell ref="R33:R35"/>
    <mergeCell ref="S33:S35"/>
    <mergeCell ref="T33:T35"/>
    <mergeCell ref="U33:U35"/>
    <mergeCell ref="V33:V35"/>
    <mergeCell ref="W33:W35"/>
    <mergeCell ref="X33:X35"/>
    <mergeCell ref="Q22:W22"/>
    <mergeCell ref="P30:P32"/>
    <mergeCell ref="Q30:Q32"/>
    <mergeCell ref="R30:R32"/>
    <mergeCell ref="S30:S32"/>
    <mergeCell ref="T30:T32"/>
    <mergeCell ref="U30:U32"/>
    <mergeCell ref="V30:V32"/>
    <mergeCell ref="W30:W32"/>
    <mergeCell ref="P15:P16"/>
    <mergeCell ref="Q15:Q16"/>
    <mergeCell ref="R15:R16"/>
    <mergeCell ref="S15:S16"/>
    <mergeCell ref="T15:T16"/>
    <mergeCell ref="U15:U16"/>
    <mergeCell ref="V15:V16"/>
    <mergeCell ref="W15:W16"/>
    <mergeCell ref="X15:X16"/>
    <mergeCell ref="X9:X11"/>
    <mergeCell ref="P12:P14"/>
    <mergeCell ref="Q12:Q14"/>
    <mergeCell ref="R12:R14"/>
    <mergeCell ref="S12:S14"/>
    <mergeCell ref="T12:T14"/>
    <mergeCell ref="U12:U14"/>
    <mergeCell ref="V12:V14"/>
    <mergeCell ref="W12:W14"/>
    <mergeCell ref="X12:X14"/>
    <mergeCell ref="O1:O2"/>
    <mergeCell ref="Q1:W1"/>
    <mergeCell ref="P9:P11"/>
    <mergeCell ref="Q9:Q11"/>
    <mergeCell ref="R9:R11"/>
    <mergeCell ref="S9:S11"/>
    <mergeCell ref="T9:T11"/>
    <mergeCell ref="U9:U11"/>
    <mergeCell ref="V9:V11"/>
    <mergeCell ref="W9:W11"/>
    <mergeCell ref="B205:B206"/>
    <mergeCell ref="B202:B204"/>
    <mergeCell ref="B199:B201"/>
    <mergeCell ref="J199:J201"/>
    <mergeCell ref="I199:I201"/>
    <mergeCell ref="H199:H201"/>
    <mergeCell ref="G199:G201"/>
    <mergeCell ref="F199:F201"/>
    <mergeCell ref="E205:E206"/>
    <mergeCell ref="E202:E204"/>
    <mergeCell ref="E199:E201"/>
    <mergeCell ref="D205:D206"/>
    <mergeCell ref="D202:D204"/>
    <mergeCell ref="D199:D201"/>
    <mergeCell ref="J205:J206"/>
    <mergeCell ref="I205:I206"/>
    <mergeCell ref="H205:H206"/>
    <mergeCell ref="G205:G206"/>
    <mergeCell ref="F205:F206"/>
    <mergeCell ref="J202:J204"/>
    <mergeCell ref="I202:I204"/>
    <mergeCell ref="C22:I22"/>
    <mergeCell ref="C30:C32"/>
    <mergeCell ref="D30:D32"/>
    <mergeCell ref="E30:E32"/>
    <mergeCell ref="F30:F32"/>
    <mergeCell ref="C64:I64"/>
    <mergeCell ref="C85:I85"/>
    <mergeCell ref="C106:I106"/>
    <mergeCell ref="J9:J11"/>
    <mergeCell ref="J12:J14"/>
    <mergeCell ref="J15:J16"/>
    <mergeCell ref="J51:J53"/>
    <mergeCell ref="J54:J56"/>
    <mergeCell ref="J33:J35"/>
    <mergeCell ref="J57:J58"/>
    <mergeCell ref="H54:H56"/>
    <mergeCell ref="I54:I56"/>
    <mergeCell ref="G57:G58"/>
    <mergeCell ref="H57:H58"/>
    <mergeCell ref="I57:I58"/>
    <mergeCell ref="G54:G56"/>
    <mergeCell ref="C43:I43"/>
    <mergeCell ref="C12:C14"/>
    <mergeCell ref="D12:D14"/>
    <mergeCell ref="J30:J32"/>
    <mergeCell ref="E33:E35"/>
    <mergeCell ref="F33:F35"/>
    <mergeCell ref="B54:B56"/>
    <mergeCell ref="C54:C56"/>
    <mergeCell ref="D54:D56"/>
    <mergeCell ref="E54:E56"/>
    <mergeCell ref="F54:F56"/>
    <mergeCell ref="G51:G53"/>
    <mergeCell ref="H51:H53"/>
    <mergeCell ref="I51:I53"/>
    <mergeCell ref="B33:B35"/>
    <mergeCell ref="B36:B37"/>
    <mergeCell ref="B30:B32"/>
    <mergeCell ref="G30:G32"/>
    <mergeCell ref="H30:H32"/>
    <mergeCell ref="I30:I32"/>
    <mergeCell ref="G33:G35"/>
    <mergeCell ref="H33:H35"/>
    <mergeCell ref="I33:I35"/>
    <mergeCell ref="C33:C35"/>
    <mergeCell ref="D33:D35"/>
    <mergeCell ref="B51:B53"/>
    <mergeCell ref="C51:C53"/>
    <mergeCell ref="A1:A2"/>
    <mergeCell ref="B12:B14"/>
    <mergeCell ref="B15:B16"/>
    <mergeCell ref="F12:F14"/>
    <mergeCell ref="C1:I1"/>
    <mergeCell ref="B9:B11"/>
    <mergeCell ref="I9:I11"/>
    <mergeCell ref="C9:C11"/>
    <mergeCell ref="D9:D11"/>
    <mergeCell ref="E9:E11"/>
    <mergeCell ref="F9:F11"/>
    <mergeCell ref="G9:G11"/>
    <mergeCell ref="H9:H11"/>
    <mergeCell ref="G12:G14"/>
    <mergeCell ref="H12:H14"/>
    <mergeCell ref="I12:I14"/>
    <mergeCell ref="H15:H16"/>
    <mergeCell ref="I15:I16"/>
    <mergeCell ref="C15:C16"/>
    <mergeCell ref="D15:D16"/>
    <mergeCell ref="E15:E16"/>
    <mergeCell ref="F15:F16"/>
    <mergeCell ref="G15:G16"/>
    <mergeCell ref="E12:E14"/>
    <mergeCell ref="B72:B74"/>
    <mergeCell ref="C72:C74"/>
    <mergeCell ref="J72:J74"/>
    <mergeCell ref="I72:I74"/>
    <mergeCell ref="H72:H74"/>
    <mergeCell ref="G72:G74"/>
    <mergeCell ref="F72:F74"/>
    <mergeCell ref="E72:E74"/>
    <mergeCell ref="H36:H37"/>
    <mergeCell ref="I36:I37"/>
    <mergeCell ref="G36:G37"/>
    <mergeCell ref="C36:C37"/>
    <mergeCell ref="D36:D37"/>
    <mergeCell ref="E36:E37"/>
    <mergeCell ref="F36:F37"/>
    <mergeCell ref="B57:B58"/>
    <mergeCell ref="F57:F58"/>
    <mergeCell ref="D51:D53"/>
    <mergeCell ref="E51:E53"/>
    <mergeCell ref="F51:F53"/>
    <mergeCell ref="J36:J37"/>
    <mergeCell ref="C57:C58"/>
    <mergeCell ref="D57:D58"/>
    <mergeCell ref="E57:E58"/>
    <mergeCell ref="J75:J77"/>
    <mergeCell ref="I75:I77"/>
    <mergeCell ref="H75:H77"/>
    <mergeCell ref="G75:G77"/>
    <mergeCell ref="F75:F77"/>
    <mergeCell ref="J99:J100"/>
    <mergeCell ref="J96:J98"/>
    <mergeCell ref="C93:C95"/>
    <mergeCell ref="J78:J79"/>
    <mergeCell ref="I78:I79"/>
    <mergeCell ref="H78:H79"/>
    <mergeCell ref="G78:G79"/>
    <mergeCell ref="F78:F79"/>
    <mergeCell ref="E78:E79"/>
    <mergeCell ref="C78:C79"/>
    <mergeCell ref="E75:E77"/>
    <mergeCell ref="D75:D77"/>
    <mergeCell ref="C75:C77"/>
    <mergeCell ref="I99:I100"/>
    <mergeCell ref="I96:I98"/>
    <mergeCell ref="H96:H98"/>
    <mergeCell ref="G96:G98"/>
    <mergeCell ref="F96:F98"/>
    <mergeCell ref="G99:G100"/>
    <mergeCell ref="D96:D98"/>
    <mergeCell ref="D99:D100"/>
    <mergeCell ref="C99:C100"/>
    <mergeCell ref="G141:G142"/>
    <mergeCell ref="G138:G140"/>
    <mergeCell ref="G135:G137"/>
    <mergeCell ref="E120:E121"/>
    <mergeCell ref="D120:D121"/>
    <mergeCell ref="C120:C121"/>
    <mergeCell ref="C212:I212"/>
    <mergeCell ref="C191:I191"/>
    <mergeCell ref="C148:I148"/>
    <mergeCell ref="C127:I127"/>
    <mergeCell ref="C170:I170"/>
    <mergeCell ref="H202:H204"/>
    <mergeCell ref="G202:G204"/>
    <mergeCell ref="F202:F204"/>
    <mergeCell ref="C205:C206"/>
    <mergeCell ref="C202:C204"/>
    <mergeCell ref="C199:C201"/>
    <mergeCell ref="I162:I163"/>
    <mergeCell ref="I159:I161"/>
    <mergeCell ref="I156:I158"/>
    <mergeCell ref="H162:H163"/>
    <mergeCell ref="H159:H161"/>
    <mergeCell ref="H156:H158"/>
    <mergeCell ref="G162:G163"/>
    <mergeCell ref="G159:G161"/>
    <mergeCell ref="G156:G158"/>
    <mergeCell ref="F162:F163"/>
    <mergeCell ref="F159:F161"/>
    <mergeCell ref="F156:F158"/>
    <mergeCell ref="G184:G185"/>
    <mergeCell ref="B99:B100"/>
    <mergeCell ref="C96:C98"/>
    <mergeCell ref="B96:B98"/>
    <mergeCell ref="B114:B116"/>
    <mergeCell ref="J93:J95"/>
    <mergeCell ref="I93:I95"/>
    <mergeCell ref="H93:H95"/>
    <mergeCell ref="G93:G95"/>
    <mergeCell ref="F93:F95"/>
    <mergeCell ref="B93:B95"/>
    <mergeCell ref="E93:E95"/>
    <mergeCell ref="D93:D95"/>
    <mergeCell ref="J114:J116"/>
    <mergeCell ref="I114:I116"/>
    <mergeCell ref="H114:H116"/>
    <mergeCell ref="G114:G116"/>
    <mergeCell ref="F114:F116"/>
    <mergeCell ref="E114:E116"/>
    <mergeCell ref="D114:D116"/>
    <mergeCell ref="C114:C116"/>
    <mergeCell ref="H99:H100"/>
    <mergeCell ref="F99:F100"/>
    <mergeCell ref="E99:E100"/>
    <mergeCell ref="E96:E98"/>
    <mergeCell ref="J120:J121"/>
    <mergeCell ref="I120:I121"/>
    <mergeCell ref="H120:H121"/>
    <mergeCell ref="G120:G121"/>
    <mergeCell ref="F120:F121"/>
    <mergeCell ref="F117:F119"/>
    <mergeCell ref="G117:G119"/>
    <mergeCell ref="H117:H119"/>
    <mergeCell ref="I117:I119"/>
    <mergeCell ref="J117:J119"/>
    <mergeCell ref="B120:B121"/>
    <mergeCell ref="B117:B119"/>
    <mergeCell ref="C117:C119"/>
    <mergeCell ref="D117:D119"/>
    <mergeCell ref="E117:E119"/>
    <mergeCell ref="F141:F142"/>
    <mergeCell ref="F138:F140"/>
    <mergeCell ref="F135:F137"/>
    <mergeCell ref="E141:E142"/>
    <mergeCell ref="E138:E140"/>
    <mergeCell ref="E135:E137"/>
    <mergeCell ref="D141:D142"/>
    <mergeCell ref="D138:D140"/>
    <mergeCell ref="D135:D137"/>
    <mergeCell ref="C141:C142"/>
    <mergeCell ref="C138:C140"/>
    <mergeCell ref="C135:C137"/>
    <mergeCell ref="B141:B142"/>
    <mergeCell ref="B138:B140"/>
    <mergeCell ref="B135:B137"/>
    <mergeCell ref="B162:B163"/>
    <mergeCell ref="B159:B161"/>
    <mergeCell ref="B156:B158"/>
    <mergeCell ref="J162:J163"/>
    <mergeCell ref="J159:J161"/>
    <mergeCell ref="J156:J158"/>
    <mergeCell ref="J141:J142"/>
    <mergeCell ref="J138:J140"/>
    <mergeCell ref="J135:J137"/>
    <mergeCell ref="I141:I142"/>
    <mergeCell ref="I138:I140"/>
    <mergeCell ref="I135:I137"/>
    <mergeCell ref="H141:H142"/>
    <mergeCell ref="H138:H140"/>
    <mergeCell ref="H135:H137"/>
    <mergeCell ref="E162:E163"/>
    <mergeCell ref="E159:E161"/>
    <mergeCell ref="E156:E158"/>
    <mergeCell ref="D162:D163"/>
    <mergeCell ref="D159:D161"/>
    <mergeCell ref="D156:D158"/>
    <mergeCell ref="C162:C163"/>
    <mergeCell ref="C159:C161"/>
    <mergeCell ref="C156:C158"/>
    <mergeCell ref="J184:J185"/>
    <mergeCell ref="I184:I185"/>
    <mergeCell ref="H184:H185"/>
    <mergeCell ref="J181:J183"/>
    <mergeCell ref="I181:I183"/>
    <mergeCell ref="H181:H183"/>
    <mergeCell ref="J178:J180"/>
    <mergeCell ref="I178:I180"/>
    <mergeCell ref="H178:H180"/>
    <mergeCell ref="B184:B185"/>
    <mergeCell ref="B181:B183"/>
    <mergeCell ref="B178:B180"/>
    <mergeCell ref="C184:C185"/>
    <mergeCell ref="C181:C183"/>
    <mergeCell ref="C178:C180"/>
    <mergeCell ref="G181:G183"/>
    <mergeCell ref="G178:G180"/>
    <mergeCell ref="F184:F185"/>
    <mergeCell ref="F181:F183"/>
    <mergeCell ref="F178:F180"/>
    <mergeCell ref="E178:E180"/>
    <mergeCell ref="E184:E185"/>
    <mergeCell ref="E181:E183"/>
    <mergeCell ref="D184:D185"/>
    <mergeCell ref="D181:D183"/>
    <mergeCell ref="D178:D180"/>
    <mergeCell ref="AE22:AG22"/>
    <mergeCell ref="AD30:AD32"/>
    <mergeCell ref="AE30:AE32"/>
    <mergeCell ref="AF30:AF32"/>
    <mergeCell ref="AG30:AG32"/>
    <mergeCell ref="AH30:AH32"/>
    <mergeCell ref="AD33:AD35"/>
    <mergeCell ref="AE33:AE35"/>
    <mergeCell ref="AF33:AF35"/>
    <mergeCell ref="AG33:AG35"/>
    <mergeCell ref="AH33:AH35"/>
    <mergeCell ref="AD36:AD37"/>
    <mergeCell ref="AE36:AE37"/>
    <mergeCell ref="AF36:AF37"/>
    <mergeCell ref="AG36:AG37"/>
    <mergeCell ref="AH36:AH37"/>
    <mergeCell ref="AE43:AG43"/>
    <mergeCell ref="AD51:AD53"/>
    <mergeCell ref="AE51:AE53"/>
    <mergeCell ref="AF51:AF53"/>
    <mergeCell ref="AG51:AG53"/>
    <mergeCell ref="AH51:AH53"/>
    <mergeCell ref="AD54:AD56"/>
    <mergeCell ref="AE54:AE56"/>
    <mergeCell ref="AF54:AF56"/>
    <mergeCell ref="AG54:AG56"/>
    <mergeCell ref="AH54:AH56"/>
    <mergeCell ref="AD57:AD58"/>
    <mergeCell ref="AE57:AE58"/>
    <mergeCell ref="AF57:AF58"/>
    <mergeCell ref="AG57:AG58"/>
    <mergeCell ref="AH57:AH58"/>
    <mergeCell ref="AE64:AG64"/>
    <mergeCell ref="AD72:AD74"/>
    <mergeCell ref="AE72:AE74"/>
    <mergeCell ref="AG72:AG74"/>
    <mergeCell ref="AH72:AH74"/>
    <mergeCell ref="AF72:AF74"/>
    <mergeCell ref="AE75:AE77"/>
    <mergeCell ref="AF75:AF77"/>
    <mergeCell ref="AG75:AG77"/>
    <mergeCell ref="AH75:AH77"/>
    <mergeCell ref="AD75:AD77"/>
    <mergeCell ref="AE78:AE79"/>
    <mergeCell ref="AG78:AG79"/>
    <mergeCell ref="AH78:AH79"/>
    <mergeCell ref="AE85:AG85"/>
    <mergeCell ref="AD93:AD95"/>
    <mergeCell ref="AE93:AE95"/>
    <mergeCell ref="AF93:AF95"/>
    <mergeCell ref="AG93:AG95"/>
    <mergeCell ref="AH93:AH95"/>
    <mergeCell ref="AD78:AD79"/>
    <mergeCell ref="AF78:AF79"/>
    <mergeCell ref="AD96:AD98"/>
    <mergeCell ref="AE96:AE98"/>
    <mergeCell ref="AF96:AF98"/>
    <mergeCell ref="AG96:AG98"/>
    <mergeCell ref="AH96:AH98"/>
    <mergeCell ref="AD99:AD100"/>
    <mergeCell ref="AE99:AE100"/>
    <mergeCell ref="AF99:AF100"/>
    <mergeCell ref="AG99:AG100"/>
    <mergeCell ref="AH99:AH100"/>
    <mergeCell ref="AE106:AG106"/>
    <mergeCell ref="AD114:AD116"/>
    <mergeCell ref="AE114:AE116"/>
    <mergeCell ref="AF114:AF116"/>
    <mergeCell ref="AG114:AG116"/>
    <mergeCell ref="AH114:AH116"/>
    <mergeCell ref="AD117:AD119"/>
    <mergeCell ref="AE117:AE119"/>
    <mergeCell ref="AF117:AF119"/>
    <mergeCell ref="AG117:AG119"/>
    <mergeCell ref="AH117:AH119"/>
    <mergeCell ref="AE233:AG233"/>
    <mergeCell ref="AE254:AG254"/>
    <mergeCell ref="AD120:AD121"/>
    <mergeCell ref="AE120:AE121"/>
    <mergeCell ref="AF120:AF121"/>
    <mergeCell ref="AG120:AG121"/>
    <mergeCell ref="AH120:AH121"/>
    <mergeCell ref="AE127:AG127"/>
    <mergeCell ref="AE148:AG148"/>
    <mergeCell ref="AE170:AG170"/>
    <mergeCell ref="AE191:AG191"/>
    <mergeCell ref="AE212:AG212"/>
    <mergeCell ref="AG199:AG201"/>
    <mergeCell ref="AH199:AH201"/>
    <mergeCell ref="AD184:AD185"/>
    <mergeCell ref="AE184:AE185"/>
    <mergeCell ref="AF184:AF185"/>
    <mergeCell ref="AG184:AG185"/>
    <mergeCell ref="AH184:AH185"/>
    <mergeCell ref="AF205:AF206"/>
    <mergeCell ref="AG205:AG206"/>
    <mergeCell ref="AH205:AH206"/>
    <mergeCell ref="AF135:AF137"/>
    <mergeCell ref="AG135:AG1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73554-AACA-4BC3-AC47-2657F8612E7C}">
  <dimension ref="A1:CO246"/>
  <sheetViews>
    <sheetView topLeftCell="BS65" zoomScale="85" zoomScaleNormal="85" workbookViewId="0">
      <selection activeCell="CD83" sqref="CD83"/>
    </sheetView>
  </sheetViews>
  <sheetFormatPr defaultRowHeight="14.4" x14ac:dyDescent="0.3"/>
  <cols>
    <col min="1" max="1" width="17.44140625" style="8" bestFit="1" customWidth="1"/>
    <col min="2" max="2" width="14.77734375" style="8" bestFit="1" customWidth="1"/>
    <col min="3" max="9" width="8.88671875" style="8"/>
    <col min="10" max="10" width="9.21875" style="8" bestFit="1" customWidth="1"/>
    <col min="11" max="11" width="21.77734375" style="8" bestFit="1" customWidth="1"/>
    <col min="12" max="12" width="15.109375" style="8" bestFit="1" customWidth="1"/>
    <col min="13" max="14" width="8.88671875" style="8"/>
    <col min="15" max="15" width="17.44140625" style="8" bestFit="1" customWidth="1"/>
    <col min="16" max="16" width="14.77734375" style="8" bestFit="1" customWidth="1"/>
    <col min="17" max="23" width="8.88671875" style="8"/>
    <col min="24" max="24" width="9.21875" style="8" bestFit="1" customWidth="1"/>
    <col min="25" max="25" width="21.77734375" style="8" bestFit="1" customWidth="1"/>
    <col min="26" max="26" width="15.109375" style="8" bestFit="1" customWidth="1"/>
    <col min="27" max="28" width="8.88671875" style="8"/>
    <col min="29" max="29" width="17.44140625" style="8" bestFit="1" customWidth="1"/>
    <col min="30" max="30" width="14.77734375" style="8" bestFit="1" customWidth="1"/>
    <col min="31" max="35" width="8.88671875" style="8"/>
    <col min="36" max="37" width="9.21875" style="8" bestFit="1" customWidth="1"/>
    <col min="38" max="38" width="21.77734375" style="8" bestFit="1" customWidth="1"/>
    <col min="39" max="39" width="15.109375" style="8" bestFit="1" customWidth="1"/>
    <col min="40" max="40" width="8.88671875" style="8" customWidth="1"/>
    <col min="41" max="41" width="8.88671875" style="8"/>
    <col min="42" max="42" width="17.44140625" style="8" bestFit="1" customWidth="1"/>
    <col min="43" max="43" width="14.77734375" style="8" bestFit="1" customWidth="1"/>
    <col min="44" max="44" width="8.88671875" style="8" customWidth="1"/>
    <col min="45" max="49" width="8.88671875" style="8"/>
    <col min="50" max="50" width="10.33203125" style="8" customWidth="1"/>
    <col min="51" max="51" width="21.88671875" style="8" bestFit="1" customWidth="1"/>
    <col min="52" max="52" width="12.44140625" style="8" bestFit="1" customWidth="1"/>
    <col min="53" max="54" width="8.88671875" style="8"/>
    <col min="55" max="55" width="17.44140625" style="8" bestFit="1" customWidth="1"/>
    <col min="56" max="56" width="14.77734375" style="8" bestFit="1" customWidth="1"/>
    <col min="57" max="59" width="8.88671875" style="8"/>
    <col min="60" max="63" width="9.21875" style="8" bestFit="1" customWidth="1"/>
    <col min="64" max="64" width="9.21875" style="8" customWidth="1"/>
    <col min="65" max="68" width="8.88671875" style="8"/>
    <col min="69" max="69" width="10.77734375" style="8" customWidth="1"/>
    <col min="70" max="70" width="21.77734375" style="8" bestFit="1" customWidth="1"/>
    <col min="71" max="71" width="15.109375" style="8" bestFit="1" customWidth="1"/>
    <col min="72" max="72" width="8.109375" style="8" bestFit="1" customWidth="1"/>
    <col min="73" max="73" width="17.44140625" style="8" bestFit="1" customWidth="1"/>
    <col min="74" max="74" width="14.77734375" style="8" bestFit="1" customWidth="1"/>
    <col min="75" max="80" width="8.88671875" style="8"/>
    <col min="81" max="81" width="8.88671875" style="8" customWidth="1"/>
    <col min="82" max="82" width="15.109375" style="8" bestFit="1" customWidth="1"/>
    <col min="83" max="16384" width="8.88671875" style="8"/>
  </cols>
  <sheetData>
    <row r="1" spans="1:93" ht="15" thickBot="1" x14ac:dyDescent="0.35">
      <c r="A1" s="1220" t="s">
        <v>36</v>
      </c>
      <c r="B1" s="100" t="s">
        <v>32</v>
      </c>
      <c r="C1" s="1218" t="s">
        <v>43</v>
      </c>
      <c r="D1" s="1222"/>
      <c r="E1" s="1222"/>
      <c r="F1" s="1222"/>
      <c r="G1" s="1222"/>
      <c r="H1" s="1222"/>
      <c r="I1" s="1219"/>
      <c r="J1" s="13" t="s">
        <v>42</v>
      </c>
      <c r="O1" s="1220" t="s">
        <v>36</v>
      </c>
      <c r="P1" s="100" t="s">
        <v>32</v>
      </c>
      <c r="Q1" s="1218" t="s">
        <v>95</v>
      </c>
      <c r="R1" s="1222"/>
      <c r="S1" s="1222"/>
      <c r="T1" s="1222"/>
      <c r="U1" s="1222"/>
      <c r="V1" s="1222"/>
      <c r="W1" s="1219"/>
      <c r="X1" s="13" t="s">
        <v>42</v>
      </c>
      <c r="AC1" s="1220" t="s">
        <v>36</v>
      </c>
      <c r="AD1" s="100" t="s">
        <v>32</v>
      </c>
      <c r="AE1" s="1218" t="s">
        <v>96</v>
      </c>
      <c r="AF1" s="1222"/>
      <c r="AG1" s="1222"/>
      <c r="AH1" s="1222"/>
      <c r="AI1" s="1222"/>
      <c r="AJ1" s="1219"/>
      <c r="AK1" s="13" t="s">
        <v>42</v>
      </c>
      <c r="AP1" s="1220" t="s">
        <v>36</v>
      </c>
      <c r="AQ1" s="100" t="s">
        <v>32</v>
      </c>
      <c r="AR1" s="1218" t="s">
        <v>103</v>
      </c>
      <c r="AS1" s="1222"/>
      <c r="AT1" s="1222"/>
      <c r="AU1" s="1222"/>
      <c r="AV1" s="1222"/>
      <c r="AW1" s="1219"/>
      <c r="AX1" s="13" t="s">
        <v>42</v>
      </c>
      <c r="AY1" s="482"/>
      <c r="AZ1" s="482"/>
      <c r="BC1" s="1220" t="s">
        <v>36</v>
      </c>
      <c r="BD1" s="100" t="s">
        <v>32</v>
      </c>
      <c r="BE1" s="1218" t="s">
        <v>110</v>
      </c>
      <c r="BF1" s="1222"/>
      <c r="BG1" s="1222"/>
      <c r="BH1" s="1222"/>
      <c r="BI1" s="1222"/>
      <c r="BJ1" s="1222"/>
      <c r="BK1" s="1219"/>
      <c r="BL1" s="13" t="s">
        <v>113</v>
      </c>
      <c r="BM1" s="1218" t="s">
        <v>111</v>
      </c>
      <c r="BN1" s="1222"/>
      <c r="BO1" s="1222"/>
      <c r="BP1" s="1219"/>
      <c r="BQ1" s="13" t="s">
        <v>112</v>
      </c>
      <c r="BT1" s="195"/>
      <c r="BU1" s="1220" t="s">
        <v>36</v>
      </c>
      <c r="BV1" s="100" t="s">
        <v>32</v>
      </c>
      <c r="BW1" s="1218" t="s">
        <v>97</v>
      </c>
      <c r="BX1" s="1222"/>
      <c r="BY1" s="1222"/>
      <c r="BZ1" s="1222"/>
      <c r="CA1" s="1222"/>
      <c r="CB1" s="344" t="s">
        <v>59</v>
      </c>
      <c r="CC1" s="9" t="s">
        <v>42</v>
      </c>
      <c r="CD1" s="538"/>
      <c r="CF1" s="1270"/>
      <c r="CG1" s="191"/>
      <c r="CH1" s="1271"/>
      <c r="CI1" s="1271"/>
      <c r="CJ1" s="1271"/>
      <c r="CK1" s="1271"/>
      <c r="CL1" s="1271"/>
      <c r="CM1" s="533"/>
      <c r="CN1" s="538"/>
      <c r="CO1" s="538"/>
    </row>
    <row r="2" spans="1:93" ht="15" thickBot="1" x14ac:dyDescent="0.35">
      <c r="A2" s="1221"/>
      <c r="B2" s="100" t="s">
        <v>33</v>
      </c>
      <c r="C2" s="140">
        <v>0</v>
      </c>
      <c r="D2" s="151">
        <v>1</v>
      </c>
      <c r="E2" s="151">
        <v>2</v>
      </c>
      <c r="F2" s="151">
        <v>3</v>
      </c>
      <c r="G2" s="151">
        <v>4</v>
      </c>
      <c r="H2" s="101">
        <v>5</v>
      </c>
      <c r="I2" s="13" t="s">
        <v>34</v>
      </c>
      <c r="J2" s="313"/>
      <c r="O2" s="1221"/>
      <c r="P2" s="100" t="s">
        <v>33</v>
      </c>
      <c r="Q2" s="140">
        <v>0</v>
      </c>
      <c r="R2" s="151">
        <v>1</v>
      </c>
      <c r="S2" s="151">
        <v>2</v>
      </c>
      <c r="T2" s="151">
        <v>3</v>
      </c>
      <c r="U2" s="151">
        <v>4</v>
      </c>
      <c r="V2" s="101">
        <v>5</v>
      </c>
      <c r="W2" s="13" t="s">
        <v>34</v>
      </c>
      <c r="X2" s="413"/>
      <c r="AC2" s="1221"/>
      <c r="AD2" s="100" t="s">
        <v>33</v>
      </c>
      <c r="AE2" s="140">
        <v>0</v>
      </c>
      <c r="AF2" s="151">
        <v>1</v>
      </c>
      <c r="AG2" s="151">
        <v>2</v>
      </c>
      <c r="AH2" s="151">
        <v>3</v>
      </c>
      <c r="AI2" s="462">
        <v>4</v>
      </c>
      <c r="AJ2" s="13" t="s">
        <v>34</v>
      </c>
      <c r="AK2" s="439"/>
      <c r="AP2" s="1221"/>
      <c r="AQ2" s="100" t="s">
        <v>33</v>
      </c>
      <c r="AR2" s="140">
        <v>0</v>
      </c>
      <c r="AS2" s="151">
        <v>1</v>
      </c>
      <c r="AT2" s="151">
        <v>2</v>
      </c>
      <c r="AU2" s="151">
        <v>3</v>
      </c>
      <c r="AV2" s="462">
        <v>4</v>
      </c>
      <c r="AW2" s="13" t="s">
        <v>34</v>
      </c>
      <c r="AX2" s="472"/>
      <c r="AY2" s="482"/>
      <c r="AZ2" s="482"/>
      <c r="BC2" s="1221"/>
      <c r="BD2" s="100" t="s">
        <v>33</v>
      </c>
      <c r="BE2" s="140">
        <v>0</v>
      </c>
      <c r="BF2" s="151">
        <v>1</v>
      </c>
      <c r="BG2" s="151">
        <v>2</v>
      </c>
      <c r="BH2" s="151">
        <v>3</v>
      </c>
      <c r="BI2" s="151">
        <v>4</v>
      </c>
      <c r="BJ2" s="101">
        <v>5</v>
      </c>
      <c r="BK2" s="13" t="s">
        <v>34</v>
      </c>
      <c r="BL2" s="517"/>
      <c r="BM2" s="151">
        <v>2</v>
      </c>
      <c r="BN2" s="151">
        <v>3</v>
      </c>
      <c r="BO2" s="151">
        <v>4</v>
      </c>
      <c r="BP2" s="101">
        <v>5</v>
      </c>
      <c r="BQ2" s="517"/>
      <c r="BT2" s="195"/>
      <c r="BU2" s="1221"/>
      <c r="BV2" s="100" t="s">
        <v>33</v>
      </c>
      <c r="BW2" s="217">
        <v>0</v>
      </c>
      <c r="BX2" s="218">
        <v>1</v>
      </c>
      <c r="BY2" s="218">
        <v>2</v>
      </c>
      <c r="BZ2" s="218">
        <v>3</v>
      </c>
      <c r="CA2" s="219">
        <v>4</v>
      </c>
      <c r="CB2" s="13" t="s">
        <v>34</v>
      </c>
      <c r="CC2" s="540"/>
      <c r="CD2" s="538"/>
      <c r="CF2" s="1270"/>
      <c r="CG2" s="191"/>
      <c r="CH2" s="538"/>
      <c r="CI2" s="538"/>
      <c r="CJ2" s="538"/>
      <c r="CK2" s="538"/>
      <c r="CL2" s="538"/>
      <c r="CM2" s="538"/>
      <c r="CN2" s="538"/>
      <c r="CO2" s="538"/>
    </row>
    <row r="3" spans="1:93" ht="15" thickBot="1" x14ac:dyDescent="0.35">
      <c r="A3" s="328" t="s">
        <v>3</v>
      </c>
      <c r="B3" s="329">
        <v>0.2</v>
      </c>
      <c r="C3" s="330">
        <f>C5*B3</f>
        <v>360</v>
      </c>
      <c r="D3" s="330">
        <f>D5*B3</f>
        <v>720</v>
      </c>
      <c r="E3" s="331">
        <f>E5*B3</f>
        <v>720</v>
      </c>
      <c r="F3" s="331">
        <f>F5*B3</f>
        <v>720</v>
      </c>
      <c r="G3" s="331">
        <f>G5*B3</f>
        <v>720</v>
      </c>
      <c r="H3" s="332">
        <f>H5*B3</f>
        <v>720</v>
      </c>
      <c r="I3" s="329">
        <f>I5*B3</f>
        <v>1440</v>
      </c>
      <c r="J3" s="312">
        <f>C3+D3+E3+F3+G3+H3</f>
        <v>3960</v>
      </c>
      <c r="O3" s="328" t="s">
        <v>3</v>
      </c>
      <c r="P3" s="329">
        <v>0.2</v>
      </c>
      <c r="Q3" s="330">
        <f>Q5*P3</f>
        <v>360</v>
      </c>
      <c r="R3" s="330">
        <f>R5*P3</f>
        <v>720</v>
      </c>
      <c r="S3" s="331">
        <f>S5*P3</f>
        <v>720</v>
      </c>
      <c r="T3" s="331">
        <f>T5*P3</f>
        <v>720</v>
      </c>
      <c r="U3" s="331">
        <f>U5*P3</f>
        <v>720</v>
      </c>
      <c r="V3" s="332">
        <f>V5*P3</f>
        <v>720</v>
      </c>
      <c r="W3" s="329">
        <f>W5*P3</f>
        <v>1440</v>
      </c>
      <c r="X3" s="411">
        <f>Q3+R3+S3+T3+U3+V3</f>
        <v>3960</v>
      </c>
      <c r="AC3" s="328" t="s">
        <v>3</v>
      </c>
      <c r="AD3" s="329">
        <v>0.2</v>
      </c>
      <c r="AE3" s="330">
        <f>AE5*AD3</f>
        <v>360</v>
      </c>
      <c r="AF3" s="330">
        <f>AF5*AD3</f>
        <v>720</v>
      </c>
      <c r="AG3" s="331">
        <f>AG5*AD3</f>
        <v>720</v>
      </c>
      <c r="AH3" s="331">
        <f>AH5*AD3</f>
        <v>720</v>
      </c>
      <c r="AI3" s="484">
        <f>AI5*AD3</f>
        <v>720</v>
      </c>
      <c r="AJ3" s="329">
        <f>AJ5*AD3</f>
        <v>1440</v>
      </c>
      <c r="AK3" s="438">
        <f>AE3+AF3+AG3+AH3+AI3</f>
        <v>3240</v>
      </c>
      <c r="AP3" s="328" t="s">
        <v>3</v>
      </c>
      <c r="AQ3" s="329">
        <v>0.2</v>
      </c>
      <c r="AR3" s="330">
        <f>AR5*AQ3</f>
        <v>360</v>
      </c>
      <c r="AS3" s="330">
        <f>AS5*AQ3</f>
        <v>720</v>
      </c>
      <c r="AT3" s="331">
        <f>AT5*AQ3</f>
        <v>720</v>
      </c>
      <c r="AU3" s="331">
        <f>AU5*AQ3</f>
        <v>720</v>
      </c>
      <c r="AV3" s="484">
        <f>AV5*AQ3</f>
        <v>720</v>
      </c>
      <c r="AW3" s="329">
        <f>AW5*AQ3</f>
        <v>1440</v>
      </c>
      <c r="AX3" s="471">
        <f>AR3+AS3+AT3+AU3+AV3</f>
        <v>3240</v>
      </c>
      <c r="AY3" s="482"/>
      <c r="AZ3" s="482"/>
      <c r="BC3" s="328" t="s">
        <v>3</v>
      </c>
      <c r="BD3" s="329">
        <v>0.2</v>
      </c>
      <c r="BE3" s="330">
        <f>BE5*BD3</f>
        <v>360</v>
      </c>
      <c r="BF3" s="330">
        <f>BF5*BD3</f>
        <v>720</v>
      </c>
      <c r="BG3" s="331">
        <f>BG5*BD3</f>
        <v>720</v>
      </c>
      <c r="BH3" s="331">
        <f>BH5*BD3</f>
        <v>720</v>
      </c>
      <c r="BI3" s="331">
        <f>BI5*BD3</f>
        <v>720</v>
      </c>
      <c r="BJ3" s="332">
        <f>BJ5*BD3</f>
        <v>720</v>
      </c>
      <c r="BK3" s="329">
        <f>BK5*BD3</f>
        <v>1440</v>
      </c>
      <c r="BL3" s="516">
        <f t="shared" ref="BL3:BL9" si="0">BE3+BF3+BG3+BH3+BI3+BJ3</f>
        <v>3960</v>
      </c>
      <c r="BM3" s="331">
        <f>BM5*BD3</f>
        <v>720</v>
      </c>
      <c r="BN3" s="331">
        <f>BN5*BD3</f>
        <v>720</v>
      </c>
      <c r="BO3" s="331">
        <f>BO5*BD3</f>
        <v>720</v>
      </c>
      <c r="BP3" s="332">
        <f>BP5*BD3</f>
        <v>720</v>
      </c>
      <c r="BQ3" s="520">
        <f>BE3+BF3+BG3+BH3+BI3+BJ3+BM3+BN3+BO3+BP3</f>
        <v>6840</v>
      </c>
      <c r="BT3" s="192"/>
      <c r="BU3" s="541" t="s">
        <v>118</v>
      </c>
      <c r="BV3" s="329">
        <v>0.5</v>
      </c>
      <c r="BW3" s="330">
        <f>BW4*BV3</f>
        <v>900</v>
      </c>
      <c r="BX3" s="330">
        <f>BX4*BV3</f>
        <v>7200</v>
      </c>
      <c r="BY3" s="331">
        <f>BY4*BV3</f>
        <v>5400</v>
      </c>
      <c r="BZ3" s="331">
        <f>BZ4*BV3</f>
        <v>5400</v>
      </c>
      <c r="CA3" s="484">
        <f>CA4*BV3</f>
        <v>5400</v>
      </c>
      <c r="CB3" s="329">
        <f>CB4*BV3</f>
        <v>9000</v>
      </c>
      <c r="CC3" s="539">
        <f>BW3+BX3+BY3+BZ3+CA3</f>
        <v>24300</v>
      </c>
      <c r="CD3" s="538"/>
      <c r="CF3" s="192"/>
      <c r="CG3" s="538"/>
      <c r="CH3" s="538"/>
      <c r="CI3" s="538"/>
      <c r="CJ3" s="538"/>
      <c r="CK3" s="538"/>
      <c r="CL3" s="538"/>
      <c r="CM3" s="538"/>
      <c r="CN3" s="538"/>
      <c r="CO3" s="538"/>
    </row>
    <row r="4" spans="1:93" ht="15" thickBot="1" x14ac:dyDescent="0.35">
      <c r="A4" s="328" t="s">
        <v>4</v>
      </c>
      <c r="B4" s="329">
        <v>0.5</v>
      </c>
      <c r="C4" s="330">
        <f>C5*B4</f>
        <v>900</v>
      </c>
      <c r="D4" s="330">
        <f>D5*B4</f>
        <v>1800</v>
      </c>
      <c r="E4" s="331">
        <f>E5*B4</f>
        <v>1800</v>
      </c>
      <c r="F4" s="331">
        <f>F5*B4</f>
        <v>1800</v>
      </c>
      <c r="G4" s="331">
        <f>G5*B4</f>
        <v>1800</v>
      </c>
      <c r="H4" s="332">
        <f>H5*B4</f>
        <v>1800</v>
      </c>
      <c r="I4" s="329">
        <f>I5*B4</f>
        <v>3600</v>
      </c>
      <c r="J4" s="13">
        <f t="shared" ref="J4:J8" si="1">C4+D4+E4+F4+G4+H4</f>
        <v>9900</v>
      </c>
      <c r="O4" s="328" t="s">
        <v>4</v>
      </c>
      <c r="P4" s="329">
        <v>0.5</v>
      </c>
      <c r="Q4" s="330">
        <f>Q5*P4</f>
        <v>900</v>
      </c>
      <c r="R4" s="330">
        <f>R5*P4</f>
        <v>1800</v>
      </c>
      <c r="S4" s="331">
        <f>S5*P4</f>
        <v>1800</v>
      </c>
      <c r="T4" s="331">
        <f>T5*P4</f>
        <v>1800</v>
      </c>
      <c r="U4" s="331">
        <f>U5*P4</f>
        <v>1800</v>
      </c>
      <c r="V4" s="332">
        <f>V5*P4</f>
        <v>1800</v>
      </c>
      <c r="W4" s="329">
        <f>W5*P4</f>
        <v>3600</v>
      </c>
      <c r="X4" s="13">
        <f t="shared" ref="X4:X8" si="2">Q4+R4+S4+T4+U4+V4</f>
        <v>9900</v>
      </c>
      <c r="AC4" s="328" t="s">
        <v>4</v>
      </c>
      <c r="AD4" s="329">
        <v>0.5</v>
      </c>
      <c r="AE4" s="330">
        <f>AE5*AD4</f>
        <v>900</v>
      </c>
      <c r="AF4" s="330">
        <f>AF5*AD4</f>
        <v>1800</v>
      </c>
      <c r="AG4" s="331">
        <f>AG5*AD4</f>
        <v>1800</v>
      </c>
      <c r="AH4" s="331">
        <f>AH5*AD4</f>
        <v>1800</v>
      </c>
      <c r="AI4" s="484">
        <f>AI5*AD4</f>
        <v>1800</v>
      </c>
      <c r="AJ4" s="329">
        <f>AJ5*AD4</f>
        <v>3600</v>
      </c>
      <c r="AK4" s="438">
        <f t="shared" ref="AK4:AK20" si="3">AE4+AF4+AG4+AH4+AI4</f>
        <v>8100</v>
      </c>
      <c r="AP4" s="328" t="s">
        <v>4</v>
      </c>
      <c r="AQ4" s="329">
        <v>0.5</v>
      </c>
      <c r="AR4" s="330">
        <f>AR5*AQ4</f>
        <v>900</v>
      </c>
      <c r="AS4" s="330">
        <f>AS5*AQ4</f>
        <v>1800</v>
      </c>
      <c r="AT4" s="331">
        <f>AT5*AQ4</f>
        <v>1800</v>
      </c>
      <c r="AU4" s="331">
        <f>AU5*AQ4</f>
        <v>1800</v>
      </c>
      <c r="AV4" s="484">
        <f>AV5*AQ4</f>
        <v>1800</v>
      </c>
      <c r="AW4" s="329">
        <f>AW5*AQ4</f>
        <v>3600</v>
      </c>
      <c r="AX4" s="471">
        <f t="shared" ref="AX4:AX9" si="4">AR4+AS4+AT4+AU4+AV4</f>
        <v>8100</v>
      </c>
      <c r="AY4" s="482"/>
      <c r="AZ4" s="482"/>
      <c r="BC4" s="328" t="s">
        <v>4</v>
      </c>
      <c r="BD4" s="329">
        <v>0.5</v>
      </c>
      <c r="BE4" s="330">
        <f>BE5*BD4</f>
        <v>900</v>
      </c>
      <c r="BF4" s="330">
        <f>BF5*BD4</f>
        <v>1800</v>
      </c>
      <c r="BG4" s="331">
        <f>BG5*BD4</f>
        <v>1800</v>
      </c>
      <c r="BH4" s="331">
        <f>BH5*BD4</f>
        <v>1800</v>
      </c>
      <c r="BI4" s="331">
        <f>BI5*BD4</f>
        <v>1800</v>
      </c>
      <c r="BJ4" s="332">
        <f>BJ5*BD4</f>
        <v>1800</v>
      </c>
      <c r="BK4" s="329">
        <f>BK5*BD4</f>
        <v>3600</v>
      </c>
      <c r="BL4" s="13">
        <f t="shared" si="0"/>
        <v>9900</v>
      </c>
      <c r="BM4" s="331">
        <f>BM5*BD4</f>
        <v>1800</v>
      </c>
      <c r="BN4" s="331">
        <f>BN5*BD4</f>
        <v>1800</v>
      </c>
      <c r="BO4" s="331">
        <f>BO5*BD4</f>
        <v>1800</v>
      </c>
      <c r="BP4" s="332">
        <f>BP5*BD4</f>
        <v>1800</v>
      </c>
      <c r="BQ4" s="13">
        <f>BE4+BF4+BG4+BH4+BI4+BJ4+BM4+BN4+BO4+BP4</f>
        <v>17100</v>
      </c>
      <c r="BT4" s="192"/>
      <c r="BU4" s="441" t="s">
        <v>98</v>
      </c>
      <c r="BV4" s="383">
        <v>1</v>
      </c>
      <c r="BW4" s="384">
        <v>1800</v>
      </c>
      <c r="BX4" s="384">
        <v>14400</v>
      </c>
      <c r="BY4" s="442">
        <v>10800</v>
      </c>
      <c r="BZ4" s="442">
        <v>10800</v>
      </c>
      <c r="CA4" s="458">
        <v>10800</v>
      </c>
      <c r="CB4" s="383">
        <v>18000</v>
      </c>
      <c r="CC4" s="539">
        <f t="shared" ref="CC4:CC6" si="5">BW4+BX4+BY4+BZ4+CA4</f>
        <v>48600</v>
      </c>
      <c r="CD4" s="538"/>
      <c r="CF4" s="192"/>
      <c r="CG4" s="538"/>
      <c r="CH4" s="538"/>
      <c r="CI4" s="538"/>
      <c r="CJ4" s="538"/>
      <c r="CK4" s="538"/>
      <c r="CL4" s="538"/>
      <c r="CM4" s="538"/>
      <c r="CN4" s="538"/>
      <c r="CO4" s="538"/>
    </row>
    <row r="5" spans="1:93" ht="15" thickBot="1" x14ac:dyDescent="0.35">
      <c r="A5" s="201" t="s">
        <v>5</v>
      </c>
      <c r="B5" s="202">
        <v>1</v>
      </c>
      <c r="C5" s="203">
        <v>1800</v>
      </c>
      <c r="D5" s="203">
        <v>3600</v>
      </c>
      <c r="E5" s="204">
        <v>3600</v>
      </c>
      <c r="F5" s="204">
        <v>3600</v>
      </c>
      <c r="G5" s="204">
        <v>3600</v>
      </c>
      <c r="H5" s="335">
        <v>3600</v>
      </c>
      <c r="I5" s="202">
        <v>7200</v>
      </c>
      <c r="J5" s="13">
        <f t="shared" si="1"/>
        <v>19800</v>
      </c>
      <c r="O5" s="201" t="s">
        <v>5</v>
      </c>
      <c r="P5" s="202">
        <v>1</v>
      </c>
      <c r="Q5" s="203">
        <v>1800</v>
      </c>
      <c r="R5" s="203">
        <v>3600</v>
      </c>
      <c r="S5" s="204">
        <v>3600</v>
      </c>
      <c r="T5" s="204">
        <v>3600</v>
      </c>
      <c r="U5" s="204">
        <v>3600</v>
      </c>
      <c r="V5" s="335">
        <v>3600</v>
      </c>
      <c r="W5" s="202">
        <v>7200</v>
      </c>
      <c r="X5" s="13">
        <f t="shared" si="2"/>
        <v>19800</v>
      </c>
      <c r="AC5" s="201" t="s">
        <v>5</v>
      </c>
      <c r="AD5" s="202">
        <v>1</v>
      </c>
      <c r="AE5" s="203">
        <v>1800</v>
      </c>
      <c r="AF5" s="203">
        <v>3600</v>
      </c>
      <c r="AG5" s="204">
        <v>3600</v>
      </c>
      <c r="AH5" s="204">
        <v>3600</v>
      </c>
      <c r="AI5" s="221">
        <v>3600</v>
      </c>
      <c r="AJ5" s="202">
        <v>7200</v>
      </c>
      <c r="AK5" s="438">
        <f t="shared" si="3"/>
        <v>16200</v>
      </c>
      <c r="AP5" s="201" t="s">
        <v>5</v>
      </c>
      <c r="AQ5" s="202">
        <v>1</v>
      </c>
      <c r="AR5" s="203">
        <v>1800</v>
      </c>
      <c r="AS5" s="203">
        <v>3600</v>
      </c>
      <c r="AT5" s="204">
        <v>3600</v>
      </c>
      <c r="AU5" s="204">
        <v>3600</v>
      </c>
      <c r="AV5" s="221">
        <v>3600</v>
      </c>
      <c r="AW5" s="125">
        <v>7200</v>
      </c>
      <c r="AX5" s="471">
        <f t="shared" si="4"/>
        <v>16200</v>
      </c>
      <c r="AY5" s="482"/>
      <c r="AZ5" s="482"/>
      <c r="BC5" s="104" t="s">
        <v>5</v>
      </c>
      <c r="BD5" s="123">
        <v>1</v>
      </c>
      <c r="BE5" s="143">
        <v>1800</v>
      </c>
      <c r="BF5" s="143">
        <v>3600</v>
      </c>
      <c r="BG5" s="154">
        <v>3600</v>
      </c>
      <c r="BH5" s="154">
        <v>3600</v>
      </c>
      <c r="BI5" s="154">
        <v>3600</v>
      </c>
      <c r="BJ5" s="124">
        <v>3600</v>
      </c>
      <c r="BK5" s="123">
        <v>7200</v>
      </c>
      <c r="BL5" s="13">
        <f t="shared" si="0"/>
        <v>19800</v>
      </c>
      <c r="BM5" s="154">
        <v>3600</v>
      </c>
      <c r="BN5" s="154">
        <v>3600</v>
      </c>
      <c r="BO5" s="154">
        <v>3600</v>
      </c>
      <c r="BP5" s="124">
        <v>3600</v>
      </c>
      <c r="BQ5" s="13">
        <f>BE5+BF5+BG5+BH5+BI5+BJ5+BM5+BN5+BO5+BP5</f>
        <v>34200</v>
      </c>
      <c r="BT5" s="192"/>
      <c r="BU5" s="443" t="s">
        <v>99</v>
      </c>
      <c r="BV5" s="444">
        <v>1</v>
      </c>
      <c r="BW5" s="445">
        <f>BW4*BV5</f>
        <v>1800</v>
      </c>
      <c r="BX5" s="445">
        <f>BX4*BV5</f>
        <v>14400</v>
      </c>
      <c r="BY5" s="445">
        <f>BY4*BV5</f>
        <v>10800</v>
      </c>
      <c r="BZ5" s="445">
        <f>BZ4*BV5</f>
        <v>10800</v>
      </c>
      <c r="CA5" s="450">
        <f>CA4*BV5</f>
        <v>10800</v>
      </c>
      <c r="CB5" s="444">
        <f>CB4*BV5</f>
        <v>18000</v>
      </c>
      <c r="CC5" s="539">
        <f t="shared" si="5"/>
        <v>48600</v>
      </c>
      <c r="CD5" s="538"/>
      <c r="CF5" s="192"/>
      <c r="CG5" s="538"/>
      <c r="CH5" s="538"/>
      <c r="CI5" s="538"/>
      <c r="CJ5" s="538"/>
      <c r="CK5" s="538"/>
      <c r="CL5" s="538"/>
      <c r="CM5" s="538"/>
      <c r="CN5" s="538"/>
      <c r="CO5" s="538"/>
    </row>
    <row r="6" spans="1:93" ht="15" thickBot="1" x14ac:dyDescent="0.35">
      <c r="A6" s="328" t="s">
        <v>6</v>
      </c>
      <c r="B6" s="329">
        <v>1.5</v>
      </c>
      <c r="C6" s="330">
        <f>C5*B6</f>
        <v>2700</v>
      </c>
      <c r="D6" s="330">
        <f>D5*B6</f>
        <v>5400</v>
      </c>
      <c r="E6" s="331">
        <f>E5*B6</f>
        <v>5400</v>
      </c>
      <c r="F6" s="331">
        <f>F5*B6</f>
        <v>5400</v>
      </c>
      <c r="G6" s="331">
        <f>G5*B6</f>
        <v>5400</v>
      </c>
      <c r="H6" s="332">
        <f>H5*B6</f>
        <v>5400</v>
      </c>
      <c r="I6" s="329">
        <f>I5*B6</f>
        <v>10800</v>
      </c>
      <c r="J6" s="13">
        <f t="shared" si="1"/>
        <v>29700</v>
      </c>
      <c r="O6" s="328" t="s">
        <v>6</v>
      </c>
      <c r="P6" s="329">
        <v>1.5</v>
      </c>
      <c r="Q6" s="330">
        <f>Q5*P6</f>
        <v>2700</v>
      </c>
      <c r="R6" s="330">
        <f>R5*P6</f>
        <v>5400</v>
      </c>
      <c r="S6" s="331">
        <f>S5*P6</f>
        <v>5400</v>
      </c>
      <c r="T6" s="331">
        <f>T5*P6</f>
        <v>5400</v>
      </c>
      <c r="U6" s="331">
        <f>U5*P6</f>
        <v>5400</v>
      </c>
      <c r="V6" s="332">
        <f>V5*P6</f>
        <v>5400</v>
      </c>
      <c r="W6" s="329">
        <f>W5*P6</f>
        <v>10800</v>
      </c>
      <c r="X6" s="13">
        <f t="shared" si="2"/>
        <v>29700</v>
      </c>
      <c r="AC6" s="328" t="s">
        <v>6</v>
      </c>
      <c r="AD6" s="329">
        <v>1.5</v>
      </c>
      <c r="AE6" s="330">
        <f>AE5*AD6</f>
        <v>2700</v>
      </c>
      <c r="AF6" s="330">
        <f>AF5*AD6</f>
        <v>5400</v>
      </c>
      <c r="AG6" s="331">
        <f>AG5*AD6</f>
        <v>5400</v>
      </c>
      <c r="AH6" s="331">
        <f>AH5*AD6</f>
        <v>5400</v>
      </c>
      <c r="AI6" s="484">
        <f>AI5*AD6</f>
        <v>5400</v>
      </c>
      <c r="AJ6" s="329">
        <f>AJ5*AD6</f>
        <v>10800</v>
      </c>
      <c r="AK6" s="438">
        <f t="shared" si="3"/>
        <v>24300</v>
      </c>
      <c r="AP6" s="328" t="s">
        <v>6</v>
      </c>
      <c r="AQ6" s="329">
        <v>1.5</v>
      </c>
      <c r="AR6" s="330">
        <f>AR5*AQ6</f>
        <v>2700</v>
      </c>
      <c r="AS6" s="330">
        <f>AS5*AQ6</f>
        <v>5400</v>
      </c>
      <c r="AT6" s="331">
        <f>AT5*AQ6</f>
        <v>5400</v>
      </c>
      <c r="AU6" s="331">
        <f>AU5*AQ6</f>
        <v>5400</v>
      </c>
      <c r="AV6" s="484">
        <f>AV5*AQ6</f>
        <v>5400</v>
      </c>
      <c r="AW6" s="329">
        <f>AW5*AQ6</f>
        <v>10800</v>
      </c>
      <c r="AX6" s="471">
        <f t="shared" si="4"/>
        <v>24300</v>
      </c>
      <c r="AY6" s="499"/>
      <c r="AZ6" s="482"/>
      <c r="BC6" s="105" t="s">
        <v>6</v>
      </c>
      <c r="BD6" s="125">
        <v>1.5</v>
      </c>
      <c r="BE6" s="144">
        <f>BE5*BD6</f>
        <v>2700</v>
      </c>
      <c r="BF6" s="144">
        <f>BF5*BD6</f>
        <v>5400</v>
      </c>
      <c r="BG6" s="155">
        <f>BG5*BD6</f>
        <v>5400</v>
      </c>
      <c r="BH6" s="155">
        <f>BH5*BD6</f>
        <v>5400</v>
      </c>
      <c r="BI6" s="155">
        <f>BI5*BD6</f>
        <v>5400</v>
      </c>
      <c r="BJ6" s="126">
        <f>BJ5*BD6</f>
        <v>5400</v>
      </c>
      <c r="BK6" s="125">
        <f>BK5*BD6</f>
        <v>10800</v>
      </c>
      <c r="BL6" s="13">
        <f t="shared" si="0"/>
        <v>29700</v>
      </c>
      <c r="BM6" s="155">
        <f>BM5*BD6</f>
        <v>5400</v>
      </c>
      <c r="BN6" s="155">
        <f>BN5*BD6</f>
        <v>5400</v>
      </c>
      <c r="BO6" s="155">
        <f>BO5*BD6</f>
        <v>5400</v>
      </c>
      <c r="BP6" s="126">
        <f>BP5*BD6</f>
        <v>5400</v>
      </c>
      <c r="BQ6" s="13">
        <f t="shared" ref="BQ6:BQ20" si="6">BE6+BF6+BG6+BH6+BI6+BJ6+BM6+BN6+BO6+BP6</f>
        <v>51300</v>
      </c>
      <c r="BT6" s="518"/>
      <c r="BU6" s="547" t="s">
        <v>100</v>
      </c>
      <c r="BV6" s="131">
        <v>1</v>
      </c>
      <c r="BW6" s="147">
        <f>BW4*BV6</f>
        <v>1800</v>
      </c>
      <c r="BX6" s="147">
        <f>BX4*BV6</f>
        <v>14400</v>
      </c>
      <c r="BY6" s="147">
        <f>BY4*BV6</f>
        <v>10800</v>
      </c>
      <c r="BZ6" s="147">
        <f>BZ4*BV6</f>
        <v>10800</v>
      </c>
      <c r="CA6" s="495">
        <f>CA4*BV6</f>
        <v>10800</v>
      </c>
      <c r="CB6" s="131">
        <f>CB4*BV6</f>
        <v>18000</v>
      </c>
      <c r="CC6" s="13">
        <f t="shared" si="5"/>
        <v>48600</v>
      </c>
      <c r="CD6" s="538"/>
      <c r="CF6" s="192"/>
      <c r="CG6" s="538"/>
      <c r="CH6" s="538"/>
      <c r="CI6" s="538"/>
      <c r="CJ6" s="538"/>
      <c r="CK6" s="538"/>
      <c r="CL6" s="538"/>
      <c r="CM6" s="538"/>
      <c r="CN6" s="538"/>
      <c r="CO6" s="538"/>
    </row>
    <row r="7" spans="1:93" ht="15" thickBot="1" x14ac:dyDescent="0.35">
      <c r="A7" s="328" t="s">
        <v>7</v>
      </c>
      <c r="B7" s="329">
        <v>2</v>
      </c>
      <c r="C7" s="330">
        <f>C5*B7</f>
        <v>3600</v>
      </c>
      <c r="D7" s="330">
        <f>D5*B7</f>
        <v>7200</v>
      </c>
      <c r="E7" s="331">
        <f>E5*B7</f>
        <v>7200</v>
      </c>
      <c r="F7" s="331">
        <f>F5*B7</f>
        <v>7200</v>
      </c>
      <c r="G7" s="331">
        <f>G5*B7</f>
        <v>7200</v>
      </c>
      <c r="H7" s="332">
        <f>H5*B7</f>
        <v>7200</v>
      </c>
      <c r="I7" s="329">
        <f>I5*B7</f>
        <v>14400</v>
      </c>
      <c r="J7" s="13">
        <f t="shared" si="1"/>
        <v>39600</v>
      </c>
      <c r="O7" s="328" t="s">
        <v>7</v>
      </c>
      <c r="P7" s="329">
        <v>2</v>
      </c>
      <c r="Q7" s="330">
        <f>Q5*P7</f>
        <v>3600</v>
      </c>
      <c r="R7" s="330">
        <f>R5*P7</f>
        <v>7200</v>
      </c>
      <c r="S7" s="331">
        <f>S5*P7</f>
        <v>7200</v>
      </c>
      <c r="T7" s="331">
        <f>T5*P7</f>
        <v>7200</v>
      </c>
      <c r="U7" s="331">
        <f>U5*P7</f>
        <v>7200</v>
      </c>
      <c r="V7" s="332">
        <f>V5*P7</f>
        <v>7200</v>
      </c>
      <c r="W7" s="329">
        <f>W5*P7</f>
        <v>14400</v>
      </c>
      <c r="X7" s="13">
        <f t="shared" si="2"/>
        <v>39600</v>
      </c>
      <c r="AC7" s="106" t="s">
        <v>7</v>
      </c>
      <c r="AD7" s="127">
        <v>2</v>
      </c>
      <c r="AE7" s="145">
        <f>AE5*AD7</f>
        <v>3600</v>
      </c>
      <c r="AF7" s="145">
        <f>AF5*AD7</f>
        <v>7200</v>
      </c>
      <c r="AG7" s="156">
        <f>AG5*AD7</f>
        <v>7200</v>
      </c>
      <c r="AH7" s="156">
        <f>AH5*AD7</f>
        <v>7200</v>
      </c>
      <c r="AI7" s="485">
        <f>AI5*AD7</f>
        <v>7200</v>
      </c>
      <c r="AJ7" s="127">
        <f>AJ5*AD7</f>
        <v>14400</v>
      </c>
      <c r="AK7" s="438">
        <f t="shared" si="3"/>
        <v>32400</v>
      </c>
      <c r="AP7" s="106" t="s">
        <v>7</v>
      </c>
      <c r="AQ7" s="127">
        <v>2</v>
      </c>
      <c r="AR7" s="145">
        <f>AR5*AQ7</f>
        <v>3600</v>
      </c>
      <c r="AS7" s="145">
        <f>AS5*AQ7</f>
        <v>7200</v>
      </c>
      <c r="AT7" s="156">
        <f>AT5*AQ7</f>
        <v>7200</v>
      </c>
      <c r="AU7" s="156">
        <f>AU5*AQ7</f>
        <v>7200</v>
      </c>
      <c r="AV7" s="485">
        <f>AV5*AQ7</f>
        <v>7200</v>
      </c>
      <c r="AW7" s="127">
        <f>AW5*AQ7</f>
        <v>14400</v>
      </c>
      <c r="AX7" s="471">
        <f t="shared" si="4"/>
        <v>32400</v>
      </c>
      <c r="AY7" s="482"/>
      <c r="AZ7" s="482"/>
      <c r="BC7" s="106" t="s">
        <v>7</v>
      </c>
      <c r="BD7" s="127">
        <v>2</v>
      </c>
      <c r="BE7" s="145">
        <f>BE5*BD7</f>
        <v>3600</v>
      </c>
      <c r="BF7" s="145">
        <f>BF5*BD7</f>
        <v>7200</v>
      </c>
      <c r="BG7" s="156">
        <f>BG5*BD7</f>
        <v>7200</v>
      </c>
      <c r="BH7" s="156">
        <f>BH5*BD7</f>
        <v>7200</v>
      </c>
      <c r="BI7" s="156">
        <f>BI5*BD7</f>
        <v>7200</v>
      </c>
      <c r="BJ7" s="128">
        <f>BJ5*BD7</f>
        <v>7200</v>
      </c>
      <c r="BK7" s="127">
        <f>BK5*BD7</f>
        <v>14400</v>
      </c>
      <c r="BL7" s="13">
        <f t="shared" si="0"/>
        <v>39600</v>
      </c>
      <c r="BM7" s="156">
        <f>BM5*BD7</f>
        <v>7200</v>
      </c>
      <c r="BN7" s="156">
        <f>BN5*BD7</f>
        <v>7200</v>
      </c>
      <c r="BO7" s="156">
        <f>BO5*BD7</f>
        <v>7200</v>
      </c>
      <c r="BP7" s="128">
        <f>BP5*BD7</f>
        <v>7200</v>
      </c>
      <c r="BQ7" s="13">
        <f t="shared" si="6"/>
        <v>68400</v>
      </c>
      <c r="BT7" s="195"/>
      <c r="BU7" s="195"/>
      <c r="BV7" s="191"/>
      <c r="BW7" s="196"/>
      <c r="BX7" s="196"/>
      <c r="BY7" s="196"/>
      <c r="BZ7" s="196"/>
      <c r="CA7" s="196"/>
      <c r="CB7" s="533"/>
      <c r="CC7" s="538"/>
      <c r="CD7" s="538"/>
      <c r="CF7" s="195"/>
      <c r="CG7" s="191"/>
      <c r="CH7" s="196"/>
      <c r="CI7" s="196"/>
      <c r="CJ7" s="196"/>
      <c r="CK7" s="196"/>
      <c r="CL7" s="196"/>
      <c r="CM7" s="533"/>
      <c r="CN7" s="538"/>
      <c r="CO7" s="538"/>
    </row>
    <row r="8" spans="1:93" ht="15" thickBot="1" x14ac:dyDescent="0.35">
      <c r="A8" s="328" t="s">
        <v>8</v>
      </c>
      <c r="B8" s="329">
        <v>3</v>
      </c>
      <c r="C8" s="330">
        <f>C5*B8</f>
        <v>5400</v>
      </c>
      <c r="D8" s="330">
        <f>D5*B8</f>
        <v>10800</v>
      </c>
      <c r="E8" s="331">
        <f>E5*B8</f>
        <v>10800</v>
      </c>
      <c r="F8" s="331">
        <f>F5*B8</f>
        <v>10800</v>
      </c>
      <c r="G8" s="331">
        <f>G5*B8</f>
        <v>10800</v>
      </c>
      <c r="H8" s="332">
        <f>H5*B8</f>
        <v>10800</v>
      </c>
      <c r="I8" s="329">
        <f>I5*B8</f>
        <v>21600</v>
      </c>
      <c r="J8" s="13">
        <f t="shared" si="1"/>
        <v>59400</v>
      </c>
      <c r="O8" s="328" t="s">
        <v>8</v>
      </c>
      <c r="P8" s="329">
        <v>3</v>
      </c>
      <c r="Q8" s="330">
        <f>Q5*P8</f>
        <v>5400</v>
      </c>
      <c r="R8" s="330">
        <f>R5*P8</f>
        <v>10800</v>
      </c>
      <c r="S8" s="331">
        <f>S5*P8</f>
        <v>10800</v>
      </c>
      <c r="T8" s="331">
        <f>T5*P8</f>
        <v>10800</v>
      </c>
      <c r="U8" s="331">
        <f>U5*P8</f>
        <v>10800</v>
      </c>
      <c r="V8" s="332">
        <f>V5*P8</f>
        <v>10800</v>
      </c>
      <c r="W8" s="329">
        <f>W5*P8</f>
        <v>21600</v>
      </c>
      <c r="X8" s="13">
        <f t="shared" si="2"/>
        <v>59400</v>
      </c>
      <c r="AC8" s="107" t="s">
        <v>8</v>
      </c>
      <c r="AD8" s="129">
        <v>3</v>
      </c>
      <c r="AE8" s="146">
        <f>AE5*AD8</f>
        <v>5400</v>
      </c>
      <c r="AF8" s="146">
        <f>AF5*AD8</f>
        <v>10800</v>
      </c>
      <c r="AG8" s="157">
        <f>AG5*AD8</f>
        <v>10800</v>
      </c>
      <c r="AH8" s="157">
        <f>AH5*AD8</f>
        <v>10800</v>
      </c>
      <c r="AI8" s="486">
        <f>AI5*AD8</f>
        <v>10800</v>
      </c>
      <c r="AJ8" s="129">
        <f>AJ5*AD8</f>
        <v>21600</v>
      </c>
      <c r="AK8" s="438">
        <f t="shared" si="3"/>
        <v>48600</v>
      </c>
      <c r="AP8" s="107" t="s">
        <v>8</v>
      </c>
      <c r="AQ8" s="129">
        <v>3</v>
      </c>
      <c r="AR8" s="146">
        <f>AR5*AQ8</f>
        <v>5400</v>
      </c>
      <c r="AS8" s="146">
        <f>AS5*AQ8</f>
        <v>10800</v>
      </c>
      <c r="AT8" s="157">
        <f>AT5*AQ8</f>
        <v>10800</v>
      </c>
      <c r="AU8" s="157">
        <f>AU5*AQ8</f>
        <v>10800</v>
      </c>
      <c r="AV8" s="486">
        <f>AV5*AQ8</f>
        <v>10800</v>
      </c>
      <c r="AW8" s="129">
        <f>AW5*AQ8</f>
        <v>21600</v>
      </c>
      <c r="AX8" s="471">
        <f t="shared" si="4"/>
        <v>48600</v>
      </c>
      <c r="AY8" s="482"/>
      <c r="AZ8" s="482"/>
      <c r="BC8" s="107" t="s">
        <v>8</v>
      </c>
      <c r="BD8" s="129">
        <v>3</v>
      </c>
      <c r="BE8" s="146">
        <f>BE5*BD8</f>
        <v>5400</v>
      </c>
      <c r="BF8" s="146">
        <f>BF5*BD8</f>
        <v>10800</v>
      </c>
      <c r="BG8" s="157">
        <f>BG5*BD8</f>
        <v>10800</v>
      </c>
      <c r="BH8" s="157">
        <f>BH5*BD8</f>
        <v>10800</v>
      </c>
      <c r="BI8" s="157">
        <f>BI5*BD8</f>
        <v>10800</v>
      </c>
      <c r="BJ8" s="130">
        <f>BJ5*BD8</f>
        <v>10800</v>
      </c>
      <c r="BK8" s="129">
        <f>BK5*BD8</f>
        <v>21600</v>
      </c>
      <c r="BL8" s="13">
        <f t="shared" si="0"/>
        <v>59400</v>
      </c>
      <c r="BM8" s="157">
        <f>BM5*BD8</f>
        <v>10800</v>
      </c>
      <c r="BN8" s="157">
        <f>BN5*BD8</f>
        <v>10800</v>
      </c>
      <c r="BO8" s="157">
        <f>BO5*BD8</f>
        <v>10800</v>
      </c>
      <c r="BP8" s="130">
        <f>BP5*BD8</f>
        <v>10800</v>
      </c>
      <c r="BQ8" s="13">
        <f t="shared" si="6"/>
        <v>102600</v>
      </c>
      <c r="BT8" s="195"/>
      <c r="BU8" s="215" t="s">
        <v>35</v>
      </c>
      <c r="BV8" s="100" t="s">
        <v>32</v>
      </c>
      <c r="BW8" s="1218" t="s">
        <v>97</v>
      </c>
      <c r="BX8" s="1222"/>
      <c r="BY8" s="1222"/>
      <c r="BZ8" s="1222"/>
      <c r="CA8" s="1222"/>
      <c r="CB8" s="344" t="s">
        <v>59</v>
      </c>
      <c r="CC8" s="9" t="s">
        <v>42</v>
      </c>
      <c r="CD8" s="538"/>
      <c r="CF8" s="195"/>
      <c r="CG8" s="191"/>
      <c r="CH8" s="1271"/>
      <c r="CI8" s="1271"/>
      <c r="CJ8" s="1271"/>
      <c r="CK8" s="1271"/>
      <c r="CL8" s="1271"/>
      <c r="CM8" s="533"/>
      <c r="CN8" s="538"/>
      <c r="CO8" s="538"/>
    </row>
    <row r="9" spans="1:93" ht="15.6" thickTop="1" thickBot="1" x14ac:dyDescent="0.35">
      <c r="A9" s="108" t="s">
        <v>12</v>
      </c>
      <c r="B9" s="1158">
        <v>4.5</v>
      </c>
      <c r="C9" s="1173">
        <f>C5*B9</f>
        <v>8100</v>
      </c>
      <c r="D9" s="1156">
        <f>D5*B9</f>
        <v>16200</v>
      </c>
      <c r="E9" s="1156">
        <f>E5*B9</f>
        <v>16200</v>
      </c>
      <c r="F9" s="1156">
        <f>F5*B9</f>
        <v>16200</v>
      </c>
      <c r="G9" s="1156">
        <f>G5*B9</f>
        <v>16200</v>
      </c>
      <c r="H9" s="1162">
        <f>H5*B9</f>
        <v>16200</v>
      </c>
      <c r="I9" s="1158">
        <f>I5*B9</f>
        <v>32400</v>
      </c>
      <c r="J9" s="1179">
        <f>C9+D9+E9+F9+G9+H9</f>
        <v>89100</v>
      </c>
      <c r="O9" s="108" t="s">
        <v>12</v>
      </c>
      <c r="P9" s="1158">
        <v>4.5</v>
      </c>
      <c r="Q9" s="1173">
        <f>Q5*P9</f>
        <v>8100</v>
      </c>
      <c r="R9" s="1156">
        <f>R5*P9</f>
        <v>16200</v>
      </c>
      <c r="S9" s="1156">
        <f>S5*P9</f>
        <v>16200</v>
      </c>
      <c r="T9" s="1156">
        <f>T5*P9</f>
        <v>16200</v>
      </c>
      <c r="U9" s="1156">
        <f>U5*P9</f>
        <v>16200</v>
      </c>
      <c r="V9" s="1162">
        <f>V5*P9</f>
        <v>16200</v>
      </c>
      <c r="W9" s="1158">
        <f>W5*P9</f>
        <v>32400</v>
      </c>
      <c r="X9" s="1179">
        <f>Q9+R9+S9+T9+U9+V9</f>
        <v>89100</v>
      </c>
      <c r="AC9" s="108" t="s">
        <v>12</v>
      </c>
      <c r="AD9" s="1158">
        <v>4.5</v>
      </c>
      <c r="AE9" s="1173">
        <f>AE5*AD9</f>
        <v>8100</v>
      </c>
      <c r="AF9" s="1156">
        <f>AF5*AD9</f>
        <v>16200</v>
      </c>
      <c r="AG9" s="1156">
        <f>AG5*AD9</f>
        <v>16200</v>
      </c>
      <c r="AH9" s="1156">
        <f>AH5*AD9</f>
        <v>16200</v>
      </c>
      <c r="AI9" s="1240">
        <f>AI5*AD9</f>
        <v>16200</v>
      </c>
      <c r="AJ9" s="1158">
        <f>AJ5*AD9</f>
        <v>32400</v>
      </c>
      <c r="AK9" s="1179">
        <f t="shared" si="3"/>
        <v>72900</v>
      </c>
      <c r="AP9" s="108" t="s">
        <v>12</v>
      </c>
      <c r="AQ9" s="1158">
        <v>4.5</v>
      </c>
      <c r="AR9" s="1173">
        <f>AR5*AQ9</f>
        <v>8100</v>
      </c>
      <c r="AS9" s="1156">
        <f>AS5*AQ9</f>
        <v>16200</v>
      </c>
      <c r="AT9" s="1156">
        <f>AT5*AQ9</f>
        <v>16200</v>
      </c>
      <c r="AU9" s="1156">
        <f>AU5*AQ9</f>
        <v>16200</v>
      </c>
      <c r="AV9" s="1240">
        <f>AV5*AQ9</f>
        <v>16200</v>
      </c>
      <c r="AW9" s="1158">
        <f>AW5*AQ9</f>
        <v>32400</v>
      </c>
      <c r="AX9" s="1179">
        <f t="shared" si="4"/>
        <v>72900</v>
      </c>
      <c r="AY9" s="482"/>
      <c r="AZ9" s="482"/>
      <c r="BC9" s="108" t="s">
        <v>12</v>
      </c>
      <c r="BD9" s="1158">
        <v>5</v>
      </c>
      <c r="BE9" s="1173">
        <f>BE5*BD9</f>
        <v>9000</v>
      </c>
      <c r="BF9" s="1156">
        <f>BF5*BD9</f>
        <v>18000</v>
      </c>
      <c r="BG9" s="1156">
        <f>BG5*BD9</f>
        <v>18000</v>
      </c>
      <c r="BH9" s="1156">
        <f>BH5*BD9</f>
        <v>18000</v>
      </c>
      <c r="BI9" s="1156">
        <f>BI5*BD9</f>
        <v>18000</v>
      </c>
      <c r="BJ9" s="1162">
        <f>BJ5*BD9</f>
        <v>18000</v>
      </c>
      <c r="BK9" s="1158">
        <f>BK5*BD9</f>
        <v>36000</v>
      </c>
      <c r="BL9" s="1148">
        <f t="shared" si="0"/>
        <v>99000</v>
      </c>
      <c r="BM9" s="1156">
        <f>BM5*BD9</f>
        <v>18000</v>
      </c>
      <c r="BN9" s="1156">
        <f>BN5*BD9</f>
        <v>18000</v>
      </c>
      <c r="BO9" s="1156">
        <f>BO5*BD9</f>
        <v>18000</v>
      </c>
      <c r="BP9" s="1162">
        <f>BP5*BD9</f>
        <v>18000</v>
      </c>
      <c r="BQ9" s="1179">
        <f t="shared" si="6"/>
        <v>171000</v>
      </c>
      <c r="BT9" s="192"/>
      <c r="BU9" s="461" t="s">
        <v>53</v>
      </c>
      <c r="BV9" s="100" t="s">
        <v>33</v>
      </c>
      <c r="BW9" s="217">
        <v>0</v>
      </c>
      <c r="BX9" s="218">
        <v>1</v>
      </c>
      <c r="BY9" s="218">
        <v>2</v>
      </c>
      <c r="BZ9" s="218">
        <v>3</v>
      </c>
      <c r="CA9" s="219">
        <v>4</v>
      </c>
      <c r="CB9" s="13" t="s">
        <v>34</v>
      </c>
      <c r="CC9" s="540"/>
      <c r="CD9" s="538"/>
      <c r="CF9" s="195"/>
      <c r="CG9" s="191"/>
      <c r="CH9" s="538"/>
      <c r="CI9" s="538"/>
      <c r="CJ9" s="538"/>
      <c r="CK9" s="538"/>
      <c r="CL9" s="538"/>
      <c r="CM9" s="538"/>
      <c r="CN9" s="538"/>
      <c r="CO9" s="538"/>
    </row>
    <row r="10" spans="1:93" ht="15.6" thickTop="1" thickBot="1" x14ac:dyDescent="0.35">
      <c r="A10" s="109" t="s">
        <v>16</v>
      </c>
      <c r="B10" s="1236"/>
      <c r="C10" s="1239"/>
      <c r="D10" s="1265"/>
      <c r="E10" s="1265"/>
      <c r="F10" s="1265"/>
      <c r="G10" s="1265"/>
      <c r="H10" s="1264"/>
      <c r="I10" s="1236"/>
      <c r="J10" s="1200"/>
      <c r="O10" s="109" t="s">
        <v>16</v>
      </c>
      <c r="P10" s="1236"/>
      <c r="Q10" s="1239"/>
      <c r="R10" s="1265"/>
      <c r="S10" s="1265"/>
      <c r="T10" s="1265"/>
      <c r="U10" s="1265"/>
      <c r="V10" s="1264"/>
      <c r="W10" s="1236"/>
      <c r="X10" s="1200"/>
      <c r="AC10" s="109" t="s">
        <v>16</v>
      </c>
      <c r="AD10" s="1236"/>
      <c r="AE10" s="1239"/>
      <c r="AF10" s="1265"/>
      <c r="AG10" s="1265"/>
      <c r="AH10" s="1265"/>
      <c r="AI10" s="1241"/>
      <c r="AJ10" s="1236"/>
      <c r="AK10" s="1200"/>
      <c r="AP10" s="109" t="s">
        <v>16</v>
      </c>
      <c r="AQ10" s="1236"/>
      <c r="AR10" s="1239"/>
      <c r="AS10" s="1265"/>
      <c r="AT10" s="1265"/>
      <c r="AU10" s="1265"/>
      <c r="AV10" s="1241"/>
      <c r="AW10" s="1236"/>
      <c r="AX10" s="1200"/>
      <c r="AY10" s="482"/>
      <c r="AZ10" s="482"/>
      <c r="BC10" s="109" t="s">
        <v>16</v>
      </c>
      <c r="BD10" s="1236"/>
      <c r="BE10" s="1239"/>
      <c r="BF10" s="1265"/>
      <c r="BG10" s="1265"/>
      <c r="BH10" s="1265"/>
      <c r="BI10" s="1265"/>
      <c r="BJ10" s="1264"/>
      <c r="BK10" s="1236"/>
      <c r="BL10" s="1190"/>
      <c r="BM10" s="1265"/>
      <c r="BN10" s="1265"/>
      <c r="BO10" s="1265"/>
      <c r="BP10" s="1264"/>
      <c r="BQ10" s="1200"/>
      <c r="BT10" s="192"/>
      <c r="BU10" s="541" t="s">
        <v>118</v>
      </c>
      <c r="BV10" s="329">
        <v>0.5</v>
      </c>
      <c r="BW10" s="330">
        <f t="shared" ref="BW10:CB10" si="7">BW17+BW24*2.333+BW31*100</f>
        <v>6832.5000000000009</v>
      </c>
      <c r="BX10" s="330">
        <f t="shared" si="7"/>
        <v>156247.5</v>
      </c>
      <c r="BY10" s="330">
        <f t="shared" si="7"/>
        <v>104165</v>
      </c>
      <c r="BZ10" s="330">
        <f t="shared" si="7"/>
        <v>104165</v>
      </c>
      <c r="CA10" s="494">
        <f t="shared" si="7"/>
        <v>104165</v>
      </c>
      <c r="CB10" s="329">
        <f t="shared" si="7"/>
        <v>208330</v>
      </c>
      <c r="CC10" s="539">
        <f>BW10+BX10+BY10+BZ10+CA10</f>
        <v>475575</v>
      </c>
      <c r="CD10" s="538"/>
      <c r="CF10" s="192"/>
      <c r="CG10" s="538"/>
      <c r="CH10" s="538"/>
      <c r="CI10" s="538"/>
      <c r="CJ10" s="538"/>
      <c r="CK10" s="538"/>
      <c r="CL10" s="538"/>
      <c r="CM10" s="538"/>
      <c r="CN10" s="538"/>
      <c r="CO10" s="538"/>
    </row>
    <row r="11" spans="1:93" ht="15" thickBot="1" x14ac:dyDescent="0.35">
      <c r="A11" s="110" t="s">
        <v>9</v>
      </c>
      <c r="B11" s="1159"/>
      <c r="C11" s="1174"/>
      <c r="D11" s="1157"/>
      <c r="E11" s="1157"/>
      <c r="F11" s="1157"/>
      <c r="G11" s="1157"/>
      <c r="H11" s="1163"/>
      <c r="I11" s="1159"/>
      <c r="J11" s="1180"/>
      <c r="O11" s="110" t="s">
        <v>9</v>
      </c>
      <c r="P11" s="1159"/>
      <c r="Q11" s="1174"/>
      <c r="R11" s="1157"/>
      <c r="S11" s="1157"/>
      <c r="T11" s="1157"/>
      <c r="U11" s="1157"/>
      <c r="V11" s="1163"/>
      <c r="W11" s="1159"/>
      <c r="X11" s="1180"/>
      <c r="AC11" s="110" t="s">
        <v>9</v>
      </c>
      <c r="AD11" s="1159"/>
      <c r="AE11" s="1174"/>
      <c r="AF11" s="1157"/>
      <c r="AG11" s="1157"/>
      <c r="AH11" s="1157"/>
      <c r="AI11" s="1242"/>
      <c r="AJ11" s="1159"/>
      <c r="AK11" s="1180"/>
      <c r="AP11" s="110" t="s">
        <v>9</v>
      </c>
      <c r="AQ11" s="1159"/>
      <c r="AR11" s="1174"/>
      <c r="AS11" s="1157"/>
      <c r="AT11" s="1157"/>
      <c r="AU11" s="1157"/>
      <c r="AV11" s="1242"/>
      <c r="AW11" s="1159"/>
      <c r="AX11" s="1180"/>
      <c r="AY11" s="482"/>
      <c r="AZ11" s="482"/>
      <c r="BC11" s="110" t="s">
        <v>9</v>
      </c>
      <c r="BD11" s="1159"/>
      <c r="BE11" s="1174"/>
      <c r="BF11" s="1157"/>
      <c r="BG11" s="1157"/>
      <c r="BH11" s="1157"/>
      <c r="BI11" s="1157"/>
      <c r="BJ11" s="1163"/>
      <c r="BK11" s="1159"/>
      <c r="BL11" s="1149"/>
      <c r="BM11" s="1157"/>
      <c r="BN11" s="1157"/>
      <c r="BO11" s="1157"/>
      <c r="BP11" s="1163"/>
      <c r="BQ11" s="1180"/>
      <c r="BT11" s="192"/>
      <c r="BU11" s="441" t="s">
        <v>98</v>
      </c>
      <c r="BV11" s="383">
        <v>1</v>
      </c>
      <c r="BW11" s="384">
        <f>BW18+BW25*2.333+BW32*400</f>
        <v>13665.000000000002</v>
      </c>
      <c r="BX11" s="384">
        <f t="shared" ref="BX11:CB11" si="8">BX18+BX25*2.333+BX32*400</f>
        <v>1122495</v>
      </c>
      <c r="BY11" s="384">
        <f t="shared" si="8"/>
        <v>748330</v>
      </c>
      <c r="BZ11" s="384">
        <f t="shared" si="8"/>
        <v>748330</v>
      </c>
      <c r="CA11" s="449">
        <f t="shared" si="8"/>
        <v>748330</v>
      </c>
      <c r="CB11" s="383">
        <f t="shared" si="8"/>
        <v>1496660</v>
      </c>
      <c r="CC11" s="539">
        <f t="shared" ref="CC11:CC13" si="9">BW11+BX11+BY11+BZ11+CA11</f>
        <v>3381150</v>
      </c>
      <c r="CD11" s="538"/>
      <c r="CF11" s="192"/>
      <c r="CG11" s="538"/>
      <c r="CH11" s="538"/>
      <c r="CI11" s="538"/>
      <c r="CJ11" s="538"/>
      <c r="CK11" s="538"/>
      <c r="CL11" s="538"/>
      <c r="CM11" s="538"/>
      <c r="CN11" s="538"/>
      <c r="CO11" s="538"/>
    </row>
    <row r="12" spans="1:93" ht="15" thickBot="1" x14ac:dyDescent="0.35">
      <c r="A12" s="111" t="s">
        <v>10</v>
      </c>
      <c r="B12" s="1191">
        <v>5.5</v>
      </c>
      <c r="C12" s="1184">
        <f>C5*B12</f>
        <v>9900</v>
      </c>
      <c r="D12" s="1181">
        <f>D5*B12</f>
        <v>19800</v>
      </c>
      <c r="E12" s="1181">
        <f>E5*B12</f>
        <v>19800</v>
      </c>
      <c r="F12" s="1181">
        <f>F5*B12</f>
        <v>19800</v>
      </c>
      <c r="G12" s="1181">
        <f>G5*B12</f>
        <v>19800</v>
      </c>
      <c r="H12" s="1194">
        <f>H5*B12</f>
        <v>19800</v>
      </c>
      <c r="I12" s="1191">
        <f>I5*B12</f>
        <v>39600</v>
      </c>
      <c r="J12" s="1179">
        <f>C12+D12+E12+F12+G12+H12</f>
        <v>108900</v>
      </c>
      <c r="O12" s="111" t="s">
        <v>10</v>
      </c>
      <c r="P12" s="1191">
        <v>5.5</v>
      </c>
      <c r="Q12" s="1184">
        <f>Q5*P12</f>
        <v>9900</v>
      </c>
      <c r="R12" s="1181">
        <f>R5*P12</f>
        <v>19800</v>
      </c>
      <c r="S12" s="1181">
        <f>S5*P12</f>
        <v>19800</v>
      </c>
      <c r="T12" s="1181">
        <f>T5*P12</f>
        <v>19800</v>
      </c>
      <c r="U12" s="1181">
        <f>U5*P12</f>
        <v>19800</v>
      </c>
      <c r="V12" s="1194">
        <f>V5*P12</f>
        <v>19800</v>
      </c>
      <c r="W12" s="1191">
        <f>W5*P12</f>
        <v>39600</v>
      </c>
      <c r="X12" s="1179">
        <f>Q12+R12+S12+T12+U12+V12</f>
        <v>108900</v>
      </c>
      <c r="AC12" s="111" t="s">
        <v>10</v>
      </c>
      <c r="AD12" s="1191">
        <v>5.5</v>
      </c>
      <c r="AE12" s="1184">
        <f>AE5*AD12</f>
        <v>9900</v>
      </c>
      <c r="AF12" s="1181">
        <f>AF5*AD12</f>
        <v>19800</v>
      </c>
      <c r="AG12" s="1181">
        <f>AG5*AD12</f>
        <v>19800</v>
      </c>
      <c r="AH12" s="1181">
        <f>AH5*AD12</f>
        <v>19800</v>
      </c>
      <c r="AI12" s="1243">
        <f>AI5*AD12</f>
        <v>19800</v>
      </c>
      <c r="AJ12" s="1191">
        <f>AJ5*AD12</f>
        <v>39600</v>
      </c>
      <c r="AK12" s="1179">
        <f t="shared" si="3"/>
        <v>89100</v>
      </c>
      <c r="AP12" s="111" t="s">
        <v>10</v>
      </c>
      <c r="AQ12" s="1191">
        <v>5.5</v>
      </c>
      <c r="AR12" s="1184">
        <f>AR5*AQ12</f>
        <v>9900</v>
      </c>
      <c r="AS12" s="1181">
        <f>AS5*AQ12</f>
        <v>19800</v>
      </c>
      <c r="AT12" s="1181">
        <f>AT5*AQ12</f>
        <v>19800</v>
      </c>
      <c r="AU12" s="1181">
        <f>AU5*AQ12</f>
        <v>19800</v>
      </c>
      <c r="AV12" s="1243">
        <f>AV5*AQ12</f>
        <v>19800</v>
      </c>
      <c r="AW12" s="1191">
        <f>AW5*AQ12</f>
        <v>39600</v>
      </c>
      <c r="AX12" s="1179">
        <f t="shared" ref="AX12" si="10">AR12+AS12+AT12+AU12+AV12</f>
        <v>89100</v>
      </c>
      <c r="AY12" s="482"/>
      <c r="AZ12" s="482"/>
      <c r="BC12" s="111" t="s">
        <v>10</v>
      </c>
      <c r="BD12" s="1191">
        <v>7</v>
      </c>
      <c r="BE12" s="1184">
        <f>BE5*BD12</f>
        <v>12600</v>
      </c>
      <c r="BF12" s="1181">
        <f>BF5*BD12</f>
        <v>25200</v>
      </c>
      <c r="BG12" s="1181">
        <f>BG5*BD12</f>
        <v>25200</v>
      </c>
      <c r="BH12" s="1181">
        <f>BH5*BD12</f>
        <v>25200</v>
      </c>
      <c r="BI12" s="1181">
        <f>BI5*BD12</f>
        <v>25200</v>
      </c>
      <c r="BJ12" s="1194">
        <f>BJ5*BD12</f>
        <v>25200</v>
      </c>
      <c r="BK12" s="1191">
        <f>BK5*BD12</f>
        <v>50400</v>
      </c>
      <c r="BL12" s="1148">
        <f>BE12+BF12+BG12+BH12+BI12+BJ12</f>
        <v>138600</v>
      </c>
      <c r="BM12" s="1181">
        <f>BM5*BD12</f>
        <v>25200</v>
      </c>
      <c r="BN12" s="1181">
        <f>BN5*BD12</f>
        <v>25200</v>
      </c>
      <c r="BO12" s="1181">
        <f>BO5*BD12</f>
        <v>25200</v>
      </c>
      <c r="BP12" s="1194">
        <f>BP5*BD12</f>
        <v>25200</v>
      </c>
      <c r="BQ12" s="1179">
        <f t="shared" si="6"/>
        <v>239400</v>
      </c>
      <c r="BT12" s="518"/>
      <c r="BU12" s="443" t="s">
        <v>99</v>
      </c>
      <c r="BV12" s="444">
        <v>1</v>
      </c>
      <c r="BW12" s="445">
        <f t="shared" ref="BW12:CB12" si="11">BW19+BW26*2.333+BW33*400</f>
        <v>13665.000000000002</v>
      </c>
      <c r="BX12" s="445">
        <f t="shared" si="11"/>
        <v>1122495</v>
      </c>
      <c r="BY12" s="445">
        <f t="shared" si="11"/>
        <v>748330</v>
      </c>
      <c r="BZ12" s="445">
        <f t="shared" si="11"/>
        <v>748330</v>
      </c>
      <c r="CA12" s="450">
        <f t="shared" si="11"/>
        <v>748330</v>
      </c>
      <c r="CB12" s="444">
        <f t="shared" si="11"/>
        <v>1496660</v>
      </c>
      <c r="CC12" s="539">
        <f t="shared" si="9"/>
        <v>3381150</v>
      </c>
      <c r="CD12" s="538"/>
      <c r="CF12" s="192"/>
      <c r="CG12" s="538"/>
      <c r="CH12" s="538"/>
      <c r="CI12" s="538"/>
      <c r="CJ12" s="538"/>
      <c r="CK12" s="538"/>
      <c r="CL12" s="538"/>
      <c r="CM12" s="538"/>
      <c r="CN12" s="538"/>
      <c r="CO12" s="538"/>
    </row>
    <row r="13" spans="1:93" ht="15" thickBot="1" x14ac:dyDescent="0.35">
      <c r="A13" s="112" t="s">
        <v>17</v>
      </c>
      <c r="B13" s="1192"/>
      <c r="C13" s="1185"/>
      <c r="D13" s="1182"/>
      <c r="E13" s="1182"/>
      <c r="F13" s="1182"/>
      <c r="G13" s="1182"/>
      <c r="H13" s="1195"/>
      <c r="I13" s="1192"/>
      <c r="J13" s="1200"/>
      <c r="O13" s="112" t="s">
        <v>17</v>
      </c>
      <c r="P13" s="1192"/>
      <c r="Q13" s="1185"/>
      <c r="R13" s="1182"/>
      <c r="S13" s="1182"/>
      <c r="T13" s="1182"/>
      <c r="U13" s="1182"/>
      <c r="V13" s="1195"/>
      <c r="W13" s="1192"/>
      <c r="X13" s="1200"/>
      <c r="AC13" s="112" t="s">
        <v>17</v>
      </c>
      <c r="AD13" s="1192"/>
      <c r="AE13" s="1185"/>
      <c r="AF13" s="1182"/>
      <c r="AG13" s="1182"/>
      <c r="AH13" s="1182"/>
      <c r="AI13" s="1244"/>
      <c r="AJ13" s="1192"/>
      <c r="AK13" s="1200"/>
      <c r="AP13" s="112" t="s">
        <v>17</v>
      </c>
      <c r="AQ13" s="1192"/>
      <c r="AR13" s="1185"/>
      <c r="AS13" s="1182"/>
      <c r="AT13" s="1182"/>
      <c r="AU13" s="1182"/>
      <c r="AV13" s="1244"/>
      <c r="AW13" s="1192"/>
      <c r="AX13" s="1200"/>
      <c r="AY13" s="482"/>
      <c r="AZ13" s="482"/>
      <c r="BC13" s="112" t="s">
        <v>17</v>
      </c>
      <c r="BD13" s="1192"/>
      <c r="BE13" s="1185"/>
      <c r="BF13" s="1182"/>
      <c r="BG13" s="1182"/>
      <c r="BH13" s="1182"/>
      <c r="BI13" s="1182"/>
      <c r="BJ13" s="1195"/>
      <c r="BK13" s="1192"/>
      <c r="BL13" s="1190"/>
      <c r="BM13" s="1182"/>
      <c r="BN13" s="1182"/>
      <c r="BO13" s="1182"/>
      <c r="BP13" s="1195"/>
      <c r="BQ13" s="1200"/>
      <c r="BT13" s="195"/>
      <c r="BU13" s="547" t="s">
        <v>100</v>
      </c>
      <c r="BV13" s="198">
        <v>1</v>
      </c>
      <c r="BW13" s="147">
        <f t="shared" ref="BW13:CB13" si="12">BW20+BW27*2.333+BW34*400</f>
        <v>13665.000000000002</v>
      </c>
      <c r="BX13" s="147">
        <f t="shared" si="12"/>
        <v>1122495</v>
      </c>
      <c r="BY13" s="147">
        <f t="shared" si="12"/>
        <v>748330</v>
      </c>
      <c r="BZ13" s="147">
        <f t="shared" si="12"/>
        <v>748330</v>
      </c>
      <c r="CA13" s="495">
        <f t="shared" si="12"/>
        <v>748330</v>
      </c>
      <c r="CB13" s="131">
        <f t="shared" si="12"/>
        <v>1496660</v>
      </c>
      <c r="CC13" s="13">
        <f t="shared" si="9"/>
        <v>3381150</v>
      </c>
      <c r="CD13" s="538"/>
      <c r="CF13" s="192"/>
      <c r="CG13" s="538"/>
      <c r="CH13" s="538"/>
      <c r="CI13" s="538"/>
      <c r="CJ13" s="538"/>
      <c r="CK13" s="538"/>
      <c r="CL13" s="538"/>
      <c r="CM13" s="538"/>
      <c r="CN13" s="538"/>
      <c r="CO13" s="538"/>
    </row>
    <row r="14" spans="1:93" ht="15" thickBot="1" x14ac:dyDescent="0.35">
      <c r="A14" s="113" t="s">
        <v>18</v>
      </c>
      <c r="B14" s="1193"/>
      <c r="C14" s="1186"/>
      <c r="D14" s="1183"/>
      <c r="E14" s="1183"/>
      <c r="F14" s="1183"/>
      <c r="G14" s="1183"/>
      <c r="H14" s="1196"/>
      <c r="I14" s="1193"/>
      <c r="J14" s="1180"/>
      <c r="O14" s="113" t="s">
        <v>18</v>
      </c>
      <c r="P14" s="1193"/>
      <c r="Q14" s="1186"/>
      <c r="R14" s="1183"/>
      <c r="S14" s="1183"/>
      <c r="T14" s="1183"/>
      <c r="U14" s="1183"/>
      <c r="V14" s="1196"/>
      <c r="W14" s="1193"/>
      <c r="X14" s="1180"/>
      <c r="AC14" s="113" t="s">
        <v>18</v>
      </c>
      <c r="AD14" s="1193"/>
      <c r="AE14" s="1186"/>
      <c r="AF14" s="1183"/>
      <c r="AG14" s="1183"/>
      <c r="AH14" s="1183"/>
      <c r="AI14" s="1245"/>
      <c r="AJ14" s="1193"/>
      <c r="AK14" s="1180"/>
      <c r="AP14" s="113" t="s">
        <v>18</v>
      </c>
      <c r="AQ14" s="1193"/>
      <c r="AR14" s="1186"/>
      <c r="AS14" s="1183"/>
      <c r="AT14" s="1183"/>
      <c r="AU14" s="1183"/>
      <c r="AV14" s="1245"/>
      <c r="AW14" s="1193"/>
      <c r="AX14" s="1180"/>
      <c r="AY14" s="482"/>
      <c r="AZ14" s="482"/>
      <c r="BC14" s="113" t="s">
        <v>18</v>
      </c>
      <c r="BD14" s="1193"/>
      <c r="BE14" s="1186"/>
      <c r="BF14" s="1183"/>
      <c r="BG14" s="1183"/>
      <c r="BH14" s="1183"/>
      <c r="BI14" s="1183"/>
      <c r="BJ14" s="1196"/>
      <c r="BK14" s="1193"/>
      <c r="BL14" s="1149"/>
      <c r="BM14" s="1183"/>
      <c r="BN14" s="1183"/>
      <c r="BO14" s="1183"/>
      <c r="BP14" s="1196"/>
      <c r="BQ14" s="1180"/>
      <c r="BT14" s="195"/>
      <c r="BU14" s="195"/>
      <c r="BV14" s="191"/>
      <c r="BW14" s="538"/>
      <c r="BX14" s="538"/>
      <c r="BY14" s="538"/>
      <c r="BZ14" s="538"/>
      <c r="CA14" s="538"/>
      <c r="CB14" s="538"/>
      <c r="CC14" s="538"/>
      <c r="CD14" s="538"/>
      <c r="CF14" s="195"/>
      <c r="CG14" s="191"/>
      <c r="CH14" s="538"/>
      <c r="CI14" s="538"/>
      <c r="CJ14" s="538"/>
      <c r="CK14" s="538"/>
      <c r="CL14" s="538"/>
      <c r="CM14" s="538"/>
      <c r="CN14" s="538"/>
      <c r="CO14" s="538"/>
    </row>
    <row r="15" spans="1:93" ht="15" thickBot="1" x14ac:dyDescent="0.35">
      <c r="A15" s="114" t="s">
        <v>14</v>
      </c>
      <c r="B15" s="1230">
        <v>6.5</v>
      </c>
      <c r="C15" s="1232">
        <f>C5*B15</f>
        <v>11700</v>
      </c>
      <c r="D15" s="1266">
        <f>D5*B15</f>
        <v>23400</v>
      </c>
      <c r="E15" s="1266">
        <f>E5*B15</f>
        <v>23400</v>
      </c>
      <c r="F15" s="1266">
        <f>F5*B15</f>
        <v>23400</v>
      </c>
      <c r="G15" s="1266">
        <f>G5*B15</f>
        <v>23400</v>
      </c>
      <c r="H15" s="1237">
        <f>H5*B15</f>
        <v>23400</v>
      </c>
      <c r="I15" s="1230">
        <f>I5*B15</f>
        <v>46800</v>
      </c>
      <c r="J15" s="1179">
        <f>C15+D15+E15+F15+G15+H15</f>
        <v>128700</v>
      </c>
      <c r="O15" s="114" t="s">
        <v>14</v>
      </c>
      <c r="P15" s="1230">
        <v>6.5</v>
      </c>
      <c r="Q15" s="1232">
        <f>Q5*P15</f>
        <v>11700</v>
      </c>
      <c r="R15" s="1232">
        <f>R5*P15</f>
        <v>23400</v>
      </c>
      <c r="S15" s="1266">
        <f>S5*P15</f>
        <v>23400</v>
      </c>
      <c r="T15" s="1266">
        <f>T5*P15</f>
        <v>23400</v>
      </c>
      <c r="U15" s="1266">
        <f>U5*P15</f>
        <v>23400</v>
      </c>
      <c r="V15" s="1268">
        <f>V5*P15</f>
        <v>23400</v>
      </c>
      <c r="W15" s="1230">
        <f>W5*P15</f>
        <v>46800</v>
      </c>
      <c r="X15" s="1179">
        <f>Q15+R15+S15+T15+U15+V15</f>
        <v>128700</v>
      </c>
      <c r="AC15" s="114" t="s">
        <v>14</v>
      </c>
      <c r="AD15" s="1230">
        <v>6.5</v>
      </c>
      <c r="AE15" s="1232">
        <f>AE5*AD15</f>
        <v>11700</v>
      </c>
      <c r="AF15" s="1232">
        <f>AF5*AD15</f>
        <v>23400</v>
      </c>
      <c r="AG15" s="1266">
        <f>AG5*AD15</f>
        <v>23400</v>
      </c>
      <c r="AH15" s="1266">
        <f>AH5*AD15</f>
        <v>23400</v>
      </c>
      <c r="AI15" s="1234">
        <f>AI5*AD15</f>
        <v>23400</v>
      </c>
      <c r="AJ15" s="1230">
        <f>AJ5*AD15</f>
        <v>46800</v>
      </c>
      <c r="AK15" s="1179">
        <f t="shared" si="3"/>
        <v>105300</v>
      </c>
      <c r="AP15" s="114" t="s">
        <v>14</v>
      </c>
      <c r="AQ15" s="1230">
        <v>6.5</v>
      </c>
      <c r="AR15" s="1232">
        <f>AR5*AQ15</f>
        <v>11700</v>
      </c>
      <c r="AS15" s="1232">
        <f>AS5*AQ15</f>
        <v>23400</v>
      </c>
      <c r="AT15" s="1266">
        <f>AT5*AQ15</f>
        <v>23400</v>
      </c>
      <c r="AU15" s="1266">
        <f>AU5*AQ15</f>
        <v>23400</v>
      </c>
      <c r="AV15" s="1234">
        <f>AV5*AQ15</f>
        <v>23400</v>
      </c>
      <c r="AW15" s="1230">
        <f>AW5*AQ15</f>
        <v>46800</v>
      </c>
      <c r="AX15" s="1179">
        <f t="shared" ref="AX15" si="13">AR15+AS15+AT15+AU15+AV15</f>
        <v>105300</v>
      </c>
      <c r="AY15" s="482"/>
      <c r="AZ15" s="482"/>
      <c r="BC15" s="114" t="s">
        <v>14</v>
      </c>
      <c r="BD15" s="1230">
        <v>10</v>
      </c>
      <c r="BE15" s="1232">
        <f>BE5*BD15</f>
        <v>18000</v>
      </c>
      <c r="BF15" s="1266">
        <f>BF5*BD15</f>
        <v>36000</v>
      </c>
      <c r="BG15" s="1266">
        <f>BG5*BD15</f>
        <v>36000</v>
      </c>
      <c r="BH15" s="1266">
        <f>BH5*BD15</f>
        <v>36000</v>
      </c>
      <c r="BI15" s="1266">
        <f>BI5*BD15</f>
        <v>36000</v>
      </c>
      <c r="BJ15" s="1237">
        <f>BJ5*BD15</f>
        <v>36000</v>
      </c>
      <c r="BK15" s="1230">
        <f>BK5*BD15</f>
        <v>72000</v>
      </c>
      <c r="BL15" s="1148">
        <f>BE15+BF15+BG15+BH15+BI15+BJ15</f>
        <v>198000</v>
      </c>
      <c r="BM15" s="1266">
        <f>BM5*BD15</f>
        <v>36000</v>
      </c>
      <c r="BN15" s="1266">
        <f>BN5*BD15</f>
        <v>36000</v>
      </c>
      <c r="BO15" s="1266">
        <f>BO5*BD15</f>
        <v>36000</v>
      </c>
      <c r="BP15" s="1237">
        <f>BP5*BD15</f>
        <v>36000</v>
      </c>
      <c r="BQ15" s="1179">
        <f t="shared" si="6"/>
        <v>342000</v>
      </c>
      <c r="BT15" s="192"/>
      <c r="BU15" s="314" t="s">
        <v>35</v>
      </c>
      <c r="BV15" s="100" t="s">
        <v>32</v>
      </c>
      <c r="BW15" s="1218" t="s">
        <v>97</v>
      </c>
      <c r="BX15" s="1222"/>
      <c r="BY15" s="1222"/>
      <c r="BZ15" s="1222"/>
      <c r="CA15" s="1222"/>
      <c r="CB15" s="344" t="s">
        <v>59</v>
      </c>
      <c r="CC15" s="9" t="s">
        <v>42</v>
      </c>
      <c r="CD15" s="538"/>
      <c r="CF15" s="195"/>
      <c r="CG15" s="191"/>
      <c r="CH15" s="1271"/>
      <c r="CI15" s="1271"/>
      <c r="CJ15" s="1271"/>
      <c r="CK15" s="1271"/>
      <c r="CL15" s="1271"/>
      <c r="CM15" s="533"/>
      <c r="CN15" s="538"/>
      <c r="CO15" s="538"/>
    </row>
    <row r="16" spans="1:93" ht="15.6" thickTop="1" thickBot="1" x14ac:dyDescent="0.35">
      <c r="A16" s="115" t="s">
        <v>19</v>
      </c>
      <c r="B16" s="1231"/>
      <c r="C16" s="1233"/>
      <c r="D16" s="1267"/>
      <c r="E16" s="1267"/>
      <c r="F16" s="1267"/>
      <c r="G16" s="1267"/>
      <c r="H16" s="1238"/>
      <c r="I16" s="1231"/>
      <c r="J16" s="1180"/>
      <c r="O16" s="115" t="s">
        <v>19</v>
      </c>
      <c r="P16" s="1231"/>
      <c r="Q16" s="1233"/>
      <c r="R16" s="1233"/>
      <c r="S16" s="1267"/>
      <c r="T16" s="1267"/>
      <c r="U16" s="1267"/>
      <c r="V16" s="1269"/>
      <c r="W16" s="1231"/>
      <c r="X16" s="1180"/>
      <c r="AC16" s="115" t="s">
        <v>19</v>
      </c>
      <c r="AD16" s="1231"/>
      <c r="AE16" s="1233"/>
      <c r="AF16" s="1233"/>
      <c r="AG16" s="1267"/>
      <c r="AH16" s="1267"/>
      <c r="AI16" s="1235"/>
      <c r="AJ16" s="1231"/>
      <c r="AK16" s="1180"/>
      <c r="AP16" s="115" t="s">
        <v>19</v>
      </c>
      <c r="AQ16" s="1231"/>
      <c r="AR16" s="1233"/>
      <c r="AS16" s="1233"/>
      <c r="AT16" s="1267"/>
      <c r="AU16" s="1267"/>
      <c r="AV16" s="1235"/>
      <c r="AW16" s="1231"/>
      <c r="AX16" s="1180"/>
      <c r="AY16" s="482"/>
      <c r="AZ16" s="482"/>
      <c r="BC16" s="115" t="s">
        <v>19</v>
      </c>
      <c r="BD16" s="1231"/>
      <c r="BE16" s="1233"/>
      <c r="BF16" s="1267"/>
      <c r="BG16" s="1267"/>
      <c r="BH16" s="1267"/>
      <c r="BI16" s="1267"/>
      <c r="BJ16" s="1238"/>
      <c r="BK16" s="1231"/>
      <c r="BL16" s="1149"/>
      <c r="BM16" s="1267"/>
      <c r="BN16" s="1267"/>
      <c r="BO16" s="1267"/>
      <c r="BP16" s="1238"/>
      <c r="BQ16" s="1180"/>
      <c r="BT16" s="192"/>
      <c r="BU16" s="460" t="s">
        <v>65</v>
      </c>
      <c r="BV16" s="100" t="s">
        <v>33</v>
      </c>
      <c r="BW16" s="217">
        <v>0</v>
      </c>
      <c r="BX16" s="218">
        <v>1</v>
      </c>
      <c r="BY16" s="218">
        <v>2</v>
      </c>
      <c r="BZ16" s="218">
        <v>3</v>
      </c>
      <c r="CA16" s="219">
        <v>4</v>
      </c>
      <c r="CB16" s="13" t="s">
        <v>34</v>
      </c>
      <c r="CC16" s="540"/>
      <c r="CD16" s="538"/>
      <c r="CF16" s="195"/>
      <c r="CG16" s="191"/>
      <c r="CH16" s="538"/>
      <c r="CI16" s="538"/>
      <c r="CJ16" s="538"/>
      <c r="CK16" s="538"/>
      <c r="CL16" s="538"/>
      <c r="CM16" s="538"/>
      <c r="CN16" s="538"/>
      <c r="CO16" s="538"/>
    </row>
    <row r="17" spans="1:93" ht="15" thickBot="1" x14ac:dyDescent="0.35">
      <c r="A17" s="116" t="s">
        <v>15</v>
      </c>
      <c r="B17" s="131">
        <v>8</v>
      </c>
      <c r="C17" s="147">
        <f>C5*B17</f>
        <v>14400</v>
      </c>
      <c r="D17" s="147">
        <f>D5*B17</f>
        <v>28800</v>
      </c>
      <c r="E17" s="158">
        <f>E5*B17</f>
        <v>28800</v>
      </c>
      <c r="F17" s="158">
        <f>F5*B17</f>
        <v>28800</v>
      </c>
      <c r="G17" s="158">
        <f>G5*B17</f>
        <v>28800</v>
      </c>
      <c r="H17" s="132">
        <f>H5*B17</f>
        <v>28800</v>
      </c>
      <c r="I17" s="131">
        <f>I5*B17</f>
        <v>57600</v>
      </c>
      <c r="J17" s="13">
        <f>C17+D17+E17+F17+G17+H17</f>
        <v>158400</v>
      </c>
      <c r="O17" s="116" t="s">
        <v>15</v>
      </c>
      <c r="P17" s="131">
        <v>8</v>
      </c>
      <c r="Q17" s="147">
        <f>Q5*P17</f>
        <v>14400</v>
      </c>
      <c r="R17" s="147">
        <f>R5*P17</f>
        <v>28800</v>
      </c>
      <c r="S17" s="158">
        <f>S5*P17</f>
        <v>28800</v>
      </c>
      <c r="T17" s="158">
        <f>T5*P17</f>
        <v>28800</v>
      </c>
      <c r="U17" s="158">
        <f>U5*P17</f>
        <v>28800</v>
      </c>
      <c r="V17" s="132">
        <f>V5*P17</f>
        <v>28800</v>
      </c>
      <c r="W17" s="131">
        <f>W5*P17</f>
        <v>57600</v>
      </c>
      <c r="X17" s="13">
        <f>Q17+R17+S17+T17+U17+V17</f>
        <v>158400</v>
      </c>
      <c r="AC17" s="116" t="s">
        <v>15</v>
      </c>
      <c r="AD17" s="131">
        <v>8</v>
      </c>
      <c r="AE17" s="147">
        <f>AE5*AD17</f>
        <v>14400</v>
      </c>
      <c r="AF17" s="147">
        <f>AF5*AD17</f>
        <v>28800</v>
      </c>
      <c r="AG17" s="158">
        <f>AG5*AD17</f>
        <v>28800</v>
      </c>
      <c r="AH17" s="158">
        <f>AH5*AD17</f>
        <v>28800</v>
      </c>
      <c r="AI17" s="487">
        <f>AI5*AD17</f>
        <v>28800</v>
      </c>
      <c r="AJ17" s="131">
        <f>AJ5*AD17</f>
        <v>57600</v>
      </c>
      <c r="AK17" s="438">
        <f t="shared" si="3"/>
        <v>129600</v>
      </c>
      <c r="AP17" s="116" t="s">
        <v>15</v>
      </c>
      <c r="AQ17" s="131">
        <v>8</v>
      </c>
      <c r="AR17" s="147">
        <f>AR5*AQ17</f>
        <v>14400</v>
      </c>
      <c r="AS17" s="147">
        <f>AS5*AQ17</f>
        <v>28800</v>
      </c>
      <c r="AT17" s="158">
        <f>AT5*AQ17</f>
        <v>28800</v>
      </c>
      <c r="AU17" s="158">
        <f>AU5*AQ17</f>
        <v>28800</v>
      </c>
      <c r="AV17" s="487">
        <f>AV5*AQ17</f>
        <v>28800</v>
      </c>
      <c r="AW17" s="131">
        <f>AW5*AQ17</f>
        <v>57600</v>
      </c>
      <c r="AX17" s="471">
        <f t="shared" ref="AX17:AX20" si="14">AR17+AS17+AT17+AU17+AV17</f>
        <v>129600</v>
      </c>
      <c r="AY17" s="482"/>
      <c r="AZ17" s="482"/>
      <c r="BC17" s="116" t="s">
        <v>15</v>
      </c>
      <c r="BD17" s="131">
        <v>15</v>
      </c>
      <c r="BE17" s="147">
        <f>BE5*BD17</f>
        <v>27000</v>
      </c>
      <c r="BF17" s="147">
        <f>BF5*BD17</f>
        <v>54000</v>
      </c>
      <c r="BG17" s="158">
        <f>BG5*BD17</f>
        <v>54000</v>
      </c>
      <c r="BH17" s="158">
        <f>BH5*BD17</f>
        <v>54000</v>
      </c>
      <c r="BI17" s="158">
        <f>BI5*BD17</f>
        <v>54000</v>
      </c>
      <c r="BJ17" s="132">
        <f>BJ5*BD17</f>
        <v>54000</v>
      </c>
      <c r="BK17" s="131">
        <f>BK5*BD17</f>
        <v>108000</v>
      </c>
      <c r="BL17" s="13">
        <f>BE17+BF17+BG17+BH17+BI17+BJ17</f>
        <v>297000</v>
      </c>
      <c r="BM17" s="158">
        <f>BM5*BD17</f>
        <v>54000</v>
      </c>
      <c r="BN17" s="158">
        <f>BN5*BD17</f>
        <v>54000</v>
      </c>
      <c r="BO17" s="158">
        <f>BO5*BD17</f>
        <v>54000</v>
      </c>
      <c r="BP17" s="132">
        <f>BP5*BD17</f>
        <v>54000</v>
      </c>
      <c r="BQ17" s="13">
        <f t="shared" si="6"/>
        <v>513000</v>
      </c>
      <c r="BT17" s="192"/>
      <c r="BU17" s="541" t="s">
        <v>118</v>
      </c>
      <c r="BV17" s="329">
        <v>0.5</v>
      </c>
      <c r="BW17" s="330">
        <f>BW18*BV17</f>
        <v>1000</v>
      </c>
      <c r="BX17" s="330">
        <f>BX18*BV17</f>
        <v>3750</v>
      </c>
      <c r="BY17" s="331">
        <f>BY18*BV17</f>
        <v>2500</v>
      </c>
      <c r="BZ17" s="331">
        <f>BZ18*BV17</f>
        <v>2500</v>
      </c>
      <c r="CA17" s="484">
        <f>CA18*BV17</f>
        <v>2500</v>
      </c>
      <c r="CB17" s="329">
        <f>CB18*BV17</f>
        <v>5000</v>
      </c>
      <c r="CC17" s="539">
        <f>BW17+BX17+BY17+BZ17+CA17</f>
        <v>12250</v>
      </c>
      <c r="CD17" s="538"/>
      <c r="CF17" s="192"/>
      <c r="CG17" s="538"/>
      <c r="CH17" s="538"/>
      <c r="CI17" s="538"/>
      <c r="CJ17" s="538"/>
      <c r="CK17" s="538"/>
      <c r="CL17" s="538"/>
      <c r="CM17" s="538"/>
      <c r="CN17" s="538"/>
      <c r="CO17" s="538"/>
    </row>
    <row r="18" spans="1:93" ht="15" thickBot="1" x14ac:dyDescent="0.35">
      <c r="A18" s="670" t="s">
        <v>25</v>
      </c>
      <c r="B18" s="133">
        <v>9</v>
      </c>
      <c r="C18" s="148">
        <f>C5*B18</f>
        <v>16200</v>
      </c>
      <c r="D18" s="148">
        <f>D5*B18</f>
        <v>32400</v>
      </c>
      <c r="E18" s="159">
        <f>E5*B18</f>
        <v>32400</v>
      </c>
      <c r="F18" s="159">
        <f>F5*B18</f>
        <v>32400</v>
      </c>
      <c r="G18" s="159">
        <f>G5*B18</f>
        <v>32400</v>
      </c>
      <c r="H18" s="134">
        <f>H5*B18</f>
        <v>32400</v>
      </c>
      <c r="I18" s="133">
        <f>I5*B18</f>
        <v>64800</v>
      </c>
      <c r="J18" s="13">
        <f>C18+D18+E18+F18+G18+H18</f>
        <v>178200</v>
      </c>
      <c r="O18" s="410" t="s">
        <v>25</v>
      </c>
      <c r="P18" s="133">
        <v>9</v>
      </c>
      <c r="Q18" s="148">
        <f>Q5*P18</f>
        <v>16200</v>
      </c>
      <c r="R18" s="148">
        <f>R5*P18</f>
        <v>32400</v>
      </c>
      <c r="S18" s="159">
        <f>S5*P18</f>
        <v>32400</v>
      </c>
      <c r="T18" s="159">
        <f>T5*P18</f>
        <v>32400</v>
      </c>
      <c r="U18" s="159">
        <f>U5*P18</f>
        <v>32400</v>
      </c>
      <c r="V18" s="134">
        <f>V5*P18</f>
        <v>32400</v>
      </c>
      <c r="W18" s="133">
        <f>W5*P18</f>
        <v>64800</v>
      </c>
      <c r="X18" s="13">
        <f>Q18+R18+S18+T18+U18+V18</f>
        <v>178200</v>
      </c>
      <c r="AC18" s="410" t="s">
        <v>25</v>
      </c>
      <c r="AD18" s="133">
        <v>9</v>
      </c>
      <c r="AE18" s="148">
        <f>AE5*AD18</f>
        <v>16200</v>
      </c>
      <c r="AF18" s="148">
        <f>AF5*AD18</f>
        <v>32400</v>
      </c>
      <c r="AG18" s="159">
        <f>AG5*AD18</f>
        <v>32400</v>
      </c>
      <c r="AH18" s="159">
        <f>AH5*AD18</f>
        <v>32400</v>
      </c>
      <c r="AI18" s="488">
        <f>AI5*AD18</f>
        <v>32400</v>
      </c>
      <c r="AJ18" s="133">
        <f>AJ5*AD18</f>
        <v>64800</v>
      </c>
      <c r="AK18" s="438">
        <f t="shared" si="3"/>
        <v>145800</v>
      </c>
      <c r="AP18" s="470" t="s">
        <v>25</v>
      </c>
      <c r="AQ18" s="133">
        <v>9</v>
      </c>
      <c r="AR18" s="148">
        <f>AR5*AQ18</f>
        <v>16200</v>
      </c>
      <c r="AS18" s="148">
        <f>AS5*AQ18</f>
        <v>32400</v>
      </c>
      <c r="AT18" s="159">
        <f>AT5*AQ18</f>
        <v>32400</v>
      </c>
      <c r="AU18" s="159">
        <f>AU5*AQ18</f>
        <v>32400</v>
      </c>
      <c r="AV18" s="488">
        <f>AV5*AQ18</f>
        <v>32400</v>
      </c>
      <c r="AW18" s="133">
        <f>AW5*AQ18</f>
        <v>64800</v>
      </c>
      <c r="AX18" s="471">
        <f t="shared" si="14"/>
        <v>145800</v>
      </c>
      <c r="AY18" s="482"/>
      <c r="AZ18" s="482"/>
      <c r="BC18" s="670" t="s">
        <v>25</v>
      </c>
      <c r="BD18" s="133">
        <v>20</v>
      </c>
      <c r="BE18" s="148">
        <f>BE5*BD18</f>
        <v>36000</v>
      </c>
      <c r="BF18" s="148">
        <f>BF5*BD18</f>
        <v>72000</v>
      </c>
      <c r="BG18" s="159">
        <f>BG5*BD18</f>
        <v>72000</v>
      </c>
      <c r="BH18" s="159">
        <f>BH5*BD18</f>
        <v>72000</v>
      </c>
      <c r="BI18" s="159">
        <f>BI5*BD18</f>
        <v>72000</v>
      </c>
      <c r="BJ18" s="134">
        <f>BJ5*BD18</f>
        <v>72000</v>
      </c>
      <c r="BK18" s="133">
        <f>BK5*BD18</f>
        <v>144000</v>
      </c>
      <c r="BL18" s="13">
        <f>BE18+BF18+BG18+BH18+BI18+BJ18</f>
        <v>396000</v>
      </c>
      <c r="BM18" s="159">
        <f>BM5*BD18</f>
        <v>72000</v>
      </c>
      <c r="BN18" s="159">
        <f>BN5*BD18</f>
        <v>72000</v>
      </c>
      <c r="BO18" s="159">
        <f>BO5*BD18</f>
        <v>72000</v>
      </c>
      <c r="BP18" s="134">
        <f>BP5*BD18</f>
        <v>72000</v>
      </c>
      <c r="BQ18" s="13">
        <f t="shared" si="6"/>
        <v>684000</v>
      </c>
      <c r="BT18" s="518"/>
      <c r="BU18" s="441" t="s">
        <v>98</v>
      </c>
      <c r="BV18" s="383">
        <v>1</v>
      </c>
      <c r="BW18" s="384">
        <v>2000</v>
      </c>
      <c r="BX18" s="384">
        <v>7500</v>
      </c>
      <c r="BY18" s="384">
        <v>5000</v>
      </c>
      <c r="BZ18" s="384">
        <v>5000</v>
      </c>
      <c r="CA18" s="449">
        <v>5000</v>
      </c>
      <c r="CB18" s="383">
        <v>10000</v>
      </c>
      <c r="CC18" s="539">
        <f t="shared" ref="CC18:CC20" si="15">BW18+BX18+BY18+BZ18+CA18</f>
        <v>24500</v>
      </c>
      <c r="CD18" s="538"/>
      <c r="CF18" s="192"/>
      <c r="CG18" s="538"/>
      <c r="CH18" s="538"/>
      <c r="CI18" s="538"/>
      <c r="CJ18" s="538"/>
      <c r="CK18" s="538"/>
      <c r="CL18" s="538"/>
      <c r="CM18" s="538"/>
      <c r="CN18" s="538"/>
      <c r="CO18" s="538"/>
    </row>
    <row r="19" spans="1:93" ht="15" thickBot="1" x14ac:dyDescent="0.35">
      <c r="A19" s="117" t="s">
        <v>13</v>
      </c>
      <c r="B19" s="135">
        <v>10.5</v>
      </c>
      <c r="C19" s="149">
        <f>C5*B19</f>
        <v>18900</v>
      </c>
      <c r="D19" s="149">
        <f>D5*B19</f>
        <v>37800</v>
      </c>
      <c r="E19" s="160">
        <f>E5*B19</f>
        <v>37800</v>
      </c>
      <c r="F19" s="160">
        <f>F5*B19</f>
        <v>37800</v>
      </c>
      <c r="G19" s="160">
        <f>G5*B19</f>
        <v>37800</v>
      </c>
      <c r="H19" s="136">
        <f>H5*B19</f>
        <v>37800</v>
      </c>
      <c r="I19" s="135">
        <f>I5*B19</f>
        <v>75600</v>
      </c>
      <c r="J19" s="13">
        <f>C19+D19+E19+F19+G19+H19</f>
        <v>207900</v>
      </c>
      <c r="O19" s="117" t="s">
        <v>13</v>
      </c>
      <c r="P19" s="135">
        <v>10.5</v>
      </c>
      <c r="Q19" s="149">
        <f>Q5*P19</f>
        <v>18900</v>
      </c>
      <c r="R19" s="149">
        <f>R5*P19</f>
        <v>37800</v>
      </c>
      <c r="S19" s="160">
        <f>S5*P19</f>
        <v>37800</v>
      </c>
      <c r="T19" s="160">
        <f>T5*P19</f>
        <v>37800</v>
      </c>
      <c r="U19" s="160">
        <f>U5*P19</f>
        <v>37800</v>
      </c>
      <c r="V19" s="136">
        <f>V5*P19</f>
        <v>37800</v>
      </c>
      <c r="W19" s="135">
        <f>W5*P19</f>
        <v>75600</v>
      </c>
      <c r="X19" s="13">
        <f>Q19+R19+S19+T19+U19+V19</f>
        <v>207900</v>
      </c>
      <c r="AC19" s="117" t="s">
        <v>13</v>
      </c>
      <c r="AD19" s="135">
        <v>10.5</v>
      </c>
      <c r="AE19" s="149">
        <f>AE5*AD19</f>
        <v>18900</v>
      </c>
      <c r="AF19" s="149">
        <f>AF5*AD19</f>
        <v>37800</v>
      </c>
      <c r="AG19" s="160">
        <f>AG5*AD19</f>
        <v>37800</v>
      </c>
      <c r="AH19" s="160">
        <f>AH5*AD19</f>
        <v>37800</v>
      </c>
      <c r="AI19" s="489">
        <f>AI5*AD19</f>
        <v>37800</v>
      </c>
      <c r="AJ19" s="135">
        <f>AJ5*AD19</f>
        <v>75600</v>
      </c>
      <c r="AK19" s="438">
        <f t="shared" si="3"/>
        <v>170100</v>
      </c>
      <c r="AP19" s="117" t="s">
        <v>13</v>
      </c>
      <c r="AQ19" s="135">
        <v>10.5</v>
      </c>
      <c r="AR19" s="149">
        <f>AR5*AQ19</f>
        <v>18900</v>
      </c>
      <c r="AS19" s="149">
        <f>AS5*AQ19</f>
        <v>37800</v>
      </c>
      <c r="AT19" s="160">
        <f>AT5*AQ19</f>
        <v>37800</v>
      </c>
      <c r="AU19" s="160">
        <f>AU5*AQ19</f>
        <v>37800</v>
      </c>
      <c r="AV19" s="489">
        <f>AV5*AQ19</f>
        <v>37800</v>
      </c>
      <c r="AW19" s="135">
        <f>AW5*AQ19</f>
        <v>75600</v>
      </c>
      <c r="AX19" s="471">
        <f t="shared" si="14"/>
        <v>170100</v>
      </c>
      <c r="AY19" s="482"/>
      <c r="AZ19" s="482"/>
      <c r="BC19" s="117" t="s">
        <v>13</v>
      </c>
      <c r="BD19" s="135">
        <v>35</v>
      </c>
      <c r="BE19" s="149">
        <f>BE5*BD19</f>
        <v>63000</v>
      </c>
      <c r="BF19" s="149">
        <f>BF5*BD19</f>
        <v>126000</v>
      </c>
      <c r="BG19" s="160">
        <f>BG5*BD19</f>
        <v>126000</v>
      </c>
      <c r="BH19" s="160">
        <f>BH5*BD19</f>
        <v>126000</v>
      </c>
      <c r="BI19" s="160">
        <f>BI5*BD19</f>
        <v>126000</v>
      </c>
      <c r="BJ19" s="136">
        <f>BJ5*BD19</f>
        <v>126000</v>
      </c>
      <c r="BK19" s="135">
        <f>BK5*BD19</f>
        <v>252000</v>
      </c>
      <c r="BL19" s="13">
        <f>BE19+BF19+BG19+BH19+BI19+BJ19</f>
        <v>693000</v>
      </c>
      <c r="BM19" s="160">
        <f>BM5*BD19</f>
        <v>126000</v>
      </c>
      <c r="BN19" s="160">
        <f>BN5*BD19</f>
        <v>126000</v>
      </c>
      <c r="BO19" s="160">
        <f>BO5*BD19</f>
        <v>126000</v>
      </c>
      <c r="BP19" s="136">
        <f>BP5*BD19</f>
        <v>126000</v>
      </c>
      <c r="BQ19" s="13">
        <f t="shared" si="6"/>
        <v>1197000</v>
      </c>
      <c r="BT19" s="195"/>
      <c r="BU19" s="443" t="s">
        <v>99</v>
      </c>
      <c r="BV19" s="444">
        <v>1</v>
      </c>
      <c r="BW19" s="445">
        <f>BW18*BV19</f>
        <v>2000</v>
      </c>
      <c r="BX19" s="445">
        <f>BX18*BV19</f>
        <v>7500</v>
      </c>
      <c r="BY19" s="445">
        <f>BY18*BV19</f>
        <v>5000</v>
      </c>
      <c r="BZ19" s="445">
        <f>BZ18*BV19</f>
        <v>5000</v>
      </c>
      <c r="CA19" s="450">
        <f>CA18*BV19</f>
        <v>5000</v>
      </c>
      <c r="CB19" s="444">
        <f>CB18*BV19</f>
        <v>10000</v>
      </c>
      <c r="CC19" s="539">
        <f t="shared" si="15"/>
        <v>24500</v>
      </c>
      <c r="CD19" s="538"/>
      <c r="CF19" s="192"/>
      <c r="CG19" s="538"/>
      <c r="CH19" s="538"/>
      <c r="CI19" s="538"/>
      <c r="CJ19" s="538"/>
      <c r="CK19" s="538"/>
      <c r="CL19" s="538"/>
      <c r="CM19" s="538"/>
      <c r="CN19" s="538"/>
      <c r="CO19" s="538"/>
    </row>
    <row r="20" spans="1:93" ht="15" thickBot="1" x14ac:dyDescent="0.35">
      <c r="A20" s="118" t="s">
        <v>11</v>
      </c>
      <c r="B20" s="137">
        <v>11</v>
      </c>
      <c r="C20" s="856">
        <f>C5*B20</f>
        <v>19800</v>
      </c>
      <c r="D20" s="856">
        <f>D5*B20</f>
        <v>39600</v>
      </c>
      <c r="E20" s="857">
        <f>E5*B20</f>
        <v>39600</v>
      </c>
      <c r="F20" s="857">
        <f>F5*B20</f>
        <v>39600</v>
      </c>
      <c r="G20" s="857">
        <f>G5*B20</f>
        <v>39600</v>
      </c>
      <c r="H20" s="138">
        <f>H5*B20</f>
        <v>39600</v>
      </c>
      <c r="I20" s="858">
        <f>I5*B20</f>
        <v>79200</v>
      </c>
      <c r="J20" s="672">
        <f>C20+D20+E20+F20+G20+H20</f>
        <v>217800</v>
      </c>
      <c r="O20" s="118" t="s">
        <v>11</v>
      </c>
      <c r="P20" s="137">
        <v>11</v>
      </c>
      <c r="Q20" s="150">
        <f>Q5*P20</f>
        <v>19800</v>
      </c>
      <c r="R20" s="150">
        <f>R5*P20</f>
        <v>39600</v>
      </c>
      <c r="S20" s="161">
        <f>S5*P20</f>
        <v>39600</v>
      </c>
      <c r="T20" s="161">
        <f>T5*P20</f>
        <v>39600</v>
      </c>
      <c r="U20" s="161">
        <f>U5*P20</f>
        <v>39600</v>
      </c>
      <c r="V20" s="138">
        <f>V5*P20</f>
        <v>39600</v>
      </c>
      <c r="W20" s="139">
        <f>W5*P20</f>
        <v>79200</v>
      </c>
      <c r="X20" s="412">
        <f>Q20+R20+S20+T20+U20+V20</f>
        <v>217800</v>
      </c>
      <c r="AC20" s="118" t="s">
        <v>11</v>
      </c>
      <c r="AD20" s="137">
        <v>11</v>
      </c>
      <c r="AE20" s="150">
        <f>AE5*AD20</f>
        <v>19800</v>
      </c>
      <c r="AF20" s="150">
        <f>AF5*AD20</f>
        <v>39600</v>
      </c>
      <c r="AG20" s="161">
        <f>AG5*AD20</f>
        <v>39600</v>
      </c>
      <c r="AH20" s="161">
        <f>AH5*AD20</f>
        <v>39600</v>
      </c>
      <c r="AI20" s="490">
        <f>AI5*AD20</f>
        <v>39600</v>
      </c>
      <c r="AJ20" s="139">
        <f>AJ5*AD20</f>
        <v>79200</v>
      </c>
      <c r="AK20" s="13">
        <f t="shared" si="3"/>
        <v>178200</v>
      </c>
      <c r="AP20" s="118" t="s">
        <v>11</v>
      </c>
      <c r="AQ20" s="137">
        <v>11</v>
      </c>
      <c r="AR20" s="150">
        <f>AR5*AQ20</f>
        <v>19800</v>
      </c>
      <c r="AS20" s="150">
        <f>AS5*AQ20</f>
        <v>39600</v>
      </c>
      <c r="AT20" s="161">
        <f>AT5*AQ20</f>
        <v>39600</v>
      </c>
      <c r="AU20" s="161">
        <f>AU5*AQ20</f>
        <v>39600</v>
      </c>
      <c r="AV20" s="490">
        <f>AV5*AQ20</f>
        <v>39600</v>
      </c>
      <c r="AW20" s="139">
        <f>AW5*AQ20</f>
        <v>79200</v>
      </c>
      <c r="AX20" s="13">
        <f t="shared" si="14"/>
        <v>178200</v>
      </c>
      <c r="AY20" s="482"/>
      <c r="AZ20" s="482"/>
      <c r="BC20" s="118" t="s">
        <v>11</v>
      </c>
      <c r="BD20" s="137">
        <v>40</v>
      </c>
      <c r="BE20" s="856">
        <f>BE5*BD20</f>
        <v>72000</v>
      </c>
      <c r="BF20" s="856">
        <f>BF5*BD20</f>
        <v>144000</v>
      </c>
      <c r="BG20" s="857">
        <f>BG5*BD20</f>
        <v>144000</v>
      </c>
      <c r="BH20" s="857">
        <f>BH5*BD20</f>
        <v>144000</v>
      </c>
      <c r="BI20" s="857">
        <f>BI5*BD20</f>
        <v>144000</v>
      </c>
      <c r="BJ20" s="138">
        <f>BJ5*BD20</f>
        <v>144000</v>
      </c>
      <c r="BK20" s="858">
        <f>BK5*BD20</f>
        <v>288000</v>
      </c>
      <c r="BL20" s="672">
        <f>BE20+BF20+BG20+BH20+BI20+BJ20</f>
        <v>792000</v>
      </c>
      <c r="BM20" s="857">
        <f>BM5*BD20</f>
        <v>144000</v>
      </c>
      <c r="BN20" s="857">
        <f>BN5*BD20</f>
        <v>144000</v>
      </c>
      <c r="BO20" s="857">
        <f>BO5*BD20</f>
        <v>144000</v>
      </c>
      <c r="BP20" s="138">
        <f>BP5*BD20</f>
        <v>144000</v>
      </c>
      <c r="BQ20" s="13">
        <f t="shared" si="6"/>
        <v>1368000</v>
      </c>
      <c r="BT20" s="195"/>
      <c r="BU20" s="448" t="s">
        <v>100</v>
      </c>
      <c r="BV20" s="198">
        <v>1</v>
      </c>
      <c r="BW20" s="199">
        <f>BW18*BV20</f>
        <v>2000</v>
      </c>
      <c r="BX20" s="199">
        <f>BX18*BV20</f>
        <v>7500</v>
      </c>
      <c r="BY20" s="199">
        <f>BY18*BV20</f>
        <v>5000</v>
      </c>
      <c r="BZ20" s="199">
        <f>BZ18*BV20</f>
        <v>5000</v>
      </c>
      <c r="CA20" s="451">
        <f>CA18*BV20</f>
        <v>5000</v>
      </c>
      <c r="CB20" s="198">
        <f>CB18*BV20</f>
        <v>10000</v>
      </c>
      <c r="CC20" s="13">
        <f t="shared" si="15"/>
        <v>24500</v>
      </c>
      <c r="CD20" s="538"/>
      <c r="CF20" s="192"/>
      <c r="CG20" s="538"/>
      <c r="CH20" s="538"/>
      <c r="CI20" s="538"/>
      <c r="CJ20" s="538"/>
      <c r="CK20" s="538"/>
      <c r="CL20" s="538"/>
      <c r="CM20" s="538"/>
      <c r="CN20" s="538"/>
      <c r="CO20" s="538"/>
    </row>
    <row r="21" spans="1:93" ht="15" thickBot="1" x14ac:dyDescent="0.35">
      <c r="AY21" s="482"/>
      <c r="AZ21" s="482"/>
      <c r="BT21" s="192"/>
      <c r="BU21" s="192"/>
      <c r="BV21" s="538"/>
      <c r="BW21" s="538"/>
      <c r="BX21" s="538"/>
      <c r="BY21" s="538"/>
      <c r="BZ21" s="538"/>
      <c r="CA21" s="538"/>
      <c r="CB21" s="538"/>
      <c r="CC21" s="538"/>
      <c r="CD21" s="538"/>
      <c r="CF21" s="192"/>
      <c r="CG21" s="538"/>
      <c r="CH21" s="538"/>
      <c r="CI21" s="538"/>
      <c r="CJ21" s="538"/>
      <c r="CK21" s="538"/>
      <c r="CL21" s="538"/>
      <c r="CM21" s="538"/>
      <c r="CN21" s="538"/>
      <c r="CO21" s="538"/>
    </row>
    <row r="22" spans="1:93" ht="15" thickBot="1" x14ac:dyDescent="0.35">
      <c r="A22" s="215" t="s">
        <v>35</v>
      </c>
      <c r="B22" s="100" t="s">
        <v>32</v>
      </c>
      <c r="C22" s="1218" t="s">
        <v>43</v>
      </c>
      <c r="D22" s="1222"/>
      <c r="E22" s="1222"/>
      <c r="F22" s="1222"/>
      <c r="G22" s="1222"/>
      <c r="H22" s="1222"/>
      <c r="I22" s="1219"/>
      <c r="J22" s="13" t="s">
        <v>42</v>
      </c>
      <c r="O22" s="215" t="s">
        <v>35</v>
      </c>
      <c r="P22" s="100" t="s">
        <v>32</v>
      </c>
      <c r="Q22" s="1218" t="s">
        <v>95</v>
      </c>
      <c r="R22" s="1222"/>
      <c r="S22" s="1222"/>
      <c r="T22" s="1222"/>
      <c r="U22" s="1222"/>
      <c r="V22" s="1222"/>
      <c r="W22" s="1219"/>
      <c r="X22" s="13" t="s">
        <v>42</v>
      </c>
      <c r="AC22" s="215" t="s">
        <v>35</v>
      </c>
      <c r="AD22" s="100" t="s">
        <v>32</v>
      </c>
      <c r="AE22" s="1218" t="s">
        <v>96</v>
      </c>
      <c r="AF22" s="1222"/>
      <c r="AG22" s="1222"/>
      <c r="AH22" s="1222"/>
      <c r="AI22" s="1222"/>
      <c r="AJ22" s="1219"/>
      <c r="AK22" s="13" t="s">
        <v>42</v>
      </c>
      <c r="AP22" s="215" t="s">
        <v>35</v>
      </c>
      <c r="AQ22" s="100" t="s">
        <v>32</v>
      </c>
      <c r="AR22" s="1218" t="s">
        <v>103</v>
      </c>
      <c r="AS22" s="1222"/>
      <c r="AT22" s="1222"/>
      <c r="AU22" s="1222"/>
      <c r="AV22" s="1222"/>
      <c r="AW22" s="1219"/>
      <c r="AX22" s="9" t="s">
        <v>42</v>
      </c>
      <c r="AY22" s="482"/>
      <c r="AZ22" s="482"/>
      <c r="BC22" s="215" t="s">
        <v>35</v>
      </c>
      <c r="BD22" s="100" t="s">
        <v>32</v>
      </c>
      <c r="BE22" s="1218" t="s">
        <v>110</v>
      </c>
      <c r="BF22" s="1222"/>
      <c r="BG22" s="1222"/>
      <c r="BH22" s="1222"/>
      <c r="BI22" s="1222"/>
      <c r="BJ22" s="1222"/>
      <c r="BK22" s="1219"/>
      <c r="BL22" s="13" t="s">
        <v>113</v>
      </c>
      <c r="BM22" s="1218" t="s">
        <v>111</v>
      </c>
      <c r="BN22" s="1222"/>
      <c r="BO22" s="1222"/>
      <c r="BP22" s="1219"/>
      <c r="BQ22" s="13" t="s">
        <v>112</v>
      </c>
      <c r="BT22" s="192"/>
      <c r="BU22" s="162" t="s">
        <v>35</v>
      </c>
      <c r="BV22" s="100" t="s">
        <v>32</v>
      </c>
      <c r="BW22" s="1218" t="s">
        <v>97</v>
      </c>
      <c r="BX22" s="1222"/>
      <c r="BY22" s="1222"/>
      <c r="BZ22" s="1222"/>
      <c r="CA22" s="1222"/>
      <c r="CB22" s="344" t="s">
        <v>59</v>
      </c>
      <c r="CC22" s="9" t="s">
        <v>42</v>
      </c>
      <c r="CD22" s="538"/>
      <c r="CF22" s="195"/>
      <c r="CG22" s="191"/>
      <c r="CH22" s="1271"/>
      <c r="CI22" s="1271"/>
      <c r="CJ22" s="1271"/>
      <c r="CK22" s="1271"/>
      <c r="CL22" s="1271"/>
      <c r="CM22" s="533"/>
      <c r="CN22" s="538"/>
      <c r="CO22" s="538"/>
    </row>
    <row r="23" spans="1:93" ht="15.6" thickTop="1" thickBot="1" x14ac:dyDescent="0.35">
      <c r="A23" s="216" t="s">
        <v>53</v>
      </c>
      <c r="B23" s="167" t="s">
        <v>33</v>
      </c>
      <c r="C23" s="140">
        <v>0</v>
      </c>
      <c r="D23" s="151">
        <v>1</v>
      </c>
      <c r="E23" s="151">
        <v>2</v>
      </c>
      <c r="F23" s="151">
        <v>3</v>
      </c>
      <c r="G23" s="151">
        <v>4</v>
      </c>
      <c r="H23" s="101">
        <v>5</v>
      </c>
      <c r="I23" s="13" t="s">
        <v>34</v>
      </c>
      <c r="J23" s="673"/>
      <c r="O23" s="216" t="s">
        <v>53</v>
      </c>
      <c r="P23" s="167" t="s">
        <v>33</v>
      </c>
      <c r="Q23" s="140">
        <v>0</v>
      </c>
      <c r="R23" s="151">
        <v>1</v>
      </c>
      <c r="S23" s="151">
        <v>2</v>
      </c>
      <c r="T23" s="151">
        <v>3</v>
      </c>
      <c r="U23" s="151">
        <v>4</v>
      </c>
      <c r="V23" s="101">
        <v>5</v>
      </c>
      <c r="W23" s="13" t="s">
        <v>34</v>
      </c>
      <c r="X23" s="413"/>
      <c r="AC23" s="216" t="s">
        <v>53</v>
      </c>
      <c r="AD23" s="167" t="s">
        <v>33</v>
      </c>
      <c r="AE23" s="140">
        <v>0</v>
      </c>
      <c r="AF23" s="151">
        <v>1</v>
      </c>
      <c r="AG23" s="151">
        <v>2</v>
      </c>
      <c r="AH23" s="151">
        <v>3</v>
      </c>
      <c r="AI23" s="151">
        <v>4</v>
      </c>
      <c r="AJ23" s="13" t="s">
        <v>34</v>
      </c>
      <c r="AK23" s="439"/>
      <c r="AP23" s="216" t="s">
        <v>53</v>
      </c>
      <c r="AQ23" s="167" t="s">
        <v>33</v>
      </c>
      <c r="AR23" s="140">
        <v>0</v>
      </c>
      <c r="AS23" s="151">
        <v>1</v>
      </c>
      <c r="AT23" s="151">
        <v>2</v>
      </c>
      <c r="AU23" s="151">
        <v>3</v>
      </c>
      <c r="AV23" s="151">
        <v>4</v>
      </c>
      <c r="AW23" s="13" t="s">
        <v>34</v>
      </c>
      <c r="AX23" s="492"/>
      <c r="AY23" s="482"/>
      <c r="AZ23" s="482"/>
      <c r="BC23" s="216" t="s">
        <v>53</v>
      </c>
      <c r="BD23" s="167" t="s">
        <v>33</v>
      </c>
      <c r="BE23" s="140">
        <v>0</v>
      </c>
      <c r="BF23" s="151">
        <v>1</v>
      </c>
      <c r="BG23" s="151">
        <v>2</v>
      </c>
      <c r="BH23" s="151">
        <v>3</v>
      </c>
      <c r="BI23" s="151">
        <v>4</v>
      </c>
      <c r="BJ23" s="101">
        <v>5</v>
      </c>
      <c r="BK23" s="13" t="s">
        <v>34</v>
      </c>
      <c r="BL23" s="517"/>
      <c r="BM23" s="151">
        <v>2</v>
      </c>
      <c r="BN23" s="151">
        <v>3</v>
      </c>
      <c r="BO23" s="151">
        <v>4</v>
      </c>
      <c r="BP23" s="101">
        <v>5</v>
      </c>
      <c r="BQ23" s="517"/>
      <c r="BT23" s="192"/>
      <c r="BU23" s="459" t="s">
        <v>37</v>
      </c>
      <c r="BV23" s="100" t="s">
        <v>33</v>
      </c>
      <c r="BW23" s="217">
        <v>0</v>
      </c>
      <c r="BX23" s="218">
        <v>1</v>
      </c>
      <c r="BY23" s="218">
        <v>2</v>
      </c>
      <c r="BZ23" s="218">
        <v>3</v>
      </c>
      <c r="CA23" s="219">
        <v>4</v>
      </c>
      <c r="CB23" s="13" t="s">
        <v>34</v>
      </c>
      <c r="CC23" s="540"/>
      <c r="CD23" s="538"/>
      <c r="CF23" s="195"/>
      <c r="CG23" s="191"/>
      <c r="CH23" s="538"/>
      <c r="CI23" s="538"/>
      <c r="CJ23" s="538"/>
      <c r="CK23" s="538"/>
      <c r="CL23" s="538"/>
      <c r="CM23" s="538"/>
      <c r="CN23" s="538"/>
      <c r="CO23" s="538"/>
    </row>
    <row r="24" spans="1:93" ht="15.6" thickTop="1" thickBot="1" x14ac:dyDescent="0.35">
      <c r="A24" s="333" t="s">
        <v>3</v>
      </c>
      <c r="B24" s="329">
        <v>0.2</v>
      </c>
      <c r="C24" s="330">
        <f>C26*B24</f>
        <v>2530</v>
      </c>
      <c r="D24" s="330">
        <f>D26*B24</f>
        <v>28660</v>
      </c>
      <c r="E24" s="331">
        <f>E26*B24</f>
        <v>20730</v>
      </c>
      <c r="F24" s="331">
        <f>F26*B24</f>
        <v>20730</v>
      </c>
      <c r="G24" s="331">
        <f>G26*B24</f>
        <v>20730</v>
      </c>
      <c r="H24" s="332">
        <f>H26*B24</f>
        <v>20730</v>
      </c>
      <c r="I24" s="329">
        <f>I26*B24</f>
        <v>41460</v>
      </c>
      <c r="J24" s="678">
        <f t="shared" ref="J24:J30" si="16">C24+D24+E24+F24+G24+H24</f>
        <v>114110</v>
      </c>
      <c r="O24" s="333" t="s">
        <v>3</v>
      </c>
      <c r="P24" s="329">
        <v>0.2</v>
      </c>
      <c r="Q24" s="330">
        <f>Q26*P24</f>
        <v>2530</v>
      </c>
      <c r="R24" s="330">
        <f>R26*P24</f>
        <v>42990</v>
      </c>
      <c r="S24" s="331">
        <f>S26*P24</f>
        <v>20730</v>
      </c>
      <c r="T24" s="331">
        <f>T26*P24</f>
        <v>20730</v>
      </c>
      <c r="U24" s="331">
        <f>U26*P24</f>
        <v>20730</v>
      </c>
      <c r="V24" s="332">
        <f>V26*P24</f>
        <v>41460</v>
      </c>
      <c r="W24" s="329">
        <f>W26*P24</f>
        <v>62190</v>
      </c>
      <c r="X24" s="414">
        <f t="shared" ref="X24:X30" si="17">Q24+R24+S24+T24+U24+V24</f>
        <v>149170</v>
      </c>
      <c r="AC24" s="333" t="s">
        <v>3</v>
      </c>
      <c r="AD24" s="329">
        <v>0.2</v>
      </c>
      <c r="AE24" s="330">
        <f>AE26*AD24</f>
        <v>2530</v>
      </c>
      <c r="AF24" s="330">
        <f>AF26*AD24</f>
        <v>85980</v>
      </c>
      <c r="AG24" s="331">
        <f>AG26*AD24</f>
        <v>41060</v>
      </c>
      <c r="AH24" s="331">
        <f>AH26*AD24</f>
        <v>82320</v>
      </c>
      <c r="AI24" s="331">
        <f>AI26*AD24</f>
        <v>41060</v>
      </c>
      <c r="AJ24" s="329">
        <f>AJ26*AD24</f>
        <v>1440</v>
      </c>
      <c r="AK24" s="438">
        <f t="shared" ref="AK24:AK30" si="18">AE24+AF24+AG24+AH24+AI24</f>
        <v>252950</v>
      </c>
      <c r="AP24" s="333" t="s">
        <v>3</v>
      </c>
      <c r="AQ24" s="329">
        <v>0.2</v>
      </c>
      <c r="AR24" s="330">
        <f>AR26*AQ24</f>
        <v>2530</v>
      </c>
      <c r="AS24" s="330">
        <f>AS26*AQ24</f>
        <v>85980</v>
      </c>
      <c r="AT24" s="331">
        <f>AT26*AQ24</f>
        <v>82320</v>
      </c>
      <c r="AU24" s="331">
        <f>AU26*AQ24</f>
        <v>41060</v>
      </c>
      <c r="AV24" s="331">
        <f>AV26*AQ24</f>
        <v>82320</v>
      </c>
      <c r="AW24" s="329">
        <f>AW26*AQ24</f>
        <v>137910</v>
      </c>
      <c r="AX24" s="491">
        <f t="shared" ref="AX24:AX30" si="19">AR24+AS24+AT24+AU24+AV24</f>
        <v>294210</v>
      </c>
      <c r="AY24" s="482"/>
      <c r="AZ24" s="482"/>
      <c r="BC24" s="333" t="s">
        <v>3</v>
      </c>
      <c r="BD24" s="329">
        <v>0.2</v>
      </c>
      <c r="BE24" s="330">
        <f>BE26*BD24</f>
        <v>2530</v>
      </c>
      <c r="BF24" s="330">
        <f>BF26*BD24</f>
        <v>28660</v>
      </c>
      <c r="BG24" s="331">
        <f>BG26*BD24</f>
        <v>20730</v>
      </c>
      <c r="BH24" s="331">
        <f>BH26*BD24</f>
        <v>61990</v>
      </c>
      <c r="BI24" s="331">
        <f>BI26*BD24</f>
        <v>61990</v>
      </c>
      <c r="BJ24" s="332">
        <f>BJ26*BD24</f>
        <v>82820</v>
      </c>
      <c r="BK24" s="329">
        <f>BK26*BD24</f>
        <v>142455</v>
      </c>
      <c r="BL24" s="516">
        <f t="shared" ref="BL24:BL30" si="20">BE24+BF24+BG24+BH24+BI24+BJ24</f>
        <v>258720</v>
      </c>
      <c r="BM24" s="331">
        <f>BM26*BD24</f>
        <v>74397.600000000006</v>
      </c>
      <c r="BN24" s="331">
        <f>BN26*BD24</f>
        <v>74397.600000000006</v>
      </c>
      <c r="BO24" s="331">
        <f>BO26*BD24</f>
        <v>74397.600000000006</v>
      </c>
      <c r="BP24" s="332">
        <f>BP26*BD24</f>
        <v>74397.600000000006</v>
      </c>
      <c r="BQ24" s="520">
        <f t="shared" ref="BQ24:BQ30" si="21">BE24+BF24+BG24+BH24+BI24+BJ24+BM24+BN24+BO24+BP24</f>
        <v>556310.39999999991</v>
      </c>
      <c r="BT24" s="518"/>
      <c r="BU24" s="541" t="s">
        <v>118</v>
      </c>
      <c r="BV24" s="329">
        <v>0.5</v>
      </c>
      <c r="BW24" s="330">
        <f>BW25*BV24</f>
        <v>2500</v>
      </c>
      <c r="BX24" s="330">
        <f>BX25*BV24</f>
        <v>7500</v>
      </c>
      <c r="BY24" s="331">
        <f>BY25*BV24</f>
        <v>5000</v>
      </c>
      <c r="BZ24" s="331">
        <f>BZ25*BV24</f>
        <v>5000</v>
      </c>
      <c r="CA24" s="484">
        <f>CA25*BV24</f>
        <v>5000</v>
      </c>
      <c r="CB24" s="329">
        <f>CB25*BV24</f>
        <v>10000</v>
      </c>
      <c r="CC24" s="539">
        <f>BW24+BX24+BY24+BZ24+CA24</f>
        <v>25000</v>
      </c>
      <c r="CD24" s="538"/>
      <c r="CF24" s="192"/>
      <c r="CG24" s="538"/>
      <c r="CH24" s="538"/>
      <c r="CI24" s="538"/>
      <c r="CJ24" s="538"/>
      <c r="CK24" s="538"/>
      <c r="CL24" s="538"/>
      <c r="CM24" s="538"/>
      <c r="CN24" s="538"/>
      <c r="CO24" s="538"/>
    </row>
    <row r="25" spans="1:93" ht="15" thickBot="1" x14ac:dyDescent="0.35">
      <c r="A25" s="328" t="s">
        <v>4</v>
      </c>
      <c r="B25" s="329">
        <v>0.5</v>
      </c>
      <c r="C25" s="330">
        <f>C26*B25</f>
        <v>6325</v>
      </c>
      <c r="D25" s="330">
        <f>D26*B25</f>
        <v>71650</v>
      </c>
      <c r="E25" s="331">
        <f>E26*B25</f>
        <v>51825</v>
      </c>
      <c r="F25" s="331">
        <f>F26*B25</f>
        <v>51825</v>
      </c>
      <c r="G25" s="331">
        <f>G26*B25</f>
        <v>51825</v>
      </c>
      <c r="H25" s="332">
        <f>H26*B25</f>
        <v>51825</v>
      </c>
      <c r="I25" s="329">
        <f>I26*B25</f>
        <v>103650</v>
      </c>
      <c r="J25" s="9">
        <f t="shared" si="16"/>
        <v>285275</v>
      </c>
      <c r="O25" s="328" t="s">
        <v>4</v>
      </c>
      <c r="P25" s="329">
        <v>0.5</v>
      </c>
      <c r="Q25" s="330">
        <f>Q26*P25</f>
        <v>6325</v>
      </c>
      <c r="R25" s="330">
        <f>R26*P25</f>
        <v>107475</v>
      </c>
      <c r="S25" s="331">
        <f>S26*P25</f>
        <v>51825</v>
      </c>
      <c r="T25" s="331">
        <f>T26*P25</f>
        <v>51825</v>
      </c>
      <c r="U25" s="331">
        <f>U26*P25</f>
        <v>51825</v>
      </c>
      <c r="V25" s="332">
        <f>V26*P25</f>
        <v>103650</v>
      </c>
      <c r="W25" s="329">
        <f>W26*P25</f>
        <v>155475</v>
      </c>
      <c r="X25" s="9">
        <f t="shared" si="17"/>
        <v>372925</v>
      </c>
      <c r="AC25" s="328" t="s">
        <v>4</v>
      </c>
      <c r="AD25" s="329">
        <v>0.5</v>
      </c>
      <c r="AE25" s="330">
        <f>AE26*AD25</f>
        <v>6325</v>
      </c>
      <c r="AF25" s="330">
        <f>AF26*AD25</f>
        <v>214950</v>
      </c>
      <c r="AG25" s="331">
        <f>AG26*AD25</f>
        <v>102650</v>
      </c>
      <c r="AH25" s="331">
        <f>AH26*AD25</f>
        <v>205800</v>
      </c>
      <c r="AI25" s="331">
        <f>AI26*AD25</f>
        <v>102650</v>
      </c>
      <c r="AJ25" s="329">
        <f>AJ26*AD25</f>
        <v>3600</v>
      </c>
      <c r="AK25" s="438">
        <f t="shared" si="18"/>
        <v>632375</v>
      </c>
      <c r="AP25" s="328" t="s">
        <v>4</v>
      </c>
      <c r="AQ25" s="329">
        <v>0.5</v>
      </c>
      <c r="AR25" s="330">
        <f>AR26*AQ25</f>
        <v>6325</v>
      </c>
      <c r="AS25" s="330">
        <f>AS26*AQ25</f>
        <v>214950</v>
      </c>
      <c r="AT25" s="331">
        <f>AT26*AQ25</f>
        <v>205800</v>
      </c>
      <c r="AU25" s="331">
        <f>AU26*AQ25</f>
        <v>102650</v>
      </c>
      <c r="AV25" s="331">
        <f>AV26*AQ25</f>
        <v>205800</v>
      </c>
      <c r="AW25" s="329">
        <f>AW26*AQ25</f>
        <v>344775</v>
      </c>
      <c r="AX25" s="491">
        <f t="shared" si="19"/>
        <v>735525</v>
      </c>
      <c r="AY25" s="482"/>
      <c r="AZ25" s="482"/>
      <c r="BC25" s="328" t="s">
        <v>4</v>
      </c>
      <c r="BD25" s="329">
        <v>0.5</v>
      </c>
      <c r="BE25" s="330">
        <f>BE26*BD25</f>
        <v>6325</v>
      </c>
      <c r="BF25" s="330">
        <f>BF26*BD25</f>
        <v>71650</v>
      </c>
      <c r="BG25" s="331">
        <f>BG26*BD25</f>
        <v>51825</v>
      </c>
      <c r="BH25" s="331">
        <f>BH26*BD25</f>
        <v>154975</v>
      </c>
      <c r="BI25" s="331">
        <f>BI26*BD25</f>
        <v>154975</v>
      </c>
      <c r="BJ25" s="332">
        <f>BJ26*BD25</f>
        <v>207050</v>
      </c>
      <c r="BK25" s="329">
        <f>BK26*BD25</f>
        <v>356137.5</v>
      </c>
      <c r="BL25" s="13">
        <f t="shared" si="20"/>
        <v>646800</v>
      </c>
      <c r="BM25" s="519">
        <f>BM26*BD25</f>
        <v>185994</v>
      </c>
      <c r="BN25" s="331">
        <f>BN26*BD25</f>
        <v>185994</v>
      </c>
      <c r="BO25" s="331">
        <f>BO26*BD25</f>
        <v>185994</v>
      </c>
      <c r="BP25" s="332">
        <f>BP26*BD25</f>
        <v>185994</v>
      </c>
      <c r="BQ25" s="13">
        <f t="shared" si="21"/>
        <v>1390776</v>
      </c>
      <c r="BT25" s="195"/>
      <c r="BU25" s="441" t="s">
        <v>98</v>
      </c>
      <c r="BV25" s="383">
        <v>1</v>
      </c>
      <c r="BW25" s="384">
        <v>5000</v>
      </c>
      <c r="BX25" s="384">
        <v>15000</v>
      </c>
      <c r="BY25" s="442">
        <v>10000</v>
      </c>
      <c r="BZ25" s="442">
        <v>10000</v>
      </c>
      <c r="CA25" s="458">
        <v>10000</v>
      </c>
      <c r="CB25" s="383">
        <v>20000</v>
      </c>
      <c r="CC25" s="539">
        <f t="shared" ref="CC25:CC27" si="22">BW25+BX25+BY25+BZ25+CA25</f>
        <v>50000</v>
      </c>
      <c r="CD25" s="538"/>
      <c r="CF25" s="192"/>
      <c r="CG25" s="538"/>
      <c r="CH25" s="538"/>
      <c r="CI25" s="538"/>
      <c r="CJ25" s="538"/>
      <c r="CK25" s="538"/>
      <c r="CL25" s="538"/>
      <c r="CM25" s="538"/>
      <c r="CN25" s="538"/>
      <c r="CO25" s="538"/>
    </row>
    <row r="26" spans="1:93" ht="15" thickBot="1" x14ac:dyDescent="0.35">
      <c r="A26" s="201" t="s">
        <v>5</v>
      </c>
      <c r="B26" s="202">
        <v>1</v>
      </c>
      <c r="C26" s="203">
        <f t="shared" ref="C26:I26" si="23">C47+C68*2.33+C89*100</f>
        <v>12650</v>
      </c>
      <c r="D26" s="203">
        <f t="shared" si="23"/>
        <v>143300</v>
      </c>
      <c r="E26" s="203">
        <f t="shared" si="23"/>
        <v>103650</v>
      </c>
      <c r="F26" s="203">
        <f t="shared" si="23"/>
        <v>103650</v>
      </c>
      <c r="G26" s="203">
        <f t="shared" si="23"/>
        <v>103650</v>
      </c>
      <c r="H26" s="334">
        <f t="shared" si="23"/>
        <v>103650</v>
      </c>
      <c r="I26" s="202">
        <f t="shared" si="23"/>
        <v>207300</v>
      </c>
      <c r="J26" s="9">
        <f t="shared" si="16"/>
        <v>570550</v>
      </c>
      <c r="O26" s="201" t="s">
        <v>5</v>
      </c>
      <c r="P26" s="202">
        <v>1</v>
      </c>
      <c r="Q26" s="203">
        <f t="shared" ref="Q26:W26" si="24">Q47+Q68*2.33+Q89*100</f>
        <v>12650</v>
      </c>
      <c r="R26" s="203">
        <f t="shared" si="24"/>
        <v>214950</v>
      </c>
      <c r="S26" s="203">
        <f t="shared" si="24"/>
        <v>103650</v>
      </c>
      <c r="T26" s="203">
        <f t="shared" si="24"/>
        <v>103650</v>
      </c>
      <c r="U26" s="203">
        <f t="shared" si="24"/>
        <v>103650</v>
      </c>
      <c r="V26" s="334">
        <f t="shared" si="24"/>
        <v>207300</v>
      </c>
      <c r="W26" s="202">
        <f t="shared" si="24"/>
        <v>310950</v>
      </c>
      <c r="X26" s="9">
        <f t="shared" si="17"/>
        <v>745850</v>
      </c>
      <c r="AC26" s="201" t="s">
        <v>5</v>
      </c>
      <c r="AD26" s="202">
        <v>1</v>
      </c>
      <c r="AE26" s="203">
        <f>AE47+AE68*2.33+AE89*100</f>
        <v>12650</v>
      </c>
      <c r="AF26" s="203">
        <f>AF47+AF68*2.33+AF89*100</f>
        <v>429900</v>
      </c>
      <c r="AG26" s="203">
        <f>AG47+AG68*2.33+AG89*100</f>
        <v>205300</v>
      </c>
      <c r="AH26" s="203">
        <f>AH47+AH68*2.33+AH89*100</f>
        <v>411600</v>
      </c>
      <c r="AI26" s="203">
        <f>AI47+AI68*2.33+AI89*100</f>
        <v>205300</v>
      </c>
      <c r="AJ26" s="202">
        <v>7200</v>
      </c>
      <c r="AK26" s="438">
        <f t="shared" si="18"/>
        <v>1264750</v>
      </c>
      <c r="AP26" s="201" t="s">
        <v>5</v>
      </c>
      <c r="AQ26" s="202">
        <v>1</v>
      </c>
      <c r="AR26" s="203">
        <f t="shared" ref="AR26:AW26" si="25">AR47+AR68*2.33+AR89*100</f>
        <v>12650</v>
      </c>
      <c r="AS26" s="203">
        <f t="shared" si="25"/>
        <v>429900</v>
      </c>
      <c r="AT26" s="203">
        <f t="shared" si="25"/>
        <v>411600</v>
      </c>
      <c r="AU26" s="203">
        <f t="shared" si="25"/>
        <v>205300</v>
      </c>
      <c r="AV26" s="203">
        <f t="shared" si="25"/>
        <v>411600</v>
      </c>
      <c r="AW26" s="202">
        <f t="shared" si="25"/>
        <v>689550</v>
      </c>
      <c r="AX26" s="491">
        <f t="shared" si="19"/>
        <v>1471050</v>
      </c>
      <c r="AY26" s="482"/>
      <c r="AZ26" s="482"/>
      <c r="BC26" s="104" t="s">
        <v>5</v>
      </c>
      <c r="BD26" s="123">
        <v>1</v>
      </c>
      <c r="BE26" s="143">
        <f t="shared" ref="BE26:BK26" si="26">BE47+BE68*2.33+BE89*100</f>
        <v>12650</v>
      </c>
      <c r="BF26" s="143">
        <f t="shared" si="26"/>
        <v>143300</v>
      </c>
      <c r="BG26" s="143">
        <f t="shared" si="26"/>
        <v>103650</v>
      </c>
      <c r="BH26" s="143">
        <f t="shared" si="26"/>
        <v>309950</v>
      </c>
      <c r="BI26" s="143">
        <f t="shared" si="26"/>
        <v>309950</v>
      </c>
      <c r="BJ26" s="326">
        <f t="shared" si="26"/>
        <v>414100</v>
      </c>
      <c r="BK26" s="123">
        <f t="shared" si="26"/>
        <v>712275</v>
      </c>
      <c r="BL26" s="469">
        <f t="shared" si="20"/>
        <v>1293600</v>
      </c>
      <c r="BM26" s="154">
        <f>BM47+BM68*2.33+BM89*100</f>
        <v>371988</v>
      </c>
      <c r="BN26" s="154">
        <f>BN47+BN68*2.33+BN89*100</f>
        <v>371988</v>
      </c>
      <c r="BO26" s="534">
        <f>BO47+BO68*2.33+BO89*100</f>
        <v>371988</v>
      </c>
      <c r="BP26" s="535">
        <f>BP47+BP68*2.33+BP89*100</f>
        <v>371988</v>
      </c>
      <c r="BQ26" s="13">
        <f t="shared" si="21"/>
        <v>2781552</v>
      </c>
      <c r="BT26" s="195"/>
      <c r="BU26" s="443" t="s">
        <v>99</v>
      </c>
      <c r="BV26" s="444">
        <v>1</v>
      </c>
      <c r="BW26" s="445">
        <f>BW25*BV26</f>
        <v>5000</v>
      </c>
      <c r="BX26" s="445">
        <f>BX25*BV26</f>
        <v>15000</v>
      </c>
      <c r="BY26" s="445">
        <f>BY25*BV26</f>
        <v>10000</v>
      </c>
      <c r="BZ26" s="445">
        <f>BZ25*BV26</f>
        <v>10000</v>
      </c>
      <c r="CA26" s="450">
        <f>CA25*BV26</f>
        <v>10000</v>
      </c>
      <c r="CB26" s="444">
        <f>CB25*BV26</f>
        <v>20000</v>
      </c>
      <c r="CC26" s="539">
        <f t="shared" si="22"/>
        <v>50000</v>
      </c>
      <c r="CD26" s="538"/>
      <c r="CF26" s="192"/>
      <c r="CG26" s="538"/>
      <c r="CH26" s="538"/>
      <c r="CI26" s="538"/>
      <c r="CJ26" s="538"/>
      <c r="CK26" s="538"/>
      <c r="CL26" s="538"/>
      <c r="CM26" s="538"/>
      <c r="CN26" s="538"/>
      <c r="CO26" s="538"/>
    </row>
    <row r="27" spans="1:93" ht="15" thickBot="1" x14ac:dyDescent="0.35">
      <c r="A27" s="328" t="s">
        <v>6</v>
      </c>
      <c r="B27" s="329">
        <v>1.5</v>
      </c>
      <c r="C27" s="330">
        <f>C26*B27</f>
        <v>18975</v>
      </c>
      <c r="D27" s="330">
        <f>D26*B27</f>
        <v>214950</v>
      </c>
      <c r="E27" s="331">
        <f>E26*B27</f>
        <v>155475</v>
      </c>
      <c r="F27" s="331">
        <f>F26*B27</f>
        <v>155475</v>
      </c>
      <c r="G27" s="331">
        <f>G26*B27</f>
        <v>155475</v>
      </c>
      <c r="H27" s="332">
        <f>H26*B27</f>
        <v>155475</v>
      </c>
      <c r="I27" s="329">
        <f>I26*B27</f>
        <v>310950</v>
      </c>
      <c r="J27" s="9">
        <f t="shared" si="16"/>
        <v>855825</v>
      </c>
      <c r="O27" s="328" t="s">
        <v>6</v>
      </c>
      <c r="P27" s="329">
        <v>1.5</v>
      </c>
      <c r="Q27" s="330">
        <f>Q26*P27</f>
        <v>18975</v>
      </c>
      <c r="R27" s="330">
        <f>R26*P27</f>
        <v>322425</v>
      </c>
      <c r="S27" s="331">
        <f>S26*P27</f>
        <v>155475</v>
      </c>
      <c r="T27" s="331">
        <f>T26*P27</f>
        <v>155475</v>
      </c>
      <c r="U27" s="331">
        <f>U26*P27</f>
        <v>155475</v>
      </c>
      <c r="V27" s="332">
        <f>V26*P27</f>
        <v>310950</v>
      </c>
      <c r="W27" s="329">
        <f>W26*P27</f>
        <v>466425</v>
      </c>
      <c r="X27" s="9">
        <f t="shared" si="17"/>
        <v>1118775</v>
      </c>
      <c r="AC27" s="328" t="s">
        <v>6</v>
      </c>
      <c r="AD27" s="329">
        <v>1.5</v>
      </c>
      <c r="AE27" s="330">
        <f>AE26*AD27</f>
        <v>18975</v>
      </c>
      <c r="AF27" s="330">
        <f>AF26*AD27</f>
        <v>644850</v>
      </c>
      <c r="AG27" s="331">
        <f>AG26*AD27</f>
        <v>307950</v>
      </c>
      <c r="AH27" s="331">
        <f>AH26*AD27</f>
        <v>617400</v>
      </c>
      <c r="AI27" s="331">
        <f>AI26*AD27</f>
        <v>307950</v>
      </c>
      <c r="AJ27" s="329">
        <f>AJ26*AD27</f>
        <v>10800</v>
      </c>
      <c r="AK27" s="438">
        <f t="shared" si="18"/>
        <v>1897125</v>
      </c>
      <c r="AP27" s="328" t="s">
        <v>6</v>
      </c>
      <c r="AQ27" s="329">
        <v>1.5</v>
      </c>
      <c r="AR27" s="330">
        <f>AR26*AQ27</f>
        <v>18975</v>
      </c>
      <c r="AS27" s="330">
        <f>AS26*AQ27</f>
        <v>644850</v>
      </c>
      <c r="AT27" s="331">
        <f>AT26*AQ27</f>
        <v>617400</v>
      </c>
      <c r="AU27" s="331">
        <f>AU26*AQ27</f>
        <v>307950</v>
      </c>
      <c r="AV27" s="331">
        <f>AV26*AQ27</f>
        <v>617400</v>
      </c>
      <c r="AW27" s="329">
        <f>AW26*AQ27</f>
        <v>1034325</v>
      </c>
      <c r="AX27" s="491">
        <f t="shared" si="19"/>
        <v>2206575</v>
      </c>
      <c r="AY27" s="482"/>
      <c r="AZ27" s="482"/>
      <c r="BC27" s="105" t="s">
        <v>6</v>
      </c>
      <c r="BD27" s="125">
        <v>1.5</v>
      </c>
      <c r="BE27" s="144">
        <f>BE26*BD27</f>
        <v>18975</v>
      </c>
      <c r="BF27" s="144">
        <f>BF26*BD27</f>
        <v>214950</v>
      </c>
      <c r="BG27" s="155">
        <f>BG26*BD27</f>
        <v>155475</v>
      </c>
      <c r="BH27" s="155">
        <f>BH26*BD27</f>
        <v>464925</v>
      </c>
      <c r="BI27" s="155">
        <f>BI26*BD27</f>
        <v>464925</v>
      </c>
      <c r="BJ27" s="126">
        <f>BJ26*BD27</f>
        <v>621150</v>
      </c>
      <c r="BK27" s="125">
        <f>BK26*BD27</f>
        <v>1068412.5</v>
      </c>
      <c r="BL27" s="13">
        <f t="shared" si="20"/>
        <v>1940400</v>
      </c>
      <c r="BM27" s="155">
        <f>BM26*BD27</f>
        <v>557982</v>
      </c>
      <c r="BN27" s="155">
        <f>BN26*BD27</f>
        <v>557982</v>
      </c>
      <c r="BO27" s="155">
        <f>BO26*BD27</f>
        <v>557982</v>
      </c>
      <c r="BP27" s="126">
        <f>BP26*BD27</f>
        <v>557982</v>
      </c>
      <c r="BQ27" s="13">
        <f t="shared" si="21"/>
        <v>4172328</v>
      </c>
      <c r="BT27" s="192"/>
      <c r="BU27" s="448" t="s">
        <v>100</v>
      </c>
      <c r="BV27" s="198">
        <v>1</v>
      </c>
      <c r="BW27" s="199">
        <f>BW25*BV27</f>
        <v>5000</v>
      </c>
      <c r="BX27" s="199">
        <f>BX25*BV27</f>
        <v>15000</v>
      </c>
      <c r="BY27" s="199">
        <f>BY25*BV27</f>
        <v>10000</v>
      </c>
      <c r="BZ27" s="199">
        <f>BZ25*BV27</f>
        <v>10000</v>
      </c>
      <c r="CA27" s="451">
        <f>CA25*BV27</f>
        <v>10000</v>
      </c>
      <c r="CB27" s="198">
        <f>CB25*BV27</f>
        <v>20000</v>
      </c>
      <c r="CC27" s="13">
        <f t="shared" si="22"/>
        <v>50000</v>
      </c>
      <c r="CD27" s="538"/>
      <c r="CF27" s="192"/>
      <c r="CG27" s="538"/>
      <c r="CH27" s="538"/>
      <c r="CI27" s="538"/>
      <c r="CJ27" s="538"/>
      <c r="CK27" s="538"/>
      <c r="CL27" s="538"/>
      <c r="CM27" s="538"/>
      <c r="CN27" s="538"/>
      <c r="CO27" s="538"/>
    </row>
    <row r="28" spans="1:93" ht="15" thickBot="1" x14ac:dyDescent="0.35">
      <c r="A28" s="328" t="s">
        <v>7</v>
      </c>
      <c r="B28" s="329">
        <v>2</v>
      </c>
      <c r="C28" s="330">
        <f>C26*B28</f>
        <v>25300</v>
      </c>
      <c r="D28" s="330">
        <f>D26*B28</f>
        <v>286600</v>
      </c>
      <c r="E28" s="331">
        <f>E26*B28</f>
        <v>207300</v>
      </c>
      <c r="F28" s="331">
        <f>F26*B28</f>
        <v>207300</v>
      </c>
      <c r="G28" s="331">
        <f>G26*B28</f>
        <v>207300</v>
      </c>
      <c r="H28" s="332">
        <f>H26*B28</f>
        <v>207300</v>
      </c>
      <c r="I28" s="329">
        <f>I26*B28</f>
        <v>414600</v>
      </c>
      <c r="J28" s="9">
        <f t="shared" si="16"/>
        <v>1141100</v>
      </c>
      <c r="O28" s="328" t="s">
        <v>7</v>
      </c>
      <c r="P28" s="329">
        <v>2</v>
      </c>
      <c r="Q28" s="330">
        <f>Q26*P28</f>
        <v>25300</v>
      </c>
      <c r="R28" s="330">
        <f>R26*P28</f>
        <v>429900</v>
      </c>
      <c r="S28" s="331">
        <f>S26*P28</f>
        <v>207300</v>
      </c>
      <c r="T28" s="331">
        <f>T26*P28</f>
        <v>207300</v>
      </c>
      <c r="U28" s="331">
        <f>U26*P28</f>
        <v>207300</v>
      </c>
      <c r="V28" s="332">
        <f>V26*P28</f>
        <v>414600</v>
      </c>
      <c r="W28" s="329">
        <f>W26*P28</f>
        <v>621900</v>
      </c>
      <c r="X28" s="9">
        <f t="shared" si="17"/>
        <v>1491700</v>
      </c>
      <c r="AC28" s="106" t="s">
        <v>7</v>
      </c>
      <c r="AD28" s="127">
        <v>2</v>
      </c>
      <c r="AE28" s="145">
        <f>AE26*AD28</f>
        <v>25300</v>
      </c>
      <c r="AF28" s="145">
        <f>AF26*AD28</f>
        <v>859800</v>
      </c>
      <c r="AG28" s="156">
        <f>AG26*AD28</f>
        <v>410600</v>
      </c>
      <c r="AH28" s="156">
        <f>AH26*AD28</f>
        <v>823200</v>
      </c>
      <c r="AI28" s="156">
        <f>AI26*AD28</f>
        <v>410600</v>
      </c>
      <c r="AJ28" s="127">
        <f>AJ26*AD28</f>
        <v>14400</v>
      </c>
      <c r="AK28" s="671">
        <f t="shared" si="18"/>
        <v>2529500</v>
      </c>
      <c r="AP28" s="106" t="s">
        <v>7</v>
      </c>
      <c r="AQ28" s="127">
        <v>2</v>
      </c>
      <c r="AR28" s="145">
        <f>AR26*AQ28</f>
        <v>25300</v>
      </c>
      <c r="AS28" s="145">
        <f>AS26*AQ28</f>
        <v>859800</v>
      </c>
      <c r="AT28" s="156">
        <f>AT26*AQ28</f>
        <v>823200</v>
      </c>
      <c r="AU28" s="156">
        <f>AU26*AQ28</f>
        <v>410600</v>
      </c>
      <c r="AV28" s="156">
        <f>AV26*AQ28</f>
        <v>823200</v>
      </c>
      <c r="AW28" s="127">
        <f>AW26*AQ28</f>
        <v>1379100</v>
      </c>
      <c r="AX28" s="678">
        <f t="shared" si="19"/>
        <v>2942100</v>
      </c>
      <c r="AY28" s="677"/>
      <c r="AZ28" s="677"/>
      <c r="BC28" s="106" t="s">
        <v>7</v>
      </c>
      <c r="BD28" s="127">
        <v>2</v>
      </c>
      <c r="BE28" s="145">
        <f>BE26*BD28</f>
        <v>25300</v>
      </c>
      <c r="BF28" s="145">
        <f>BF26*BD28</f>
        <v>286600</v>
      </c>
      <c r="BG28" s="156">
        <f>BG26*BD28</f>
        <v>207300</v>
      </c>
      <c r="BH28" s="156">
        <f>BH26*BD28</f>
        <v>619900</v>
      </c>
      <c r="BI28" s="156">
        <f>BI26*BD28</f>
        <v>619900</v>
      </c>
      <c r="BJ28" s="128">
        <f>BJ26*BD28</f>
        <v>828200</v>
      </c>
      <c r="BK28" s="127">
        <f>BK26*BD28</f>
        <v>1424550</v>
      </c>
      <c r="BL28" s="13">
        <f t="shared" si="20"/>
        <v>2587200</v>
      </c>
      <c r="BM28" s="156">
        <f>BM26*BD28</f>
        <v>743976</v>
      </c>
      <c r="BN28" s="156">
        <f>BN26*BD28</f>
        <v>743976</v>
      </c>
      <c r="BO28" s="156">
        <f>BO26*BD28</f>
        <v>743976</v>
      </c>
      <c r="BP28" s="128">
        <f>BP26*BD28</f>
        <v>743976</v>
      </c>
      <c r="BQ28" s="13">
        <f t="shared" si="21"/>
        <v>5563104</v>
      </c>
      <c r="BT28" s="192"/>
      <c r="BU28" s="192"/>
      <c r="BV28" s="538"/>
      <c r="BW28" s="538"/>
      <c r="BX28" s="538"/>
      <c r="BY28" s="538"/>
      <c r="BZ28" s="538"/>
      <c r="CA28" s="538"/>
      <c r="CB28" s="538"/>
      <c r="CC28" s="538"/>
      <c r="CD28" s="538"/>
      <c r="CF28" s="192"/>
      <c r="CG28" s="538"/>
      <c r="CH28" s="538"/>
      <c r="CI28" s="538"/>
      <c r="CJ28" s="538"/>
      <c r="CK28" s="538"/>
      <c r="CL28" s="538"/>
      <c r="CM28" s="538"/>
      <c r="CN28" s="538"/>
      <c r="CO28" s="538"/>
    </row>
    <row r="29" spans="1:93" ht="15" thickBot="1" x14ac:dyDescent="0.35">
      <c r="A29" s="328" t="s">
        <v>8</v>
      </c>
      <c r="B29" s="329">
        <v>3</v>
      </c>
      <c r="C29" s="330">
        <f>C26*B29</f>
        <v>37950</v>
      </c>
      <c r="D29" s="330">
        <f>D26*B29</f>
        <v>429900</v>
      </c>
      <c r="E29" s="331">
        <f>E26*B29</f>
        <v>310950</v>
      </c>
      <c r="F29" s="331">
        <f>F26*B29</f>
        <v>310950</v>
      </c>
      <c r="G29" s="331">
        <f>G26*B29</f>
        <v>310950</v>
      </c>
      <c r="H29" s="332">
        <f>H26*B29</f>
        <v>310950</v>
      </c>
      <c r="I29" s="329">
        <f>I26*B29</f>
        <v>621900</v>
      </c>
      <c r="J29" s="9">
        <f t="shared" si="16"/>
        <v>1711650</v>
      </c>
      <c r="O29" s="328" t="s">
        <v>8</v>
      </c>
      <c r="P29" s="329">
        <v>3</v>
      </c>
      <c r="Q29" s="330">
        <f>Q26*P29</f>
        <v>37950</v>
      </c>
      <c r="R29" s="330">
        <f>R26*P29</f>
        <v>644850</v>
      </c>
      <c r="S29" s="331">
        <f>S26*P29</f>
        <v>310950</v>
      </c>
      <c r="T29" s="331">
        <f>T26*P29</f>
        <v>310950</v>
      </c>
      <c r="U29" s="331">
        <f>U26*P29</f>
        <v>310950</v>
      </c>
      <c r="V29" s="332">
        <f>V26*P29</f>
        <v>621900</v>
      </c>
      <c r="W29" s="329">
        <f>W26*P29</f>
        <v>932850</v>
      </c>
      <c r="X29" s="9">
        <f t="shared" si="17"/>
        <v>2237550</v>
      </c>
      <c r="AC29" s="107" t="s">
        <v>8</v>
      </c>
      <c r="AD29" s="129">
        <v>3</v>
      </c>
      <c r="AE29" s="146">
        <f>AE26*AD29</f>
        <v>37950</v>
      </c>
      <c r="AF29" s="146">
        <f>AF26*AD29</f>
        <v>1289700</v>
      </c>
      <c r="AG29" s="157">
        <f>AG26*AD29</f>
        <v>615900</v>
      </c>
      <c r="AH29" s="157">
        <f>AH26*AD29</f>
        <v>1234800</v>
      </c>
      <c r="AI29" s="157">
        <f>AI26*AD29</f>
        <v>615900</v>
      </c>
      <c r="AJ29" s="129">
        <f>AJ26*AD29</f>
        <v>21600</v>
      </c>
      <c r="AK29" s="671">
        <f t="shared" si="18"/>
        <v>3794250</v>
      </c>
      <c r="AP29" s="107" t="s">
        <v>8</v>
      </c>
      <c r="AQ29" s="129">
        <v>3</v>
      </c>
      <c r="AR29" s="146">
        <f>AR26*AQ29</f>
        <v>37950</v>
      </c>
      <c r="AS29" s="146">
        <f>AS26*AQ29</f>
        <v>1289700</v>
      </c>
      <c r="AT29" s="157">
        <f>AT26*AQ29</f>
        <v>1234800</v>
      </c>
      <c r="AU29" s="157">
        <f>AU26*AQ29</f>
        <v>615900</v>
      </c>
      <c r="AV29" s="157">
        <f>AV26*AQ29</f>
        <v>1234800</v>
      </c>
      <c r="AW29" s="129">
        <f>AW26*AQ29</f>
        <v>2068650</v>
      </c>
      <c r="AX29" s="678">
        <f t="shared" si="19"/>
        <v>4413150</v>
      </c>
      <c r="AY29" s="677"/>
      <c r="AZ29" s="677"/>
      <c r="BC29" s="107" t="s">
        <v>8</v>
      </c>
      <c r="BD29" s="129">
        <v>3</v>
      </c>
      <c r="BE29" s="146">
        <f>BE26*BD29</f>
        <v>37950</v>
      </c>
      <c r="BF29" s="146">
        <f>BF26*BD29</f>
        <v>429900</v>
      </c>
      <c r="BG29" s="157">
        <f>BG26*BD29</f>
        <v>310950</v>
      </c>
      <c r="BH29" s="157">
        <f>BH26*BD29</f>
        <v>929850</v>
      </c>
      <c r="BI29" s="157">
        <f>BI26*BD29</f>
        <v>929850</v>
      </c>
      <c r="BJ29" s="130">
        <f>BJ26*BD29</f>
        <v>1242300</v>
      </c>
      <c r="BK29" s="129">
        <f>BK26*BD29</f>
        <v>2136825</v>
      </c>
      <c r="BL29" s="13">
        <f t="shared" si="20"/>
        <v>3880800</v>
      </c>
      <c r="BM29" s="157">
        <f>BM26*BD29</f>
        <v>1115964</v>
      </c>
      <c r="BN29" s="157">
        <f>BN26*BD29</f>
        <v>1115964</v>
      </c>
      <c r="BO29" s="157">
        <f>BO26*BD29</f>
        <v>1115964</v>
      </c>
      <c r="BP29" s="130">
        <f>BP26*BD29</f>
        <v>1115964</v>
      </c>
      <c r="BQ29" s="13">
        <f t="shared" si="21"/>
        <v>8344656</v>
      </c>
      <c r="BT29" s="192"/>
      <c r="BU29" s="163" t="s">
        <v>35</v>
      </c>
      <c r="BV29" s="100" t="s">
        <v>32</v>
      </c>
      <c r="BW29" s="1218" t="s">
        <v>97</v>
      </c>
      <c r="BX29" s="1222"/>
      <c r="BY29" s="1222"/>
      <c r="BZ29" s="1222"/>
      <c r="CA29" s="1222"/>
      <c r="CB29" s="344" t="s">
        <v>59</v>
      </c>
      <c r="CC29" s="9" t="s">
        <v>42</v>
      </c>
      <c r="CD29" s="538"/>
      <c r="CF29" s="195"/>
      <c r="CG29" s="191"/>
      <c r="CH29" s="1271"/>
      <c r="CI29" s="1271"/>
      <c r="CJ29" s="1271"/>
      <c r="CK29" s="1271"/>
      <c r="CL29" s="1271"/>
      <c r="CM29" s="533"/>
      <c r="CN29" s="538"/>
      <c r="CO29" s="538"/>
    </row>
    <row r="30" spans="1:93" ht="15.6" thickTop="1" thickBot="1" x14ac:dyDescent="0.35">
      <c r="A30" s="108" t="s">
        <v>12</v>
      </c>
      <c r="B30" s="1158">
        <v>5</v>
      </c>
      <c r="C30" s="1173">
        <f>C26*B30</f>
        <v>63250</v>
      </c>
      <c r="D30" s="1156">
        <f>D26*B30</f>
        <v>716500</v>
      </c>
      <c r="E30" s="1156">
        <f>E26*B30</f>
        <v>518250</v>
      </c>
      <c r="F30" s="1156">
        <f>F26*B30</f>
        <v>518250</v>
      </c>
      <c r="G30" s="1156">
        <f>G26*B30</f>
        <v>518250</v>
      </c>
      <c r="H30" s="1162">
        <f>H26*B30</f>
        <v>518250</v>
      </c>
      <c r="I30" s="1158">
        <f>I26*B30</f>
        <v>1036500</v>
      </c>
      <c r="J30" s="1179">
        <f t="shared" si="16"/>
        <v>2852750</v>
      </c>
      <c r="O30" s="108" t="s">
        <v>12</v>
      </c>
      <c r="P30" s="1158">
        <v>5</v>
      </c>
      <c r="Q30" s="1173">
        <f>Q26*P30</f>
        <v>63250</v>
      </c>
      <c r="R30" s="1156">
        <f>R26*P30</f>
        <v>1074750</v>
      </c>
      <c r="S30" s="1156">
        <f>S26*P30</f>
        <v>518250</v>
      </c>
      <c r="T30" s="1156">
        <f>T26*P30</f>
        <v>518250</v>
      </c>
      <c r="U30" s="1156">
        <f>U26*P30</f>
        <v>518250</v>
      </c>
      <c r="V30" s="1162">
        <f>V26*P30</f>
        <v>1036500</v>
      </c>
      <c r="W30" s="1158">
        <f>W26*P30</f>
        <v>1554750</v>
      </c>
      <c r="X30" s="1179">
        <f t="shared" si="17"/>
        <v>3729250</v>
      </c>
      <c r="AC30" s="108" t="s">
        <v>12</v>
      </c>
      <c r="AD30" s="1158">
        <v>5</v>
      </c>
      <c r="AE30" s="1173">
        <f>AE26*AD30</f>
        <v>63250</v>
      </c>
      <c r="AF30" s="1156">
        <f>AF26*AD30</f>
        <v>2149500</v>
      </c>
      <c r="AG30" s="1156">
        <f>AG26*AD30</f>
        <v>1026500</v>
      </c>
      <c r="AH30" s="1156">
        <f>AH26*AD30</f>
        <v>2058000</v>
      </c>
      <c r="AI30" s="1156">
        <f>AI26*AD30</f>
        <v>1026500</v>
      </c>
      <c r="AJ30" s="1162">
        <f>AJ26*AD30</f>
        <v>36000</v>
      </c>
      <c r="AK30" s="1179">
        <f t="shared" si="18"/>
        <v>6323750</v>
      </c>
      <c r="AP30" s="108" t="s">
        <v>12</v>
      </c>
      <c r="AQ30" s="1158">
        <v>5</v>
      </c>
      <c r="AR30" s="1173">
        <f>AR26*AQ30</f>
        <v>63250</v>
      </c>
      <c r="AS30" s="1156">
        <f>AS26*AQ30</f>
        <v>2149500</v>
      </c>
      <c r="AT30" s="1156">
        <f>AT26*AQ30</f>
        <v>2058000</v>
      </c>
      <c r="AU30" s="1156">
        <f>AU26*AQ30</f>
        <v>1026500</v>
      </c>
      <c r="AV30" s="1156">
        <f>AV26*AQ30</f>
        <v>2058000</v>
      </c>
      <c r="AW30" s="1162">
        <f>AW26*AQ30</f>
        <v>3447750</v>
      </c>
      <c r="AX30" s="1179">
        <f t="shared" si="19"/>
        <v>7355250</v>
      </c>
      <c r="AY30" s="677"/>
      <c r="AZ30" s="677"/>
      <c r="BC30" s="108" t="s">
        <v>12</v>
      </c>
      <c r="BD30" s="1158">
        <v>5</v>
      </c>
      <c r="BE30" s="1173">
        <f>BE26*BD30</f>
        <v>63250</v>
      </c>
      <c r="BF30" s="1156">
        <f>BF26*BD30</f>
        <v>716500</v>
      </c>
      <c r="BG30" s="1156">
        <f>BG26*BD30</f>
        <v>518250</v>
      </c>
      <c r="BH30" s="1156">
        <f>BH26*BD30</f>
        <v>1549750</v>
      </c>
      <c r="BI30" s="1156">
        <f>BI26*BD30</f>
        <v>1549750</v>
      </c>
      <c r="BJ30" s="1162">
        <f>BJ26*BD30</f>
        <v>2070500</v>
      </c>
      <c r="BK30" s="1158">
        <f>BK26*BD30</f>
        <v>3561375</v>
      </c>
      <c r="BL30" s="1148">
        <f t="shared" si="20"/>
        <v>6468000</v>
      </c>
      <c r="BM30" s="1156">
        <f>BM26*BD30</f>
        <v>1859940</v>
      </c>
      <c r="BN30" s="1156">
        <f>BN26*BD30</f>
        <v>1859940</v>
      </c>
      <c r="BO30" s="1156">
        <f>BO26*BD30</f>
        <v>1859940</v>
      </c>
      <c r="BP30" s="1162">
        <f>BP26*BD30</f>
        <v>1859940</v>
      </c>
      <c r="BQ30" s="1179">
        <f t="shared" si="21"/>
        <v>13907760</v>
      </c>
      <c r="BT30" s="677"/>
      <c r="BU30" s="173" t="s">
        <v>38</v>
      </c>
      <c r="BV30" s="100" t="s">
        <v>33</v>
      </c>
      <c r="BW30" s="217">
        <v>0</v>
      </c>
      <c r="BX30" s="218">
        <v>1</v>
      </c>
      <c r="BY30" s="218">
        <v>2</v>
      </c>
      <c r="BZ30" s="218">
        <v>3</v>
      </c>
      <c r="CA30" s="219">
        <v>4</v>
      </c>
      <c r="CB30" s="13" t="s">
        <v>34</v>
      </c>
      <c r="CC30" s="540"/>
      <c r="CD30" s="538"/>
      <c r="CF30" s="195"/>
      <c r="CG30" s="191"/>
      <c r="CH30" s="538"/>
      <c r="CI30" s="538"/>
      <c r="CJ30" s="538"/>
      <c r="CK30" s="538"/>
      <c r="CL30" s="538"/>
      <c r="CM30" s="538"/>
      <c r="CN30" s="538"/>
      <c r="CO30" s="538"/>
    </row>
    <row r="31" spans="1:93" ht="15.6" thickTop="1" thickBot="1" x14ac:dyDescent="0.35">
      <c r="A31" s="109" t="s">
        <v>16</v>
      </c>
      <c r="B31" s="1236"/>
      <c r="C31" s="1239"/>
      <c r="D31" s="1265"/>
      <c r="E31" s="1265"/>
      <c r="F31" s="1265"/>
      <c r="G31" s="1265"/>
      <c r="H31" s="1264"/>
      <c r="I31" s="1236"/>
      <c r="J31" s="1200"/>
      <c r="O31" s="109" t="s">
        <v>16</v>
      </c>
      <c r="P31" s="1236"/>
      <c r="Q31" s="1239"/>
      <c r="R31" s="1265"/>
      <c r="S31" s="1265"/>
      <c r="T31" s="1265"/>
      <c r="U31" s="1265"/>
      <c r="V31" s="1264"/>
      <c r="W31" s="1236"/>
      <c r="X31" s="1200"/>
      <c r="AC31" s="109" t="s">
        <v>16</v>
      </c>
      <c r="AD31" s="1236"/>
      <c r="AE31" s="1239"/>
      <c r="AF31" s="1265"/>
      <c r="AG31" s="1265"/>
      <c r="AH31" s="1265"/>
      <c r="AI31" s="1265"/>
      <c r="AJ31" s="1264"/>
      <c r="AK31" s="1200"/>
      <c r="AP31" s="109" t="s">
        <v>16</v>
      </c>
      <c r="AQ31" s="1236"/>
      <c r="AR31" s="1239"/>
      <c r="AS31" s="1265"/>
      <c r="AT31" s="1265"/>
      <c r="AU31" s="1265"/>
      <c r="AV31" s="1265"/>
      <c r="AW31" s="1264"/>
      <c r="AX31" s="1200"/>
      <c r="AY31" s="677"/>
      <c r="AZ31" s="677"/>
      <c r="BC31" s="109" t="s">
        <v>16</v>
      </c>
      <c r="BD31" s="1236"/>
      <c r="BE31" s="1239"/>
      <c r="BF31" s="1265"/>
      <c r="BG31" s="1265"/>
      <c r="BH31" s="1265"/>
      <c r="BI31" s="1265"/>
      <c r="BJ31" s="1264"/>
      <c r="BK31" s="1236"/>
      <c r="BL31" s="1190"/>
      <c r="BM31" s="1265"/>
      <c r="BN31" s="1265"/>
      <c r="BO31" s="1265"/>
      <c r="BP31" s="1264"/>
      <c r="BQ31" s="1200"/>
      <c r="BT31" s="195"/>
      <c r="BU31" s="541" t="s">
        <v>118</v>
      </c>
      <c r="BV31" s="329">
        <v>0.5</v>
      </c>
      <c r="BW31" s="330">
        <f>BW32*BV31</f>
        <v>0</v>
      </c>
      <c r="BX31" s="330">
        <f>BX32*BV31</f>
        <v>1350</v>
      </c>
      <c r="BY31" s="331">
        <f>BY32*BV31</f>
        <v>900</v>
      </c>
      <c r="BZ31" s="331">
        <f>BZ32*BV31</f>
        <v>900</v>
      </c>
      <c r="CA31" s="484">
        <f>CA32*BV31</f>
        <v>900</v>
      </c>
      <c r="CB31" s="329">
        <f>CB32*BV31</f>
        <v>1800</v>
      </c>
      <c r="CC31" s="539">
        <f>BW31+BX31+BY31+BZ31+CA31</f>
        <v>4050</v>
      </c>
      <c r="CD31" s="538"/>
      <c r="CF31" s="192"/>
      <c r="CG31" s="538"/>
      <c r="CH31" s="538"/>
      <c r="CI31" s="538"/>
      <c r="CJ31" s="538"/>
      <c r="CK31" s="538"/>
      <c r="CL31" s="538"/>
      <c r="CM31" s="538"/>
      <c r="CN31" s="538"/>
      <c r="CO31" s="538"/>
    </row>
    <row r="32" spans="1:93" ht="15" thickBot="1" x14ac:dyDescent="0.35">
      <c r="A32" s="110" t="s">
        <v>9</v>
      </c>
      <c r="B32" s="1159"/>
      <c r="C32" s="1174"/>
      <c r="D32" s="1157"/>
      <c r="E32" s="1157"/>
      <c r="F32" s="1157"/>
      <c r="G32" s="1157"/>
      <c r="H32" s="1163"/>
      <c r="I32" s="1159"/>
      <c r="J32" s="1180"/>
      <c r="O32" s="110" t="s">
        <v>9</v>
      </c>
      <c r="P32" s="1159"/>
      <c r="Q32" s="1174"/>
      <c r="R32" s="1157"/>
      <c r="S32" s="1157"/>
      <c r="T32" s="1157"/>
      <c r="U32" s="1157"/>
      <c r="V32" s="1163"/>
      <c r="W32" s="1159"/>
      <c r="X32" s="1180"/>
      <c r="AC32" s="110" t="s">
        <v>9</v>
      </c>
      <c r="AD32" s="1159"/>
      <c r="AE32" s="1174"/>
      <c r="AF32" s="1157"/>
      <c r="AG32" s="1157"/>
      <c r="AH32" s="1157"/>
      <c r="AI32" s="1157"/>
      <c r="AJ32" s="1163"/>
      <c r="AK32" s="1180"/>
      <c r="AP32" s="110" t="s">
        <v>9</v>
      </c>
      <c r="AQ32" s="1159"/>
      <c r="AR32" s="1174"/>
      <c r="AS32" s="1157"/>
      <c r="AT32" s="1157"/>
      <c r="AU32" s="1157"/>
      <c r="AV32" s="1157"/>
      <c r="AW32" s="1163"/>
      <c r="AX32" s="1180"/>
      <c r="AY32" s="677"/>
      <c r="AZ32" s="677"/>
      <c r="BC32" s="110" t="s">
        <v>9</v>
      </c>
      <c r="BD32" s="1159"/>
      <c r="BE32" s="1174"/>
      <c r="BF32" s="1157"/>
      <c r="BG32" s="1157"/>
      <c r="BH32" s="1157"/>
      <c r="BI32" s="1157"/>
      <c r="BJ32" s="1163"/>
      <c r="BK32" s="1159"/>
      <c r="BL32" s="1149"/>
      <c r="BM32" s="1157"/>
      <c r="BN32" s="1157"/>
      <c r="BO32" s="1157"/>
      <c r="BP32" s="1163"/>
      <c r="BQ32" s="1180"/>
      <c r="BT32" s="195"/>
      <c r="BU32" s="441" t="s">
        <v>98</v>
      </c>
      <c r="BV32" s="383">
        <v>1</v>
      </c>
      <c r="BW32" s="384">
        <v>0</v>
      </c>
      <c r="BX32" s="384">
        <v>2700</v>
      </c>
      <c r="BY32" s="442">
        <v>1800</v>
      </c>
      <c r="BZ32" s="442">
        <v>1800</v>
      </c>
      <c r="CA32" s="458">
        <v>1800</v>
      </c>
      <c r="CB32" s="383">
        <v>3600</v>
      </c>
      <c r="CC32" s="539">
        <f t="shared" ref="CC32:CC34" si="27">BW32+BX32+BY32+BZ32+CA32</f>
        <v>8100</v>
      </c>
      <c r="CD32" s="538"/>
      <c r="CF32" s="192"/>
      <c r="CG32" s="538"/>
      <c r="CH32" s="538"/>
      <c r="CI32" s="538"/>
      <c r="CJ32" s="538"/>
      <c r="CK32" s="538"/>
      <c r="CL32" s="538"/>
      <c r="CM32" s="538"/>
      <c r="CN32" s="538"/>
      <c r="CO32" s="538"/>
    </row>
    <row r="33" spans="1:93" ht="15" thickBot="1" x14ac:dyDescent="0.35">
      <c r="A33" s="111" t="s">
        <v>10</v>
      </c>
      <c r="B33" s="1191">
        <v>7</v>
      </c>
      <c r="C33" s="1184">
        <f>C26*B33</f>
        <v>88550</v>
      </c>
      <c r="D33" s="1181">
        <f>D26*B33</f>
        <v>1003100</v>
      </c>
      <c r="E33" s="1181">
        <f>E26*B33</f>
        <v>725550</v>
      </c>
      <c r="F33" s="1181">
        <f>F26*B33</f>
        <v>725550</v>
      </c>
      <c r="G33" s="1181">
        <f>G26*B33</f>
        <v>725550</v>
      </c>
      <c r="H33" s="1194">
        <f>H26*B33</f>
        <v>725550</v>
      </c>
      <c r="I33" s="1191">
        <f>I26*B33</f>
        <v>1451100</v>
      </c>
      <c r="J33" s="1179">
        <f>C33+D33+E33+F33+G33+H33</f>
        <v>3993850</v>
      </c>
      <c r="O33" s="111" t="s">
        <v>10</v>
      </c>
      <c r="P33" s="1191">
        <v>7</v>
      </c>
      <c r="Q33" s="1184">
        <f>Q26*P33</f>
        <v>88550</v>
      </c>
      <c r="R33" s="1181">
        <f>R26*P33</f>
        <v>1504650</v>
      </c>
      <c r="S33" s="1181">
        <f>S26*P33</f>
        <v>725550</v>
      </c>
      <c r="T33" s="1181">
        <f>T26*P33</f>
        <v>725550</v>
      </c>
      <c r="U33" s="1181">
        <f>U26*P33</f>
        <v>725550</v>
      </c>
      <c r="V33" s="1194">
        <f>V26*P33</f>
        <v>1451100</v>
      </c>
      <c r="W33" s="1191">
        <f>W26*P33</f>
        <v>2176650</v>
      </c>
      <c r="X33" s="1179">
        <f>Q33+R33+S33+T33+U33+V33</f>
        <v>5220950</v>
      </c>
      <c r="AC33" s="111" t="s">
        <v>10</v>
      </c>
      <c r="AD33" s="1191">
        <v>7</v>
      </c>
      <c r="AE33" s="1184">
        <f>AE26*AD33</f>
        <v>88550</v>
      </c>
      <c r="AF33" s="1181">
        <f>AF26*AD33</f>
        <v>3009300</v>
      </c>
      <c r="AG33" s="1181">
        <f>AG26*AD33</f>
        <v>1437100</v>
      </c>
      <c r="AH33" s="1181">
        <f>AH26*AD33</f>
        <v>2881200</v>
      </c>
      <c r="AI33" s="1181">
        <f>AI26*AD33</f>
        <v>1437100</v>
      </c>
      <c r="AJ33" s="1194">
        <f>AJ26*AD33</f>
        <v>50400</v>
      </c>
      <c r="AK33" s="1179">
        <f>AE33+AF33+AG33+AH33+AI33</f>
        <v>8853250</v>
      </c>
      <c r="AP33" s="111" t="s">
        <v>10</v>
      </c>
      <c r="AQ33" s="1191">
        <v>7</v>
      </c>
      <c r="AR33" s="1184">
        <f>AR26*AQ33</f>
        <v>88550</v>
      </c>
      <c r="AS33" s="1181">
        <f>AS26*AQ33</f>
        <v>3009300</v>
      </c>
      <c r="AT33" s="1181">
        <f>AT26*AQ33</f>
        <v>2881200</v>
      </c>
      <c r="AU33" s="1181">
        <f>AU26*AQ33</f>
        <v>1437100</v>
      </c>
      <c r="AV33" s="1181">
        <f>AV26*AQ33</f>
        <v>2881200</v>
      </c>
      <c r="AW33" s="1194">
        <f>AW26*AQ33</f>
        <v>4826850</v>
      </c>
      <c r="AX33" s="1179">
        <f>AR33+AS33+AT33+AU33+AV33</f>
        <v>10297350</v>
      </c>
      <c r="AY33" s="677"/>
      <c r="AZ33" s="677"/>
      <c r="BC33" s="111" t="s">
        <v>10</v>
      </c>
      <c r="BD33" s="1191">
        <v>7</v>
      </c>
      <c r="BE33" s="1184">
        <f>BE26*BD33</f>
        <v>88550</v>
      </c>
      <c r="BF33" s="1181">
        <f>BF26*BD33</f>
        <v>1003100</v>
      </c>
      <c r="BG33" s="1181">
        <f>BG26*BD33</f>
        <v>725550</v>
      </c>
      <c r="BH33" s="1181">
        <f>BH26*BD33</f>
        <v>2169650</v>
      </c>
      <c r="BI33" s="1181">
        <f>BI26*BD33</f>
        <v>2169650</v>
      </c>
      <c r="BJ33" s="1194">
        <f>BJ26*BD33</f>
        <v>2898700</v>
      </c>
      <c r="BK33" s="1191">
        <f>BK26*BD33</f>
        <v>4985925</v>
      </c>
      <c r="BL33" s="1148">
        <f>BE33+BF33+BG33+BH33+BI33+BJ33</f>
        <v>9055200</v>
      </c>
      <c r="BM33" s="1181">
        <f>BM26*BD33</f>
        <v>2603916</v>
      </c>
      <c r="BN33" s="1181">
        <f>BN26*BD33</f>
        <v>2603916</v>
      </c>
      <c r="BO33" s="1181">
        <f>BO26*BD33</f>
        <v>2603916</v>
      </c>
      <c r="BP33" s="1194">
        <f>BP26*BD33</f>
        <v>2603916</v>
      </c>
      <c r="BQ33" s="1179">
        <f>BE33+BF33+BG33+BH33+BI33+BJ33+BM33+BN33+BO33+BP33</f>
        <v>19470864</v>
      </c>
      <c r="BT33" s="192"/>
      <c r="BU33" s="443" t="s">
        <v>99</v>
      </c>
      <c r="BV33" s="444">
        <v>1</v>
      </c>
      <c r="BW33" s="445">
        <f>BW32*BV33</f>
        <v>0</v>
      </c>
      <c r="BX33" s="445">
        <f>BX32*BV33</f>
        <v>2700</v>
      </c>
      <c r="BY33" s="445">
        <f>BY32*BV33</f>
        <v>1800</v>
      </c>
      <c r="BZ33" s="445">
        <f>BZ32*BV33</f>
        <v>1800</v>
      </c>
      <c r="CA33" s="450">
        <f>CA32*BV33</f>
        <v>1800</v>
      </c>
      <c r="CB33" s="444">
        <f>CB32*BV33</f>
        <v>3600</v>
      </c>
      <c r="CC33" s="539">
        <f t="shared" si="27"/>
        <v>8100</v>
      </c>
      <c r="CD33" s="538"/>
      <c r="CF33" s="192"/>
      <c r="CG33" s="538"/>
      <c r="CH33" s="538"/>
      <c r="CI33" s="538"/>
      <c r="CJ33" s="538"/>
      <c r="CK33" s="538"/>
      <c r="CL33" s="538"/>
      <c r="CM33" s="538"/>
      <c r="CN33" s="538"/>
      <c r="CO33" s="538"/>
    </row>
    <row r="34" spans="1:93" ht="15" thickBot="1" x14ac:dyDescent="0.35">
      <c r="A34" s="112" t="s">
        <v>17</v>
      </c>
      <c r="B34" s="1192"/>
      <c r="C34" s="1185"/>
      <c r="D34" s="1182"/>
      <c r="E34" s="1182"/>
      <c r="F34" s="1182"/>
      <c r="G34" s="1182"/>
      <c r="H34" s="1195"/>
      <c r="I34" s="1192"/>
      <c r="J34" s="1200"/>
      <c r="O34" s="112" t="s">
        <v>17</v>
      </c>
      <c r="P34" s="1192"/>
      <c r="Q34" s="1185"/>
      <c r="R34" s="1182"/>
      <c r="S34" s="1182"/>
      <c r="T34" s="1182"/>
      <c r="U34" s="1182"/>
      <c r="V34" s="1195"/>
      <c r="W34" s="1192"/>
      <c r="X34" s="1200"/>
      <c r="AC34" s="112" t="s">
        <v>17</v>
      </c>
      <c r="AD34" s="1192"/>
      <c r="AE34" s="1185"/>
      <c r="AF34" s="1182"/>
      <c r="AG34" s="1182"/>
      <c r="AH34" s="1182"/>
      <c r="AI34" s="1182"/>
      <c r="AJ34" s="1195"/>
      <c r="AK34" s="1200"/>
      <c r="AP34" s="112" t="s">
        <v>17</v>
      </c>
      <c r="AQ34" s="1192"/>
      <c r="AR34" s="1185"/>
      <c r="AS34" s="1182"/>
      <c r="AT34" s="1182"/>
      <c r="AU34" s="1182"/>
      <c r="AV34" s="1182"/>
      <c r="AW34" s="1195"/>
      <c r="AX34" s="1200"/>
      <c r="AY34" s="677"/>
      <c r="AZ34" s="677"/>
      <c r="BC34" s="112" t="s">
        <v>17</v>
      </c>
      <c r="BD34" s="1192"/>
      <c r="BE34" s="1185"/>
      <c r="BF34" s="1182"/>
      <c r="BG34" s="1182"/>
      <c r="BH34" s="1182"/>
      <c r="BI34" s="1182"/>
      <c r="BJ34" s="1195"/>
      <c r="BK34" s="1192"/>
      <c r="BL34" s="1190"/>
      <c r="BM34" s="1182"/>
      <c r="BN34" s="1182"/>
      <c r="BO34" s="1182"/>
      <c r="BP34" s="1195"/>
      <c r="BQ34" s="1200"/>
      <c r="BT34" s="192"/>
      <c r="BU34" s="448" t="s">
        <v>100</v>
      </c>
      <c r="BV34" s="198">
        <v>1</v>
      </c>
      <c r="BW34" s="199">
        <f>BW32*BV34</f>
        <v>0</v>
      </c>
      <c r="BX34" s="199">
        <f>BX32*BV34</f>
        <v>2700</v>
      </c>
      <c r="BY34" s="199">
        <f>BY32*BV34</f>
        <v>1800</v>
      </c>
      <c r="BZ34" s="199">
        <f>BZ32*BV34</f>
        <v>1800</v>
      </c>
      <c r="CA34" s="451">
        <f>CA32*BV34</f>
        <v>1800</v>
      </c>
      <c r="CB34" s="198">
        <f>CB32*BV34</f>
        <v>3600</v>
      </c>
      <c r="CC34" s="13">
        <f t="shared" si="27"/>
        <v>8100</v>
      </c>
      <c r="CD34" s="538"/>
      <c r="CF34" s="192"/>
      <c r="CG34" s="538"/>
      <c r="CH34" s="538"/>
      <c r="CI34" s="538"/>
      <c r="CJ34" s="538"/>
      <c r="CK34" s="538"/>
      <c r="CL34" s="538"/>
      <c r="CM34" s="538"/>
      <c r="CN34" s="538"/>
      <c r="CO34" s="538"/>
    </row>
    <row r="35" spans="1:93" ht="15" thickBot="1" x14ac:dyDescent="0.35">
      <c r="A35" s="113" t="s">
        <v>18</v>
      </c>
      <c r="B35" s="1193"/>
      <c r="C35" s="1186"/>
      <c r="D35" s="1183"/>
      <c r="E35" s="1183"/>
      <c r="F35" s="1183"/>
      <c r="G35" s="1183"/>
      <c r="H35" s="1196"/>
      <c r="I35" s="1193"/>
      <c r="J35" s="1180"/>
      <c r="O35" s="113" t="s">
        <v>18</v>
      </c>
      <c r="P35" s="1193"/>
      <c r="Q35" s="1186"/>
      <c r="R35" s="1183"/>
      <c r="S35" s="1183"/>
      <c r="T35" s="1183"/>
      <c r="U35" s="1183"/>
      <c r="V35" s="1196"/>
      <c r="W35" s="1193"/>
      <c r="X35" s="1180"/>
      <c r="AC35" s="113" t="s">
        <v>18</v>
      </c>
      <c r="AD35" s="1193"/>
      <c r="AE35" s="1186"/>
      <c r="AF35" s="1183"/>
      <c r="AG35" s="1183"/>
      <c r="AH35" s="1183"/>
      <c r="AI35" s="1183"/>
      <c r="AJ35" s="1196"/>
      <c r="AK35" s="1180"/>
      <c r="AP35" s="113" t="s">
        <v>18</v>
      </c>
      <c r="AQ35" s="1193"/>
      <c r="AR35" s="1186"/>
      <c r="AS35" s="1183"/>
      <c r="AT35" s="1183"/>
      <c r="AU35" s="1183"/>
      <c r="AV35" s="1183"/>
      <c r="AW35" s="1196"/>
      <c r="AX35" s="1180"/>
      <c r="AY35" s="677"/>
      <c r="AZ35" s="677"/>
      <c r="BC35" s="113" t="s">
        <v>18</v>
      </c>
      <c r="BD35" s="1193"/>
      <c r="BE35" s="1186"/>
      <c r="BF35" s="1183"/>
      <c r="BG35" s="1183"/>
      <c r="BH35" s="1183"/>
      <c r="BI35" s="1183"/>
      <c r="BJ35" s="1196"/>
      <c r="BK35" s="1193"/>
      <c r="BL35" s="1149"/>
      <c r="BM35" s="1183"/>
      <c r="BN35" s="1183"/>
      <c r="BO35" s="1183"/>
      <c r="BP35" s="1196"/>
      <c r="BQ35" s="1180"/>
      <c r="BT35" s="192"/>
      <c r="BU35" s="192"/>
      <c r="BV35" s="538"/>
      <c r="BW35" s="538"/>
      <c r="BX35" s="538"/>
      <c r="BY35" s="538"/>
      <c r="BZ35" s="538"/>
      <c r="CA35" s="538"/>
      <c r="CB35" s="538"/>
      <c r="CC35" s="538"/>
      <c r="CD35" s="538"/>
      <c r="CF35" s="192"/>
      <c r="CG35" s="538"/>
      <c r="CH35" s="538"/>
      <c r="CI35" s="538"/>
      <c r="CJ35" s="538"/>
      <c r="CK35" s="538"/>
      <c r="CL35" s="538"/>
      <c r="CM35" s="538"/>
      <c r="CN35" s="538"/>
      <c r="CO35" s="538"/>
    </row>
    <row r="36" spans="1:93" ht="15" thickBot="1" x14ac:dyDescent="0.35">
      <c r="A36" s="114" t="s">
        <v>14</v>
      </c>
      <c r="B36" s="1230">
        <v>10</v>
      </c>
      <c r="C36" s="1232">
        <f>C26*B36</f>
        <v>126500</v>
      </c>
      <c r="D36" s="1266">
        <f>D26*B36</f>
        <v>1433000</v>
      </c>
      <c r="E36" s="1266">
        <f>E26*B36</f>
        <v>1036500</v>
      </c>
      <c r="F36" s="1266">
        <f>F26*B36</f>
        <v>1036500</v>
      </c>
      <c r="G36" s="1266">
        <f>G26*B36</f>
        <v>1036500</v>
      </c>
      <c r="H36" s="1237">
        <f>H26*B36</f>
        <v>1036500</v>
      </c>
      <c r="I36" s="1230">
        <f>I26*B36</f>
        <v>2073000</v>
      </c>
      <c r="J36" s="1179">
        <f>C36+D36+E36+F36+G36+H36</f>
        <v>5705500</v>
      </c>
      <c r="O36" s="114" t="s">
        <v>14</v>
      </c>
      <c r="P36" s="1230">
        <v>10</v>
      </c>
      <c r="Q36" s="1232">
        <f>Q26*P36</f>
        <v>126500</v>
      </c>
      <c r="R36" s="1266">
        <f>R26*P36</f>
        <v>2149500</v>
      </c>
      <c r="S36" s="1266">
        <f>S26*P36</f>
        <v>1036500</v>
      </c>
      <c r="T36" s="1266">
        <f>T26*P36</f>
        <v>1036500</v>
      </c>
      <c r="U36" s="1266">
        <f>U26*P36</f>
        <v>1036500</v>
      </c>
      <c r="V36" s="1237">
        <f>V26*P36</f>
        <v>2073000</v>
      </c>
      <c r="W36" s="1230">
        <f>W26*P36</f>
        <v>3109500</v>
      </c>
      <c r="X36" s="1179">
        <f>Q36+R36+S36+T36+U36+V36</f>
        <v>7458500</v>
      </c>
      <c r="AC36" s="114" t="s">
        <v>14</v>
      </c>
      <c r="AD36" s="1230">
        <v>10</v>
      </c>
      <c r="AE36" s="1232">
        <f>AE26*AD36</f>
        <v>126500</v>
      </c>
      <c r="AF36" s="1266">
        <f>AF26*AD36</f>
        <v>4299000</v>
      </c>
      <c r="AG36" s="1266">
        <f>AG26*AD36</f>
        <v>2053000</v>
      </c>
      <c r="AH36" s="1266">
        <f>AH26*AD36</f>
        <v>4116000</v>
      </c>
      <c r="AI36" s="1266">
        <f>AI26*AD36</f>
        <v>2053000</v>
      </c>
      <c r="AJ36" s="1237">
        <f>AJ26*AD36</f>
        <v>72000</v>
      </c>
      <c r="AK36" s="1179">
        <f>AE36+AF36+AG36+AH36+AI36</f>
        <v>12647500</v>
      </c>
      <c r="AP36" s="114" t="s">
        <v>14</v>
      </c>
      <c r="AQ36" s="1230">
        <v>10</v>
      </c>
      <c r="AR36" s="1232">
        <f>AR26*AQ36</f>
        <v>126500</v>
      </c>
      <c r="AS36" s="1266">
        <f>AS26*AQ36</f>
        <v>4299000</v>
      </c>
      <c r="AT36" s="1266">
        <f>AT26*AQ36</f>
        <v>4116000</v>
      </c>
      <c r="AU36" s="1266">
        <f>AU26*AQ36</f>
        <v>2053000</v>
      </c>
      <c r="AV36" s="1266">
        <f>AV26*AQ36</f>
        <v>4116000</v>
      </c>
      <c r="AW36" s="1237">
        <f>AW26*AQ36</f>
        <v>6895500</v>
      </c>
      <c r="AX36" s="1179">
        <f>AR36+AS36+AT36+AU36+AV36</f>
        <v>14710500</v>
      </c>
      <c r="AY36" s="677"/>
      <c r="AZ36" s="677"/>
      <c r="BC36" s="114" t="s">
        <v>14</v>
      </c>
      <c r="BD36" s="1230">
        <v>10</v>
      </c>
      <c r="BE36" s="1232">
        <f>BE26*BD36</f>
        <v>126500</v>
      </c>
      <c r="BF36" s="1266">
        <f>BF26*BD36</f>
        <v>1433000</v>
      </c>
      <c r="BG36" s="1266">
        <f>BG26*BD36</f>
        <v>1036500</v>
      </c>
      <c r="BH36" s="1266">
        <f>BH26*BD36</f>
        <v>3099500</v>
      </c>
      <c r="BI36" s="1266">
        <f>BI26*BD36</f>
        <v>3099500</v>
      </c>
      <c r="BJ36" s="1237">
        <f>BJ26*BD36</f>
        <v>4141000</v>
      </c>
      <c r="BK36" s="1230">
        <f>BK26*BD36</f>
        <v>7122750</v>
      </c>
      <c r="BL36" s="1148">
        <f>BE36+BF36+BG36+BH36+BI36+BJ36</f>
        <v>12936000</v>
      </c>
      <c r="BM36" s="1266">
        <f>BM26*BD36</f>
        <v>3719880</v>
      </c>
      <c r="BN36" s="1266">
        <f>BN26*BD36</f>
        <v>3719880</v>
      </c>
      <c r="BO36" s="1266">
        <f>BO26*BD36</f>
        <v>3719880</v>
      </c>
      <c r="BP36" s="1237">
        <f>BP26*BD36</f>
        <v>3719880</v>
      </c>
      <c r="BQ36" s="1179">
        <f>BE36+BF36+BG36+BH36+BI36+BJ36+BM36+BN36+BO36+BP36</f>
        <v>27815520</v>
      </c>
      <c r="BT36" s="677"/>
      <c r="BU36" s="164" t="s">
        <v>35</v>
      </c>
      <c r="BV36" s="100" t="s">
        <v>32</v>
      </c>
      <c r="BW36" s="1218" t="s">
        <v>97</v>
      </c>
      <c r="BX36" s="1222"/>
      <c r="BY36" s="1222"/>
      <c r="BZ36" s="1222"/>
      <c r="CA36" s="1222"/>
      <c r="CB36" s="344" t="s">
        <v>59</v>
      </c>
      <c r="CC36" s="9" t="s">
        <v>42</v>
      </c>
      <c r="CD36" s="957"/>
      <c r="CF36" s="195"/>
      <c r="CG36" s="191"/>
      <c r="CH36" s="1271"/>
      <c r="CI36" s="1271"/>
      <c r="CJ36" s="1271"/>
      <c r="CK36" s="1271"/>
      <c r="CL36" s="1271"/>
      <c r="CM36" s="533"/>
      <c r="CN36" s="538"/>
      <c r="CO36" s="538"/>
    </row>
    <row r="37" spans="1:93" ht="15.6" thickTop="1" thickBot="1" x14ac:dyDescent="0.35">
      <c r="A37" s="115" t="s">
        <v>19</v>
      </c>
      <c r="B37" s="1231"/>
      <c r="C37" s="1233"/>
      <c r="D37" s="1267"/>
      <c r="E37" s="1267"/>
      <c r="F37" s="1267"/>
      <c r="G37" s="1267"/>
      <c r="H37" s="1238"/>
      <c r="I37" s="1231"/>
      <c r="J37" s="1180"/>
      <c r="O37" s="115" t="s">
        <v>19</v>
      </c>
      <c r="P37" s="1231"/>
      <c r="Q37" s="1233"/>
      <c r="R37" s="1267"/>
      <c r="S37" s="1267"/>
      <c r="T37" s="1267"/>
      <c r="U37" s="1267"/>
      <c r="V37" s="1238"/>
      <c r="W37" s="1231"/>
      <c r="X37" s="1180"/>
      <c r="AC37" s="115" t="s">
        <v>19</v>
      </c>
      <c r="AD37" s="1231"/>
      <c r="AE37" s="1233"/>
      <c r="AF37" s="1267"/>
      <c r="AG37" s="1267"/>
      <c r="AH37" s="1267"/>
      <c r="AI37" s="1267"/>
      <c r="AJ37" s="1238"/>
      <c r="AK37" s="1180"/>
      <c r="AP37" s="115" t="s">
        <v>19</v>
      </c>
      <c r="AQ37" s="1231"/>
      <c r="AR37" s="1233"/>
      <c r="AS37" s="1267"/>
      <c r="AT37" s="1267"/>
      <c r="AU37" s="1267"/>
      <c r="AV37" s="1267"/>
      <c r="AW37" s="1238"/>
      <c r="AX37" s="1180"/>
      <c r="AY37" s="677"/>
      <c r="AZ37" s="677"/>
      <c r="BC37" s="115" t="s">
        <v>19</v>
      </c>
      <c r="BD37" s="1231"/>
      <c r="BE37" s="1233"/>
      <c r="BF37" s="1267"/>
      <c r="BG37" s="1267"/>
      <c r="BH37" s="1267"/>
      <c r="BI37" s="1267"/>
      <c r="BJ37" s="1238"/>
      <c r="BK37" s="1231"/>
      <c r="BL37" s="1149"/>
      <c r="BM37" s="1267"/>
      <c r="BN37" s="1267"/>
      <c r="BO37" s="1267"/>
      <c r="BP37" s="1238"/>
      <c r="BQ37" s="1180"/>
      <c r="BT37" s="195"/>
      <c r="BU37" s="457" t="s">
        <v>39</v>
      </c>
      <c r="BV37" s="100" t="s">
        <v>33</v>
      </c>
      <c r="BW37" s="906">
        <v>0</v>
      </c>
      <c r="BX37" s="218">
        <v>1</v>
      </c>
      <c r="BY37" s="218">
        <v>2</v>
      </c>
      <c r="BZ37" s="218">
        <v>3</v>
      </c>
      <c r="CA37" s="219">
        <v>4</v>
      </c>
      <c r="CB37" s="13" t="s">
        <v>34</v>
      </c>
      <c r="CC37" s="956"/>
      <c r="CD37" s="957"/>
      <c r="CF37" s="195"/>
      <c r="CG37" s="191"/>
      <c r="CH37" s="538"/>
      <c r="CI37" s="538"/>
      <c r="CJ37" s="538"/>
      <c r="CK37" s="538"/>
      <c r="CL37" s="538"/>
      <c r="CM37" s="538"/>
      <c r="CN37" s="538"/>
      <c r="CO37" s="538"/>
    </row>
    <row r="38" spans="1:93" ht="15" thickBot="1" x14ac:dyDescent="0.35">
      <c r="A38" s="116" t="s">
        <v>15</v>
      </c>
      <c r="B38" s="131">
        <v>15</v>
      </c>
      <c r="C38" s="147">
        <f>C26*B38</f>
        <v>189750</v>
      </c>
      <c r="D38" s="147">
        <f>D26*B38</f>
        <v>2149500</v>
      </c>
      <c r="E38" s="158">
        <f>E26*B38</f>
        <v>1554750</v>
      </c>
      <c r="F38" s="158">
        <f>F26*B38</f>
        <v>1554750</v>
      </c>
      <c r="G38" s="158">
        <f>G26*B38</f>
        <v>1554750</v>
      </c>
      <c r="H38" s="132">
        <f>H26*B38</f>
        <v>1554750</v>
      </c>
      <c r="I38" s="131">
        <f>I26*B38</f>
        <v>3109500</v>
      </c>
      <c r="J38" s="13">
        <f>C38+D38+E38+F38+G38+H38</f>
        <v>8558250</v>
      </c>
      <c r="O38" s="116" t="s">
        <v>15</v>
      </c>
      <c r="P38" s="131">
        <v>15</v>
      </c>
      <c r="Q38" s="147">
        <f>Q26*P38</f>
        <v>189750</v>
      </c>
      <c r="R38" s="147">
        <f>R26*P38</f>
        <v>3224250</v>
      </c>
      <c r="S38" s="158">
        <f>S26*P38</f>
        <v>1554750</v>
      </c>
      <c r="T38" s="158">
        <f>T26*P38</f>
        <v>1554750</v>
      </c>
      <c r="U38" s="158">
        <f>U26*P38</f>
        <v>1554750</v>
      </c>
      <c r="V38" s="132">
        <f>V26*P38</f>
        <v>3109500</v>
      </c>
      <c r="W38" s="131">
        <f>W26*P38</f>
        <v>4664250</v>
      </c>
      <c r="X38" s="13">
        <f>Q38+R38+S38+T38+U38+V38</f>
        <v>11187750</v>
      </c>
      <c r="AC38" s="116" t="s">
        <v>15</v>
      </c>
      <c r="AD38" s="131">
        <v>15</v>
      </c>
      <c r="AE38" s="147">
        <f>AE26*AD38</f>
        <v>189750</v>
      </c>
      <c r="AF38" s="147">
        <f>AF26*AD38</f>
        <v>6448500</v>
      </c>
      <c r="AG38" s="158">
        <f>AG26*AD38</f>
        <v>3079500</v>
      </c>
      <c r="AH38" s="158">
        <f>AH26*AD38</f>
        <v>6174000</v>
      </c>
      <c r="AI38" s="158">
        <f>AI26*AD38</f>
        <v>3079500</v>
      </c>
      <c r="AJ38" s="131">
        <f>AJ26*AD38</f>
        <v>108000</v>
      </c>
      <c r="AK38" s="671">
        <f>AE38+AF38+AG38+AH38+AI38</f>
        <v>18971250</v>
      </c>
      <c r="AP38" s="116" t="s">
        <v>15</v>
      </c>
      <c r="AQ38" s="131">
        <v>15</v>
      </c>
      <c r="AR38" s="147">
        <f>AR26*AQ38</f>
        <v>189750</v>
      </c>
      <c r="AS38" s="147">
        <f>AS26*AQ38</f>
        <v>6448500</v>
      </c>
      <c r="AT38" s="158">
        <f>AT26*AQ38</f>
        <v>6174000</v>
      </c>
      <c r="AU38" s="158">
        <f>AU26*AQ38</f>
        <v>3079500</v>
      </c>
      <c r="AV38" s="158">
        <f>AV26*AQ38</f>
        <v>6174000</v>
      </c>
      <c r="AW38" s="131">
        <f>AW26*AQ38</f>
        <v>10343250</v>
      </c>
      <c r="AX38" s="678">
        <f>AR38+AS38+AT38+AU38+AV38</f>
        <v>22065750</v>
      </c>
      <c r="AY38" s="677"/>
      <c r="AZ38" s="677"/>
      <c r="BC38" s="116" t="s">
        <v>15</v>
      </c>
      <c r="BD38" s="131">
        <v>15</v>
      </c>
      <c r="BE38" s="147">
        <f>BE26*BD38</f>
        <v>189750</v>
      </c>
      <c r="BF38" s="147">
        <f>BF26*BD38</f>
        <v>2149500</v>
      </c>
      <c r="BG38" s="158">
        <f>BG26*BD38</f>
        <v>1554750</v>
      </c>
      <c r="BH38" s="158">
        <f>BH26*BD38</f>
        <v>4649250</v>
      </c>
      <c r="BI38" s="158">
        <f>BI26*BD38</f>
        <v>4649250</v>
      </c>
      <c r="BJ38" s="132">
        <f>BJ26*BD38</f>
        <v>6211500</v>
      </c>
      <c r="BK38" s="131">
        <f>BK26*BD38</f>
        <v>10684125</v>
      </c>
      <c r="BL38" s="13">
        <f>BE38+BF38+BG38+BH38+BI38+BJ38</f>
        <v>19404000</v>
      </c>
      <c r="BM38" s="158">
        <f>BM26*BD38</f>
        <v>5579820</v>
      </c>
      <c r="BN38" s="158">
        <f>BN26*BD38</f>
        <v>5579820</v>
      </c>
      <c r="BO38" s="158">
        <f>BO26*BD38</f>
        <v>5579820</v>
      </c>
      <c r="BP38" s="132">
        <f>BP26*BD38</f>
        <v>5579820</v>
      </c>
      <c r="BQ38" s="13">
        <f>BE38+BF38+BG38+BH38+BI38+BJ38+BM38+BN38+BO38+BP38</f>
        <v>41723280</v>
      </c>
      <c r="BT38" s="195"/>
      <c r="BU38" s="541" t="s">
        <v>118</v>
      </c>
      <c r="BV38" s="329">
        <v>0.5</v>
      </c>
      <c r="BW38" s="330">
        <f>BW39*BV38</f>
        <v>0</v>
      </c>
      <c r="BX38" s="330">
        <f>BX39*BV38</f>
        <v>337.5</v>
      </c>
      <c r="BY38" s="331">
        <f>BY39*BV38</f>
        <v>225</v>
      </c>
      <c r="BZ38" s="331">
        <f>BZ39*BV38</f>
        <v>225</v>
      </c>
      <c r="CA38" s="484">
        <f>CA39*BV38</f>
        <v>225</v>
      </c>
      <c r="CB38" s="329">
        <f>CB39*BV38</f>
        <v>450</v>
      </c>
      <c r="CC38" s="955">
        <f>BW38+BX38+BY38+BZ38+CA38</f>
        <v>1012.5</v>
      </c>
      <c r="CD38" s="957"/>
      <c r="CF38" s="192"/>
      <c r="CG38" s="538"/>
      <c r="CH38" s="538"/>
      <c r="CI38" s="538"/>
      <c r="CJ38" s="538"/>
      <c r="CK38" s="538"/>
      <c r="CL38" s="538"/>
      <c r="CM38" s="538"/>
      <c r="CN38" s="538"/>
      <c r="CO38" s="538"/>
    </row>
    <row r="39" spans="1:93" ht="15" thickBot="1" x14ac:dyDescent="0.35">
      <c r="A39" s="670" t="s">
        <v>25</v>
      </c>
      <c r="B39" s="133">
        <v>20</v>
      </c>
      <c r="C39" s="148">
        <f>C26*B39</f>
        <v>253000</v>
      </c>
      <c r="D39" s="148">
        <f>D26*B39</f>
        <v>2866000</v>
      </c>
      <c r="E39" s="159">
        <f>E26*B39</f>
        <v>2073000</v>
      </c>
      <c r="F39" s="159">
        <f>F26*B39</f>
        <v>2073000</v>
      </c>
      <c r="G39" s="159">
        <f>G26*B39</f>
        <v>2073000</v>
      </c>
      <c r="H39" s="134">
        <f>H26*B39</f>
        <v>2073000</v>
      </c>
      <c r="I39" s="133">
        <f>I26*B39</f>
        <v>4146000</v>
      </c>
      <c r="J39" s="13">
        <f>C39+D39+E39+F39+G39+H39</f>
        <v>11411000</v>
      </c>
      <c r="O39" s="670" t="s">
        <v>25</v>
      </c>
      <c r="P39" s="133">
        <v>20</v>
      </c>
      <c r="Q39" s="148">
        <f>Q26*P39</f>
        <v>253000</v>
      </c>
      <c r="R39" s="148">
        <f>R26*P39</f>
        <v>4299000</v>
      </c>
      <c r="S39" s="159">
        <f>S26*P39</f>
        <v>2073000</v>
      </c>
      <c r="T39" s="159">
        <f>T26*P39</f>
        <v>2073000</v>
      </c>
      <c r="U39" s="159">
        <f>U26*P39</f>
        <v>2073000</v>
      </c>
      <c r="V39" s="134">
        <f>V26*P39</f>
        <v>4146000</v>
      </c>
      <c r="W39" s="133">
        <f>W26*P39</f>
        <v>6219000</v>
      </c>
      <c r="X39" s="13">
        <f>Q39+R39+S39+T39+U39+V39</f>
        <v>14917000</v>
      </c>
      <c r="AC39" s="670" t="s">
        <v>25</v>
      </c>
      <c r="AD39" s="133">
        <v>20</v>
      </c>
      <c r="AE39" s="148">
        <f>AE26*AD39</f>
        <v>253000</v>
      </c>
      <c r="AF39" s="148">
        <f>AF26*AD39</f>
        <v>8598000</v>
      </c>
      <c r="AG39" s="159">
        <f>AG26*AD39</f>
        <v>4106000</v>
      </c>
      <c r="AH39" s="159">
        <f>AH26*AD39</f>
        <v>8232000</v>
      </c>
      <c r="AI39" s="159">
        <f>AI26*AD39</f>
        <v>4106000</v>
      </c>
      <c r="AJ39" s="133">
        <f>AJ26*AD39</f>
        <v>144000</v>
      </c>
      <c r="AK39" s="671">
        <f>AE39+AF39+AG39+AH39+AI39</f>
        <v>25295000</v>
      </c>
      <c r="AP39" s="670" t="s">
        <v>25</v>
      </c>
      <c r="AQ39" s="133">
        <v>20</v>
      </c>
      <c r="AR39" s="148">
        <f>AR26*AQ39</f>
        <v>253000</v>
      </c>
      <c r="AS39" s="148">
        <f>AS26*AQ39</f>
        <v>8598000</v>
      </c>
      <c r="AT39" s="159">
        <f>AT26*AQ39</f>
        <v>8232000</v>
      </c>
      <c r="AU39" s="159">
        <f>AU26*AQ39</f>
        <v>4106000</v>
      </c>
      <c r="AV39" s="159">
        <f>AV26*AQ39</f>
        <v>8232000</v>
      </c>
      <c r="AW39" s="133">
        <f>AW26*AQ39</f>
        <v>13791000</v>
      </c>
      <c r="AX39" s="678">
        <f>AR39+AS39+AT39+AU39+AV39</f>
        <v>29421000</v>
      </c>
      <c r="AY39" s="677"/>
      <c r="AZ39" s="677"/>
      <c r="BC39" s="670" t="s">
        <v>25</v>
      </c>
      <c r="BD39" s="133">
        <v>20</v>
      </c>
      <c r="BE39" s="148">
        <f>BE26*BD39</f>
        <v>253000</v>
      </c>
      <c r="BF39" s="148">
        <f>BF26*BD39</f>
        <v>2866000</v>
      </c>
      <c r="BG39" s="159">
        <f>BG26*BD39</f>
        <v>2073000</v>
      </c>
      <c r="BH39" s="159">
        <f>BH26*BD39</f>
        <v>6199000</v>
      </c>
      <c r="BI39" s="159">
        <f>BI26*BD39</f>
        <v>6199000</v>
      </c>
      <c r="BJ39" s="134">
        <f>BJ26*BD39</f>
        <v>8282000</v>
      </c>
      <c r="BK39" s="133">
        <f>BK26*BD39</f>
        <v>14245500</v>
      </c>
      <c r="BL39" s="13">
        <f>BE39+BF39+BG39+BH39+BI39+BJ39</f>
        <v>25872000</v>
      </c>
      <c r="BM39" s="159">
        <f>BM26*BD39</f>
        <v>7439760</v>
      </c>
      <c r="BN39" s="159">
        <f>BN26*BD39</f>
        <v>7439760</v>
      </c>
      <c r="BO39" s="159">
        <f>BO26*BD39</f>
        <v>7439760</v>
      </c>
      <c r="BP39" s="134">
        <f>BP26*BD39</f>
        <v>7439760</v>
      </c>
      <c r="BQ39" s="13">
        <f>BE39+BF39+BG39+BH39+BI39+BJ39+BM39+BN39+BO39+BP39</f>
        <v>55631040</v>
      </c>
      <c r="BT39" s="192"/>
      <c r="BU39" s="441" t="s">
        <v>98</v>
      </c>
      <c r="BV39" s="383">
        <v>1</v>
      </c>
      <c r="BW39" s="384">
        <v>0</v>
      </c>
      <c r="BX39" s="384">
        <v>675</v>
      </c>
      <c r="BY39" s="442">
        <v>450</v>
      </c>
      <c r="BZ39" s="442">
        <v>450</v>
      </c>
      <c r="CA39" s="458">
        <v>450</v>
      </c>
      <c r="CB39" s="383">
        <v>900</v>
      </c>
      <c r="CC39" s="955">
        <f t="shared" ref="CC39:CC41" si="28">BW39+BX39+BY39+BZ39+CA39</f>
        <v>2025</v>
      </c>
      <c r="CD39" s="957"/>
      <c r="CF39" s="192"/>
      <c r="CG39" s="538"/>
      <c r="CH39" s="538"/>
      <c r="CI39" s="538"/>
      <c r="CJ39" s="538"/>
      <c r="CK39" s="538"/>
      <c r="CL39" s="538"/>
      <c r="CM39" s="538"/>
      <c r="CN39" s="538"/>
      <c r="CO39" s="538"/>
    </row>
    <row r="40" spans="1:93" ht="15" thickBot="1" x14ac:dyDescent="0.35">
      <c r="A40" s="117" t="s">
        <v>13</v>
      </c>
      <c r="B40" s="135">
        <v>35</v>
      </c>
      <c r="C40" s="149">
        <f>C26*B40</f>
        <v>442750</v>
      </c>
      <c r="D40" s="149">
        <f>D26*B40</f>
        <v>5015500</v>
      </c>
      <c r="E40" s="160">
        <f>E26*B40</f>
        <v>3627750</v>
      </c>
      <c r="F40" s="160">
        <f>F26*B40</f>
        <v>3627750</v>
      </c>
      <c r="G40" s="160">
        <f>G26*B40</f>
        <v>3627750</v>
      </c>
      <c r="H40" s="136">
        <f>H26*B40</f>
        <v>3627750</v>
      </c>
      <c r="I40" s="135">
        <f>I26*B40</f>
        <v>7255500</v>
      </c>
      <c r="J40" s="13">
        <f>C40+D40+E40+F40+G40+H40</f>
        <v>19969250</v>
      </c>
      <c r="O40" s="117" t="s">
        <v>13</v>
      </c>
      <c r="P40" s="135">
        <v>35</v>
      </c>
      <c r="Q40" s="149">
        <f>Q26*P40</f>
        <v>442750</v>
      </c>
      <c r="R40" s="149">
        <f>R26*P40</f>
        <v>7523250</v>
      </c>
      <c r="S40" s="160">
        <f>S26*P40</f>
        <v>3627750</v>
      </c>
      <c r="T40" s="160">
        <f>T26*P40</f>
        <v>3627750</v>
      </c>
      <c r="U40" s="160">
        <f>U26*P40</f>
        <v>3627750</v>
      </c>
      <c r="V40" s="136">
        <f>V26*P40</f>
        <v>7255500</v>
      </c>
      <c r="W40" s="135">
        <f>W26*P40</f>
        <v>10883250</v>
      </c>
      <c r="X40" s="13">
        <f>Q40+R40+S40+T40+U40+V40</f>
        <v>26104750</v>
      </c>
      <c r="AC40" s="117" t="s">
        <v>13</v>
      </c>
      <c r="AD40" s="135">
        <v>35</v>
      </c>
      <c r="AE40" s="149">
        <f>AE26*AD40</f>
        <v>442750</v>
      </c>
      <c r="AF40" s="149">
        <f>AF26*AD40</f>
        <v>15046500</v>
      </c>
      <c r="AG40" s="160">
        <f>AG26*AD40</f>
        <v>7185500</v>
      </c>
      <c r="AH40" s="160">
        <f>AH26*AD40</f>
        <v>14406000</v>
      </c>
      <c r="AI40" s="160">
        <f>AI26*AD40</f>
        <v>7185500</v>
      </c>
      <c r="AJ40" s="135">
        <f>AJ26*AD40</f>
        <v>252000</v>
      </c>
      <c r="AK40" s="671">
        <f>AE40+AF40+AG40+AH40+AI40</f>
        <v>44266250</v>
      </c>
      <c r="AP40" s="117" t="s">
        <v>13</v>
      </c>
      <c r="AQ40" s="135">
        <v>35</v>
      </c>
      <c r="AR40" s="149">
        <f>AR26*AQ40</f>
        <v>442750</v>
      </c>
      <c r="AS40" s="149">
        <f>AS26*AQ40</f>
        <v>15046500</v>
      </c>
      <c r="AT40" s="160">
        <f>AT26*AQ40</f>
        <v>14406000</v>
      </c>
      <c r="AU40" s="160">
        <f>AU26*AQ40</f>
        <v>7185500</v>
      </c>
      <c r="AV40" s="160">
        <f>AV26*AQ40</f>
        <v>14406000</v>
      </c>
      <c r="AW40" s="135">
        <f>AW26*AQ40</f>
        <v>24134250</v>
      </c>
      <c r="AX40" s="678">
        <f>AR40+AS40+AT40+AU40+AV40</f>
        <v>51486750</v>
      </c>
      <c r="AY40" s="677"/>
      <c r="AZ40" s="677"/>
      <c r="BC40" s="117" t="s">
        <v>13</v>
      </c>
      <c r="BD40" s="135">
        <v>35</v>
      </c>
      <c r="BE40" s="149">
        <f>BE26*BD40</f>
        <v>442750</v>
      </c>
      <c r="BF40" s="149">
        <f>BF26*BD40</f>
        <v>5015500</v>
      </c>
      <c r="BG40" s="160">
        <f>BG26*BD40</f>
        <v>3627750</v>
      </c>
      <c r="BH40" s="160">
        <f>BH26*BD40</f>
        <v>10848250</v>
      </c>
      <c r="BI40" s="160">
        <f>BI26*BD40</f>
        <v>10848250</v>
      </c>
      <c r="BJ40" s="136">
        <f>BJ26*BD40</f>
        <v>14493500</v>
      </c>
      <c r="BK40" s="135">
        <f>BK26*BD40</f>
        <v>24929625</v>
      </c>
      <c r="BL40" s="13">
        <f>BE40+BF40+BG40+BH40+BI40+BJ40</f>
        <v>45276000</v>
      </c>
      <c r="BM40" s="160">
        <f>BM26*BD40</f>
        <v>13019580</v>
      </c>
      <c r="BN40" s="160">
        <f>BN26*BD40</f>
        <v>13019580</v>
      </c>
      <c r="BO40" s="160">
        <f>BO26*BD40</f>
        <v>13019580</v>
      </c>
      <c r="BP40" s="136">
        <f>BP26*BD40</f>
        <v>13019580</v>
      </c>
      <c r="BQ40" s="13">
        <f>BE40+BF40+BG40+BH40+BI40+BJ40+BM40+BN40+BO40+BP40</f>
        <v>97354320</v>
      </c>
      <c r="BT40" s="192"/>
      <c r="BU40" s="443" t="s">
        <v>99</v>
      </c>
      <c r="BV40" s="444">
        <v>1</v>
      </c>
      <c r="BW40" s="445">
        <f>BW39*BV40</f>
        <v>0</v>
      </c>
      <c r="BX40" s="445">
        <f>BX39*BV40</f>
        <v>675</v>
      </c>
      <c r="BY40" s="445">
        <f>BY39*BV40</f>
        <v>450</v>
      </c>
      <c r="BZ40" s="445">
        <f>BZ39*BV40</f>
        <v>450</v>
      </c>
      <c r="CA40" s="450">
        <f>CA39*BV40</f>
        <v>450</v>
      </c>
      <c r="CB40" s="444">
        <f>CB39*BV40</f>
        <v>900</v>
      </c>
      <c r="CC40" s="955">
        <f t="shared" si="28"/>
        <v>2025</v>
      </c>
      <c r="CD40" s="957"/>
      <c r="CF40" s="192"/>
      <c r="CG40" s="538"/>
      <c r="CH40" s="538"/>
      <c r="CI40" s="538"/>
      <c r="CJ40" s="538"/>
      <c r="CK40" s="538"/>
      <c r="CL40" s="538"/>
      <c r="CM40" s="538"/>
      <c r="CN40" s="538"/>
      <c r="CO40" s="538"/>
    </row>
    <row r="41" spans="1:93" ht="15" thickBot="1" x14ac:dyDescent="0.35">
      <c r="A41" s="118" t="s">
        <v>11</v>
      </c>
      <c r="B41" s="137">
        <v>40</v>
      </c>
      <c r="C41" s="856">
        <f>C26*B41</f>
        <v>506000</v>
      </c>
      <c r="D41" s="856">
        <f>D26*B41</f>
        <v>5732000</v>
      </c>
      <c r="E41" s="857">
        <f>E26*B41</f>
        <v>4146000</v>
      </c>
      <c r="F41" s="857">
        <f>F26*B41</f>
        <v>4146000</v>
      </c>
      <c r="G41" s="857">
        <f>G26*B41</f>
        <v>4146000</v>
      </c>
      <c r="H41" s="138">
        <f>H26*B41</f>
        <v>4146000</v>
      </c>
      <c r="I41" s="858">
        <f>I26*B41</f>
        <v>8292000</v>
      </c>
      <c r="J41" s="672">
        <f>C41+D41+E41+F41+G41+H41</f>
        <v>22822000</v>
      </c>
      <c r="O41" s="118" t="s">
        <v>11</v>
      </c>
      <c r="P41" s="137">
        <v>40</v>
      </c>
      <c r="Q41" s="856">
        <f>Q26*P41</f>
        <v>506000</v>
      </c>
      <c r="R41" s="856">
        <f>R26*P41</f>
        <v>8598000</v>
      </c>
      <c r="S41" s="857">
        <f>S26*P41</f>
        <v>4146000</v>
      </c>
      <c r="T41" s="857">
        <f>T26*P41</f>
        <v>4146000</v>
      </c>
      <c r="U41" s="857">
        <f>U26*P41</f>
        <v>4146000</v>
      </c>
      <c r="V41" s="138">
        <f>V26*P41</f>
        <v>8292000</v>
      </c>
      <c r="W41" s="858">
        <f>W26*P41</f>
        <v>12438000</v>
      </c>
      <c r="X41" s="672">
        <f>Q41+R41+S41+T41+U41+V41</f>
        <v>29834000</v>
      </c>
      <c r="AC41" s="118" t="s">
        <v>11</v>
      </c>
      <c r="AD41" s="137">
        <v>40</v>
      </c>
      <c r="AE41" s="856">
        <f>AE26*AD41</f>
        <v>506000</v>
      </c>
      <c r="AF41" s="856">
        <f>AF26*AD41</f>
        <v>17196000</v>
      </c>
      <c r="AG41" s="857">
        <f>AG26*AD41</f>
        <v>8212000</v>
      </c>
      <c r="AH41" s="857">
        <f>AH26*AD41</f>
        <v>16464000</v>
      </c>
      <c r="AI41" s="857">
        <f>AI26*AD41</f>
        <v>8212000</v>
      </c>
      <c r="AJ41" s="858">
        <f>AJ26*AD41</f>
        <v>288000</v>
      </c>
      <c r="AK41" s="13">
        <f>AE41+AF41+AG41+AH41+AI41</f>
        <v>50590000</v>
      </c>
      <c r="AP41" s="118" t="s">
        <v>11</v>
      </c>
      <c r="AQ41" s="137">
        <v>40</v>
      </c>
      <c r="AR41" s="856">
        <f>AR26*AQ41</f>
        <v>506000</v>
      </c>
      <c r="AS41" s="856">
        <f>AS26*AQ41</f>
        <v>17196000</v>
      </c>
      <c r="AT41" s="857">
        <f>AT26*AQ41</f>
        <v>16464000</v>
      </c>
      <c r="AU41" s="857">
        <f>AU26*AQ41</f>
        <v>8212000</v>
      </c>
      <c r="AV41" s="857">
        <f>AV26*AQ41</f>
        <v>16464000</v>
      </c>
      <c r="AW41" s="858">
        <f>AW26*AQ41</f>
        <v>27582000</v>
      </c>
      <c r="AX41" s="9">
        <f>AR41+AS41+AT41+AU41+AV41</f>
        <v>58842000</v>
      </c>
      <c r="AY41" s="677"/>
      <c r="AZ41" s="677"/>
      <c r="BC41" s="118" t="s">
        <v>11</v>
      </c>
      <c r="BD41" s="137">
        <v>40</v>
      </c>
      <c r="BE41" s="856">
        <f>BE26*BD41</f>
        <v>506000</v>
      </c>
      <c r="BF41" s="856">
        <f>BF26*BD41</f>
        <v>5732000</v>
      </c>
      <c r="BG41" s="857">
        <f>BG26*BD41</f>
        <v>4146000</v>
      </c>
      <c r="BH41" s="857">
        <f>BH26*BD41</f>
        <v>12398000</v>
      </c>
      <c r="BI41" s="857">
        <f>BI26*BD41</f>
        <v>12398000</v>
      </c>
      <c r="BJ41" s="138">
        <f>BJ26*BD41</f>
        <v>16564000</v>
      </c>
      <c r="BK41" s="858">
        <f>BK26*BD41</f>
        <v>28491000</v>
      </c>
      <c r="BL41" s="672">
        <f>BE41+BF41+BG41+BH41+BI41+BJ41</f>
        <v>51744000</v>
      </c>
      <c r="BM41" s="857">
        <f>BM26*BD41</f>
        <v>14879520</v>
      </c>
      <c r="BN41" s="857">
        <f>BN26*BD41</f>
        <v>14879520</v>
      </c>
      <c r="BO41" s="857">
        <f>BO26*BD41</f>
        <v>14879520</v>
      </c>
      <c r="BP41" s="138">
        <f>BP26*BD41</f>
        <v>14879520</v>
      </c>
      <c r="BQ41" s="13">
        <f>BE41+BF41+BG41+BH41+BI41+BJ41+BM41+BN41+BO41+BP41</f>
        <v>111262080</v>
      </c>
      <c r="BT41" s="192"/>
      <c r="BU41" s="448" t="s">
        <v>100</v>
      </c>
      <c r="BV41" s="198">
        <v>1</v>
      </c>
      <c r="BW41" s="199">
        <f>BW39*BV41</f>
        <v>0</v>
      </c>
      <c r="BX41" s="199">
        <f>BX39*BV41</f>
        <v>675</v>
      </c>
      <c r="BY41" s="199">
        <f>BY39*BV41</f>
        <v>450</v>
      </c>
      <c r="BZ41" s="199">
        <f>BZ39*BV41</f>
        <v>450</v>
      </c>
      <c r="CA41" s="451">
        <f>CA39*BV41</f>
        <v>450</v>
      </c>
      <c r="CB41" s="198">
        <f>CB39*BV41</f>
        <v>900</v>
      </c>
      <c r="CC41" s="13">
        <f t="shared" si="28"/>
        <v>2025</v>
      </c>
      <c r="CD41" s="957"/>
      <c r="CF41" s="192"/>
      <c r="CG41" s="538"/>
      <c r="CH41" s="538"/>
      <c r="CI41" s="538"/>
      <c r="CJ41" s="538"/>
      <c r="CK41" s="538"/>
      <c r="CL41" s="538"/>
      <c r="CM41" s="538"/>
      <c r="CN41" s="538"/>
      <c r="CO41" s="538"/>
    </row>
    <row r="42" spans="1:93" ht="15" thickBot="1" x14ac:dyDescent="0.35">
      <c r="AY42" s="499"/>
      <c r="AZ42" s="677"/>
      <c r="BT42" s="677"/>
      <c r="BU42" s="192"/>
      <c r="BV42" s="957"/>
      <c r="BW42" s="957"/>
      <c r="BX42" s="957"/>
      <c r="BY42" s="957"/>
      <c r="BZ42" s="957"/>
      <c r="CA42" s="957"/>
      <c r="CB42" s="957"/>
      <c r="CC42" s="957"/>
      <c r="CD42" s="957"/>
      <c r="CF42" s="538"/>
      <c r="CG42" s="538"/>
      <c r="CH42" s="538"/>
      <c r="CI42" s="538"/>
      <c r="CJ42" s="538"/>
      <c r="CK42" s="538"/>
      <c r="CL42" s="538"/>
      <c r="CM42" s="499"/>
      <c r="CN42" s="499"/>
      <c r="CO42" s="538"/>
    </row>
    <row r="43" spans="1:93" ht="15" thickBot="1" x14ac:dyDescent="0.35">
      <c r="A43" s="314" t="s">
        <v>35</v>
      </c>
      <c r="B43" s="100" t="s">
        <v>32</v>
      </c>
      <c r="C43" s="1218" t="s">
        <v>43</v>
      </c>
      <c r="D43" s="1222"/>
      <c r="E43" s="1222"/>
      <c r="F43" s="1222"/>
      <c r="G43" s="1222"/>
      <c r="H43" s="1222"/>
      <c r="I43" s="1219"/>
      <c r="J43" s="13" t="s">
        <v>42</v>
      </c>
      <c r="O43" s="314" t="s">
        <v>35</v>
      </c>
      <c r="P43" s="100" t="s">
        <v>32</v>
      </c>
      <c r="Q43" s="1218" t="s">
        <v>95</v>
      </c>
      <c r="R43" s="1222"/>
      <c r="S43" s="1222"/>
      <c r="T43" s="1222"/>
      <c r="U43" s="1222"/>
      <c r="V43" s="1222"/>
      <c r="W43" s="1219"/>
      <c r="X43" s="13" t="s">
        <v>42</v>
      </c>
      <c r="AC43" s="314" t="s">
        <v>35</v>
      </c>
      <c r="AD43" s="100" t="s">
        <v>32</v>
      </c>
      <c r="AE43" s="1218" t="s">
        <v>96</v>
      </c>
      <c r="AF43" s="1222"/>
      <c r="AG43" s="1222"/>
      <c r="AH43" s="1222"/>
      <c r="AI43" s="1222"/>
      <c r="AJ43" s="1219"/>
      <c r="AK43" s="13" t="s">
        <v>42</v>
      </c>
      <c r="AP43" s="314" t="s">
        <v>35</v>
      </c>
      <c r="AQ43" s="100" t="s">
        <v>32</v>
      </c>
      <c r="AR43" s="1218" t="s">
        <v>103</v>
      </c>
      <c r="AS43" s="1222"/>
      <c r="AT43" s="1222"/>
      <c r="AU43" s="1222"/>
      <c r="AV43" s="1222"/>
      <c r="AW43" s="1219"/>
      <c r="AX43" s="13" t="s">
        <v>42</v>
      </c>
      <c r="AY43" s="677"/>
      <c r="AZ43" s="677"/>
      <c r="BC43" s="314" t="s">
        <v>35</v>
      </c>
      <c r="BD43" s="100" t="s">
        <v>32</v>
      </c>
      <c r="BE43" s="1218" t="s">
        <v>110</v>
      </c>
      <c r="BF43" s="1222"/>
      <c r="BG43" s="1222"/>
      <c r="BH43" s="1222"/>
      <c r="BI43" s="1222"/>
      <c r="BJ43" s="1222"/>
      <c r="BK43" s="1219"/>
      <c r="BL43" s="13" t="s">
        <v>113</v>
      </c>
      <c r="BM43" s="1218" t="s">
        <v>111</v>
      </c>
      <c r="BN43" s="1222"/>
      <c r="BO43" s="1222"/>
      <c r="BP43" s="1219"/>
      <c r="BQ43" s="13" t="s">
        <v>112</v>
      </c>
      <c r="BT43" s="195"/>
      <c r="BU43" s="165" t="s">
        <v>35</v>
      </c>
      <c r="BV43" s="100" t="s">
        <v>32</v>
      </c>
      <c r="BW43" s="940" t="s">
        <v>97</v>
      </c>
      <c r="BX43" s="941"/>
      <c r="BY43" s="941"/>
      <c r="BZ43" s="941"/>
      <c r="CA43" s="941"/>
      <c r="CB43" s="344" t="s">
        <v>59</v>
      </c>
      <c r="CC43" s="9" t="s">
        <v>42</v>
      </c>
      <c r="CD43" s="957"/>
      <c r="CF43" s="195"/>
      <c r="CG43" s="191"/>
      <c r="CH43" s="1271"/>
      <c r="CI43" s="1271"/>
      <c r="CJ43" s="1271"/>
      <c r="CK43" s="1271"/>
      <c r="CL43" s="1271"/>
      <c r="CM43" s="533"/>
      <c r="CN43" s="538"/>
      <c r="CO43" s="538"/>
    </row>
    <row r="44" spans="1:93" ht="15.6" thickTop="1" thickBot="1" x14ac:dyDescent="0.35">
      <c r="A44" s="315" t="s">
        <v>65</v>
      </c>
      <c r="B44" s="167" t="s">
        <v>33</v>
      </c>
      <c r="C44" s="140">
        <v>0</v>
      </c>
      <c r="D44" s="151">
        <v>1</v>
      </c>
      <c r="E44" s="151">
        <v>2</v>
      </c>
      <c r="F44" s="151">
        <v>3</v>
      </c>
      <c r="G44" s="151">
        <v>4</v>
      </c>
      <c r="H44" s="101">
        <v>5</v>
      </c>
      <c r="I44" s="13" t="s">
        <v>34</v>
      </c>
      <c r="J44" s="673"/>
      <c r="O44" s="315" t="s">
        <v>65</v>
      </c>
      <c r="P44" s="167" t="s">
        <v>33</v>
      </c>
      <c r="Q44" s="140">
        <v>0</v>
      </c>
      <c r="R44" s="151">
        <v>1</v>
      </c>
      <c r="S44" s="151">
        <v>2</v>
      </c>
      <c r="T44" s="151">
        <v>3</v>
      </c>
      <c r="U44" s="151">
        <v>4</v>
      </c>
      <c r="V44" s="101">
        <v>5</v>
      </c>
      <c r="W44" s="13" t="s">
        <v>34</v>
      </c>
      <c r="X44" s="673"/>
      <c r="AC44" s="315" t="s">
        <v>65</v>
      </c>
      <c r="AD44" s="167" t="s">
        <v>33</v>
      </c>
      <c r="AE44" s="140">
        <v>0</v>
      </c>
      <c r="AF44" s="151">
        <v>1</v>
      </c>
      <c r="AG44" s="151">
        <v>2</v>
      </c>
      <c r="AH44" s="151">
        <v>3</v>
      </c>
      <c r="AI44" s="151">
        <v>4</v>
      </c>
      <c r="AJ44" s="13" t="s">
        <v>34</v>
      </c>
      <c r="AK44" s="673"/>
      <c r="AP44" s="315" t="s">
        <v>65</v>
      </c>
      <c r="AQ44" s="167" t="s">
        <v>33</v>
      </c>
      <c r="AR44" s="140">
        <v>0</v>
      </c>
      <c r="AS44" s="151">
        <v>1</v>
      </c>
      <c r="AT44" s="151">
        <v>2</v>
      </c>
      <c r="AU44" s="151">
        <v>3</v>
      </c>
      <c r="AV44" s="151">
        <v>4</v>
      </c>
      <c r="AW44" s="13" t="s">
        <v>34</v>
      </c>
      <c r="AX44" s="673"/>
      <c r="AY44" s="677"/>
      <c r="AZ44" s="677"/>
      <c r="BC44" s="315" t="s">
        <v>65</v>
      </c>
      <c r="BD44" s="100" t="s">
        <v>33</v>
      </c>
      <c r="BE44" s="140">
        <v>0</v>
      </c>
      <c r="BF44" s="151">
        <v>1</v>
      </c>
      <c r="BG44" s="151">
        <v>2</v>
      </c>
      <c r="BH44" s="151">
        <v>3</v>
      </c>
      <c r="BI44" s="151">
        <v>4</v>
      </c>
      <c r="BJ44" s="101">
        <v>5</v>
      </c>
      <c r="BK44" s="13" t="s">
        <v>34</v>
      </c>
      <c r="BL44" s="673"/>
      <c r="BM44" s="151">
        <v>2</v>
      </c>
      <c r="BN44" s="151">
        <v>3</v>
      </c>
      <c r="BO44" s="151">
        <v>4</v>
      </c>
      <c r="BP44" s="101">
        <v>5</v>
      </c>
      <c r="BQ44" s="673"/>
      <c r="BT44" s="195"/>
      <c r="BU44" s="456" t="s">
        <v>40</v>
      </c>
      <c r="BV44" s="100" t="s">
        <v>33</v>
      </c>
      <c r="BW44" s="906">
        <v>0</v>
      </c>
      <c r="BX44" s="218">
        <v>1</v>
      </c>
      <c r="BY44" s="218">
        <v>2</v>
      </c>
      <c r="BZ44" s="218">
        <v>3</v>
      </c>
      <c r="CA44" s="219">
        <v>4</v>
      </c>
      <c r="CB44" s="13" t="s">
        <v>34</v>
      </c>
      <c r="CC44" s="956"/>
      <c r="CD44" s="957"/>
      <c r="CF44" s="195"/>
      <c r="CG44" s="191"/>
      <c r="CH44" s="538"/>
      <c r="CI44" s="538"/>
      <c r="CJ44" s="538"/>
      <c r="CK44" s="538"/>
      <c r="CL44" s="538"/>
      <c r="CM44" s="538"/>
      <c r="CN44" s="538"/>
      <c r="CO44" s="538"/>
    </row>
    <row r="45" spans="1:93" ht="15.6" thickTop="1" thickBot="1" x14ac:dyDescent="0.35">
      <c r="A45" s="333" t="s">
        <v>3</v>
      </c>
      <c r="B45" s="329">
        <v>0.2</v>
      </c>
      <c r="C45" s="330">
        <f>C47*B45</f>
        <v>200</v>
      </c>
      <c r="D45" s="330">
        <f>D47*B45</f>
        <v>0</v>
      </c>
      <c r="E45" s="331">
        <f>E47*B45</f>
        <v>400</v>
      </c>
      <c r="F45" s="331">
        <f>F47*B45</f>
        <v>400</v>
      </c>
      <c r="G45" s="331">
        <f>G47*B45</f>
        <v>400</v>
      </c>
      <c r="H45" s="332">
        <f>H47*B45</f>
        <v>400</v>
      </c>
      <c r="I45" s="329">
        <f>I47*B45</f>
        <v>800</v>
      </c>
      <c r="J45" s="671">
        <f t="shared" ref="J45:J51" si="29">C45+D45+E45+F45+G45+H45</f>
        <v>1800</v>
      </c>
      <c r="O45" s="333" t="s">
        <v>3</v>
      </c>
      <c r="P45" s="329">
        <v>0.2</v>
      </c>
      <c r="Q45" s="330">
        <f>Q47*P45</f>
        <v>200</v>
      </c>
      <c r="R45" s="330">
        <f>R47*P45</f>
        <v>0</v>
      </c>
      <c r="S45" s="331">
        <f>S47*P45</f>
        <v>400</v>
      </c>
      <c r="T45" s="331">
        <f>T47*P45</f>
        <v>400</v>
      </c>
      <c r="U45" s="331">
        <f>U47*P45</f>
        <v>400</v>
      </c>
      <c r="V45" s="332">
        <f>V47*P45</f>
        <v>800</v>
      </c>
      <c r="W45" s="329">
        <f>W47*P45</f>
        <v>1200</v>
      </c>
      <c r="X45" s="671">
        <f t="shared" ref="X45:X51" si="30">Q45+R45+S45+T45+U45+V45</f>
        <v>2200</v>
      </c>
      <c r="AC45" s="333" t="s">
        <v>3</v>
      </c>
      <c r="AD45" s="329">
        <v>0.2</v>
      </c>
      <c r="AE45" s="330">
        <f>AE47*AD45</f>
        <v>200</v>
      </c>
      <c r="AF45" s="330">
        <f>AF47*AD45</f>
        <v>0</v>
      </c>
      <c r="AG45" s="331">
        <f>AG47*AD45</f>
        <v>400</v>
      </c>
      <c r="AH45" s="331">
        <f>AH47*AD45</f>
        <v>1000</v>
      </c>
      <c r="AI45" s="331">
        <f>AI47*AD45</f>
        <v>400</v>
      </c>
      <c r="AJ45" s="329">
        <f>AJ47*AD45</f>
        <v>1300</v>
      </c>
      <c r="AK45" s="671">
        <f t="shared" ref="AK45:AK51" si="31">AE45+AF45+AG45+AH45+AI45</f>
        <v>2000</v>
      </c>
      <c r="AP45" s="333" t="s">
        <v>3</v>
      </c>
      <c r="AQ45" s="329">
        <v>0.2</v>
      </c>
      <c r="AR45" s="330">
        <f>AR47*AQ45</f>
        <v>200</v>
      </c>
      <c r="AS45" s="330">
        <f>AS47*AQ45</f>
        <v>0</v>
      </c>
      <c r="AT45" s="331">
        <f>AT47*AQ45</f>
        <v>1000</v>
      </c>
      <c r="AU45" s="331">
        <f>AU47*AQ45</f>
        <v>400</v>
      </c>
      <c r="AV45" s="331">
        <f>AV47*AQ45</f>
        <v>1000</v>
      </c>
      <c r="AW45" s="329">
        <f>AW47*AQ45</f>
        <v>1600</v>
      </c>
      <c r="AX45" s="671">
        <f t="shared" ref="AX45:AX51" si="32">AR45+AS45+AT45+AU45+AV45</f>
        <v>2600</v>
      </c>
      <c r="AY45" s="677"/>
      <c r="AZ45" s="677"/>
      <c r="BC45" s="333" t="s">
        <v>3</v>
      </c>
      <c r="BD45" s="329">
        <v>0.2</v>
      </c>
      <c r="BE45" s="330">
        <f>BE47*BD45</f>
        <v>200</v>
      </c>
      <c r="BF45" s="330">
        <f>BF47*BD45</f>
        <v>0</v>
      </c>
      <c r="BG45" s="331">
        <f>BG47*BD45</f>
        <v>400</v>
      </c>
      <c r="BH45" s="331">
        <f>BH47*BD45</f>
        <v>1000</v>
      </c>
      <c r="BI45" s="331">
        <f>BI47*BD45</f>
        <v>1000</v>
      </c>
      <c r="BJ45" s="332">
        <f>BJ47*BD45</f>
        <v>1500</v>
      </c>
      <c r="BK45" s="329">
        <f>BK47*BD45</f>
        <v>2300</v>
      </c>
      <c r="BL45" s="671">
        <f t="shared" ref="BL45:BL51" si="33">BE45+BF45+BG45+BH45+BI45+BJ45</f>
        <v>4100</v>
      </c>
      <c r="BM45" s="331">
        <f>BM47*BD45</f>
        <v>720</v>
      </c>
      <c r="BN45" s="331">
        <f>BN47*BD45</f>
        <v>720</v>
      </c>
      <c r="BO45" s="331">
        <f>BO47*BD45</f>
        <v>720</v>
      </c>
      <c r="BP45" s="332">
        <f>BP47*BD45</f>
        <v>720</v>
      </c>
      <c r="BQ45" s="520">
        <f t="shared" ref="BQ45:BQ51" si="34">BE45+BF45+BG45+BH45+BI45+BJ45+BM45+BN45+BO45+BP45</f>
        <v>6980</v>
      </c>
      <c r="BT45" s="192"/>
      <c r="BU45" s="541" t="s">
        <v>118</v>
      </c>
      <c r="BV45" s="329">
        <v>0.5</v>
      </c>
      <c r="BW45" s="330">
        <f>BW46*BV45</f>
        <v>10</v>
      </c>
      <c r="BX45" s="330">
        <f>BX46*BV45</f>
        <v>135</v>
      </c>
      <c r="BY45" s="331">
        <f>BY46*BV45</f>
        <v>90</v>
      </c>
      <c r="BZ45" s="331">
        <f>BZ46*BV45</f>
        <v>90</v>
      </c>
      <c r="CA45" s="484">
        <f>CA46*BV45</f>
        <v>90</v>
      </c>
      <c r="CB45" s="329">
        <f>CB46*BV45</f>
        <v>180</v>
      </c>
      <c r="CC45" s="955">
        <f>BW45+BX45+BY45+BZ45+CA45</f>
        <v>415</v>
      </c>
      <c r="CD45" s="957"/>
      <c r="CF45" s="192"/>
      <c r="CG45" s="538"/>
      <c r="CH45" s="538"/>
      <c r="CI45" s="538"/>
      <c r="CJ45" s="538"/>
      <c r="CK45" s="538"/>
      <c r="CL45" s="538"/>
      <c r="CM45" s="538"/>
      <c r="CN45" s="538"/>
      <c r="CO45" s="538"/>
    </row>
    <row r="46" spans="1:93" ht="15" thickBot="1" x14ac:dyDescent="0.35">
      <c r="A46" s="328" t="s">
        <v>4</v>
      </c>
      <c r="B46" s="329">
        <v>0.5</v>
      </c>
      <c r="C46" s="330">
        <f>C47*B46</f>
        <v>500</v>
      </c>
      <c r="D46" s="330">
        <f>D47*B46</f>
        <v>0</v>
      </c>
      <c r="E46" s="331">
        <f>E47*B46</f>
        <v>1000</v>
      </c>
      <c r="F46" s="331">
        <f>F47*B46</f>
        <v>1000</v>
      </c>
      <c r="G46" s="331">
        <f>G47*B46</f>
        <v>1000</v>
      </c>
      <c r="H46" s="332">
        <f>H47*B46</f>
        <v>1000</v>
      </c>
      <c r="I46" s="329">
        <f>I47*B46</f>
        <v>2000</v>
      </c>
      <c r="J46" s="13">
        <f t="shared" si="29"/>
        <v>4500</v>
      </c>
      <c r="O46" s="328" t="s">
        <v>4</v>
      </c>
      <c r="P46" s="329">
        <v>0.5</v>
      </c>
      <c r="Q46" s="330">
        <f>Q47*P46</f>
        <v>500</v>
      </c>
      <c r="R46" s="330">
        <f>R47*P46</f>
        <v>0</v>
      </c>
      <c r="S46" s="331">
        <f>S47*P46</f>
        <v>1000</v>
      </c>
      <c r="T46" s="331">
        <f>T47*P46</f>
        <v>1000</v>
      </c>
      <c r="U46" s="331">
        <f>U47*P46</f>
        <v>1000</v>
      </c>
      <c r="V46" s="332">
        <f>V47*P46</f>
        <v>2000</v>
      </c>
      <c r="W46" s="329">
        <f>W47*P46</f>
        <v>3000</v>
      </c>
      <c r="X46" s="13">
        <f t="shared" si="30"/>
        <v>5500</v>
      </c>
      <c r="AC46" s="328" t="s">
        <v>4</v>
      </c>
      <c r="AD46" s="329">
        <v>0.5</v>
      </c>
      <c r="AE46" s="330">
        <f>AE47*AD46</f>
        <v>500</v>
      </c>
      <c r="AF46" s="330">
        <f>AF47*AD46</f>
        <v>0</v>
      </c>
      <c r="AG46" s="331">
        <f>AG47*AD46</f>
        <v>1000</v>
      </c>
      <c r="AH46" s="331">
        <f>AH47*AD46</f>
        <v>2500</v>
      </c>
      <c r="AI46" s="331">
        <f>AI47*AD46</f>
        <v>1000</v>
      </c>
      <c r="AJ46" s="329">
        <f>AJ47*AD46</f>
        <v>3250</v>
      </c>
      <c r="AK46" s="671">
        <f t="shared" si="31"/>
        <v>5000</v>
      </c>
      <c r="AP46" s="328" t="s">
        <v>4</v>
      </c>
      <c r="AQ46" s="329">
        <v>0.5</v>
      </c>
      <c r="AR46" s="330">
        <f>AR47*AQ46</f>
        <v>500</v>
      </c>
      <c r="AS46" s="330">
        <f>AS47*AQ46</f>
        <v>0</v>
      </c>
      <c r="AT46" s="331">
        <f>AT47*AQ46</f>
        <v>2500</v>
      </c>
      <c r="AU46" s="331">
        <f>AU47*AQ46</f>
        <v>1000</v>
      </c>
      <c r="AV46" s="331">
        <f>AV47*AQ46</f>
        <v>2500</v>
      </c>
      <c r="AW46" s="329">
        <f>AW47*AQ46</f>
        <v>4000</v>
      </c>
      <c r="AX46" s="671">
        <f t="shared" si="32"/>
        <v>6500</v>
      </c>
      <c r="AY46" s="677"/>
      <c r="AZ46" s="677"/>
      <c r="BC46" s="328" t="s">
        <v>4</v>
      </c>
      <c r="BD46" s="329">
        <v>0.5</v>
      </c>
      <c r="BE46" s="330">
        <f>BE47*BD46</f>
        <v>500</v>
      </c>
      <c r="BF46" s="330">
        <f>BF47*BD46</f>
        <v>0</v>
      </c>
      <c r="BG46" s="331">
        <f>BG47*BD46</f>
        <v>1000</v>
      </c>
      <c r="BH46" s="331">
        <f>BH47*BD46</f>
        <v>2500</v>
      </c>
      <c r="BI46" s="331">
        <f>BI47*BD46</f>
        <v>2500</v>
      </c>
      <c r="BJ46" s="332">
        <f>BJ47*BD46</f>
        <v>3750</v>
      </c>
      <c r="BK46" s="329">
        <f>BK47*BD46</f>
        <v>5750</v>
      </c>
      <c r="BL46" s="13">
        <f t="shared" si="33"/>
        <v>10250</v>
      </c>
      <c r="BM46" s="331">
        <f>BM47*BD46</f>
        <v>1800</v>
      </c>
      <c r="BN46" s="331">
        <f>BN47*BD46</f>
        <v>1800</v>
      </c>
      <c r="BO46" s="331">
        <f>BO47*BD46</f>
        <v>1800</v>
      </c>
      <c r="BP46" s="332">
        <f>BP47*BD46</f>
        <v>1800</v>
      </c>
      <c r="BQ46" s="13">
        <f t="shared" si="34"/>
        <v>17450</v>
      </c>
      <c r="BT46" s="192"/>
      <c r="BU46" s="441" t="s">
        <v>98</v>
      </c>
      <c r="BV46" s="383">
        <v>1</v>
      </c>
      <c r="BW46" s="384">
        <v>20</v>
      </c>
      <c r="BX46" s="384">
        <v>270</v>
      </c>
      <c r="BY46" s="384">
        <v>180</v>
      </c>
      <c r="BZ46" s="384">
        <v>180</v>
      </c>
      <c r="CA46" s="449">
        <v>180</v>
      </c>
      <c r="CB46" s="383">
        <v>360</v>
      </c>
      <c r="CC46" s="955">
        <f t="shared" ref="CC46:CC48" si="35">BW46+BX46+BY46+BZ46+CA46</f>
        <v>830</v>
      </c>
      <c r="CD46" s="957"/>
      <c r="CF46" s="192"/>
      <c r="CG46" s="538"/>
      <c r="CH46" s="538"/>
      <c r="CI46" s="538"/>
      <c r="CJ46" s="538"/>
      <c r="CK46" s="538"/>
      <c r="CL46" s="538"/>
      <c r="CM46" s="538"/>
      <c r="CN46" s="538"/>
      <c r="CO46" s="538"/>
    </row>
    <row r="47" spans="1:93" ht="15" thickBot="1" x14ac:dyDescent="0.35">
      <c r="A47" s="201" t="s">
        <v>5</v>
      </c>
      <c r="B47" s="202">
        <v>1</v>
      </c>
      <c r="C47" s="203">
        <v>1000</v>
      </c>
      <c r="D47" s="203">
        <v>0</v>
      </c>
      <c r="E47" s="204">
        <v>2000</v>
      </c>
      <c r="F47" s="204">
        <v>2000</v>
      </c>
      <c r="G47" s="204">
        <v>2000</v>
      </c>
      <c r="H47" s="221">
        <v>2000</v>
      </c>
      <c r="I47" s="202">
        <v>4000</v>
      </c>
      <c r="J47" s="13">
        <f t="shared" si="29"/>
        <v>9000</v>
      </c>
      <c r="O47" s="201" t="s">
        <v>5</v>
      </c>
      <c r="P47" s="202">
        <v>1</v>
      </c>
      <c r="Q47" s="203">
        <v>1000</v>
      </c>
      <c r="R47" s="203">
        <v>0</v>
      </c>
      <c r="S47" s="204">
        <v>2000</v>
      </c>
      <c r="T47" s="204">
        <v>2000</v>
      </c>
      <c r="U47" s="204">
        <v>2000</v>
      </c>
      <c r="V47" s="221">
        <v>4000</v>
      </c>
      <c r="W47" s="202">
        <v>6000</v>
      </c>
      <c r="X47" s="13">
        <f t="shared" si="30"/>
        <v>11000</v>
      </c>
      <c r="AC47" s="201" t="s">
        <v>5</v>
      </c>
      <c r="AD47" s="202">
        <v>1</v>
      </c>
      <c r="AE47" s="203">
        <v>1000</v>
      </c>
      <c r="AF47" s="203">
        <v>0</v>
      </c>
      <c r="AG47" s="204">
        <v>2000</v>
      </c>
      <c r="AH47" s="204">
        <v>5000</v>
      </c>
      <c r="AI47" s="204">
        <v>2000</v>
      </c>
      <c r="AJ47" s="202">
        <v>6500</v>
      </c>
      <c r="AK47" s="671">
        <f t="shared" si="31"/>
        <v>10000</v>
      </c>
      <c r="AP47" s="201" t="s">
        <v>5</v>
      </c>
      <c r="AQ47" s="202">
        <v>1</v>
      </c>
      <c r="AR47" s="203">
        <v>1000</v>
      </c>
      <c r="AS47" s="203">
        <v>0</v>
      </c>
      <c r="AT47" s="204">
        <v>5000</v>
      </c>
      <c r="AU47" s="204">
        <v>2000</v>
      </c>
      <c r="AV47" s="204">
        <v>5000</v>
      </c>
      <c r="AW47" s="202">
        <v>8000</v>
      </c>
      <c r="AX47" s="671">
        <f t="shared" si="32"/>
        <v>13000</v>
      </c>
      <c r="AY47" s="677"/>
      <c r="AZ47" s="677"/>
      <c r="BC47" s="104" t="s">
        <v>5</v>
      </c>
      <c r="BD47" s="123">
        <v>1</v>
      </c>
      <c r="BE47" s="143">
        <v>1000</v>
      </c>
      <c r="BF47" s="143">
        <v>0</v>
      </c>
      <c r="BG47" s="154">
        <v>2000</v>
      </c>
      <c r="BH47" s="154">
        <v>5000</v>
      </c>
      <c r="BI47" s="154">
        <v>5000</v>
      </c>
      <c r="BJ47" s="124">
        <v>7500</v>
      </c>
      <c r="BK47" s="123">
        <v>11500</v>
      </c>
      <c r="BL47" s="13">
        <f t="shared" si="33"/>
        <v>20500</v>
      </c>
      <c r="BM47" s="154">
        <v>3600</v>
      </c>
      <c r="BN47" s="154">
        <v>3600</v>
      </c>
      <c r="BO47" s="154">
        <v>3600</v>
      </c>
      <c r="BP47" s="124">
        <v>3600</v>
      </c>
      <c r="BQ47" s="13">
        <f t="shared" si="34"/>
        <v>34900</v>
      </c>
      <c r="BT47" s="192"/>
      <c r="BU47" s="443" t="s">
        <v>99</v>
      </c>
      <c r="BV47" s="444">
        <v>1</v>
      </c>
      <c r="BW47" s="445">
        <f>BW46*BV47</f>
        <v>20</v>
      </c>
      <c r="BX47" s="445">
        <f>BX46*BV47</f>
        <v>270</v>
      </c>
      <c r="BY47" s="445">
        <f>BY46*BV47</f>
        <v>180</v>
      </c>
      <c r="BZ47" s="445">
        <f>BZ46*BV47</f>
        <v>180</v>
      </c>
      <c r="CA47" s="450">
        <f>CA46*BV47</f>
        <v>180</v>
      </c>
      <c r="CB47" s="444">
        <f>CB46*BV47</f>
        <v>360</v>
      </c>
      <c r="CC47" s="955">
        <f t="shared" si="35"/>
        <v>830</v>
      </c>
      <c r="CD47" s="957"/>
      <c r="CF47" s="192"/>
      <c r="CG47" s="538"/>
      <c r="CH47" s="538"/>
      <c r="CI47" s="538"/>
      <c r="CJ47" s="538"/>
      <c r="CK47" s="538"/>
      <c r="CL47" s="538"/>
      <c r="CM47" s="538"/>
      <c r="CN47" s="538"/>
      <c r="CO47" s="538"/>
    </row>
    <row r="48" spans="1:93" ht="15" thickBot="1" x14ac:dyDescent="0.35">
      <c r="A48" s="328" t="s">
        <v>6</v>
      </c>
      <c r="B48" s="329">
        <v>1.5</v>
      </c>
      <c r="C48" s="330">
        <f>C47*B48</f>
        <v>1500</v>
      </c>
      <c r="D48" s="330">
        <f>D47*B48</f>
        <v>0</v>
      </c>
      <c r="E48" s="331">
        <f>E47*B48</f>
        <v>3000</v>
      </c>
      <c r="F48" s="331">
        <f>F47*B48</f>
        <v>3000</v>
      </c>
      <c r="G48" s="331">
        <f>G47*B48</f>
        <v>3000</v>
      </c>
      <c r="H48" s="332">
        <f>H47*B48</f>
        <v>3000</v>
      </c>
      <c r="I48" s="329">
        <f>I47*B48</f>
        <v>6000</v>
      </c>
      <c r="J48" s="13">
        <f t="shared" si="29"/>
        <v>13500</v>
      </c>
      <c r="O48" s="328" t="s">
        <v>6</v>
      </c>
      <c r="P48" s="329">
        <v>1.5</v>
      </c>
      <c r="Q48" s="330">
        <f>Q47*P48</f>
        <v>1500</v>
      </c>
      <c r="R48" s="330">
        <f>R47*P48</f>
        <v>0</v>
      </c>
      <c r="S48" s="331">
        <f>S47*P48</f>
        <v>3000</v>
      </c>
      <c r="T48" s="331">
        <f>T47*P48</f>
        <v>3000</v>
      </c>
      <c r="U48" s="331">
        <f>U47*P48</f>
        <v>3000</v>
      </c>
      <c r="V48" s="332">
        <f>V47*P48</f>
        <v>6000</v>
      </c>
      <c r="W48" s="329">
        <f>W47*P48</f>
        <v>9000</v>
      </c>
      <c r="X48" s="13">
        <f t="shared" si="30"/>
        <v>16500</v>
      </c>
      <c r="AC48" s="328" t="s">
        <v>6</v>
      </c>
      <c r="AD48" s="329">
        <v>1.5</v>
      </c>
      <c r="AE48" s="330">
        <f>AE47*AD48</f>
        <v>1500</v>
      </c>
      <c r="AF48" s="330">
        <f>AF47*AD48</f>
        <v>0</v>
      </c>
      <c r="AG48" s="331">
        <f>AG47*AD48</f>
        <v>3000</v>
      </c>
      <c r="AH48" s="331">
        <f>AH47*AD48</f>
        <v>7500</v>
      </c>
      <c r="AI48" s="331">
        <f>AI47*AD48</f>
        <v>3000</v>
      </c>
      <c r="AJ48" s="329">
        <f>AJ47*AD48</f>
        <v>9750</v>
      </c>
      <c r="AK48" s="671">
        <f t="shared" si="31"/>
        <v>15000</v>
      </c>
      <c r="AP48" s="328" t="s">
        <v>6</v>
      </c>
      <c r="AQ48" s="329">
        <v>1.5</v>
      </c>
      <c r="AR48" s="330">
        <f>AR47*AQ48</f>
        <v>1500</v>
      </c>
      <c r="AS48" s="330">
        <f>AS47*AQ48</f>
        <v>0</v>
      </c>
      <c r="AT48" s="331">
        <f>AT47*AQ48</f>
        <v>7500</v>
      </c>
      <c r="AU48" s="331">
        <f>AU47*AQ48</f>
        <v>3000</v>
      </c>
      <c r="AV48" s="331">
        <f>AV47*AQ48</f>
        <v>7500</v>
      </c>
      <c r="AW48" s="329">
        <f>AW47*AQ48</f>
        <v>12000</v>
      </c>
      <c r="AX48" s="671">
        <f t="shared" si="32"/>
        <v>19500</v>
      </c>
      <c r="AY48" s="499"/>
      <c r="AZ48" s="677"/>
      <c r="BC48" s="105" t="s">
        <v>6</v>
      </c>
      <c r="BD48" s="125">
        <v>1.5</v>
      </c>
      <c r="BE48" s="144">
        <f>BE47*BD48</f>
        <v>1500</v>
      </c>
      <c r="BF48" s="144">
        <f>BF47*BD48</f>
        <v>0</v>
      </c>
      <c r="BG48" s="155">
        <f>BG47*BD48</f>
        <v>3000</v>
      </c>
      <c r="BH48" s="155">
        <f>BH47*BD48</f>
        <v>7500</v>
      </c>
      <c r="BI48" s="155">
        <f>BI47*BD48</f>
        <v>7500</v>
      </c>
      <c r="BJ48" s="126">
        <f>BJ47*BD48</f>
        <v>11250</v>
      </c>
      <c r="BK48" s="125">
        <f>BK47*BD48</f>
        <v>17250</v>
      </c>
      <c r="BL48" s="13">
        <f t="shared" si="33"/>
        <v>30750</v>
      </c>
      <c r="BM48" s="155">
        <f>BM47*BD48</f>
        <v>5400</v>
      </c>
      <c r="BN48" s="155">
        <f>BN47*BD48</f>
        <v>5400</v>
      </c>
      <c r="BO48" s="155">
        <f>BO47*BD48</f>
        <v>5400</v>
      </c>
      <c r="BP48" s="126">
        <f>BP47*BD48</f>
        <v>5400</v>
      </c>
      <c r="BQ48" s="13">
        <f t="shared" si="34"/>
        <v>52350</v>
      </c>
      <c r="BT48" s="677"/>
      <c r="BU48" s="448" t="s">
        <v>100</v>
      </c>
      <c r="BV48" s="198">
        <v>1</v>
      </c>
      <c r="BW48" s="199">
        <f>BW46*BV48</f>
        <v>20</v>
      </c>
      <c r="BX48" s="199">
        <f>BX46*BV48</f>
        <v>270</v>
      </c>
      <c r="BY48" s="199">
        <f>BY46*BV48</f>
        <v>180</v>
      </c>
      <c r="BZ48" s="199">
        <f>BZ46*BV48</f>
        <v>180</v>
      </c>
      <c r="CA48" s="451">
        <f>CA46*BV48</f>
        <v>180</v>
      </c>
      <c r="CB48" s="198">
        <f>CB46*BV48</f>
        <v>360</v>
      </c>
      <c r="CC48" s="13">
        <f t="shared" si="35"/>
        <v>830</v>
      </c>
      <c r="CD48" s="957"/>
      <c r="CF48" s="192"/>
      <c r="CG48" s="538"/>
      <c r="CH48" s="538"/>
      <c r="CI48" s="538"/>
      <c r="CJ48" s="538"/>
      <c r="CK48" s="538"/>
      <c r="CL48" s="538"/>
      <c r="CM48" s="538"/>
      <c r="CN48" s="538"/>
      <c r="CO48" s="538"/>
    </row>
    <row r="49" spans="1:93" ht="15" thickBot="1" x14ac:dyDescent="0.35">
      <c r="A49" s="328" t="s">
        <v>7</v>
      </c>
      <c r="B49" s="329">
        <v>2</v>
      </c>
      <c r="C49" s="330">
        <f>C47*B49</f>
        <v>2000</v>
      </c>
      <c r="D49" s="330">
        <f>D47*B49</f>
        <v>0</v>
      </c>
      <c r="E49" s="331">
        <f>E47*B49</f>
        <v>4000</v>
      </c>
      <c r="F49" s="331">
        <f>F47*B49</f>
        <v>4000</v>
      </c>
      <c r="G49" s="331">
        <f>G47*B49</f>
        <v>4000</v>
      </c>
      <c r="H49" s="332">
        <f>H47*B49</f>
        <v>4000</v>
      </c>
      <c r="I49" s="329">
        <f>I47*B49</f>
        <v>8000</v>
      </c>
      <c r="J49" s="13">
        <f t="shared" si="29"/>
        <v>18000</v>
      </c>
      <c r="O49" s="328" t="s">
        <v>7</v>
      </c>
      <c r="P49" s="329">
        <v>2</v>
      </c>
      <c r="Q49" s="330">
        <f>Q47*P49</f>
        <v>2000</v>
      </c>
      <c r="R49" s="330">
        <f>R47*P49</f>
        <v>0</v>
      </c>
      <c r="S49" s="331">
        <f>S47*P49</f>
        <v>4000</v>
      </c>
      <c r="T49" s="331">
        <f>T47*P49</f>
        <v>4000</v>
      </c>
      <c r="U49" s="331">
        <f>U47*P49</f>
        <v>4000</v>
      </c>
      <c r="V49" s="332">
        <f>V47*P49</f>
        <v>8000</v>
      </c>
      <c r="W49" s="329">
        <f>W47*P49</f>
        <v>12000</v>
      </c>
      <c r="X49" s="13">
        <f t="shared" si="30"/>
        <v>22000</v>
      </c>
      <c r="AC49" s="106" t="s">
        <v>7</v>
      </c>
      <c r="AD49" s="127">
        <v>2</v>
      </c>
      <c r="AE49" s="145">
        <f>AE47*AD49</f>
        <v>2000</v>
      </c>
      <c r="AF49" s="145">
        <f>AF47*AD49</f>
        <v>0</v>
      </c>
      <c r="AG49" s="156">
        <f>AG47*AD49</f>
        <v>4000</v>
      </c>
      <c r="AH49" s="156">
        <f>AH47*AD49</f>
        <v>10000</v>
      </c>
      <c r="AI49" s="156">
        <f>AI47*AD49</f>
        <v>4000</v>
      </c>
      <c r="AJ49" s="127">
        <f>AJ47*AD49</f>
        <v>13000</v>
      </c>
      <c r="AK49" s="671">
        <f t="shared" si="31"/>
        <v>20000</v>
      </c>
      <c r="AP49" s="106" t="s">
        <v>7</v>
      </c>
      <c r="AQ49" s="127">
        <v>2</v>
      </c>
      <c r="AR49" s="145">
        <f>AR47*AQ49</f>
        <v>2000</v>
      </c>
      <c r="AS49" s="145">
        <f>AS47*AQ49</f>
        <v>0</v>
      </c>
      <c r="AT49" s="156">
        <f>AT47*AQ49</f>
        <v>10000</v>
      </c>
      <c r="AU49" s="156">
        <f>AU47*AQ49</f>
        <v>4000</v>
      </c>
      <c r="AV49" s="156">
        <f>AV47*AQ49</f>
        <v>10000</v>
      </c>
      <c r="AW49" s="127">
        <f>AW47*AQ49</f>
        <v>16000</v>
      </c>
      <c r="AX49" s="671">
        <f t="shared" si="32"/>
        <v>26000</v>
      </c>
      <c r="AY49" s="677"/>
      <c r="AZ49" s="677"/>
      <c r="BC49" s="106" t="s">
        <v>7</v>
      </c>
      <c r="BD49" s="127">
        <v>2</v>
      </c>
      <c r="BE49" s="145">
        <f>BE47*BD49</f>
        <v>2000</v>
      </c>
      <c r="BF49" s="145">
        <f>BF47*BD49</f>
        <v>0</v>
      </c>
      <c r="BG49" s="156">
        <f>BG47*BD49</f>
        <v>4000</v>
      </c>
      <c r="BH49" s="156">
        <f>BH47*BD49</f>
        <v>10000</v>
      </c>
      <c r="BI49" s="156">
        <f>BI47*BD49</f>
        <v>10000</v>
      </c>
      <c r="BJ49" s="128">
        <f>BJ47*BD49</f>
        <v>15000</v>
      </c>
      <c r="BK49" s="127">
        <f>BK47*BD49</f>
        <v>23000</v>
      </c>
      <c r="BL49" s="13">
        <f t="shared" si="33"/>
        <v>41000</v>
      </c>
      <c r="BM49" s="156">
        <f>BM47*BD49</f>
        <v>7200</v>
      </c>
      <c r="BN49" s="156">
        <f>BN47*BD49</f>
        <v>7200</v>
      </c>
      <c r="BO49" s="156">
        <f>BO47*BD49</f>
        <v>7200</v>
      </c>
      <c r="BP49" s="128">
        <f>BP47*BD49</f>
        <v>7200</v>
      </c>
      <c r="BQ49" s="13">
        <f t="shared" si="34"/>
        <v>69800</v>
      </c>
      <c r="BT49" s="195"/>
      <c r="BU49" s="957"/>
      <c r="BV49" s="957"/>
      <c r="BW49" s="957"/>
      <c r="BX49" s="957"/>
      <c r="BY49" s="957"/>
      <c r="BZ49" s="957"/>
      <c r="CA49" s="957"/>
      <c r="CB49" s="499"/>
      <c r="CC49" s="499"/>
      <c r="CD49" s="957"/>
      <c r="CF49" s="195"/>
      <c r="CG49" s="191"/>
      <c r="CH49" s="196"/>
      <c r="CI49" s="196"/>
      <c r="CJ49" s="196"/>
      <c r="CK49" s="196"/>
      <c r="CL49" s="196"/>
      <c r="CM49" s="192"/>
      <c r="CN49" s="538"/>
      <c r="CO49" s="538"/>
    </row>
    <row r="50" spans="1:93" ht="15" thickBot="1" x14ac:dyDescent="0.35">
      <c r="A50" s="328" t="s">
        <v>8</v>
      </c>
      <c r="B50" s="329">
        <v>3</v>
      </c>
      <c r="C50" s="330">
        <f>C47*B50</f>
        <v>3000</v>
      </c>
      <c r="D50" s="330">
        <f>D47*B50</f>
        <v>0</v>
      </c>
      <c r="E50" s="331">
        <f>E47*B50</f>
        <v>6000</v>
      </c>
      <c r="F50" s="331">
        <f>F47*B50</f>
        <v>6000</v>
      </c>
      <c r="G50" s="331">
        <f>G47*B50</f>
        <v>6000</v>
      </c>
      <c r="H50" s="332">
        <f>H47*B50</f>
        <v>6000</v>
      </c>
      <c r="I50" s="329">
        <f>I47*B50</f>
        <v>12000</v>
      </c>
      <c r="J50" s="13">
        <f t="shared" si="29"/>
        <v>27000</v>
      </c>
      <c r="O50" s="328" t="s">
        <v>8</v>
      </c>
      <c r="P50" s="329">
        <v>3</v>
      </c>
      <c r="Q50" s="330">
        <f>Q47*P50</f>
        <v>3000</v>
      </c>
      <c r="R50" s="330">
        <f>R47*P50</f>
        <v>0</v>
      </c>
      <c r="S50" s="331">
        <f>S47*P50</f>
        <v>6000</v>
      </c>
      <c r="T50" s="331">
        <f>T47*P50</f>
        <v>6000</v>
      </c>
      <c r="U50" s="331">
        <f>U47*P50</f>
        <v>6000</v>
      </c>
      <c r="V50" s="332">
        <f>V47*P50</f>
        <v>12000</v>
      </c>
      <c r="W50" s="329">
        <f>W47*P50</f>
        <v>18000</v>
      </c>
      <c r="X50" s="13">
        <f t="shared" si="30"/>
        <v>33000</v>
      </c>
      <c r="AC50" s="107" t="s">
        <v>8</v>
      </c>
      <c r="AD50" s="129">
        <v>3</v>
      </c>
      <c r="AE50" s="146">
        <f>AE47*AD50</f>
        <v>3000</v>
      </c>
      <c r="AF50" s="146">
        <f>AF47*AD50</f>
        <v>0</v>
      </c>
      <c r="AG50" s="157">
        <f>AG47*AD50</f>
        <v>6000</v>
      </c>
      <c r="AH50" s="157">
        <f>AH47*AD50</f>
        <v>15000</v>
      </c>
      <c r="AI50" s="157">
        <f>AI47*AD50</f>
        <v>6000</v>
      </c>
      <c r="AJ50" s="129">
        <f>AJ47*AD50</f>
        <v>19500</v>
      </c>
      <c r="AK50" s="671">
        <f t="shared" si="31"/>
        <v>30000</v>
      </c>
      <c r="AP50" s="107" t="s">
        <v>8</v>
      </c>
      <c r="AQ50" s="129">
        <v>3</v>
      </c>
      <c r="AR50" s="146">
        <f>AR47*AQ50</f>
        <v>3000</v>
      </c>
      <c r="AS50" s="146">
        <f>AS47*AQ50</f>
        <v>0</v>
      </c>
      <c r="AT50" s="157">
        <f>AT47*AQ50</f>
        <v>15000</v>
      </c>
      <c r="AU50" s="157">
        <f>AU47*AQ50</f>
        <v>6000</v>
      </c>
      <c r="AV50" s="157">
        <f>AV47*AQ50</f>
        <v>15000</v>
      </c>
      <c r="AW50" s="129">
        <f>AW47*AQ50</f>
        <v>24000</v>
      </c>
      <c r="AX50" s="671">
        <f t="shared" si="32"/>
        <v>39000</v>
      </c>
      <c r="AY50" s="677"/>
      <c r="AZ50" s="677"/>
      <c r="BC50" s="107" t="s">
        <v>8</v>
      </c>
      <c r="BD50" s="129">
        <v>3</v>
      </c>
      <c r="BE50" s="146">
        <f>BE47*BD50</f>
        <v>3000</v>
      </c>
      <c r="BF50" s="146">
        <f>BF47*BD50</f>
        <v>0</v>
      </c>
      <c r="BG50" s="157">
        <f>BG47*BD50</f>
        <v>6000</v>
      </c>
      <c r="BH50" s="157">
        <f>BH47*BD50</f>
        <v>15000</v>
      </c>
      <c r="BI50" s="157">
        <f>BI47*BD50</f>
        <v>15000</v>
      </c>
      <c r="BJ50" s="130">
        <f>BJ47*BD50</f>
        <v>22500</v>
      </c>
      <c r="BK50" s="129">
        <f>BK47*BD50</f>
        <v>34500</v>
      </c>
      <c r="BL50" s="13">
        <f t="shared" si="33"/>
        <v>61500</v>
      </c>
      <c r="BM50" s="157">
        <f>BM47*BD50</f>
        <v>10800</v>
      </c>
      <c r="BN50" s="157">
        <f>BN47*BD50</f>
        <v>10800</v>
      </c>
      <c r="BO50" s="157">
        <f>BO47*BD50</f>
        <v>10800</v>
      </c>
      <c r="BP50" s="130">
        <f>BP47*BD50</f>
        <v>10800</v>
      </c>
      <c r="BQ50" s="13">
        <f t="shared" si="34"/>
        <v>104700</v>
      </c>
      <c r="BT50" s="195"/>
      <c r="BU50" s="213" t="s">
        <v>35</v>
      </c>
      <c r="BV50" s="100" t="s">
        <v>32</v>
      </c>
      <c r="BW50" s="940" t="s">
        <v>97</v>
      </c>
      <c r="BX50" s="941"/>
      <c r="BY50" s="941"/>
      <c r="BZ50" s="941"/>
      <c r="CA50" s="941"/>
      <c r="CB50" s="344" t="s">
        <v>59</v>
      </c>
      <c r="CC50" s="9" t="s">
        <v>42</v>
      </c>
      <c r="CD50" s="957"/>
      <c r="CF50" s="195"/>
      <c r="CG50" s="191"/>
      <c r="CH50" s="1271"/>
      <c r="CI50" s="1271"/>
      <c r="CJ50" s="1271"/>
      <c r="CK50" s="1271"/>
      <c r="CL50" s="1271"/>
      <c r="CM50" s="533"/>
      <c r="CN50" s="538"/>
      <c r="CO50" s="538"/>
    </row>
    <row r="51" spans="1:93" ht="15.6" thickTop="1" thickBot="1" x14ac:dyDescent="0.35">
      <c r="A51" s="108" t="s">
        <v>12</v>
      </c>
      <c r="B51" s="1158">
        <v>5</v>
      </c>
      <c r="C51" s="1173">
        <f>C47*B51</f>
        <v>5000</v>
      </c>
      <c r="D51" s="1156">
        <f>D47*B51</f>
        <v>0</v>
      </c>
      <c r="E51" s="1156">
        <f>E47*B51</f>
        <v>10000</v>
      </c>
      <c r="F51" s="1156">
        <f>F47*B51</f>
        <v>10000</v>
      </c>
      <c r="G51" s="1156">
        <f>G47*B51</f>
        <v>10000</v>
      </c>
      <c r="H51" s="1162">
        <f>H47*B51</f>
        <v>10000</v>
      </c>
      <c r="I51" s="1158">
        <f>I47*B51</f>
        <v>20000</v>
      </c>
      <c r="J51" s="1179">
        <f t="shared" si="29"/>
        <v>45000</v>
      </c>
      <c r="O51" s="108" t="s">
        <v>12</v>
      </c>
      <c r="P51" s="1158">
        <v>5</v>
      </c>
      <c r="Q51" s="1173">
        <f>Q47*P51</f>
        <v>5000</v>
      </c>
      <c r="R51" s="1156">
        <f>R47*P51</f>
        <v>0</v>
      </c>
      <c r="S51" s="1156">
        <f>S47*P51</f>
        <v>10000</v>
      </c>
      <c r="T51" s="1156">
        <f>T47*P51</f>
        <v>10000</v>
      </c>
      <c r="U51" s="1156">
        <f>U47*P51</f>
        <v>10000</v>
      </c>
      <c r="V51" s="1162">
        <f>V47*P51</f>
        <v>20000</v>
      </c>
      <c r="W51" s="1158">
        <f>W47*P51</f>
        <v>30000</v>
      </c>
      <c r="X51" s="1179">
        <f t="shared" si="30"/>
        <v>55000</v>
      </c>
      <c r="AC51" s="108" t="s">
        <v>12</v>
      </c>
      <c r="AD51" s="1158">
        <v>5</v>
      </c>
      <c r="AE51" s="1173">
        <f>AE47*AD51</f>
        <v>5000</v>
      </c>
      <c r="AF51" s="1156">
        <f>AF47*AD51</f>
        <v>0</v>
      </c>
      <c r="AG51" s="1156">
        <f>AG47*AD51</f>
        <v>10000</v>
      </c>
      <c r="AH51" s="1156">
        <f>AH47*AD51</f>
        <v>25000</v>
      </c>
      <c r="AI51" s="1156">
        <f>AI47*AD51</f>
        <v>10000</v>
      </c>
      <c r="AJ51" s="1162">
        <f>AJ47*AD51</f>
        <v>32500</v>
      </c>
      <c r="AK51" s="1179">
        <f t="shared" si="31"/>
        <v>50000</v>
      </c>
      <c r="AP51" s="108" t="s">
        <v>12</v>
      </c>
      <c r="AQ51" s="1158">
        <v>5</v>
      </c>
      <c r="AR51" s="1173">
        <f>AR47*AQ51</f>
        <v>5000</v>
      </c>
      <c r="AS51" s="1156">
        <f>AS47*AQ51</f>
        <v>0</v>
      </c>
      <c r="AT51" s="1156">
        <f>AT47*AQ51</f>
        <v>25000</v>
      </c>
      <c r="AU51" s="1156">
        <f>AU47*AQ51</f>
        <v>10000</v>
      </c>
      <c r="AV51" s="1156">
        <f>AV47*AQ51</f>
        <v>25000</v>
      </c>
      <c r="AW51" s="1162">
        <f>AW47*AQ51</f>
        <v>40000</v>
      </c>
      <c r="AX51" s="1179">
        <f t="shared" si="32"/>
        <v>65000</v>
      </c>
      <c r="AY51" s="677"/>
      <c r="AZ51" s="677"/>
      <c r="BC51" s="108" t="s">
        <v>12</v>
      </c>
      <c r="BD51" s="1158">
        <v>5</v>
      </c>
      <c r="BE51" s="1173">
        <f>BE47*BD51</f>
        <v>5000</v>
      </c>
      <c r="BF51" s="1156">
        <f>BF47*BD51</f>
        <v>0</v>
      </c>
      <c r="BG51" s="1156">
        <f>BG47*BD51</f>
        <v>10000</v>
      </c>
      <c r="BH51" s="1156">
        <f>BH47*BD51</f>
        <v>25000</v>
      </c>
      <c r="BI51" s="1156">
        <f>BI47*BD51</f>
        <v>25000</v>
      </c>
      <c r="BJ51" s="1162">
        <f>BJ47*BD51</f>
        <v>37500</v>
      </c>
      <c r="BK51" s="1158">
        <f>BK47*BD51</f>
        <v>57500</v>
      </c>
      <c r="BL51" s="1148">
        <f t="shared" si="33"/>
        <v>102500</v>
      </c>
      <c r="BM51" s="1156">
        <f>BM47*BD51</f>
        <v>18000</v>
      </c>
      <c r="BN51" s="1156">
        <f>BN47*BD51</f>
        <v>18000</v>
      </c>
      <c r="BO51" s="1156">
        <f>BO47*BD51</f>
        <v>18000</v>
      </c>
      <c r="BP51" s="1162">
        <f>BP47*BD51</f>
        <v>18000</v>
      </c>
      <c r="BQ51" s="1179">
        <f t="shared" si="34"/>
        <v>174500</v>
      </c>
      <c r="BT51" s="192"/>
      <c r="BU51" s="455" t="s">
        <v>41</v>
      </c>
      <c r="BV51" s="100" t="s">
        <v>33</v>
      </c>
      <c r="BW51" s="906">
        <v>0</v>
      </c>
      <c r="BX51" s="218">
        <v>1</v>
      </c>
      <c r="BY51" s="218">
        <v>2</v>
      </c>
      <c r="BZ51" s="218">
        <v>3</v>
      </c>
      <c r="CA51" s="219">
        <v>4</v>
      </c>
      <c r="CB51" s="13" t="s">
        <v>34</v>
      </c>
      <c r="CC51" s="956"/>
      <c r="CD51" s="957"/>
      <c r="CF51" s="195"/>
      <c r="CG51" s="191"/>
      <c r="CH51" s="538"/>
      <c r="CI51" s="538"/>
      <c r="CJ51" s="538"/>
      <c r="CK51" s="538"/>
      <c r="CL51" s="538"/>
      <c r="CM51" s="538"/>
      <c r="CN51" s="538"/>
      <c r="CO51" s="538"/>
    </row>
    <row r="52" spans="1:93" ht="15.6" thickTop="1" thickBot="1" x14ac:dyDescent="0.35">
      <c r="A52" s="109" t="s">
        <v>16</v>
      </c>
      <c r="B52" s="1236"/>
      <c r="C52" s="1239"/>
      <c r="D52" s="1265"/>
      <c r="E52" s="1265"/>
      <c r="F52" s="1265"/>
      <c r="G52" s="1265"/>
      <c r="H52" s="1264"/>
      <c r="I52" s="1236"/>
      <c r="J52" s="1200"/>
      <c r="O52" s="109" t="s">
        <v>16</v>
      </c>
      <c r="P52" s="1236"/>
      <c r="Q52" s="1239"/>
      <c r="R52" s="1265"/>
      <c r="S52" s="1265"/>
      <c r="T52" s="1265"/>
      <c r="U52" s="1265"/>
      <c r="V52" s="1264"/>
      <c r="W52" s="1236"/>
      <c r="X52" s="1200"/>
      <c r="AC52" s="109" t="s">
        <v>16</v>
      </c>
      <c r="AD52" s="1236"/>
      <c r="AE52" s="1239"/>
      <c r="AF52" s="1265"/>
      <c r="AG52" s="1265"/>
      <c r="AH52" s="1265"/>
      <c r="AI52" s="1265"/>
      <c r="AJ52" s="1264"/>
      <c r="AK52" s="1200"/>
      <c r="AP52" s="109" t="s">
        <v>16</v>
      </c>
      <c r="AQ52" s="1236"/>
      <c r="AR52" s="1239"/>
      <c r="AS52" s="1265"/>
      <c r="AT52" s="1265"/>
      <c r="AU52" s="1265"/>
      <c r="AV52" s="1265"/>
      <c r="AW52" s="1264"/>
      <c r="AX52" s="1200"/>
      <c r="AY52" s="677"/>
      <c r="AZ52" s="677"/>
      <c r="BC52" s="109" t="s">
        <v>16</v>
      </c>
      <c r="BD52" s="1236"/>
      <c r="BE52" s="1239"/>
      <c r="BF52" s="1265"/>
      <c r="BG52" s="1265"/>
      <c r="BH52" s="1265"/>
      <c r="BI52" s="1265"/>
      <c r="BJ52" s="1264"/>
      <c r="BK52" s="1236"/>
      <c r="BL52" s="1190"/>
      <c r="BM52" s="1265"/>
      <c r="BN52" s="1265"/>
      <c r="BO52" s="1265"/>
      <c r="BP52" s="1264"/>
      <c r="BQ52" s="1200"/>
      <c r="BT52" s="192"/>
      <c r="BU52" s="541" t="s">
        <v>118</v>
      </c>
      <c r="BV52" s="329">
        <v>0.5</v>
      </c>
      <c r="BW52" s="330">
        <f>BW53*BV52</f>
        <v>3</v>
      </c>
      <c r="BX52" s="330">
        <f>BX53*BV52</f>
        <v>40.5</v>
      </c>
      <c r="BY52" s="331">
        <f>BY53*BV52</f>
        <v>27</v>
      </c>
      <c r="BZ52" s="331">
        <f>BZ53*BV52</f>
        <v>27</v>
      </c>
      <c r="CA52" s="484">
        <f>CA53*BV52</f>
        <v>27</v>
      </c>
      <c r="CB52" s="329">
        <f>CB53*BV52</f>
        <v>54</v>
      </c>
      <c r="CC52" s="955">
        <f>BW52+BX52+BY52+BZ52+CA52</f>
        <v>124.5</v>
      </c>
      <c r="CD52" s="957"/>
      <c r="CF52" s="192"/>
      <c r="CG52" s="538"/>
      <c r="CH52" s="538"/>
      <c r="CI52" s="538"/>
      <c r="CJ52" s="538"/>
      <c r="CK52" s="538"/>
      <c r="CL52" s="538"/>
      <c r="CM52" s="538"/>
      <c r="CN52" s="538"/>
      <c r="CO52" s="538"/>
    </row>
    <row r="53" spans="1:93" ht="15" thickBot="1" x14ac:dyDescent="0.35">
      <c r="A53" s="110" t="s">
        <v>9</v>
      </c>
      <c r="B53" s="1159"/>
      <c r="C53" s="1174"/>
      <c r="D53" s="1157"/>
      <c r="E53" s="1157"/>
      <c r="F53" s="1157"/>
      <c r="G53" s="1157"/>
      <c r="H53" s="1163"/>
      <c r="I53" s="1159"/>
      <c r="J53" s="1180"/>
      <c r="O53" s="110" t="s">
        <v>9</v>
      </c>
      <c r="P53" s="1159"/>
      <c r="Q53" s="1174"/>
      <c r="R53" s="1157"/>
      <c r="S53" s="1157"/>
      <c r="T53" s="1157"/>
      <c r="U53" s="1157"/>
      <c r="V53" s="1163"/>
      <c r="W53" s="1159"/>
      <c r="X53" s="1180"/>
      <c r="AC53" s="110" t="s">
        <v>9</v>
      </c>
      <c r="AD53" s="1159"/>
      <c r="AE53" s="1174"/>
      <c r="AF53" s="1157"/>
      <c r="AG53" s="1157"/>
      <c r="AH53" s="1157"/>
      <c r="AI53" s="1157"/>
      <c r="AJ53" s="1163"/>
      <c r="AK53" s="1180"/>
      <c r="AP53" s="110" t="s">
        <v>9</v>
      </c>
      <c r="AQ53" s="1159"/>
      <c r="AR53" s="1174"/>
      <c r="AS53" s="1157"/>
      <c r="AT53" s="1157"/>
      <c r="AU53" s="1157"/>
      <c r="AV53" s="1157"/>
      <c r="AW53" s="1163"/>
      <c r="AX53" s="1180"/>
      <c r="AY53" s="677"/>
      <c r="AZ53" s="677"/>
      <c r="BC53" s="110" t="s">
        <v>9</v>
      </c>
      <c r="BD53" s="1159"/>
      <c r="BE53" s="1174"/>
      <c r="BF53" s="1157"/>
      <c r="BG53" s="1157"/>
      <c r="BH53" s="1157"/>
      <c r="BI53" s="1157"/>
      <c r="BJ53" s="1163"/>
      <c r="BK53" s="1159"/>
      <c r="BL53" s="1149"/>
      <c r="BM53" s="1157"/>
      <c r="BN53" s="1157"/>
      <c r="BO53" s="1157"/>
      <c r="BP53" s="1163"/>
      <c r="BQ53" s="1180"/>
      <c r="BT53" s="192"/>
      <c r="BU53" s="441" t="s">
        <v>98</v>
      </c>
      <c r="BV53" s="383">
        <v>1</v>
      </c>
      <c r="BW53" s="384">
        <v>6</v>
      </c>
      <c r="BX53" s="384">
        <v>81</v>
      </c>
      <c r="BY53" s="384">
        <v>54</v>
      </c>
      <c r="BZ53" s="384">
        <v>54</v>
      </c>
      <c r="CA53" s="449">
        <v>54</v>
      </c>
      <c r="CB53" s="383">
        <v>108</v>
      </c>
      <c r="CC53" s="955">
        <f t="shared" ref="CC53:CC55" si="36">BW53+BX53+BY53+BZ53+CA53</f>
        <v>249</v>
      </c>
      <c r="CD53" s="957"/>
      <c r="CF53" s="192"/>
      <c r="CG53" s="538"/>
      <c r="CH53" s="538"/>
      <c r="CI53" s="538"/>
      <c r="CJ53" s="538"/>
      <c r="CK53" s="538"/>
      <c r="CL53" s="538"/>
      <c r="CM53" s="538"/>
      <c r="CN53" s="538"/>
      <c r="CO53" s="538"/>
    </row>
    <row r="54" spans="1:93" ht="15" thickBot="1" x14ac:dyDescent="0.35">
      <c r="A54" s="111" t="s">
        <v>10</v>
      </c>
      <c r="B54" s="1191">
        <v>7</v>
      </c>
      <c r="C54" s="1184">
        <f>C47*B54</f>
        <v>7000</v>
      </c>
      <c r="D54" s="1181">
        <f>D47*B54</f>
        <v>0</v>
      </c>
      <c r="E54" s="1181">
        <f>E47*B54</f>
        <v>14000</v>
      </c>
      <c r="F54" s="1181">
        <f>F47*B54</f>
        <v>14000</v>
      </c>
      <c r="G54" s="1181">
        <f>G47*B54</f>
        <v>14000</v>
      </c>
      <c r="H54" s="1194">
        <f>H47*B54</f>
        <v>14000</v>
      </c>
      <c r="I54" s="1191">
        <f>I47*B54</f>
        <v>28000</v>
      </c>
      <c r="J54" s="1179">
        <f>C54+D54+E54+F54+G54+H54</f>
        <v>63000</v>
      </c>
      <c r="O54" s="111" t="s">
        <v>10</v>
      </c>
      <c r="P54" s="1191">
        <v>7</v>
      </c>
      <c r="Q54" s="1184">
        <f>Q47*P54</f>
        <v>7000</v>
      </c>
      <c r="R54" s="1181">
        <f>R47*P54</f>
        <v>0</v>
      </c>
      <c r="S54" s="1181">
        <f>S47*P54</f>
        <v>14000</v>
      </c>
      <c r="T54" s="1181">
        <f>T47*P54</f>
        <v>14000</v>
      </c>
      <c r="U54" s="1181">
        <f>U47*P54</f>
        <v>14000</v>
      </c>
      <c r="V54" s="1194">
        <f>V47*P54</f>
        <v>28000</v>
      </c>
      <c r="W54" s="1191">
        <f>W47*P54</f>
        <v>42000</v>
      </c>
      <c r="X54" s="1179">
        <f>Q54+R54+S54+T54+U54+V54</f>
        <v>77000</v>
      </c>
      <c r="AC54" s="111" t="s">
        <v>10</v>
      </c>
      <c r="AD54" s="1191">
        <v>7</v>
      </c>
      <c r="AE54" s="1184">
        <f>AE47*AD54</f>
        <v>7000</v>
      </c>
      <c r="AF54" s="1181">
        <f>AF47*AD54</f>
        <v>0</v>
      </c>
      <c r="AG54" s="1181">
        <f>AG47*AD54</f>
        <v>14000</v>
      </c>
      <c r="AH54" s="1181">
        <f>AH47*AD54</f>
        <v>35000</v>
      </c>
      <c r="AI54" s="1181">
        <f>AI47*AD54</f>
        <v>14000</v>
      </c>
      <c r="AJ54" s="1194">
        <f>AJ47*AD54</f>
        <v>45500</v>
      </c>
      <c r="AK54" s="1179">
        <f>AE54+AF54+AG54+AH54+AI54</f>
        <v>70000</v>
      </c>
      <c r="AP54" s="111" t="s">
        <v>10</v>
      </c>
      <c r="AQ54" s="1191">
        <v>7</v>
      </c>
      <c r="AR54" s="1184">
        <f>AR47*AQ54</f>
        <v>7000</v>
      </c>
      <c r="AS54" s="1181">
        <f>AS47*AQ54</f>
        <v>0</v>
      </c>
      <c r="AT54" s="1181">
        <f>AT47*AQ54</f>
        <v>35000</v>
      </c>
      <c r="AU54" s="1181">
        <f>AU47*AQ54</f>
        <v>14000</v>
      </c>
      <c r="AV54" s="1181">
        <f>AV47*AQ54</f>
        <v>35000</v>
      </c>
      <c r="AW54" s="1194">
        <f>AW47*AQ54</f>
        <v>56000</v>
      </c>
      <c r="AX54" s="1179">
        <f>AR54+AS54+AT54+AU54+AV54</f>
        <v>91000</v>
      </c>
      <c r="AY54" s="677"/>
      <c r="AZ54" s="677"/>
      <c r="BC54" s="111" t="s">
        <v>10</v>
      </c>
      <c r="BD54" s="1191">
        <v>7</v>
      </c>
      <c r="BE54" s="1184">
        <f>BE47*BD54</f>
        <v>7000</v>
      </c>
      <c r="BF54" s="1181">
        <f>BF47*BD54</f>
        <v>0</v>
      </c>
      <c r="BG54" s="1181">
        <f>BG47*BD54</f>
        <v>14000</v>
      </c>
      <c r="BH54" s="1181">
        <f>BH47*BD54</f>
        <v>35000</v>
      </c>
      <c r="BI54" s="1181">
        <f>BI47*BD54</f>
        <v>35000</v>
      </c>
      <c r="BJ54" s="1194">
        <f>BJ47*BD54</f>
        <v>52500</v>
      </c>
      <c r="BK54" s="1191">
        <f>BK47*BD54</f>
        <v>80500</v>
      </c>
      <c r="BL54" s="1148">
        <f>BE54+BF54+BG54+BH54+BI54+BJ54</f>
        <v>143500</v>
      </c>
      <c r="BM54" s="1181">
        <f>BM47*BD54</f>
        <v>25200</v>
      </c>
      <c r="BN54" s="1181">
        <f>BN47*BD54</f>
        <v>25200</v>
      </c>
      <c r="BO54" s="1181">
        <f>BO47*BD54</f>
        <v>25200</v>
      </c>
      <c r="BP54" s="1194">
        <f>BP47*BD54</f>
        <v>25200</v>
      </c>
      <c r="BQ54" s="1179">
        <f>BE54+BF54+BG54+BH54+BI54+BJ54+BM54+BN54+BO54+BP54</f>
        <v>244300</v>
      </c>
      <c r="BT54" s="677"/>
      <c r="BU54" s="443" t="s">
        <v>99</v>
      </c>
      <c r="BV54" s="444">
        <v>1</v>
      </c>
      <c r="BW54" s="445">
        <f>BW53*BV54</f>
        <v>6</v>
      </c>
      <c r="BX54" s="445">
        <f>BX53*BV54</f>
        <v>81</v>
      </c>
      <c r="BY54" s="445">
        <f>BY53*BV54</f>
        <v>54</v>
      </c>
      <c r="BZ54" s="445">
        <f>BZ53*BV54</f>
        <v>54</v>
      </c>
      <c r="CA54" s="450">
        <f>CA53*BV54</f>
        <v>54</v>
      </c>
      <c r="CB54" s="444">
        <f>CB53*BV54</f>
        <v>108</v>
      </c>
      <c r="CC54" s="955">
        <f t="shared" si="36"/>
        <v>249</v>
      </c>
      <c r="CD54" s="957"/>
      <c r="CF54" s="192"/>
      <c r="CG54" s="538"/>
      <c r="CH54" s="538"/>
      <c r="CI54" s="538"/>
      <c r="CJ54" s="538"/>
      <c r="CK54" s="538"/>
      <c r="CL54" s="538"/>
      <c r="CM54" s="538"/>
      <c r="CN54" s="538"/>
      <c r="CO54" s="538"/>
    </row>
    <row r="55" spans="1:93" ht="15" thickBot="1" x14ac:dyDescent="0.35">
      <c r="A55" s="112" t="s">
        <v>17</v>
      </c>
      <c r="B55" s="1192"/>
      <c r="C55" s="1185"/>
      <c r="D55" s="1182"/>
      <c r="E55" s="1182"/>
      <c r="F55" s="1182"/>
      <c r="G55" s="1182"/>
      <c r="H55" s="1195"/>
      <c r="I55" s="1192"/>
      <c r="J55" s="1200"/>
      <c r="O55" s="112" t="s">
        <v>17</v>
      </c>
      <c r="P55" s="1192"/>
      <c r="Q55" s="1185"/>
      <c r="R55" s="1182"/>
      <c r="S55" s="1182"/>
      <c r="T55" s="1182"/>
      <c r="U55" s="1182"/>
      <c r="V55" s="1195"/>
      <c r="W55" s="1192"/>
      <c r="X55" s="1200"/>
      <c r="AC55" s="112" t="s">
        <v>17</v>
      </c>
      <c r="AD55" s="1192"/>
      <c r="AE55" s="1185"/>
      <c r="AF55" s="1182"/>
      <c r="AG55" s="1182"/>
      <c r="AH55" s="1182"/>
      <c r="AI55" s="1182"/>
      <c r="AJ55" s="1195"/>
      <c r="AK55" s="1200"/>
      <c r="AP55" s="112" t="s">
        <v>17</v>
      </c>
      <c r="AQ55" s="1192"/>
      <c r="AR55" s="1185"/>
      <c r="AS55" s="1182"/>
      <c r="AT55" s="1182"/>
      <c r="AU55" s="1182"/>
      <c r="AV55" s="1182"/>
      <c r="AW55" s="1195"/>
      <c r="AX55" s="1200"/>
      <c r="AY55" s="677"/>
      <c r="AZ55" s="677"/>
      <c r="BC55" s="112" t="s">
        <v>17</v>
      </c>
      <c r="BD55" s="1192"/>
      <c r="BE55" s="1185"/>
      <c r="BF55" s="1182"/>
      <c r="BG55" s="1182"/>
      <c r="BH55" s="1182"/>
      <c r="BI55" s="1182"/>
      <c r="BJ55" s="1195"/>
      <c r="BK55" s="1192"/>
      <c r="BL55" s="1190"/>
      <c r="BM55" s="1182"/>
      <c r="BN55" s="1182"/>
      <c r="BO55" s="1182"/>
      <c r="BP55" s="1195"/>
      <c r="BQ55" s="1200"/>
      <c r="BT55" s="195"/>
      <c r="BU55" s="448" t="s">
        <v>100</v>
      </c>
      <c r="BV55" s="198">
        <v>1</v>
      </c>
      <c r="BW55" s="199">
        <f>BW53*BV55</f>
        <v>6</v>
      </c>
      <c r="BX55" s="199">
        <f>BX53*BV55</f>
        <v>81</v>
      </c>
      <c r="BY55" s="199">
        <f>BY53*BV55</f>
        <v>54</v>
      </c>
      <c r="BZ55" s="199">
        <f>BZ53*BV55</f>
        <v>54</v>
      </c>
      <c r="CA55" s="451">
        <f>CA53*BV55</f>
        <v>54</v>
      </c>
      <c r="CB55" s="198">
        <f>CB53*BV55</f>
        <v>108</v>
      </c>
      <c r="CC55" s="13">
        <f t="shared" si="36"/>
        <v>249</v>
      </c>
      <c r="CD55" s="957"/>
      <c r="CF55" s="192"/>
      <c r="CG55" s="538"/>
      <c r="CH55" s="538"/>
      <c r="CI55" s="538"/>
      <c r="CJ55" s="538"/>
      <c r="CK55" s="538"/>
      <c r="CL55" s="538"/>
      <c r="CM55" s="538"/>
      <c r="CN55" s="538"/>
      <c r="CO55" s="538"/>
    </row>
    <row r="56" spans="1:93" ht="15" thickBot="1" x14ac:dyDescent="0.35">
      <c r="A56" s="113" t="s">
        <v>18</v>
      </c>
      <c r="B56" s="1193"/>
      <c r="C56" s="1186"/>
      <c r="D56" s="1183"/>
      <c r="E56" s="1183"/>
      <c r="F56" s="1183"/>
      <c r="G56" s="1183"/>
      <c r="H56" s="1196"/>
      <c r="I56" s="1193"/>
      <c r="J56" s="1180"/>
      <c r="O56" s="113" t="s">
        <v>18</v>
      </c>
      <c r="P56" s="1193"/>
      <c r="Q56" s="1186"/>
      <c r="R56" s="1183"/>
      <c r="S56" s="1183"/>
      <c r="T56" s="1183"/>
      <c r="U56" s="1183"/>
      <c r="V56" s="1196"/>
      <c r="W56" s="1193"/>
      <c r="X56" s="1180"/>
      <c r="AC56" s="113" t="s">
        <v>18</v>
      </c>
      <c r="AD56" s="1193"/>
      <c r="AE56" s="1186"/>
      <c r="AF56" s="1183"/>
      <c r="AG56" s="1183"/>
      <c r="AH56" s="1183"/>
      <c r="AI56" s="1183"/>
      <c r="AJ56" s="1196"/>
      <c r="AK56" s="1180"/>
      <c r="AP56" s="113" t="s">
        <v>18</v>
      </c>
      <c r="AQ56" s="1193"/>
      <c r="AR56" s="1186"/>
      <c r="AS56" s="1183"/>
      <c r="AT56" s="1183"/>
      <c r="AU56" s="1183"/>
      <c r="AV56" s="1183"/>
      <c r="AW56" s="1196"/>
      <c r="AX56" s="1180"/>
      <c r="AY56" s="677"/>
      <c r="AZ56" s="677"/>
      <c r="BC56" s="113" t="s">
        <v>18</v>
      </c>
      <c r="BD56" s="1193"/>
      <c r="BE56" s="1186"/>
      <c r="BF56" s="1183"/>
      <c r="BG56" s="1183"/>
      <c r="BH56" s="1183"/>
      <c r="BI56" s="1183"/>
      <c r="BJ56" s="1196"/>
      <c r="BK56" s="1193"/>
      <c r="BL56" s="1149"/>
      <c r="BM56" s="1183"/>
      <c r="BN56" s="1183"/>
      <c r="BO56" s="1183"/>
      <c r="BP56" s="1196"/>
      <c r="BQ56" s="1180"/>
      <c r="BT56" s="195"/>
      <c r="BU56" s="195"/>
      <c r="BV56" s="964"/>
      <c r="BW56" s="196"/>
      <c r="BX56" s="196"/>
      <c r="BY56" s="196"/>
      <c r="BZ56" s="196"/>
      <c r="CA56" s="196"/>
      <c r="CB56" s="192"/>
      <c r="CC56" s="957"/>
      <c r="CD56" s="957"/>
      <c r="CF56" s="195"/>
      <c r="CG56" s="191"/>
      <c r="CH56" s="538"/>
      <c r="CI56" s="538"/>
      <c r="CJ56" s="538"/>
      <c r="CK56" s="538"/>
      <c r="CL56" s="538"/>
      <c r="CM56" s="538"/>
      <c r="CN56" s="538"/>
      <c r="CO56" s="538"/>
    </row>
    <row r="57" spans="1:93" ht="15" thickBot="1" x14ac:dyDescent="0.35">
      <c r="A57" s="114" t="s">
        <v>14</v>
      </c>
      <c r="B57" s="1230">
        <v>10</v>
      </c>
      <c r="C57" s="1232">
        <f>C47*B57</f>
        <v>10000</v>
      </c>
      <c r="D57" s="1266">
        <f>D47*B57</f>
        <v>0</v>
      </c>
      <c r="E57" s="1266">
        <f>E47*B57</f>
        <v>20000</v>
      </c>
      <c r="F57" s="1266">
        <f>F47*B57</f>
        <v>20000</v>
      </c>
      <c r="G57" s="1266">
        <f>G47*B57</f>
        <v>20000</v>
      </c>
      <c r="H57" s="1237">
        <f>H47*B57</f>
        <v>20000</v>
      </c>
      <c r="I57" s="1230">
        <f>I47*B57</f>
        <v>40000</v>
      </c>
      <c r="J57" s="1179">
        <f>C57+D57+E57+F57+G57+H57</f>
        <v>90000</v>
      </c>
      <c r="O57" s="114" t="s">
        <v>14</v>
      </c>
      <c r="P57" s="1230">
        <v>10</v>
      </c>
      <c r="Q57" s="1232">
        <f>Q47*P57</f>
        <v>10000</v>
      </c>
      <c r="R57" s="1266">
        <f>R47*P57</f>
        <v>0</v>
      </c>
      <c r="S57" s="1266">
        <f>S47*P57</f>
        <v>20000</v>
      </c>
      <c r="T57" s="1266">
        <f>T47*P57</f>
        <v>20000</v>
      </c>
      <c r="U57" s="1266">
        <f>U47*P57</f>
        <v>20000</v>
      </c>
      <c r="V57" s="1237">
        <f>V47*P57</f>
        <v>40000</v>
      </c>
      <c r="W57" s="1230">
        <f>W47*P57</f>
        <v>60000</v>
      </c>
      <c r="X57" s="1179">
        <f>Q57+R57+S57+T57+U57+V57</f>
        <v>110000</v>
      </c>
      <c r="AC57" s="114" t="s">
        <v>14</v>
      </c>
      <c r="AD57" s="1230">
        <v>10</v>
      </c>
      <c r="AE57" s="1232">
        <f>AE47*AD57</f>
        <v>10000</v>
      </c>
      <c r="AF57" s="1266">
        <f>AF47*AD57</f>
        <v>0</v>
      </c>
      <c r="AG57" s="1266">
        <f>AG47*AD57</f>
        <v>20000</v>
      </c>
      <c r="AH57" s="1266">
        <f>AH47*AD57</f>
        <v>50000</v>
      </c>
      <c r="AI57" s="1266">
        <f>AI47*AD57</f>
        <v>20000</v>
      </c>
      <c r="AJ57" s="1237">
        <f>AJ47*AD57</f>
        <v>65000</v>
      </c>
      <c r="AK57" s="1179">
        <f>AE57+AF57+AG57+AH57+AI57</f>
        <v>100000</v>
      </c>
      <c r="AP57" s="114" t="s">
        <v>14</v>
      </c>
      <c r="AQ57" s="1230">
        <v>10</v>
      </c>
      <c r="AR57" s="1232">
        <f>AR47*AQ57</f>
        <v>10000</v>
      </c>
      <c r="AS57" s="1266">
        <f>AS47*AQ57</f>
        <v>0</v>
      </c>
      <c r="AT57" s="1266">
        <f>AT47*AQ57</f>
        <v>50000</v>
      </c>
      <c r="AU57" s="1266">
        <f>AU47*AQ57</f>
        <v>20000</v>
      </c>
      <c r="AV57" s="1266">
        <f>AV47*AQ57</f>
        <v>50000</v>
      </c>
      <c r="AW57" s="1237">
        <f>AW47*AQ57</f>
        <v>80000</v>
      </c>
      <c r="AX57" s="1179">
        <f>AR57+AS57+AT57+AU57+AV57</f>
        <v>130000</v>
      </c>
      <c r="AY57" s="677"/>
      <c r="AZ57" s="677"/>
      <c r="BC57" s="114" t="s">
        <v>14</v>
      </c>
      <c r="BD57" s="1230">
        <v>10</v>
      </c>
      <c r="BE57" s="1232">
        <f>BE47*BD57</f>
        <v>10000</v>
      </c>
      <c r="BF57" s="1266">
        <f>BF47*BD57</f>
        <v>0</v>
      </c>
      <c r="BG57" s="1266">
        <f>BG47*BD57</f>
        <v>20000</v>
      </c>
      <c r="BH57" s="1266">
        <f>BH47*BD57</f>
        <v>50000</v>
      </c>
      <c r="BI57" s="1266">
        <f>BI47*BD57</f>
        <v>50000</v>
      </c>
      <c r="BJ57" s="1237">
        <f>BJ47*BD57</f>
        <v>75000</v>
      </c>
      <c r="BK57" s="1230">
        <f>BK47*BD57</f>
        <v>115000</v>
      </c>
      <c r="BL57" s="1148">
        <f>BE57+BF57+BG57+BH57+BI57+BJ57</f>
        <v>205000</v>
      </c>
      <c r="BM57" s="1266">
        <f>BM47*BD57</f>
        <v>36000</v>
      </c>
      <c r="BN57" s="1266">
        <f>BN47*BD57</f>
        <v>36000</v>
      </c>
      <c r="BO57" s="1266">
        <f>BO47*BD57</f>
        <v>36000</v>
      </c>
      <c r="BP57" s="1237">
        <f>BP47*BD57</f>
        <v>36000</v>
      </c>
      <c r="BQ57" s="1179">
        <f>BE57+BF57+BG57+BH57+BI57+BJ57+BM57+BN57+BO57+BP57</f>
        <v>349000</v>
      </c>
      <c r="BT57" s="192"/>
      <c r="BU57" s="415" t="s">
        <v>44</v>
      </c>
      <c r="BV57" s="100" t="s">
        <v>32</v>
      </c>
      <c r="BW57" s="940" t="s">
        <v>97</v>
      </c>
      <c r="BX57" s="941"/>
      <c r="BY57" s="941"/>
      <c r="BZ57" s="941"/>
      <c r="CA57" s="941"/>
      <c r="CB57" s="344" t="s">
        <v>59</v>
      </c>
      <c r="CC57" s="9" t="s">
        <v>42</v>
      </c>
      <c r="CD57" s="957"/>
      <c r="CF57" s="195"/>
      <c r="CG57" s="191"/>
      <c r="CH57" s="1271"/>
      <c r="CI57" s="1271"/>
      <c r="CJ57" s="1271"/>
      <c r="CK57" s="1271"/>
      <c r="CL57" s="1271"/>
      <c r="CM57" s="533"/>
      <c r="CN57" s="538"/>
      <c r="CO57" s="538"/>
    </row>
    <row r="58" spans="1:93" ht="15.6" thickTop="1" thickBot="1" x14ac:dyDescent="0.35">
      <c r="A58" s="115" t="s">
        <v>19</v>
      </c>
      <c r="B58" s="1231"/>
      <c r="C58" s="1233"/>
      <c r="D58" s="1267"/>
      <c r="E58" s="1267"/>
      <c r="F58" s="1267"/>
      <c r="G58" s="1267"/>
      <c r="H58" s="1238"/>
      <c r="I58" s="1231"/>
      <c r="J58" s="1180"/>
      <c r="O58" s="115" t="s">
        <v>19</v>
      </c>
      <c r="P58" s="1231"/>
      <c r="Q58" s="1233"/>
      <c r="R58" s="1267"/>
      <c r="S58" s="1267"/>
      <c r="T58" s="1267"/>
      <c r="U58" s="1267"/>
      <c r="V58" s="1238"/>
      <c r="W58" s="1231"/>
      <c r="X58" s="1180"/>
      <c r="AC58" s="115" t="s">
        <v>19</v>
      </c>
      <c r="AD58" s="1231"/>
      <c r="AE58" s="1233"/>
      <c r="AF58" s="1267"/>
      <c r="AG58" s="1267"/>
      <c r="AH58" s="1267"/>
      <c r="AI58" s="1267"/>
      <c r="AJ58" s="1238"/>
      <c r="AK58" s="1180"/>
      <c r="AP58" s="115" t="s">
        <v>19</v>
      </c>
      <c r="AQ58" s="1231"/>
      <c r="AR58" s="1233"/>
      <c r="AS58" s="1267"/>
      <c r="AT58" s="1267"/>
      <c r="AU58" s="1267"/>
      <c r="AV58" s="1267"/>
      <c r="AW58" s="1238"/>
      <c r="AX58" s="1180"/>
      <c r="AY58" s="677"/>
      <c r="AZ58" s="677"/>
      <c r="BC58" s="115" t="s">
        <v>19</v>
      </c>
      <c r="BD58" s="1231"/>
      <c r="BE58" s="1233"/>
      <c r="BF58" s="1267"/>
      <c r="BG58" s="1267"/>
      <c r="BH58" s="1267"/>
      <c r="BI58" s="1267"/>
      <c r="BJ58" s="1238"/>
      <c r="BK58" s="1231"/>
      <c r="BL58" s="1149"/>
      <c r="BM58" s="1267"/>
      <c r="BN58" s="1267"/>
      <c r="BO58" s="1267"/>
      <c r="BP58" s="1238"/>
      <c r="BQ58" s="1180"/>
      <c r="BT58" s="192"/>
      <c r="BU58" s="454" t="s">
        <v>47</v>
      </c>
      <c r="BV58" s="100" t="s">
        <v>33</v>
      </c>
      <c r="BW58" s="906">
        <v>0</v>
      </c>
      <c r="BX58" s="218">
        <v>1</v>
      </c>
      <c r="BY58" s="218">
        <v>2</v>
      </c>
      <c r="BZ58" s="218">
        <v>3</v>
      </c>
      <c r="CA58" s="219">
        <v>4</v>
      </c>
      <c r="CB58" s="13" t="s">
        <v>34</v>
      </c>
      <c r="CC58" s="956"/>
      <c r="CD58" s="957"/>
      <c r="CF58" s="195"/>
      <c r="CG58" s="191"/>
      <c r="CH58" s="538"/>
      <c r="CI58" s="538"/>
      <c r="CJ58" s="538"/>
      <c r="CK58" s="538"/>
      <c r="CL58" s="538"/>
      <c r="CM58" s="538"/>
      <c r="CN58" s="538"/>
      <c r="CO58" s="538"/>
    </row>
    <row r="59" spans="1:93" ht="15" thickBot="1" x14ac:dyDescent="0.35">
      <c r="A59" s="116" t="s">
        <v>15</v>
      </c>
      <c r="B59" s="131">
        <v>15</v>
      </c>
      <c r="C59" s="147">
        <f>C47*B59</f>
        <v>15000</v>
      </c>
      <c r="D59" s="147">
        <f>D47*B59</f>
        <v>0</v>
      </c>
      <c r="E59" s="158">
        <f>E47*B59</f>
        <v>30000</v>
      </c>
      <c r="F59" s="158">
        <f>F47*B59</f>
        <v>30000</v>
      </c>
      <c r="G59" s="158">
        <f>G47*B59</f>
        <v>30000</v>
      </c>
      <c r="H59" s="132">
        <f>H47*B59</f>
        <v>30000</v>
      </c>
      <c r="I59" s="131">
        <f>I47*B59</f>
        <v>60000</v>
      </c>
      <c r="J59" s="13">
        <f>C59+D59+E59+F59+G59+H59</f>
        <v>135000</v>
      </c>
      <c r="O59" s="116" t="s">
        <v>15</v>
      </c>
      <c r="P59" s="131">
        <v>15</v>
      </c>
      <c r="Q59" s="147">
        <f>Q47*P59</f>
        <v>15000</v>
      </c>
      <c r="R59" s="147">
        <f>R47*P59</f>
        <v>0</v>
      </c>
      <c r="S59" s="158">
        <f>S47*P59</f>
        <v>30000</v>
      </c>
      <c r="T59" s="158">
        <f>T47*P59</f>
        <v>30000</v>
      </c>
      <c r="U59" s="158">
        <f>U47*P59</f>
        <v>30000</v>
      </c>
      <c r="V59" s="132">
        <f>V47*P59</f>
        <v>60000</v>
      </c>
      <c r="W59" s="131">
        <f>W47*P59</f>
        <v>90000</v>
      </c>
      <c r="X59" s="13">
        <f>Q59+R59+S59+T59+U59+V59</f>
        <v>165000</v>
      </c>
      <c r="AC59" s="116" t="s">
        <v>15</v>
      </c>
      <c r="AD59" s="131">
        <v>15</v>
      </c>
      <c r="AE59" s="147">
        <f>AE47*AD59</f>
        <v>15000</v>
      </c>
      <c r="AF59" s="147">
        <f>AF47*AD59</f>
        <v>0</v>
      </c>
      <c r="AG59" s="158">
        <f>AG47*AD59</f>
        <v>30000</v>
      </c>
      <c r="AH59" s="158">
        <f>AH47*AD59</f>
        <v>75000</v>
      </c>
      <c r="AI59" s="158">
        <f>AI47*AD59</f>
        <v>30000</v>
      </c>
      <c r="AJ59" s="131">
        <f>AJ47*AD59</f>
        <v>97500</v>
      </c>
      <c r="AK59" s="671">
        <f>AE59+AF59+AG59+AH59+AI59</f>
        <v>150000</v>
      </c>
      <c r="AP59" s="116" t="s">
        <v>15</v>
      </c>
      <c r="AQ59" s="131">
        <v>15</v>
      </c>
      <c r="AR59" s="147">
        <f>AR47*AQ59</f>
        <v>15000</v>
      </c>
      <c r="AS59" s="147">
        <f>AS47*AQ59</f>
        <v>0</v>
      </c>
      <c r="AT59" s="158">
        <f>AT47*AQ59</f>
        <v>75000</v>
      </c>
      <c r="AU59" s="158">
        <f>AU47*AQ59</f>
        <v>30000</v>
      </c>
      <c r="AV59" s="158">
        <f>AV47*AQ59</f>
        <v>75000</v>
      </c>
      <c r="AW59" s="131">
        <f>AW47*AQ59</f>
        <v>120000</v>
      </c>
      <c r="AX59" s="671">
        <f>AR59+AS59+AT59+AU59+AV59</f>
        <v>195000</v>
      </c>
      <c r="AY59" s="677"/>
      <c r="AZ59" s="677"/>
      <c r="BC59" s="116" t="s">
        <v>15</v>
      </c>
      <c r="BD59" s="131">
        <v>15</v>
      </c>
      <c r="BE59" s="147">
        <f>BE47*BD59</f>
        <v>15000</v>
      </c>
      <c r="BF59" s="147">
        <f>BF47*BD59</f>
        <v>0</v>
      </c>
      <c r="BG59" s="158">
        <f>BG47*BD59</f>
        <v>30000</v>
      </c>
      <c r="BH59" s="158">
        <f>BH47*BD59</f>
        <v>75000</v>
      </c>
      <c r="BI59" s="158">
        <f>BI47*BD59</f>
        <v>75000</v>
      </c>
      <c r="BJ59" s="132">
        <f>BJ47*BD59</f>
        <v>112500</v>
      </c>
      <c r="BK59" s="131">
        <f>BK47*BD59</f>
        <v>172500</v>
      </c>
      <c r="BL59" s="13">
        <f>BE59+BF59+BG59+BH59+BI59+BJ59</f>
        <v>307500</v>
      </c>
      <c r="BM59" s="158">
        <f>BM47*BD59</f>
        <v>54000</v>
      </c>
      <c r="BN59" s="158">
        <f>BN47*BD59</f>
        <v>54000</v>
      </c>
      <c r="BO59" s="158">
        <f>BO47*BD59</f>
        <v>54000</v>
      </c>
      <c r="BP59" s="132">
        <f>BP47*BD59</f>
        <v>54000</v>
      </c>
      <c r="BQ59" s="13">
        <f>BE59+BF59+BG59+BH59+BI59+BJ59+BM59+BN59+BO59+BP59</f>
        <v>523500</v>
      </c>
      <c r="BT59" s="192"/>
      <c r="BU59" s="541" t="s">
        <v>118</v>
      </c>
      <c r="BV59" s="329">
        <v>0.25</v>
      </c>
      <c r="BW59" s="330">
        <f>BW60*BV59</f>
        <v>0</v>
      </c>
      <c r="BX59" s="330">
        <f>BX60*BV59</f>
        <v>125</v>
      </c>
      <c r="BY59" s="331">
        <f>BY60*BV59</f>
        <v>250</v>
      </c>
      <c r="BZ59" s="331">
        <f>BZ60*BV59</f>
        <v>375</v>
      </c>
      <c r="CA59" s="484">
        <f>CA60*BV59</f>
        <v>500</v>
      </c>
      <c r="CB59" s="329">
        <f>CB60*BV59</f>
        <v>500</v>
      </c>
      <c r="CC59" s="955">
        <f>BW59+BX59+BY59+BZ59+CA59</f>
        <v>1250</v>
      </c>
      <c r="CD59" s="957"/>
      <c r="CF59" s="192"/>
      <c r="CG59" s="538"/>
      <c r="CH59" s="538"/>
      <c r="CI59" s="538"/>
      <c r="CJ59" s="538"/>
      <c r="CK59" s="538"/>
      <c r="CL59" s="538"/>
      <c r="CM59" s="538"/>
      <c r="CN59" s="538"/>
      <c r="CO59" s="538"/>
    </row>
    <row r="60" spans="1:93" ht="15" thickBot="1" x14ac:dyDescent="0.35">
      <c r="A60" s="670" t="s">
        <v>25</v>
      </c>
      <c r="B60" s="133">
        <v>20</v>
      </c>
      <c r="C60" s="148">
        <f>C47*B60</f>
        <v>20000</v>
      </c>
      <c r="D60" s="148">
        <f>D47*B60</f>
        <v>0</v>
      </c>
      <c r="E60" s="159">
        <f>E47*B60</f>
        <v>40000</v>
      </c>
      <c r="F60" s="159">
        <f>F47*B60</f>
        <v>40000</v>
      </c>
      <c r="G60" s="159">
        <f>G47*B60</f>
        <v>40000</v>
      </c>
      <c r="H60" s="134">
        <f>H47*B60</f>
        <v>40000</v>
      </c>
      <c r="I60" s="133">
        <f>I47*B60</f>
        <v>80000</v>
      </c>
      <c r="J60" s="13">
        <f>C60+D60+E60+F60+G60+H60</f>
        <v>180000</v>
      </c>
      <c r="O60" s="670" t="s">
        <v>25</v>
      </c>
      <c r="P60" s="133">
        <v>20</v>
      </c>
      <c r="Q60" s="148">
        <f>Q47*P60</f>
        <v>20000</v>
      </c>
      <c r="R60" s="148">
        <f>R47*P60</f>
        <v>0</v>
      </c>
      <c r="S60" s="159">
        <f>S47*P60</f>
        <v>40000</v>
      </c>
      <c r="T60" s="159">
        <f>T47*P60</f>
        <v>40000</v>
      </c>
      <c r="U60" s="159">
        <f>U47*P60</f>
        <v>40000</v>
      </c>
      <c r="V60" s="134">
        <f>V47*P60</f>
        <v>80000</v>
      </c>
      <c r="W60" s="133">
        <f>W47*P60</f>
        <v>120000</v>
      </c>
      <c r="X60" s="13">
        <f>Q60+R60+S60+T60+U60+V60</f>
        <v>220000</v>
      </c>
      <c r="AC60" s="670" t="s">
        <v>25</v>
      </c>
      <c r="AD60" s="133">
        <v>20</v>
      </c>
      <c r="AE60" s="148">
        <f>AE47*AD60</f>
        <v>20000</v>
      </c>
      <c r="AF60" s="148">
        <f>AF47*AD60</f>
        <v>0</v>
      </c>
      <c r="AG60" s="159">
        <f>AG47*AD60</f>
        <v>40000</v>
      </c>
      <c r="AH60" s="159">
        <f>AH47*AD60</f>
        <v>100000</v>
      </c>
      <c r="AI60" s="159">
        <f>AI47*AD60</f>
        <v>40000</v>
      </c>
      <c r="AJ60" s="133">
        <f>AJ47*AD60</f>
        <v>130000</v>
      </c>
      <c r="AK60" s="671">
        <f>AE60+AF60+AG60+AH60+AI60</f>
        <v>200000</v>
      </c>
      <c r="AP60" s="670" t="s">
        <v>25</v>
      </c>
      <c r="AQ60" s="133">
        <v>20</v>
      </c>
      <c r="AR60" s="148">
        <f>AR47*AQ60</f>
        <v>20000</v>
      </c>
      <c r="AS60" s="148">
        <f>AS47*AQ60</f>
        <v>0</v>
      </c>
      <c r="AT60" s="159">
        <f>AT47*AQ60</f>
        <v>100000</v>
      </c>
      <c r="AU60" s="159">
        <f>AU47*AQ60</f>
        <v>40000</v>
      </c>
      <c r="AV60" s="159">
        <f>AV47*AQ60</f>
        <v>100000</v>
      </c>
      <c r="AW60" s="133">
        <f>AW47*AQ60</f>
        <v>160000</v>
      </c>
      <c r="AX60" s="671">
        <f>AR60+AS60+AT60+AU60+AV60</f>
        <v>260000</v>
      </c>
      <c r="AY60" s="677"/>
      <c r="AZ60" s="677"/>
      <c r="BC60" s="670" t="s">
        <v>25</v>
      </c>
      <c r="BD60" s="133">
        <v>20</v>
      </c>
      <c r="BE60" s="148">
        <f>BE47*BD60</f>
        <v>20000</v>
      </c>
      <c r="BF60" s="148">
        <f>BF47*BD60</f>
        <v>0</v>
      </c>
      <c r="BG60" s="159">
        <f>BG47*BD60</f>
        <v>40000</v>
      </c>
      <c r="BH60" s="159">
        <f>BH47*BD60</f>
        <v>100000</v>
      </c>
      <c r="BI60" s="159">
        <f>BI47*BD60</f>
        <v>100000</v>
      </c>
      <c r="BJ60" s="134">
        <f>BJ47*BD60</f>
        <v>150000</v>
      </c>
      <c r="BK60" s="133">
        <f>BK47*BD60</f>
        <v>230000</v>
      </c>
      <c r="BL60" s="13">
        <f>BE60+BF60+BG60+BH60+BI60+BJ60</f>
        <v>410000</v>
      </c>
      <c r="BM60" s="159">
        <f>BM47*BD60</f>
        <v>72000</v>
      </c>
      <c r="BN60" s="159">
        <f>BN47*BD60</f>
        <v>72000</v>
      </c>
      <c r="BO60" s="159">
        <f>BO47*BD60</f>
        <v>72000</v>
      </c>
      <c r="BP60" s="134">
        <f>BP47*BD60</f>
        <v>72000</v>
      </c>
      <c r="BQ60" s="13">
        <f>BE60+BF60+BG60+BH60+BI60+BJ60+BM60+BN60+BO60+BP60</f>
        <v>698000</v>
      </c>
      <c r="BT60" s="677"/>
      <c r="BU60" s="441" t="s">
        <v>98</v>
      </c>
      <c r="BV60" s="383">
        <v>1</v>
      </c>
      <c r="BW60" s="384">
        <v>0</v>
      </c>
      <c r="BX60" s="384">
        <v>500</v>
      </c>
      <c r="BY60" s="384">
        <v>1000</v>
      </c>
      <c r="BZ60" s="384">
        <v>1500</v>
      </c>
      <c r="CA60" s="449">
        <v>2000</v>
      </c>
      <c r="CB60" s="383">
        <v>2000</v>
      </c>
      <c r="CC60" s="955">
        <f t="shared" ref="CC60:CC62" si="37">BW60+BX60+BY60+BZ60+CA60</f>
        <v>5000</v>
      </c>
      <c r="CD60" s="957"/>
      <c r="CF60" s="192"/>
      <c r="CG60" s="538"/>
      <c r="CH60" s="538"/>
      <c r="CI60" s="538"/>
      <c r="CJ60" s="538"/>
      <c r="CK60" s="538"/>
      <c r="CL60" s="538"/>
      <c r="CM60" s="538"/>
      <c r="CN60" s="538"/>
      <c r="CO60" s="538"/>
    </row>
    <row r="61" spans="1:93" ht="15" thickBot="1" x14ac:dyDescent="0.35">
      <c r="A61" s="117" t="s">
        <v>13</v>
      </c>
      <c r="B61" s="135">
        <v>35</v>
      </c>
      <c r="C61" s="149">
        <f>C47*B61</f>
        <v>35000</v>
      </c>
      <c r="D61" s="149">
        <f>D47*B61</f>
        <v>0</v>
      </c>
      <c r="E61" s="160">
        <f>E47*B61</f>
        <v>70000</v>
      </c>
      <c r="F61" s="160">
        <f>F47*B61</f>
        <v>70000</v>
      </c>
      <c r="G61" s="160">
        <f>G47*B61</f>
        <v>70000</v>
      </c>
      <c r="H61" s="136">
        <f>H47*B61</f>
        <v>70000</v>
      </c>
      <c r="I61" s="135">
        <f>I47*B61</f>
        <v>140000</v>
      </c>
      <c r="J61" s="13">
        <f>C61+D61+E61+F61+G61+H61</f>
        <v>315000</v>
      </c>
      <c r="O61" s="117" t="s">
        <v>13</v>
      </c>
      <c r="P61" s="135">
        <v>35</v>
      </c>
      <c r="Q61" s="149">
        <f>Q47*P61</f>
        <v>35000</v>
      </c>
      <c r="R61" s="149">
        <f>R47*P61</f>
        <v>0</v>
      </c>
      <c r="S61" s="160">
        <f>S47*P61</f>
        <v>70000</v>
      </c>
      <c r="T61" s="160">
        <f>T47*P61</f>
        <v>70000</v>
      </c>
      <c r="U61" s="160">
        <f>U47*P61</f>
        <v>70000</v>
      </c>
      <c r="V61" s="136">
        <f>V47*P61</f>
        <v>140000</v>
      </c>
      <c r="W61" s="135">
        <f>W47*P61</f>
        <v>210000</v>
      </c>
      <c r="X61" s="13">
        <f>Q61+R61+S61+T61+U61+V61</f>
        <v>385000</v>
      </c>
      <c r="AC61" s="117" t="s">
        <v>13</v>
      </c>
      <c r="AD61" s="135">
        <v>35</v>
      </c>
      <c r="AE61" s="149">
        <f>AE47*AD61</f>
        <v>35000</v>
      </c>
      <c r="AF61" s="149">
        <f>AF47*AD61</f>
        <v>0</v>
      </c>
      <c r="AG61" s="160">
        <f>AG47*AD61</f>
        <v>70000</v>
      </c>
      <c r="AH61" s="160">
        <f>AH47*AD61</f>
        <v>175000</v>
      </c>
      <c r="AI61" s="160">
        <f>AI47*AD61</f>
        <v>70000</v>
      </c>
      <c r="AJ61" s="135">
        <f>AJ47*AD61</f>
        <v>227500</v>
      </c>
      <c r="AK61" s="671">
        <f>AE61+AF61+AG61+AH61+AI61</f>
        <v>350000</v>
      </c>
      <c r="AP61" s="117" t="s">
        <v>13</v>
      </c>
      <c r="AQ61" s="135">
        <v>35</v>
      </c>
      <c r="AR61" s="149">
        <f>AR47*AQ61</f>
        <v>35000</v>
      </c>
      <c r="AS61" s="149">
        <f>AS47*AQ61</f>
        <v>0</v>
      </c>
      <c r="AT61" s="160">
        <f>AT47*AQ61</f>
        <v>175000</v>
      </c>
      <c r="AU61" s="160">
        <f>AU47*AQ61</f>
        <v>70000</v>
      </c>
      <c r="AV61" s="160">
        <f>AV47*AQ61</f>
        <v>175000</v>
      </c>
      <c r="AW61" s="135">
        <f>AW47*AQ61</f>
        <v>280000</v>
      </c>
      <c r="AX61" s="671">
        <f>AR61+AS61+AT61+AU61+AV61</f>
        <v>455000</v>
      </c>
      <c r="AY61" s="677"/>
      <c r="AZ61" s="677"/>
      <c r="BC61" s="117" t="s">
        <v>13</v>
      </c>
      <c r="BD61" s="135">
        <v>35</v>
      </c>
      <c r="BE61" s="149">
        <f>BE47*BD61</f>
        <v>35000</v>
      </c>
      <c r="BF61" s="149">
        <f>BF47*BD61</f>
        <v>0</v>
      </c>
      <c r="BG61" s="160">
        <f>BG47*BD61</f>
        <v>70000</v>
      </c>
      <c r="BH61" s="160">
        <f>BH47*BD61</f>
        <v>175000</v>
      </c>
      <c r="BI61" s="160">
        <f>BI47*BD61</f>
        <v>175000</v>
      </c>
      <c r="BJ61" s="136">
        <f>BJ47*BD61</f>
        <v>262500</v>
      </c>
      <c r="BK61" s="135">
        <f>BK47*BD61</f>
        <v>402500</v>
      </c>
      <c r="BL61" s="13">
        <f>BE61+BF61+BG61+BH61+BI61+BJ61</f>
        <v>717500</v>
      </c>
      <c r="BM61" s="160">
        <f>BM47*BD61</f>
        <v>126000</v>
      </c>
      <c r="BN61" s="160">
        <f>BN47*BD61</f>
        <v>126000</v>
      </c>
      <c r="BO61" s="160">
        <f>BO47*BD61</f>
        <v>126000</v>
      </c>
      <c r="BP61" s="136">
        <f>BP47*BD61</f>
        <v>126000</v>
      </c>
      <c r="BQ61" s="13">
        <f>BE61+BF61+BG61+BH61+BI61+BJ61+BM61+BN61+BO61+BP61</f>
        <v>1221500</v>
      </c>
      <c r="BT61" s="195"/>
      <c r="BU61" s="443" t="s">
        <v>99</v>
      </c>
      <c r="BV61" s="444">
        <v>1</v>
      </c>
      <c r="BW61" s="445">
        <f>BW60*BV61</f>
        <v>0</v>
      </c>
      <c r="BX61" s="445">
        <f>BX60*BV61</f>
        <v>500</v>
      </c>
      <c r="BY61" s="445">
        <f>BY60*BV61</f>
        <v>1000</v>
      </c>
      <c r="BZ61" s="445">
        <f>BZ60*BV61</f>
        <v>1500</v>
      </c>
      <c r="CA61" s="450">
        <f>CA60*BV61</f>
        <v>2000</v>
      </c>
      <c r="CB61" s="444">
        <f>CB60*BV61</f>
        <v>2000</v>
      </c>
      <c r="CC61" s="955">
        <f t="shared" si="37"/>
        <v>5000</v>
      </c>
      <c r="CD61" s="957"/>
      <c r="CF61" s="192"/>
      <c r="CG61" s="538"/>
      <c r="CH61" s="538"/>
      <c r="CI61" s="538"/>
      <c r="CJ61" s="538"/>
      <c r="CK61" s="538"/>
      <c r="CL61" s="538"/>
      <c r="CM61" s="538"/>
      <c r="CN61" s="538"/>
      <c r="CO61" s="538"/>
    </row>
    <row r="62" spans="1:93" ht="15" thickBot="1" x14ac:dyDescent="0.35">
      <c r="A62" s="118" t="s">
        <v>11</v>
      </c>
      <c r="B62" s="137">
        <v>40</v>
      </c>
      <c r="C62" s="856">
        <f>C47*B62</f>
        <v>40000</v>
      </c>
      <c r="D62" s="856">
        <f>D47*B62</f>
        <v>0</v>
      </c>
      <c r="E62" s="857">
        <f>E47*B62</f>
        <v>80000</v>
      </c>
      <c r="F62" s="857">
        <f>F47*B62</f>
        <v>80000</v>
      </c>
      <c r="G62" s="857">
        <f>G47*B62</f>
        <v>80000</v>
      </c>
      <c r="H62" s="138">
        <f>H47*B62</f>
        <v>80000</v>
      </c>
      <c r="I62" s="858">
        <f>I47*B62</f>
        <v>160000</v>
      </c>
      <c r="J62" s="672">
        <f>C62+D62+E62+F62+G62+H62</f>
        <v>360000</v>
      </c>
      <c r="O62" s="118" t="s">
        <v>11</v>
      </c>
      <c r="P62" s="137">
        <v>40</v>
      </c>
      <c r="Q62" s="856">
        <f>Q47*P62</f>
        <v>40000</v>
      </c>
      <c r="R62" s="856">
        <f>R47*P62</f>
        <v>0</v>
      </c>
      <c r="S62" s="857">
        <f>S47*P62</f>
        <v>80000</v>
      </c>
      <c r="T62" s="857">
        <f>T47*P62</f>
        <v>80000</v>
      </c>
      <c r="U62" s="857">
        <f>U47*P62</f>
        <v>80000</v>
      </c>
      <c r="V62" s="138">
        <f>V47*P62</f>
        <v>160000</v>
      </c>
      <c r="W62" s="858">
        <f>W47*P62</f>
        <v>240000</v>
      </c>
      <c r="X62" s="672">
        <f>Q62+R62+S62+T62+U62+V62</f>
        <v>440000</v>
      </c>
      <c r="AC62" s="118" t="s">
        <v>11</v>
      </c>
      <c r="AD62" s="137">
        <v>40</v>
      </c>
      <c r="AE62" s="856">
        <f>AE47*AD62</f>
        <v>40000</v>
      </c>
      <c r="AF62" s="856">
        <f>AF47*AD62</f>
        <v>0</v>
      </c>
      <c r="AG62" s="857">
        <f>AG47*AD62</f>
        <v>80000</v>
      </c>
      <c r="AH62" s="857">
        <f>AH47*AD62</f>
        <v>200000</v>
      </c>
      <c r="AI62" s="857">
        <f>AI47*AD62</f>
        <v>80000</v>
      </c>
      <c r="AJ62" s="858">
        <f>AJ47*AD62</f>
        <v>260000</v>
      </c>
      <c r="AK62" s="13">
        <f>AE62+AF62+AG62+AH62+AI62</f>
        <v>400000</v>
      </c>
      <c r="AP62" s="118" t="s">
        <v>11</v>
      </c>
      <c r="AQ62" s="137">
        <v>40</v>
      </c>
      <c r="AR62" s="856">
        <f>AR47*AQ62</f>
        <v>40000</v>
      </c>
      <c r="AS62" s="856">
        <f>AS47*AQ62</f>
        <v>0</v>
      </c>
      <c r="AT62" s="857">
        <f>AT47*AQ62</f>
        <v>200000</v>
      </c>
      <c r="AU62" s="857">
        <f>AU47*AQ62</f>
        <v>80000</v>
      </c>
      <c r="AV62" s="857">
        <f>AV47*AQ62</f>
        <v>200000</v>
      </c>
      <c r="AW62" s="858">
        <f>AW47*AQ62</f>
        <v>320000</v>
      </c>
      <c r="AX62" s="13">
        <f>AR62+AS62+AT62+AU62+AV62</f>
        <v>520000</v>
      </c>
      <c r="AY62" s="677"/>
      <c r="AZ62" s="677"/>
      <c r="BC62" s="118" t="s">
        <v>11</v>
      </c>
      <c r="BD62" s="137">
        <v>40</v>
      </c>
      <c r="BE62" s="856">
        <f>BE47*BD62</f>
        <v>40000</v>
      </c>
      <c r="BF62" s="856">
        <f>BF47*BD62</f>
        <v>0</v>
      </c>
      <c r="BG62" s="857">
        <f>BG47*BD62</f>
        <v>80000</v>
      </c>
      <c r="BH62" s="857">
        <f>BH47*BD62</f>
        <v>200000</v>
      </c>
      <c r="BI62" s="857">
        <f>BI47*BD62</f>
        <v>200000</v>
      </c>
      <c r="BJ62" s="138">
        <f>BJ47*BD62</f>
        <v>300000</v>
      </c>
      <c r="BK62" s="858">
        <f>BK47*BD62</f>
        <v>460000</v>
      </c>
      <c r="BL62" s="672">
        <f>BE62+BF62+BG62+BH62+BI62+BJ62</f>
        <v>820000</v>
      </c>
      <c r="BM62" s="857">
        <f>BM47*BD62</f>
        <v>144000</v>
      </c>
      <c r="BN62" s="857">
        <f>BN47*BD62</f>
        <v>144000</v>
      </c>
      <c r="BO62" s="857">
        <f>BO47*BD62</f>
        <v>144000</v>
      </c>
      <c r="BP62" s="138">
        <f>BP47*BD62</f>
        <v>144000</v>
      </c>
      <c r="BQ62" s="13">
        <f>BE62+BF62+BG62+BH62+BI62+BJ62+BM62+BN62+BO62+BP62</f>
        <v>1396000</v>
      </c>
      <c r="BT62" s="195"/>
      <c r="BU62" s="448" t="s">
        <v>100</v>
      </c>
      <c r="BV62" s="198">
        <v>1</v>
      </c>
      <c r="BW62" s="199">
        <f>BW60*BV62</f>
        <v>0</v>
      </c>
      <c r="BX62" s="199">
        <f>BX60*BV62</f>
        <v>500</v>
      </c>
      <c r="BY62" s="199">
        <f>BY60*BV62</f>
        <v>1000</v>
      </c>
      <c r="BZ62" s="199">
        <f>BZ60*BV62</f>
        <v>1500</v>
      </c>
      <c r="CA62" s="451">
        <f>CA60*BV62</f>
        <v>2000</v>
      </c>
      <c r="CB62" s="198">
        <f>CB60*BV62</f>
        <v>2000</v>
      </c>
      <c r="CC62" s="13">
        <f t="shared" si="37"/>
        <v>5000</v>
      </c>
      <c r="CD62" s="957"/>
      <c r="CF62" s="192"/>
      <c r="CG62" s="538"/>
      <c r="CH62" s="538"/>
      <c r="CI62" s="538"/>
      <c r="CJ62" s="538"/>
      <c r="CK62" s="538"/>
      <c r="CL62" s="538"/>
      <c r="CM62" s="538"/>
      <c r="CN62" s="538"/>
      <c r="CO62" s="538"/>
    </row>
    <row r="63" spans="1:93" ht="15" thickBot="1" x14ac:dyDescent="0.35">
      <c r="AY63" s="677"/>
      <c r="AZ63" s="677"/>
      <c r="BT63" s="192"/>
      <c r="BU63" s="195"/>
      <c r="BV63" s="964"/>
      <c r="BW63" s="957"/>
      <c r="BX63" s="957"/>
      <c r="BY63" s="957"/>
      <c r="BZ63" s="957"/>
      <c r="CA63" s="957"/>
      <c r="CB63" s="957"/>
      <c r="CC63" s="957"/>
      <c r="CD63" s="957"/>
      <c r="CF63" s="192"/>
      <c r="CG63" s="538"/>
      <c r="CH63" s="538"/>
      <c r="CI63" s="538"/>
      <c r="CJ63" s="538"/>
      <c r="CK63" s="538"/>
      <c r="CL63" s="538"/>
      <c r="CM63" s="538"/>
      <c r="CN63" s="538"/>
      <c r="CO63" s="538"/>
    </row>
    <row r="64" spans="1:93" ht="15" thickBot="1" x14ac:dyDescent="0.35">
      <c r="A64" s="162" t="s">
        <v>35</v>
      </c>
      <c r="B64" s="100" t="s">
        <v>32</v>
      </c>
      <c r="C64" s="1218" t="s">
        <v>43</v>
      </c>
      <c r="D64" s="1222"/>
      <c r="E64" s="1222"/>
      <c r="F64" s="1222"/>
      <c r="G64" s="1222"/>
      <c r="H64" s="1222"/>
      <c r="I64" s="1219"/>
      <c r="J64" s="13" t="s">
        <v>42</v>
      </c>
      <c r="O64" s="162" t="s">
        <v>35</v>
      </c>
      <c r="P64" s="100" t="s">
        <v>32</v>
      </c>
      <c r="Q64" s="1218" t="s">
        <v>95</v>
      </c>
      <c r="R64" s="1222"/>
      <c r="S64" s="1222"/>
      <c r="T64" s="1222"/>
      <c r="U64" s="1222"/>
      <c r="V64" s="1222"/>
      <c r="W64" s="1219"/>
      <c r="X64" s="13" t="s">
        <v>42</v>
      </c>
      <c r="AC64" s="162" t="s">
        <v>35</v>
      </c>
      <c r="AD64" s="100" t="s">
        <v>32</v>
      </c>
      <c r="AE64" s="1218" t="s">
        <v>96</v>
      </c>
      <c r="AF64" s="1222"/>
      <c r="AG64" s="1222"/>
      <c r="AH64" s="1222"/>
      <c r="AI64" s="1222"/>
      <c r="AJ64" s="1219"/>
      <c r="AK64" s="13" t="s">
        <v>42</v>
      </c>
      <c r="AP64" s="162" t="s">
        <v>35</v>
      </c>
      <c r="AQ64" s="100" t="s">
        <v>32</v>
      </c>
      <c r="AR64" s="1218" t="s">
        <v>103</v>
      </c>
      <c r="AS64" s="1222"/>
      <c r="AT64" s="1222"/>
      <c r="AU64" s="1222"/>
      <c r="AV64" s="1222"/>
      <c r="AW64" s="1219"/>
      <c r="AX64" s="13" t="s">
        <v>42</v>
      </c>
      <c r="AY64" s="677"/>
      <c r="AZ64" s="677"/>
      <c r="BC64" s="162" t="s">
        <v>35</v>
      </c>
      <c r="BD64" s="100" t="s">
        <v>32</v>
      </c>
      <c r="BE64" s="1218" t="s">
        <v>110</v>
      </c>
      <c r="BF64" s="1222"/>
      <c r="BG64" s="1222"/>
      <c r="BH64" s="1222"/>
      <c r="BI64" s="1222"/>
      <c r="BJ64" s="1222"/>
      <c r="BK64" s="1219"/>
      <c r="BL64" s="13" t="s">
        <v>113</v>
      </c>
      <c r="BM64" s="1218" t="s">
        <v>111</v>
      </c>
      <c r="BN64" s="1222"/>
      <c r="BO64" s="1222"/>
      <c r="BP64" s="1219"/>
      <c r="BQ64" s="13" t="s">
        <v>112</v>
      </c>
      <c r="BT64" s="192"/>
      <c r="BU64" s="162" t="s">
        <v>44</v>
      </c>
      <c r="BV64" s="100" t="s">
        <v>32</v>
      </c>
      <c r="BW64" s="940" t="s">
        <v>97</v>
      </c>
      <c r="BX64" s="941"/>
      <c r="BY64" s="941"/>
      <c r="BZ64" s="941"/>
      <c r="CA64" s="941"/>
      <c r="CB64" s="344" t="s">
        <v>59</v>
      </c>
      <c r="CC64" s="9" t="s">
        <v>42</v>
      </c>
      <c r="CD64" s="957"/>
      <c r="CF64" s="195"/>
      <c r="CG64" s="191"/>
      <c r="CH64" s="1271"/>
      <c r="CI64" s="1271"/>
      <c r="CJ64" s="1271"/>
      <c r="CK64" s="1271"/>
      <c r="CL64" s="1271"/>
      <c r="CM64" s="533"/>
      <c r="CN64" s="538"/>
      <c r="CO64" s="538"/>
    </row>
    <row r="65" spans="1:93" ht="15.6" thickTop="1" thickBot="1" x14ac:dyDescent="0.35">
      <c r="A65" s="170" t="s">
        <v>37</v>
      </c>
      <c r="B65" s="167" t="s">
        <v>33</v>
      </c>
      <c r="C65" s="140">
        <v>0</v>
      </c>
      <c r="D65" s="151">
        <v>1</v>
      </c>
      <c r="E65" s="151">
        <v>2</v>
      </c>
      <c r="F65" s="151">
        <v>3</v>
      </c>
      <c r="G65" s="151">
        <v>4</v>
      </c>
      <c r="H65" s="101">
        <v>5</v>
      </c>
      <c r="I65" s="13" t="s">
        <v>34</v>
      </c>
      <c r="J65" s="673"/>
      <c r="O65" s="170" t="s">
        <v>37</v>
      </c>
      <c r="P65" s="167" t="s">
        <v>33</v>
      </c>
      <c r="Q65" s="140">
        <v>0</v>
      </c>
      <c r="R65" s="151">
        <v>1</v>
      </c>
      <c r="S65" s="151">
        <v>2</v>
      </c>
      <c r="T65" s="151">
        <v>3</v>
      </c>
      <c r="U65" s="151">
        <v>4</v>
      </c>
      <c r="V65" s="101">
        <v>5</v>
      </c>
      <c r="W65" s="13" t="s">
        <v>34</v>
      </c>
      <c r="X65" s="673"/>
      <c r="AC65" s="170" t="s">
        <v>37</v>
      </c>
      <c r="AD65" s="167" t="s">
        <v>33</v>
      </c>
      <c r="AE65" s="140">
        <v>0</v>
      </c>
      <c r="AF65" s="151">
        <v>1</v>
      </c>
      <c r="AG65" s="151">
        <v>2</v>
      </c>
      <c r="AH65" s="151">
        <v>3</v>
      </c>
      <c r="AI65" s="151">
        <v>4</v>
      </c>
      <c r="AJ65" s="13" t="s">
        <v>34</v>
      </c>
      <c r="AK65" s="673"/>
      <c r="AP65" s="170" t="s">
        <v>37</v>
      </c>
      <c r="AQ65" s="167" t="s">
        <v>33</v>
      </c>
      <c r="AR65" s="140">
        <v>0</v>
      </c>
      <c r="AS65" s="151">
        <v>1</v>
      </c>
      <c r="AT65" s="151">
        <v>2</v>
      </c>
      <c r="AU65" s="151">
        <v>3</v>
      </c>
      <c r="AV65" s="151">
        <v>4</v>
      </c>
      <c r="AW65" s="13" t="s">
        <v>34</v>
      </c>
      <c r="AX65" s="673"/>
      <c r="AY65" s="677"/>
      <c r="AZ65" s="677"/>
      <c r="BC65" s="170" t="s">
        <v>37</v>
      </c>
      <c r="BD65" s="100" t="s">
        <v>33</v>
      </c>
      <c r="BE65" s="140">
        <v>0</v>
      </c>
      <c r="BF65" s="151">
        <v>1</v>
      </c>
      <c r="BG65" s="151">
        <v>2</v>
      </c>
      <c r="BH65" s="151">
        <v>3</v>
      </c>
      <c r="BI65" s="151">
        <v>4</v>
      </c>
      <c r="BJ65" s="101">
        <v>5</v>
      </c>
      <c r="BK65" s="13" t="s">
        <v>34</v>
      </c>
      <c r="BL65" s="673"/>
      <c r="BM65" s="151">
        <v>2</v>
      </c>
      <c r="BN65" s="151">
        <v>3</v>
      </c>
      <c r="BO65" s="151">
        <v>4</v>
      </c>
      <c r="BP65" s="101">
        <v>5</v>
      </c>
      <c r="BQ65" s="673"/>
      <c r="BT65" s="192"/>
      <c r="BU65" s="453" t="s">
        <v>37</v>
      </c>
      <c r="BV65" s="100" t="s">
        <v>33</v>
      </c>
      <c r="BW65" s="906">
        <v>0</v>
      </c>
      <c r="BX65" s="218">
        <v>1</v>
      </c>
      <c r="BY65" s="218">
        <v>2</v>
      </c>
      <c r="BZ65" s="218">
        <v>3</v>
      </c>
      <c r="CA65" s="219">
        <v>4</v>
      </c>
      <c r="CB65" s="13" t="s">
        <v>34</v>
      </c>
      <c r="CC65" s="956"/>
      <c r="CD65" s="957"/>
      <c r="CF65" s="195"/>
      <c r="CG65" s="191"/>
      <c r="CH65" s="538"/>
      <c r="CI65" s="538"/>
      <c r="CJ65" s="538"/>
      <c r="CK65" s="538"/>
      <c r="CL65" s="538"/>
      <c r="CM65" s="538"/>
      <c r="CN65" s="538"/>
      <c r="CO65" s="538"/>
    </row>
    <row r="66" spans="1:93" ht="15.6" thickTop="1" thickBot="1" x14ac:dyDescent="0.35">
      <c r="A66" s="333" t="s">
        <v>3</v>
      </c>
      <c r="B66" s="329">
        <v>0.2</v>
      </c>
      <c r="C66" s="330">
        <f>C68*B66</f>
        <v>1000</v>
      </c>
      <c r="D66" s="330">
        <f>D68*B66</f>
        <v>2000</v>
      </c>
      <c r="E66" s="331">
        <f>E68*B66</f>
        <v>1000</v>
      </c>
      <c r="F66" s="331">
        <f>F68*B66</f>
        <v>1000</v>
      </c>
      <c r="G66" s="331">
        <f>G68*B66</f>
        <v>1000</v>
      </c>
      <c r="H66" s="332">
        <f>H68*B66</f>
        <v>1000</v>
      </c>
      <c r="I66" s="329">
        <f>I68*B66</f>
        <v>2000</v>
      </c>
      <c r="J66" s="671">
        <f t="shared" ref="J66:J72" si="38">C66+D66+E66+F66+G66+H66</f>
        <v>7000</v>
      </c>
      <c r="O66" s="333" t="s">
        <v>3</v>
      </c>
      <c r="P66" s="329">
        <v>0.2</v>
      </c>
      <c r="Q66" s="330">
        <f>Q68*P66</f>
        <v>1000</v>
      </c>
      <c r="R66" s="330">
        <f>R68*P66</f>
        <v>3000</v>
      </c>
      <c r="S66" s="331">
        <f>S68*P66</f>
        <v>1000</v>
      </c>
      <c r="T66" s="331">
        <f>T68*P66</f>
        <v>1000</v>
      </c>
      <c r="U66" s="331">
        <f>U68*P66</f>
        <v>1000</v>
      </c>
      <c r="V66" s="332">
        <f>V68*P66</f>
        <v>2000</v>
      </c>
      <c r="W66" s="329">
        <f>W68*P66</f>
        <v>3000</v>
      </c>
      <c r="X66" s="671">
        <f t="shared" ref="X66:X72" si="39">Q66+R66+S66+T66+U66+V66</f>
        <v>9000</v>
      </c>
      <c r="AC66" s="333" t="s">
        <v>3</v>
      </c>
      <c r="AD66" s="329">
        <v>0.2</v>
      </c>
      <c r="AE66" s="330">
        <f>AE68*AD66</f>
        <v>1000</v>
      </c>
      <c r="AF66" s="330">
        <f>AF68*AD66</f>
        <v>6000</v>
      </c>
      <c r="AG66" s="331">
        <f>AG68*AD66</f>
        <v>2000</v>
      </c>
      <c r="AH66" s="331">
        <f>AH68*AD66</f>
        <v>4000</v>
      </c>
      <c r="AI66" s="331">
        <f>AI68*AD66</f>
        <v>2000</v>
      </c>
      <c r="AJ66" s="329">
        <f>AJ68*AD66</f>
        <v>5000</v>
      </c>
      <c r="AK66" s="671">
        <f t="shared" ref="AK66:AK72" si="40">AE66+AF66+AG66+AH66+AI66</f>
        <v>15000</v>
      </c>
      <c r="AP66" s="333" t="s">
        <v>3</v>
      </c>
      <c r="AQ66" s="329">
        <v>0.2</v>
      </c>
      <c r="AR66" s="330">
        <f>AR68*AQ66</f>
        <v>1000</v>
      </c>
      <c r="AS66" s="330">
        <f>AS68*AQ66</f>
        <v>6000</v>
      </c>
      <c r="AT66" s="331">
        <f>AT68*AQ66</f>
        <v>4000</v>
      </c>
      <c r="AU66" s="331">
        <f>AU68*AQ66</f>
        <v>2000</v>
      </c>
      <c r="AV66" s="331">
        <f>AV68*AQ66</f>
        <v>4000</v>
      </c>
      <c r="AW66" s="329">
        <f>AW68*AQ66</f>
        <v>7000</v>
      </c>
      <c r="AX66" s="671">
        <f t="shared" ref="AX66:AX72" si="41">AR66+AS66+AT66+AU66+AV66</f>
        <v>17000</v>
      </c>
      <c r="BC66" s="333" t="s">
        <v>3</v>
      </c>
      <c r="BD66" s="329">
        <v>0.2</v>
      </c>
      <c r="BE66" s="330">
        <f>BE68*BD66</f>
        <v>1000</v>
      </c>
      <c r="BF66" s="330">
        <f>BF68*BD66</f>
        <v>2000</v>
      </c>
      <c r="BG66" s="331">
        <f>BG68*BD66</f>
        <v>1000</v>
      </c>
      <c r="BH66" s="331">
        <f>BH68*BD66</f>
        <v>3000</v>
      </c>
      <c r="BI66" s="331">
        <f>BI68*BD66</f>
        <v>3000</v>
      </c>
      <c r="BJ66" s="332">
        <f>BJ68*BD66</f>
        <v>4000</v>
      </c>
      <c r="BK66" s="329">
        <f>BK68*BD66</f>
        <v>3500</v>
      </c>
      <c r="BL66" s="671">
        <f t="shared" ref="BL66:BL72" si="42">BE66+BF66+BG66+BH66+BI66+BJ66</f>
        <v>14000</v>
      </c>
      <c r="BM66" s="331">
        <f>BM68*BD66</f>
        <v>720</v>
      </c>
      <c r="BN66" s="331">
        <f>BN68*BD66</f>
        <v>720</v>
      </c>
      <c r="BO66" s="331">
        <f>BO68*BD66</f>
        <v>720</v>
      </c>
      <c r="BP66" s="332">
        <f>BP68*BD66</f>
        <v>720</v>
      </c>
      <c r="BQ66" s="520">
        <f t="shared" ref="BQ66:BQ72" si="43">BE66+BF66+BG66+BH66+BI66+BJ66+BM66+BN66+BO66+BP66</f>
        <v>16880</v>
      </c>
      <c r="BU66" s="541" t="s">
        <v>118</v>
      </c>
      <c r="BV66" s="329">
        <v>0.5</v>
      </c>
      <c r="BW66" s="330">
        <f>BW67*BV66</f>
        <v>0</v>
      </c>
      <c r="BX66" s="330">
        <f>BX67*BV66</f>
        <v>0</v>
      </c>
      <c r="BY66" s="331">
        <f>BY67*BV66</f>
        <v>0</v>
      </c>
      <c r="BZ66" s="331">
        <f>BZ67*BV66</f>
        <v>0</v>
      </c>
      <c r="CA66" s="484">
        <f>CA67*BV66</f>
        <v>0</v>
      </c>
      <c r="CB66" s="329">
        <f>CB67*BV66</f>
        <v>0</v>
      </c>
      <c r="CC66" s="955">
        <f>BW66+BX66+BY66+BZ66+CA66</f>
        <v>0</v>
      </c>
      <c r="CD66" s="957"/>
      <c r="CF66" s="192"/>
      <c r="CG66" s="538"/>
      <c r="CH66" s="538"/>
      <c r="CI66" s="538"/>
      <c r="CJ66" s="538"/>
      <c r="CK66" s="538"/>
      <c r="CL66" s="538"/>
      <c r="CM66" s="538"/>
      <c r="CN66" s="538"/>
      <c r="CO66" s="538"/>
    </row>
    <row r="67" spans="1:93" ht="15" thickBot="1" x14ac:dyDescent="0.35">
      <c r="A67" s="328" t="s">
        <v>4</v>
      </c>
      <c r="B67" s="329">
        <v>0.5</v>
      </c>
      <c r="C67" s="330">
        <f>C68*B67</f>
        <v>2500</v>
      </c>
      <c r="D67" s="330">
        <f>D68*B67</f>
        <v>5000</v>
      </c>
      <c r="E67" s="331">
        <f>E68*B67</f>
        <v>2500</v>
      </c>
      <c r="F67" s="331">
        <f>F68*B67</f>
        <v>2500</v>
      </c>
      <c r="G67" s="331">
        <f>G68*B67</f>
        <v>2500</v>
      </c>
      <c r="H67" s="332">
        <f>H68*B67</f>
        <v>2500</v>
      </c>
      <c r="I67" s="329">
        <f>I68*B67</f>
        <v>5000</v>
      </c>
      <c r="J67" s="13">
        <f t="shared" si="38"/>
        <v>17500</v>
      </c>
      <c r="O67" s="328" t="s">
        <v>4</v>
      </c>
      <c r="P67" s="329">
        <v>0.5</v>
      </c>
      <c r="Q67" s="330">
        <f>Q68*P67</f>
        <v>2500</v>
      </c>
      <c r="R67" s="330">
        <f>R68*P67</f>
        <v>7500</v>
      </c>
      <c r="S67" s="331">
        <f>S68*P67</f>
        <v>2500</v>
      </c>
      <c r="T67" s="331">
        <f>T68*P67</f>
        <v>2500</v>
      </c>
      <c r="U67" s="331">
        <f>U68*P67</f>
        <v>2500</v>
      </c>
      <c r="V67" s="332">
        <f>V68*P67</f>
        <v>5000</v>
      </c>
      <c r="W67" s="329">
        <f>W68*P67</f>
        <v>7500</v>
      </c>
      <c r="X67" s="13">
        <f t="shared" si="39"/>
        <v>22500</v>
      </c>
      <c r="AC67" s="328" t="s">
        <v>4</v>
      </c>
      <c r="AD67" s="329">
        <v>0.5</v>
      </c>
      <c r="AE67" s="330">
        <f>AE68*AD67</f>
        <v>2500</v>
      </c>
      <c r="AF67" s="330">
        <f>AF68*AD67</f>
        <v>15000</v>
      </c>
      <c r="AG67" s="331">
        <f>AG68*AD67</f>
        <v>5000</v>
      </c>
      <c r="AH67" s="331">
        <f>AH68*AD67</f>
        <v>10000</v>
      </c>
      <c r="AI67" s="331">
        <f>AI68*AD67</f>
        <v>5000</v>
      </c>
      <c r="AJ67" s="329">
        <f>AJ68*AD67</f>
        <v>12500</v>
      </c>
      <c r="AK67" s="671">
        <f t="shared" si="40"/>
        <v>37500</v>
      </c>
      <c r="AP67" s="328" t="s">
        <v>4</v>
      </c>
      <c r="AQ67" s="329">
        <v>0.5</v>
      </c>
      <c r="AR67" s="330">
        <f>AR68*AQ67</f>
        <v>2500</v>
      </c>
      <c r="AS67" s="330">
        <f>AS68*AQ67</f>
        <v>15000</v>
      </c>
      <c r="AT67" s="331">
        <f>AT68*AQ67</f>
        <v>10000</v>
      </c>
      <c r="AU67" s="331">
        <f>AU68*AQ67</f>
        <v>5000</v>
      </c>
      <c r="AV67" s="331">
        <f>AV68*AQ67</f>
        <v>10000</v>
      </c>
      <c r="AW67" s="329">
        <f>AW68*AQ67</f>
        <v>17500</v>
      </c>
      <c r="AX67" s="671">
        <f t="shared" si="41"/>
        <v>42500</v>
      </c>
      <c r="BC67" s="328" t="s">
        <v>4</v>
      </c>
      <c r="BD67" s="329">
        <v>0.5</v>
      </c>
      <c r="BE67" s="330">
        <f>BE68*BD67</f>
        <v>2500</v>
      </c>
      <c r="BF67" s="330">
        <f>BF68*BD67</f>
        <v>5000</v>
      </c>
      <c r="BG67" s="331">
        <f>BG68*BD67</f>
        <v>2500</v>
      </c>
      <c r="BH67" s="331">
        <f>BH68*BD67</f>
        <v>7500</v>
      </c>
      <c r="BI67" s="331">
        <f>BI68*BD67</f>
        <v>7500</v>
      </c>
      <c r="BJ67" s="332">
        <f>BJ68*BD67</f>
        <v>10000</v>
      </c>
      <c r="BK67" s="329">
        <f>BK68*BD67</f>
        <v>8750</v>
      </c>
      <c r="BL67" s="13">
        <f t="shared" si="42"/>
        <v>35000</v>
      </c>
      <c r="BM67" s="331">
        <f>BM68*BD67</f>
        <v>1800</v>
      </c>
      <c r="BN67" s="331">
        <f>BN68*BD67</f>
        <v>1800</v>
      </c>
      <c r="BO67" s="331">
        <f>BO68*BD67</f>
        <v>1800</v>
      </c>
      <c r="BP67" s="332">
        <f>BP68*BD67</f>
        <v>1800</v>
      </c>
      <c r="BQ67" s="13">
        <f t="shared" si="43"/>
        <v>42200</v>
      </c>
      <c r="BU67" s="441" t="s">
        <v>98</v>
      </c>
      <c r="BV67" s="383">
        <v>1</v>
      </c>
      <c r="BW67" s="384">
        <v>0</v>
      </c>
      <c r="BX67" s="384">
        <v>0</v>
      </c>
      <c r="BY67" s="384">
        <v>0</v>
      </c>
      <c r="BZ67" s="384">
        <v>0</v>
      </c>
      <c r="CA67" s="449">
        <v>0</v>
      </c>
      <c r="CB67" s="383">
        <v>0</v>
      </c>
      <c r="CC67" s="955">
        <f t="shared" ref="CC67:CC69" si="44">BW67+BX67+BY67+BZ67+CA67</f>
        <v>0</v>
      </c>
      <c r="CD67" s="957"/>
      <c r="CF67" s="192"/>
      <c r="CG67" s="538"/>
      <c r="CH67" s="538"/>
      <c r="CI67" s="538"/>
      <c r="CJ67" s="538"/>
      <c r="CK67" s="538"/>
      <c r="CL67" s="538"/>
      <c r="CM67" s="538"/>
      <c r="CN67" s="538"/>
      <c r="CO67" s="538"/>
    </row>
    <row r="68" spans="1:93" ht="15" thickBot="1" x14ac:dyDescent="0.35">
      <c r="A68" s="201" t="s">
        <v>5</v>
      </c>
      <c r="B68" s="202">
        <v>1</v>
      </c>
      <c r="C68" s="203">
        <v>5000</v>
      </c>
      <c r="D68" s="203">
        <v>10000</v>
      </c>
      <c r="E68" s="204">
        <v>5000</v>
      </c>
      <c r="F68" s="204">
        <v>5000</v>
      </c>
      <c r="G68" s="204">
        <v>5000</v>
      </c>
      <c r="H68" s="335">
        <v>5000</v>
      </c>
      <c r="I68" s="202">
        <v>10000</v>
      </c>
      <c r="J68" s="13">
        <f t="shared" si="38"/>
        <v>35000</v>
      </c>
      <c r="O68" s="201" t="s">
        <v>5</v>
      </c>
      <c r="P68" s="202">
        <v>1</v>
      </c>
      <c r="Q68" s="203">
        <v>5000</v>
      </c>
      <c r="R68" s="203">
        <v>15000</v>
      </c>
      <c r="S68" s="204">
        <v>5000</v>
      </c>
      <c r="T68" s="204">
        <v>5000</v>
      </c>
      <c r="U68" s="204">
        <v>5000</v>
      </c>
      <c r="V68" s="335">
        <v>10000</v>
      </c>
      <c r="W68" s="202">
        <v>15000</v>
      </c>
      <c r="X68" s="13">
        <f t="shared" si="39"/>
        <v>45000</v>
      </c>
      <c r="AC68" s="201" t="s">
        <v>5</v>
      </c>
      <c r="AD68" s="202">
        <v>1</v>
      </c>
      <c r="AE68" s="203">
        <v>5000</v>
      </c>
      <c r="AF68" s="203">
        <v>30000</v>
      </c>
      <c r="AG68" s="204">
        <v>10000</v>
      </c>
      <c r="AH68" s="204">
        <v>20000</v>
      </c>
      <c r="AI68" s="204">
        <v>10000</v>
      </c>
      <c r="AJ68" s="202">
        <v>25000</v>
      </c>
      <c r="AK68" s="671">
        <f t="shared" si="40"/>
        <v>75000</v>
      </c>
      <c r="AP68" s="201" t="s">
        <v>5</v>
      </c>
      <c r="AQ68" s="202">
        <v>1</v>
      </c>
      <c r="AR68" s="203">
        <v>5000</v>
      </c>
      <c r="AS68" s="203">
        <v>30000</v>
      </c>
      <c r="AT68" s="204">
        <v>20000</v>
      </c>
      <c r="AU68" s="204">
        <v>10000</v>
      </c>
      <c r="AV68" s="204">
        <v>20000</v>
      </c>
      <c r="AW68" s="202">
        <v>35000</v>
      </c>
      <c r="AX68" s="671">
        <f t="shared" si="41"/>
        <v>85000</v>
      </c>
      <c r="BC68" s="104" t="s">
        <v>5</v>
      </c>
      <c r="BD68" s="123">
        <v>1</v>
      </c>
      <c r="BE68" s="143">
        <v>5000</v>
      </c>
      <c r="BF68" s="143">
        <v>10000</v>
      </c>
      <c r="BG68" s="154">
        <v>5000</v>
      </c>
      <c r="BH68" s="154">
        <v>15000</v>
      </c>
      <c r="BI68" s="154">
        <v>15000</v>
      </c>
      <c r="BJ68" s="124">
        <v>20000</v>
      </c>
      <c r="BK68" s="123">
        <v>17500</v>
      </c>
      <c r="BL68" s="13">
        <f t="shared" si="42"/>
        <v>70000</v>
      </c>
      <c r="BM68" s="154">
        <v>3600</v>
      </c>
      <c r="BN68" s="154">
        <v>3600</v>
      </c>
      <c r="BO68" s="154">
        <v>3600</v>
      </c>
      <c r="BP68" s="124">
        <v>3600</v>
      </c>
      <c r="BQ68" s="13">
        <f t="shared" si="43"/>
        <v>84400</v>
      </c>
      <c r="BU68" s="443" t="s">
        <v>99</v>
      </c>
      <c r="BV68" s="444">
        <v>1</v>
      </c>
      <c r="BW68" s="445">
        <f>BW67*BV68</f>
        <v>0</v>
      </c>
      <c r="BX68" s="445">
        <f>BX67*BV68</f>
        <v>0</v>
      </c>
      <c r="BY68" s="445">
        <f>BY67*BV68</f>
        <v>0</v>
      </c>
      <c r="BZ68" s="445">
        <f>BZ67*BV68</f>
        <v>0</v>
      </c>
      <c r="CA68" s="450">
        <f>CA67*BV68</f>
        <v>0</v>
      </c>
      <c r="CB68" s="444">
        <f>CB67*BV68</f>
        <v>0</v>
      </c>
      <c r="CC68" s="955">
        <f t="shared" si="44"/>
        <v>0</v>
      </c>
      <c r="CD68" s="957"/>
      <c r="CF68" s="192"/>
      <c r="CG68" s="538"/>
      <c r="CH68" s="538"/>
      <c r="CI68" s="538"/>
      <c r="CJ68" s="538"/>
      <c r="CK68" s="538"/>
      <c r="CL68" s="538"/>
      <c r="CM68" s="538"/>
      <c r="CN68" s="538"/>
      <c r="CO68" s="538"/>
    </row>
    <row r="69" spans="1:93" ht="15" thickBot="1" x14ac:dyDescent="0.35">
      <c r="A69" s="328" t="s">
        <v>6</v>
      </c>
      <c r="B69" s="329">
        <v>1.5</v>
      </c>
      <c r="C69" s="330">
        <f>C68*B69</f>
        <v>7500</v>
      </c>
      <c r="D69" s="330">
        <f>D68*B69</f>
        <v>15000</v>
      </c>
      <c r="E69" s="331">
        <f>E68*B69</f>
        <v>7500</v>
      </c>
      <c r="F69" s="331">
        <f>F68*B69</f>
        <v>7500</v>
      </c>
      <c r="G69" s="331">
        <f>G68*B69</f>
        <v>7500</v>
      </c>
      <c r="H69" s="332">
        <f>H68*B69</f>
        <v>7500</v>
      </c>
      <c r="I69" s="329">
        <f>I68*B69</f>
        <v>15000</v>
      </c>
      <c r="J69" s="13">
        <f t="shared" si="38"/>
        <v>52500</v>
      </c>
      <c r="O69" s="328" t="s">
        <v>6</v>
      </c>
      <c r="P69" s="329">
        <v>1.5</v>
      </c>
      <c r="Q69" s="330">
        <f>Q68*P69</f>
        <v>7500</v>
      </c>
      <c r="R69" s="330">
        <f>R68*P69</f>
        <v>22500</v>
      </c>
      <c r="S69" s="331">
        <f>S68*P69</f>
        <v>7500</v>
      </c>
      <c r="T69" s="331">
        <f>T68*P69</f>
        <v>7500</v>
      </c>
      <c r="U69" s="331">
        <f>U68*P69</f>
        <v>7500</v>
      </c>
      <c r="V69" s="332">
        <f>V68*P69</f>
        <v>15000</v>
      </c>
      <c r="W69" s="329">
        <f>W68*P69</f>
        <v>22500</v>
      </c>
      <c r="X69" s="13">
        <f t="shared" si="39"/>
        <v>67500</v>
      </c>
      <c r="AC69" s="328" t="s">
        <v>6</v>
      </c>
      <c r="AD69" s="329">
        <v>1.5</v>
      </c>
      <c r="AE69" s="330">
        <f>AE68*AD69</f>
        <v>7500</v>
      </c>
      <c r="AF69" s="330">
        <f>AF68*AD69</f>
        <v>45000</v>
      </c>
      <c r="AG69" s="331">
        <f>AG68*AD69</f>
        <v>15000</v>
      </c>
      <c r="AH69" s="331">
        <f>AH68*AD69</f>
        <v>30000</v>
      </c>
      <c r="AI69" s="331">
        <f>AI68*AD69</f>
        <v>15000</v>
      </c>
      <c r="AJ69" s="329">
        <f>AJ68*AD69</f>
        <v>37500</v>
      </c>
      <c r="AK69" s="671">
        <f t="shared" si="40"/>
        <v>112500</v>
      </c>
      <c r="AP69" s="328" t="s">
        <v>6</v>
      </c>
      <c r="AQ69" s="329">
        <v>1.5</v>
      </c>
      <c r="AR69" s="330">
        <f>AR68*AQ69</f>
        <v>7500</v>
      </c>
      <c r="AS69" s="330">
        <f>AS68*AQ69</f>
        <v>45000</v>
      </c>
      <c r="AT69" s="331">
        <f>AT68*AQ69</f>
        <v>30000</v>
      </c>
      <c r="AU69" s="331">
        <f>AU68*AQ69</f>
        <v>15000</v>
      </c>
      <c r="AV69" s="331">
        <f>AV68*AQ69</f>
        <v>30000</v>
      </c>
      <c r="AW69" s="329">
        <f>AW68*AQ69</f>
        <v>52500</v>
      </c>
      <c r="AX69" s="671">
        <f t="shared" si="41"/>
        <v>127500</v>
      </c>
      <c r="BC69" s="105" t="s">
        <v>6</v>
      </c>
      <c r="BD69" s="125">
        <v>1.5</v>
      </c>
      <c r="BE69" s="144">
        <f>BE68*BD69</f>
        <v>7500</v>
      </c>
      <c r="BF69" s="144">
        <f>BF68*BD69</f>
        <v>15000</v>
      </c>
      <c r="BG69" s="155">
        <f>BG68*BD69</f>
        <v>7500</v>
      </c>
      <c r="BH69" s="155">
        <f>BH68*BD69</f>
        <v>22500</v>
      </c>
      <c r="BI69" s="155">
        <f>BI68*BD69</f>
        <v>22500</v>
      </c>
      <c r="BJ69" s="126">
        <f>BJ68*BD69</f>
        <v>30000</v>
      </c>
      <c r="BK69" s="125">
        <f>BK68*BD69</f>
        <v>26250</v>
      </c>
      <c r="BL69" s="13">
        <f t="shared" si="42"/>
        <v>105000</v>
      </c>
      <c r="BM69" s="155">
        <f>BM68*BD69</f>
        <v>5400</v>
      </c>
      <c r="BN69" s="155">
        <f>BN68*BD69</f>
        <v>5400</v>
      </c>
      <c r="BO69" s="155">
        <f>BO68*BD69</f>
        <v>5400</v>
      </c>
      <c r="BP69" s="126">
        <f>BP68*BD69</f>
        <v>5400</v>
      </c>
      <c r="BQ69" s="13">
        <f t="shared" si="43"/>
        <v>126600</v>
      </c>
      <c r="BU69" s="448" t="s">
        <v>100</v>
      </c>
      <c r="BV69" s="198">
        <v>1</v>
      </c>
      <c r="BW69" s="199">
        <f>BW67*BV69</f>
        <v>0</v>
      </c>
      <c r="BX69" s="199">
        <f>BX67*BV69</f>
        <v>0</v>
      </c>
      <c r="BY69" s="199">
        <f>BY67*BV69</f>
        <v>0</v>
      </c>
      <c r="BZ69" s="199">
        <f>BZ67*BV69</f>
        <v>0</v>
      </c>
      <c r="CA69" s="451">
        <f>CA67*BV69</f>
        <v>0</v>
      </c>
      <c r="CB69" s="198">
        <f>CB67*BV69</f>
        <v>0</v>
      </c>
      <c r="CC69" s="13">
        <f t="shared" si="44"/>
        <v>0</v>
      </c>
      <c r="CD69" s="957"/>
      <c r="CF69" s="192"/>
      <c r="CG69" s="538"/>
      <c r="CH69" s="538"/>
      <c r="CI69" s="538"/>
      <c r="CJ69" s="538"/>
      <c r="CK69" s="538"/>
      <c r="CL69" s="538"/>
      <c r="CM69" s="538"/>
      <c r="CN69" s="538"/>
      <c r="CO69" s="538"/>
    </row>
    <row r="70" spans="1:93" ht="15" thickBot="1" x14ac:dyDescent="0.35">
      <c r="A70" s="328" t="s">
        <v>7</v>
      </c>
      <c r="B70" s="329">
        <v>2</v>
      </c>
      <c r="C70" s="330">
        <f>C68*B70</f>
        <v>10000</v>
      </c>
      <c r="D70" s="330">
        <f>D68*B70</f>
        <v>20000</v>
      </c>
      <c r="E70" s="331">
        <f>E68*B70</f>
        <v>10000</v>
      </c>
      <c r="F70" s="331">
        <f>F68*B70</f>
        <v>10000</v>
      </c>
      <c r="G70" s="331">
        <f>G68*B70</f>
        <v>10000</v>
      </c>
      <c r="H70" s="332">
        <f>H68*B70</f>
        <v>10000</v>
      </c>
      <c r="I70" s="329">
        <f>I68*B70</f>
        <v>20000</v>
      </c>
      <c r="J70" s="13">
        <f t="shared" si="38"/>
        <v>70000</v>
      </c>
      <c r="O70" s="328" t="s">
        <v>7</v>
      </c>
      <c r="P70" s="329">
        <v>2</v>
      </c>
      <c r="Q70" s="330">
        <f>Q68*P70</f>
        <v>10000</v>
      </c>
      <c r="R70" s="330">
        <f>R68*P70</f>
        <v>30000</v>
      </c>
      <c r="S70" s="331">
        <f>S68*P70</f>
        <v>10000</v>
      </c>
      <c r="T70" s="331">
        <f>T68*P70</f>
        <v>10000</v>
      </c>
      <c r="U70" s="331">
        <f>U68*P70</f>
        <v>10000</v>
      </c>
      <c r="V70" s="332">
        <f>V68*P70</f>
        <v>20000</v>
      </c>
      <c r="W70" s="329">
        <f>W68*P70</f>
        <v>30000</v>
      </c>
      <c r="X70" s="13">
        <f t="shared" si="39"/>
        <v>90000</v>
      </c>
      <c r="AC70" s="106" t="s">
        <v>7</v>
      </c>
      <c r="AD70" s="127">
        <v>2</v>
      </c>
      <c r="AE70" s="145">
        <f>AE68*AD70</f>
        <v>10000</v>
      </c>
      <c r="AF70" s="145">
        <f>AF68*AD70</f>
        <v>60000</v>
      </c>
      <c r="AG70" s="156">
        <f>AG68*AD70</f>
        <v>20000</v>
      </c>
      <c r="AH70" s="156">
        <f>AH68*AD70</f>
        <v>40000</v>
      </c>
      <c r="AI70" s="156">
        <f>AI68*AD70</f>
        <v>20000</v>
      </c>
      <c r="AJ70" s="127">
        <f>AJ68*AD70</f>
        <v>50000</v>
      </c>
      <c r="AK70" s="671">
        <f t="shared" si="40"/>
        <v>150000</v>
      </c>
      <c r="AP70" s="106" t="s">
        <v>7</v>
      </c>
      <c r="AQ70" s="127">
        <v>2</v>
      </c>
      <c r="AR70" s="145">
        <f>AR68*AQ70</f>
        <v>10000</v>
      </c>
      <c r="AS70" s="145">
        <f>AS68*AQ70</f>
        <v>60000</v>
      </c>
      <c r="AT70" s="156">
        <f>AT68*AQ70</f>
        <v>40000</v>
      </c>
      <c r="AU70" s="156">
        <f>AU68*AQ70</f>
        <v>20000</v>
      </c>
      <c r="AV70" s="156">
        <f>AV68*AQ70</f>
        <v>40000</v>
      </c>
      <c r="AW70" s="127">
        <f>AW68*AQ70</f>
        <v>70000</v>
      </c>
      <c r="AX70" s="671">
        <f t="shared" si="41"/>
        <v>170000</v>
      </c>
      <c r="BC70" s="106" t="s">
        <v>7</v>
      </c>
      <c r="BD70" s="127">
        <v>2</v>
      </c>
      <c r="BE70" s="145">
        <f>BE68*BD70</f>
        <v>10000</v>
      </c>
      <c r="BF70" s="145">
        <f>BF68*BD70</f>
        <v>20000</v>
      </c>
      <c r="BG70" s="156">
        <f>BG68*BD70</f>
        <v>10000</v>
      </c>
      <c r="BH70" s="156">
        <f>BH68*BD70</f>
        <v>30000</v>
      </c>
      <c r="BI70" s="156">
        <f>BI68*BD70</f>
        <v>30000</v>
      </c>
      <c r="BJ70" s="128">
        <f>BJ68*BD70</f>
        <v>40000</v>
      </c>
      <c r="BK70" s="127">
        <f>BK68*BD70</f>
        <v>35000</v>
      </c>
      <c r="BL70" s="13">
        <f t="shared" si="42"/>
        <v>140000</v>
      </c>
      <c r="BM70" s="156">
        <f>BM68*BD70</f>
        <v>7200</v>
      </c>
      <c r="BN70" s="156">
        <f>BN68*BD70</f>
        <v>7200</v>
      </c>
      <c r="BO70" s="156">
        <f>BO68*BD70</f>
        <v>7200</v>
      </c>
      <c r="BP70" s="128">
        <f>BP68*BD70</f>
        <v>7200</v>
      </c>
      <c r="BQ70" s="13">
        <f t="shared" si="43"/>
        <v>168800</v>
      </c>
      <c r="BU70" s="192"/>
      <c r="BV70" s="957"/>
      <c r="BW70" s="957"/>
      <c r="BX70" s="957"/>
      <c r="BY70" s="957"/>
      <c r="BZ70" s="957"/>
      <c r="CA70" s="957"/>
      <c r="CB70" s="957"/>
      <c r="CC70" s="957"/>
      <c r="CD70" s="957"/>
      <c r="CF70" s="538"/>
      <c r="CG70" s="538"/>
      <c r="CH70" s="538"/>
      <c r="CI70" s="538"/>
      <c r="CJ70" s="538"/>
      <c r="CK70" s="538"/>
      <c r="CL70" s="538"/>
      <c r="CM70" s="538"/>
      <c r="CN70" s="538"/>
      <c r="CO70" s="538"/>
    </row>
    <row r="71" spans="1:93" ht="15" thickBot="1" x14ac:dyDescent="0.35">
      <c r="A71" s="328" t="s">
        <v>8</v>
      </c>
      <c r="B71" s="329">
        <v>3</v>
      </c>
      <c r="C71" s="330">
        <f>C68*B71</f>
        <v>15000</v>
      </c>
      <c r="D71" s="330">
        <f>D68*B71</f>
        <v>30000</v>
      </c>
      <c r="E71" s="331">
        <f>E68*B71</f>
        <v>15000</v>
      </c>
      <c r="F71" s="331">
        <f>F68*B71</f>
        <v>15000</v>
      </c>
      <c r="G71" s="331">
        <f>G68*B71</f>
        <v>15000</v>
      </c>
      <c r="H71" s="332">
        <f>H68*B71</f>
        <v>15000</v>
      </c>
      <c r="I71" s="329">
        <f>I68*B71</f>
        <v>30000</v>
      </c>
      <c r="J71" s="13">
        <f t="shared" si="38"/>
        <v>105000</v>
      </c>
      <c r="O71" s="328" t="s">
        <v>8</v>
      </c>
      <c r="P71" s="329">
        <v>3</v>
      </c>
      <c r="Q71" s="330">
        <f>Q68*P71</f>
        <v>15000</v>
      </c>
      <c r="R71" s="330">
        <f>R68*P71</f>
        <v>45000</v>
      </c>
      <c r="S71" s="331">
        <f>S68*P71</f>
        <v>15000</v>
      </c>
      <c r="T71" s="331">
        <f>T68*P71</f>
        <v>15000</v>
      </c>
      <c r="U71" s="331">
        <f>U68*P71</f>
        <v>15000</v>
      </c>
      <c r="V71" s="332">
        <f>V68*P71</f>
        <v>30000</v>
      </c>
      <c r="W71" s="329">
        <f>W68*P71</f>
        <v>45000</v>
      </c>
      <c r="X71" s="13">
        <f t="shared" si="39"/>
        <v>135000</v>
      </c>
      <c r="AC71" s="107" t="s">
        <v>8</v>
      </c>
      <c r="AD71" s="129">
        <v>3</v>
      </c>
      <c r="AE71" s="146">
        <f>AE68*AD71</f>
        <v>15000</v>
      </c>
      <c r="AF71" s="146">
        <f>AF68*AD71</f>
        <v>90000</v>
      </c>
      <c r="AG71" s="157">
        <f>AG68*AD71</f>
        <v>30000</v>
      </c>
      <c r="AH71" s="157">
        <f>AH68*AD71</f>
        <v>60000</v>
      </c>
      <c r="AI71" s="157">
        <f>AI68*AD71</f>
        <v>30000</v>
      </c>
      <c r="AJ71" s="129">
        <f>AJ68*AD71</f>
        <v>75000</v>
      </c>
      <c r="AK71" s="671">
        <f t="shared" si="40"/>
        <v>225000</v>
      </c>
      <c r="AP71" s="107" t="s">
        <v>8</v>
      </c>
      <c r="AQ71" s="129">
        <v>3</v>
      </c>
      <c r="AR71" s="146">
        <f>AR68*AQ71</f>
        <v>15000</v>
      </c>
      <c r="AS71" s="146">
        <f>AS68*AQ71</f>
        <v>90000</v>
      </c>
      <c r="AT71" s="157">
        <f>AT68*AQ71</f>
        <v>60000</v>
      </c>
      <c r="AU71" s="157">
        <f>AU68*AQ71</f>
        <v>30000</v>
      </c>
      <c r="AV71" s="157">
        <f>AV68*AQ71</f>
        <v>60000</v>
      </c>
      <c r="AW71" s="129">
        <f>AW68*AQ71</f>
        <v>105000</v>
      </c>
      <c r="AX71" s="671">
        <f t="shared" si="41"/>
        <v>255000</v>
      </c>
      <c r="BC71" s="107" t="s">
        <v>8</v>
      </c>
      <c r="BD71" s="129">
        <v>3</v>
      </c>
      <c r="BE71" s="146">
        <f>BE68*BD71</f>
        <v>15000</v>
      </c>
      <c r="BF71" s="146">
        <f>BF68*BD71</f>
        <v>30000</v>
      </c>
      <c r="BG71" s="157">
        <f>BG68*BD71</f>
        <v>15000</v>
      </c>
      <c r="BH71" s="157">
        <f>BH68*BD71</f>
        <v>45000</v>
      </c>
      <c r="BI71" s="157">
        <f>BI68*BD71</f>
        <v>45000</v>
      </c>
      <c r="BJ71" s="130">
        <f>BJ68*BD71</f>
        <v>60000</v>
      </c>
      <c r="BK71" s="129">
        <f>BK68*BD71</f>
        <v>52500</v>
      </c>
      <c r="BL71" s="13">
        <f t="shared" si="42"/>
        <v>210000</v>
      </c>
      <c r="BM71" s="157">
        <f>BM68*BD71</f>
        <v>10800</v>
      </c>
      <c r="BN71" s="157">
        <f>BN68*BD71</f>
        <v>10800</v>
      </c>
      <c r="BO71" s="157">
        <f>BO68*BD71</f>
        <v>10800</v>
      </c>
      <c r="BP71" s="130">
        <f>BP68*BD71</f>
        <v>10800</v>
      </c>
      <c r="BQ71" s="13">
        <f t="shared" si="43"/>
        <v>253200</v>
      </c>
      <c r="BU71" s="408" t="s">
        <v>46</v>
      </c>
      <c r="BV71" s="100" t="s">
        <v>32</v>
      </c>
      <c r="BW71" s="940" t="s">
        <v>97</v>
      </c>
      <c r="BX71" s="941"/>
      <c r="BY71" s="941"/>
      <c r="BZ71" s="941"/>
      <c r="CA71" s="941"/>
      <c r="CB71" s="344" t="s">
        <v>59</v>
      </c>
      <c r="CC71" s="9" t="s">
        <v>42</v>
      </c>
      <c r="CD71" s="957"/>
      <c r="CF71" s="195"/>
      <c r="CG71" s="191"/>
      <c r="CH71" s="1271"/>
      <c r="CI71" s="1271"/>
      <c r="CJ71" s="1271"/>
      <c r="CK71" s="1271"/>
      <c r="CL71" s="1271"/>
      <c r="CM71" s="533"/>
      <c r="CN71" s="538"/>
      <c r="CO71" s="538"/>
    </row>
    <row r="72" spans="1:93" ht="15.6" thickTop="1" thickBot="1" x14ac:dyDescent="0.35">
      <c r="A72" s="108" t="s">
        <v>12</v>
      </c>
      <c r="B72" s="1158">
        <v>5</v>
      </c>
      <c r="C72" s="1173">
        <f>C68*B72</f>
        <v>25000</v>
      </c>
      <c r="D72" s="1156">
        <f>D68*B72</f>
        <v>50000</v>
      </c>
      <c r="E72" s="1156">
        <f>E68*B72</f>
        <v>25000</v>
      </c>
      <c r="F72" s="1156">
        <f>F68*B72</f>
        <v>25000</v>
      </c>
      <c r="G72" s="1156">
        <f>G68*B72</f>
        <v>25000</v>
      </c>
      <c r="H72" s="1162">
        <f>H68*B72</f>
        <v>25000</v>
      </c>
      <c r="I72" s="1158">
        <f>I68*B72</f>
        <v>50000</v>
      </c>
      <c r="J72" s="1179">
        <f t="shared" si="38"/>
        <v>175000</v>
      </c>
      <c r="O72" s="108" t="s">
        <v>12</v>
      </c>
      <c r="P72" s="1158">
        <v>5</v>
      </c>
      <c r="Q72" s="1173">
        <f>Q68*P72</f>
        <v>25000</v>
      </c>
      <c r="R72" s="1156">
        <f>R68*P72</f>
        <v>75000</v>
      </c>
      <c r="S72" s="1156">
        <f>S68*P72</f>
        <v>25000</v>
      </c>
      <c r="T72" s="1156">
        <f>T68*P72</f>
        <v>25000</v>
      </c>
      <c r="U72" s="1156">
        <f>U68*P72</f>
        <v>25000</v>
      </c>
      <c r="V72" s="1162">
        <f>V68*P72</f>
        <v>50000</v>
      </c>
      <c r="W72" s="1158">
        <f>W68*P72</f>
        <v>75000</v>
      </c>
      <c r="X72" s="1179">
        <f t="shared" si="39"/>
        <v>225000</v>
      </c>
      <c r="AC72" s="108" t="s">
        <v>12</v>
      </c>
      <c r="AD72" s="1158">
        <v>5</v>
      </c>
      <c r="AE72" s="1173">
        <f>AE68*AD72</f>
        <v>25000</v>
      </c>
      <c r="AF72" s="1156">
        <f>AF68*AD72</f>
        <v>150000</v>
      </c>
      <c r="AG72" s="1156">
        <f>AG68*AD72</f>
        <v>50000</v>
      </c>
      <c r="AH72" s="1156">
        <f>AH68*AD72</f>
        <v>100000</v>
      </c>
      <c r="AI72" s="1156">
        <f>AI68*AD72</f>
        <v>50000</v>
      </c>
      <c r="AJ72" s="1162">
        <f>AJ68*AD72</f>
        <v>125000</v>
      </c>
      <c r="AK72" s="1179">
        <f t="shared" si="40"/>
        <v>375000</v>
      </c>
      <c r="AP72" s="108" t="s">
        <v>12</v>
      </c>
      <c r="AQ72" s="1158">
        <v>5</v>
      </c>
      <c r="AR72" s="1173">
        <f>AR68*AQ72</f>
        <v>25000</v>
      </c>
      <c r="AS72" s="1156">
        <f>AS68*AQ72</f>
        <v>150000</v>
      </c>
      <c r="AT72" s="1156">
        <f>AT68*AQ72</f>
        <v>100000</v>
      </c>
      <c r="AU72" s="1156">
        <f>AU68*AQ72</f>
        <v>50000</v>
      </c>
      <c r="AV72" s="1156">
        <f>AV68*AQ72</f>
        <v>100000</v>
      </c>
      <c r="AW72" s="1162">
        <f>AW68*AQ72</f>
        <v>175000</v>
      </c>
      <c r="AX72" s="1179">
        <f t="shared" si="41"/>
        <v>425000</v>
      </c>
      <c r="BC72" s="108" t="s">
        <v>12</v>
      </c>
      <c r="BD72" s="1158">
        <v>5</v>
      </c>
      <c r="BE72" s="1173">
        <f>BE68*BD72</f>
        <v>25000</v>
      </c>
      <c r="BF72" s="1156">
        <f>BF68*BD72</f>
        <v>50000</v>
      </c>
      <c r="BG72" s="1156">
        <f>BG68*BD72</f>
        <v>25000</v>
      </c>
      <c r="BH72" s="1156">
        <f>BH68*BD72</f>
        <v>75000</v>
      </c>
      <c r="BI72" s="1156">
        <f>BI68*BD72</f>
        <v>75000</v>
      </c>
      <c r="BJ72" s="1162">
        <f>BJ68*BD72</f>
        <v>100000</v>
      </c>
      <c r="BK72" s="1158">
        <f>BK68*BD72</f>
        <v>87500</v>
      </c>
      <c r="BL72" s="1148">
        <f t="shared" si="42"/>
        <v>350000</v>
      </c>
      <c r="BM72" s="1156">
        <f>BM68*BD72</f>
        <v>18000</v>
      </c>
      <c r="BN72" s="1156">
        <f>BN68*BD72</f>
        <v>18000</v>
      </c>
      <c r="BO72" s="1156">
        <f>BO68*BD72</f>
        <v>18000</v>
      </c>
      <c r="BP72" s="1162">
        <f>BP68*BD72</f>
        <v>18000</v>
      </c>
      <c r="BQ72" s="1179">
        <f t="shared" si="43"/>
        <v>422000</v>
      </c>
      <c r="BU72" s="452" t="s">
        <v>94</v>
      </c>
      <c r="BV72" s="100" t="s">
        <v>33</v>
      </c>
      <c r="BW72" s="906">
        <v>0</v>
      </c>
      <c r="BX72" s="218">
        <v>1</v>
      </c>
      <c r="BY72" s="218">
        <v>2</v>
      </c>
      <c r="BZ72" s="218">
        <v>3</v>
      </c>
      <c r="CA72" s="219">
        <v>4</v>
      </c>
      <c r="CB72" s="13" t="s">
        <v>34</v>
      </c>
      <c r="CC72" s="956"/>
      <c r="CD72" s="957"/>
      <c r="CF72" s="195"/>
      <c r="CG72" s="191"/>
      <c r="CH72" s="538"/>
      <c r="CI72" s="538"/>
      <c r="CJ72" s="538"/>
      <c r="CK72" s="538"/>
      <c r="CL72" s="538"/>
      <c r="CM72" s="538"/>
      <c r="CN72" s="538"/>
      <c r="CO72" s="538"/>
    </row>
    <row r="73" spans="1:93" ht="15.6" thickTop="1" thickBot="1" x14ac:dyDescent="0.35">
      <c r="A73" s="109" t="s">
        <v>16</v>
      </c>
      <c r="B73" s="1236"/>
      <c r="C73" s="1239"/>
      <c r="D73" s="1265"/>
      <c r="E73" s="1265"/>
      <c r="F73" s="1265"/>
      <c r="G73" s="1265"/>
      <c r="H73" s="1264"/>
      <c r="I73" s="1236"/>
      <c r="J73" s="1200"/>
      <c r="O73" s="109" t="s">
        <v>16</v>
      </c>
      <c r="P73" s="1236"/>
      <c r="Q73" s="1239"/>
      <c r="R73" s="1265"/>
      <c r="S73" s="1265"/>
      <c r="T73" s="1265"/>
      <c r="U73" s="1265"/>
      <c r="V73" s="1264"/>
      <c r="W73" s="1236"/>
      <c r="X73" s="1200"/>
      <c r="AC73" s="109" t="s">
        <v>16</v>
      </c>
      <c r="AD73" s="1236"/>
      <c r="AE73" s="1239"/>
      <c r="AF73" s="1265"/>
      <c r="AG73" s="1265"/>
      <c r="AH73" s="1265"/>
      <c r="AI73" s="1265"/>
      <c r="AJ73" s="1264"/>
      <c r="AK73" s="1200"/>
      <c r="AP73" s="109" t="s">
        <v>16</v>
      </c>
      <c r="AQ73" s="1236"/>
      <c r="AR73" s="1239"/>
      <c r="AS73" s="1265"/>
      <c r="AT73" s="1265"/>
      <c r="AU73" s="1265"/>
      <c r="AV73" s="1265"/>
      <c r="AW73" s="1264"/>
      <c r="AX73" s="1200"/>
      <c r="BC73" s="109" t="s">
        <v>16</v>
      </c>
      <c r="BD73" s="1236"/>
      <c r="BE73" s="1239"/>
      <c r="BF73" s="1265"/>
      <c r="BG73" s="1265"/>
      <c r="BH73" s="1265"/>
      <c r="BI73" s="1265"/>
      <c r="BJ73" s="1264"/>
      <c r="BK73" s="1236"/>
      <c r="BL73" s="1190"/>
      <c r="BM73" s="1265"/>
      <c r="BN73" s="1265"/>
      <c r="BO73" s="1265"/>
      <c r="BP73" s="1264"/>
      <c r="BQ73" s="1200"/>
      <c r="BU73" s="541" t="s">
        <v>118</v>
      </c>
      <c r="BV73" s="329">
        <v>0.5</v>
      </c>
      <c r="BW73" s="330">
        <f>BW74*BV73</f>
        <v>0</v>
      </c>
      <c r="BX73" s="330">
        <v>1750</v>
      </c>
      <c r="BY73" s="331">
        <v>3500</v>
      </c>
      <c r="BZ73" s="331">
        <v>5250</v>
      </c>
      <c r="CA73" s="484">
        <v>7000</v>
      </c>
      <c r="CB73" s="329">
        <v>7000</v>
      </c>
      <c r="CC73" s="955">
        <f>CA73</f>
        <v>7000</v>
      </c>
      <c r="CF73" s="192"/>
      <c r="CG73" s="538"/>
      <c r="CH73" s="538"/>
      <c r="CI73" s="538"/>
      <c r="CJ73" s="538"/>
      <c r="CK73" s="538"/>
      <c r="CL73" s="538"/>
      <c r="CM73" s="538"/>
      <c r="CN73" s="538"/>
      <c r="CO73" s="538"/>
    </row>
    <row r="74" spans="1:93" ht="15" thickBot="1" x14ac:dyDescent="0.35">
      <c r="A74" s="110" t="s">
        <v>9</v>
      </c>
      <c r="B74" s="1159"/>
      <c r="C74" s="1174"/>
      <c r="D74" s="1157"/>
      <c r="E74" s="1157"/>
      <c r="F74" s="1157"/>
      <c r="G74" s="1157"/>
      <c r="H74" s="1163"/>
      <c r="I74" s="1159"/>
      <c r="J74" s="1180"/>
      <c r="O74" s="110" t="s">
        <v>9</v>
      </c>
      <c r="P74" s="1159"/>
      <c r="Q74" s="1174"/>
      <c r="R74" s="1157"/>
      <c r="S74" s="1157"/>
      <c r="T74" s="1157"/>
      <c r="U74" s="1157"/>
      <c r="V74" s="1163"/>
      <c r="W74" s="1159"/>
      <c r="X74" s="1180"/>
      <c r="AC74" s="110" t="s">
        <v>9</v>
      </c>
      <c r="AD74" s="1159"/>
      <c r="AE74" s="1174"/>
      <c r="AF74" s="1157"/>
      <c r="AG74" s="1157"/>
      <c r="AH74" s="1157"/>
      <c r="AI74" s="1157"/>
      <c r="AJ74" s="1163"/>
      <c r="AK74" s="1180"/>
      <c r="AP74" s="110" t="s">
        <v>9</v>
      </c>
      <c r="AQ74" s="1159"/>
      <c r="AR74" s="1174"/>
      <c r="AS74" s="1157"/>
      <c r="AT74" s="1157"/>
      <c r="AU74" s="1157"/>
      <c r="AV74" s="1157"/>
      <c r="AW74" s="1163"/>
      <c r="AX74" s="1180"/>
      <c r="BC74" s="110" t="s">
        <v>9</v>
      </c>
      <c r="BD74" s="1159"/>
      <c r="BE74" s="1174"/>
      <c r="BF74" s="1157"/>
      <c r="BG74" s="1157"/>
      <c r="BH74" s="1157"/>
      <c r="BI74" s="1157"/>
      <c r="BJ74" s="1163"/>
      <c r="BK74" s="1159"/>
      <c r="BL74" s="1149"/>
      <c r="BM74" s="1157"/>
      <c r="BN74" s="1157"/>
      <c r="BO74" s="1157"/>
      <c r="BP74" s="1163"/>
      <c r="BQ74" s="1180"/>
      <c r="BU74" s="441" t="s">
        <v>98</v>
      </c>
      <c r="BV74" s="383">
        <v>1</v>
      </c>
      <c r="BW74" s="384">
        <v>0</v>
      </c>
      <c r="BX74" s="384">
        <v>4500</v>
      </c>
      <c r="BY74" s="384">
        <v>7500</v>
      </c>
      <c r="BZ74" s="384">
        <v>9000</v>
      </c>
      <c r="CA74" s="449">
        <v>10000</v>
      </c>
      <c r="CB74" s="383">
        <v>10000</v>
      </c>
      <c r="CC74" s="955">
        <f t="shared" ref="CC74:CC76" si="45">CA74</f>
        <v>10000</v>
      </c>
      <c r="CF74" s="192"/>
      <c r="CG74" s="538"/>
      <c r="CH74" s="538"/>
      <c r="CI74" s="538"/>
      <c r="CJ74" s="538"/>
      <c r="CK74" s="538"/>
      <c r="CL74" s="538"/>
      <c r="CM74" s="538"/>
      <c r="CN74" s="538"/>
      <c r="CO74" s="538"/>
    </row>
    <row r="75" spans="1:93" ht="15" thickBot="1" x14ac:dyDescent="0.35">
      <c r="A75" s="111" t="s">
        <v>10</v>
      </c>
      <c r="B75" s="1191">
        <v>7</v>
      </c>
      <c r="C75" s="1184">
        <f>C68*B75</f>
        <v>35000</v>
      </c>
      <c r="D75" s="1181">
        <f>D68*B75</f>
        <v>70000</v>
      </c>
      <c r="E75" s="1181">
        <f>E68*B75</f>
        <v>35000</v>
      </c>
      <c r="F75" s="1181">
        <f>F68*B75</f>
        <v>35000</v>
      </c>
      <c r="G75" s="1181">
        <f>G68*B75</f>
        <v>35000</v>
      </c>
      <c r="H75" s="1194">
        <f>H68*B75</f>
        <v>35000</v>
      </c>
      <c r="I75" s="1191">
        <f>I68*B75</f>
        <v>70000</v>
      </c>
      <c r="J75" s="1179">
        <f>C75+D75+E75+F75+G75+H75</f>
        <v>245000</v>
      </c>
      <c r="O75" s="111" t="s">
        <v>10</v>
      </c>
      <c r="P75" s="1191">
        <v>7</v>
      </c>
      <c r="Q75" s="1184">
        <f>Q68*P75</f>
        <v>35000</v>
      </c>
      <c r="R75" s="1181">
        <f>R68*P75</f>
        <v>105000</v>
      </c>
      <c r="S75" s="1181">
        <f>S68*P75</f>
        <v>35000</v>
      </c>
      <c r="T75" s="1181">
        <f>T68*P75</f>
        <v>35000</v>
      </c>
      <c r="U75" s="1181">
        <f>U68*P75</f>
        <v>35000</v>
      </c>
      <c r="V75" s="1194">
        <f>V68*P75</f>
        <v>70000</v>
      </c>
      <c r="W75" s="1191">
        <f>W68*P75</f>
        <v>105000</v>
      </c>
      <c r="X75" s="1179">
        <f t="shared" ref="X75" si="46">Q75+R75+S75+T75+U75+V75</f>
        <v>315000</v>
      </c>
      <c r="AC75" s="111" t="s">
        <v>10</v>
      </c>
      <c r="AD75" s="1191">
        <v>7</v>
      </c>
      <c r="AE75" s="1184">
        <f>AE68*AD75</f>
        <v>35000</v>
      </c>
      <c r="AF75" s="1181">
        <f>AF68*AD75</f>
        <v>210000</v>
      </c>
      <c r="AG75" s="1181">
        <f>AG68*AD75</f>
        <v>70000</v>
      </c>
      <c r="AH75" s="1181">
        <f>AH68*AD75</f>
        <v>140000</v>
      </c>
      <c r="AI75" s="1181">
        <f>AI68*AD75</f>
        <v>70000</v>
      </c>
      <c r="AJ75" s="1194">
        <f>AJ68*AD75</f>
        <v>175000</v>
      </c>
      <c r="AK75" s="1179">
        <f t="shared" ref="AK75" si="47">AE75+AF75+AG75+AH75+AI75</f>
        <v>525000</v>
      </c>
      <c r="AP75" s="111" t="s">
        <v>10</v>
      </c>
      <c r="AQ75" s="1191">
        <v>7</v>
      </c>
      <c r="AR75" s="1184">
        <f>AR68*AQ75</f>
        <v>35000</v>
      </c>
      <c r="AS75" s="1181">
        <f>AS68*AQ75</f>
        <v>210000</v>
      </c>
      <c r="AT75" s="1181">
        <f>AT68*AQ75</f>
        <v>140000</v>
      </c>
      <c r="AU75" s="1181">
        <f>AU68*AQ75</f>
        <v>70000</v>
      </c>
      <c r="AV75" s="1181">
        <f>AV68*AQ75</f>
        <v>140000</v>
      </c>
      <c r="AW75" s="1194">
        <f>AW68*AQ75</f>
        <v>245000</v>
      </c>
      <c r="AX75" s="1179">
        <f t="shared" ref="AX75" si="48">AR75+AS75+AT75+AU75+AV75</f>
        <v>595000</v>
      </c>
      <c r="BC75" s="111" t="s">
        <v>10</v>
      </c>
      <c r="BD75" s="1191">
        <v>7</v>
      </c>
      <c r="BE75" s="1184">
        <f>BE68*BD75</f>
        <v>35000</v>
      </c>
      <c r="BF75" s="1181">
        <f>BF68*BD75</f>
        <v>70000</v>
      </c>
      <c r="BG75" s="1181">
        <f>BG68*BD75</f>
        <v>35000</v>
      </c>
      <c r="BH75" s="1181">
        <f>BH68*BD75</f>
        <v>105000</v>
      </c>
      <c r="BI75" s="1181">
        <f>BI68*BD75</f>
        <v>105000</v>
      </c>
      <c r="BJ75" s="1194">
        <f>BJ68*BD75</f>
        <v>140000</v>
      </c>
      <c r="BK75" s="1191">
        <f>BK68*BD75</f>
        <v>122500</v>
      </c>
      <c r="BL75" s="1148">
        <f>BE75+BF75+BG75+BH75+BI75+BJ75</f>
        <v>490000</v>
      </c>
      <c r="BM75" s="1181">
        <f>BM68*BD75</f>
        <v>25200</v>
      </c>
      <c r="BN75" s="1181">
        <f>BN68*BD75</f>
        <v>25200</v>
      </c>
      <c r="BO75" s="1181">
        <f>BO68*BD75</f>
        <v>25200</v>
      </c>
      <c r="BP75" s="1194">
        <f>BP68*BD75</f>
        <v>25200</v>
      </c>
      <c r="BQ75" s="1179">
        <f>BE75+BF75+BG75+BH75+BI75+BJ75+BM75+BN75+BO75+BP75</f>
        <v>590800</v>
      </c>
      <c r="BU75" s="443" t="s">
        <v>99</v>
      </c>
      <c r="BV75" s="444">
        <v>1</v>
      </c>
      <c r="BW75" s="445">
        <f>BW74*BV75</f>
        <v>0</v>
      </c>
      <c r="BX75" s="445">
        <f>BX74*BV75</f>
        <v>4500</v>
      </c>
      <c r="BY75" s="445">
        <f>BY74*BV75</f>
        <v>7500</v>
      </c>
      <c r="BZ75" s="445">
        <f>BZ74*BV75</f>
        <v>9000</v>
      </c>
      <c r="CA75" s="450">
        <f>CA74*BV75</f>
        <v>10000</v>
      </c>
      <c r="CB75" s="444">
        <f>CB74*BV75</f>
        <v>10000</v>
      </c>
      <c r="CC75" s="955">
        <f t="shared" si="45"/>
        <v>10000</v>
      </c>
      <c r="CF75" s="192"/>
      <c r="CG75" s="538"/>
      <c r="CH75" s="538"/>
      <c r="CI75" s="538"/>
      <c r="CJ75" s="538"/>
      <c r="CK75" s="538"/>
      <c r="CL75" s="538"/>
      <c r="CM75" s="538"/>
      <c r="CN75" s="538"/>
      <c r="CO75" s="538"/>
    </row>
    <row r="76" spans="1:93" ht="15" thickBot="1" x14ac:dyDescent="0.35">
      <c r="A76" s="112" t="s">
        <v>17</v>
      </c>
      <c r="B76" s="1192"/>
      <c r="C76" s="1185"/>
      <c r="D76" s="1182"/>
      <c r="E76" s="1182"/>
      <c r="F76" s="1182"/>
      <c r="G76" s="1182"/>
      <c r="H76" s="1195"/>
      <c r="I76" s="1192"/>
      <c r="J76" s="1200"/>
      <c r="O76" s="112" t="s">
        <v>17</v>
      </c>
      <c r="P76" s="1192"/>
      <c r="Q76" s="1185"/>
      <c r="R76" s="1182"/>
      <c r="S76" s="1182"/>
      <c r="T76" s="1182"/>
      <c r="U76" s="1182"/>
      <c r="V76" s="1195"/>
      <c r="W76" s="1192"/>
      <c r="X76" s="1200"/>
      <c r="AC76" s="112" t="s">
        <v>17</v>
      </c>
      <c r="AD76" s="1192"/>
      <c r="AE76" s="1185"/>
      <c r="AF76" s="1182"/>
      <c r="AG76" s="1182"/>
      <c r="AH76" s="1182"/>
      <c r="AI76" s="1182"/>
      <c r="AJ76" s="1195"/>
      <c r="AK76" s="1200"/>
      <c r="AP76" s="112" t="s">
        <v>17</v>
      </c>
      <c r="AQ76" s="1192"/>
      <c r="AR76" s="1185"/>
      <c r="AS76" s="1182"/>
      <c r="AT76" s="1182"/>
      <c r="AU76" s="1182"/>
      <c r="AV76" s="1182"/>
      <c r="AW76" s="1195"/>
      <c r="AX76" s="1200"/>
      <c r="BC76" s="112" t="s">
        <v>17</v>
      </c>
      <c r="BD76" s="1192"/>
      <c r="BE76" s="1185"/>
      <c r="BF76" s="1182"/>
      <c r="BG76" s="1182"/>
      <c r="BH76" s="1182"/>
      <c r="BI76" s="1182"/>
      <c r="BJ76" s="1195"/>
      <c r="BK76" s="1192"/>
      <c r="BL76" s="1190"/>
      <c r="BM76" s="1182"/>
      <c r="BN76" s="1182"/>
      <c r="BO76" s="1182"/>
      <c r="BP76" s="1195"/>
      <c r="BQ76" s="1200"/>
      <c r="BU76" s="448" t="s">
        <v>100</v>
      </c>
      <c r="BV76" s="198">
        <v>1</v>
      </c>
      <c r="BW76" s="199">
        <f>BW74*BV76</f>
        <v>0</v>
      </c>
      <c r="BX76" s="199">
        <f>BX74*BV76</f>
        <v>4500</v>
      </c>
      <c r="BY76" s="199">
        <f>BY74*BV76</f>
        <v>7500</v>
      </c>
      <c r="BZ76" s="199">
        <f>BZ74*BV76</f>
        <v>9000</v>
      </c>
      <c r="CA76" s="451">
        <f>CA74*BV76</f>
        <v>10000</v>
      </c>
      <c r="CB76" s="198">
        <f>CB74*BV76</f>
        <v>10000</v>
      </c>
      <c r="CC76" s="13">
        <f t="shared" si="45"/>
        <v>10000</v>
      </c>
      <c r="CF76" s="192"/>
      <c r="CG76" s="538"/>
      <c r="CH76" s="538"/>
      <c r="CI76" s="538"/>
      <c r="CJ76" s="538"/>
      <c r="CK76" s="538"/>
      <c r="CL76" s="538"/>
      <c r="CM76" s="538"/>
      <c r="CN76" s="538"/>
      <c r="CO76" s="538"/>
    </row>
    <row r="77" spans="1:93" ht="15" thickBot="1" x14ac:dyDescent="0.35">
      <c r="A77" s="113" t="s">
        <v>18</v>
      </c>
      <c r="B77" s="1193"/>
      <c r="C77" s="1186"/>
      <c r="D77" s="1183"/>
      <c r="E77" s="1183"/>
      <c r="F77" s="1183"/>
      <c r="G77" s="1183"/>
      <c r="H77" s="1196"/>
      <c r="I77" s="1193"/>
      <c r="J77" s="1180"/>
      <c r="O77" s="113" t="s">
        <v>18</v>
      </c>
      <c r="P77" s="1193"/>
      <c r="Q77" s="1186"/>
      <c r="R77" s="1183"/>
      <c r="S77" s="1183"/>
      <c r="T77" s="1183"/>
      <c r="U77" s="1183"/>
      <c r="V77" s="1196"/>
      <c r="W77" s="1193"/>
      <c r="X77" s="1180"/>
      <c r="AC77" s="113" t="s">
        <v>18</v>
      </c>
      <c r="AD77" s="1193"/>
      <c r="AE77" s="1186"/>
      <c r="AF77" s="1183"/>
      <c r="AG77" s="1183"/>
      <c r="AH77" s="1183"/>
      <c r="AI77" s="1183"/>
      <c r="AJ77" s="1196"/>
      <c r="AK77" s="1180"/>
      <c r="AP77" s="113" t="s">
        <v>18</v>
      </c>
      <c r="AQ77" s="1193"/>
      <c r="AR77" s="1186"/>
      <c r="AS77" s="1183"/>
      <c r="AT77" s="1183"/>
      <c r="AU77" s="1183"/>
      <c r="AV77" s="1183"/>
      <c r="AW77" s="1196"/>
      <c r="AX77" s="1180"/>
      <c r="BC77" s="113" t="s">
        <v>18</v>
      </c>
      <c r="BD77" s="1193"/>
      <c r="BE77" s="1186"/>
      <c r="BF77" s="1183"/>
      <c r="BG77" s="1183"/>
      <c r="BH77" s="1183"/>
      <c r="BI77" s="1183"/>
      <c r="BJ77" s="1196"/>
      <c r="BK77" s="1193"/>
      <c r="BL77" s="1149"/>
      <c r="BM77" s="1183"/>
      <c r="BN77" s="1183"/>
      <c r="BO77" s="1183"/>
      <c r="BP77" s="1196"/>
      <c r="BQ77" s="1180"/>
    </row>
    <row r="78" spans="1:93" ht="15" thickBot="1" x14ac:dyDescent="0.35">
      <c r="A78" s="114" t="s">
        <v>14</v>
      </c>
      <c r="B78" s="1230">
        <v>10</v>
      </c>
      <c r="C78" s="1232">
        <f>C68*B78</f>
        <v>50000</v>
      </c>
      <c r="D78" s="1266">
        <f>D68*B78</f>
        <v>100000</v>
      </c>
      <c r="E78" s="1266">
        <f>E68*B78</f>
        <v>50000</v>
      </c>
      <c r="F78" s="1266">
        <f>F68*B78</f>
        <v>50000</v>
      </c>
      <c r="G78" s="1266">
        <f>G68*B78</f>
        <v>50000</v>
      </c>
      <c r="H78" s="1237">
        <f>H68*B78</f>
        <v>50000</v>
      </c>
      <c r="I78" s="1230">
        <f>I68*B78</f>
        <v>100000</v>
      </c>
      <c r="J78" s="1179">
        <f>C78+D78+E78+F78+G78+H78</f>
        <v>350000</v>
      </c>
      <c r="O78" s="114" t="s">
        <v>14</v>
      </c>
      <c r="P78" s="1230">
        <v>10</v>
      </c>
      <c r="Q78" s="1232">
        <f>Q68*P78</f>
        <v>50000</v>
      </c>
      <c r="R78" s="1266">
        <f>R68*P78</f>
        <v>150000</v>
      </c>
      <c r="S78" s="1266">
        <f>S68*P78</f>
        <v>50000</v>
      </c>
      <c r="T78" s="1266">
        <f>T68*P78</f>
        <v>50000</v>
      </c>
      <c r="U78" s="1266">
        <f>U68*P78</f>
        <v>50000</v>
      </c>
      <c r="V78" s="1237">
        <f>V68*P78</f>
        <v>100000</v>
      </c>
      <c r="W78" s="1230">
        <f>W68*P78</f>
        <v>150000</v>
      </c>
      <c r="X78" s="1179">
        <f t="shared" ref="X78" si="49">Q78+R78+S78+T78+U78+V78</f>
        <v>450000</v>
      </c>
      <c r="AC78" s="114" t="s">
        <v>14</v>
      </c>
      <c r="AD78" s="1230">
        <v>10</v>
      </c>
      <c r="AE78" s="1232">
        <f>AE68*AD78</f>
        <v>50000</v>
      </c>
      <c r="AF78" s="1266">
        <f>AF68*AD78</f>
        <v>300000</v>
      </c>
      <c r="AG78" s="1266">
        <f>AG68*AD78</f>
        <v>100000</v>
      </c>
      <c r="AH78" s="1266">
        <f>AH68*AD78</f>
        <v>200000</v>
      </c>
      <c r="AI78" s="1266">
        <f>AI68*AD78</f>
        <v>100000</v>
      </c>
      <c r="AJ78" s="1237">
        <f>AJ68*AD78</f>
        <v>250000</v>
      </c>
      <c r="AK78" s="1179">
        <f t="shared" ref="AK78" si="50">AE78+AF78+AG78+AH78+AI78</f>
        <v>750000</v>
      </c>
      <c r="AP78" s="114" t="s">
        <v>14</v>
      </c>
      <c r="AQ78" s="1230">
        <v>10</v>
      </c>
      <c r="AR78" s="1232">
        <f>AR68*AQ78</f>
        <v>50000</v>
      </c>
      <c r="AS78" s="1266">
        <f>AS68*AQ78</f>
        <v>300000</v>
      </c>
      <c r="AT78" s="1266">
        <f>AT68*AQ78</f>
        <v>200000</v>
      </c>
      <c r="AU78" s="1266">
        <f>AU68*AQ78</f>
        <v>100000</v>
      </c>
      <c r="AV78" s="1266">
        <f>AV68*AQ78</f>
        <v>200000</v>
      </c>
      <c r="AW78" s="1237">
        <f>AW68*AQ78</f>
        <v>350000</v>
      </c>
      <c r="AX78" s="1179">
        <f t="shared" ref="AX78" si="51">AR78+AS78+AT78+AU78+AV78</f>
        <v>850000</v>
      </c>
      <c r="BC78" s="114" t="s">
        <v>14</v>
      </c>
      <c r="BD78" s="1230">
        <v>10</v>
      </c>
      <c r="BE78" s="1232">
        <f>BE68*BD78</f>
        <v>50000</v>
      </c>
      <c r="BF78" s="1266">
        <f>BF68*BD78</f>
        <v>100000</v>
      </c>
      <c r="BG78" s="1266">
        <f>BG68*BD78</f>
        <v>50000</v>
      </c>
      <c r="BH78" s="1266">
        <f>BH68*BD78</f>
        <v>150000</v>
      </c>
      <c r="BI78" s="1266">
        <f>BI68*BD78</f>
        <v>150000</v>
      </c>
      <c r="BJ78" s="1237">
        <f>BJ68*BD78</f>
        <v>200000</v>
      </c>
      <c r="BK78" s="1230">
        <f>BK68*BD78</f>
        <v>175000</v>
      </c>
      <c r="BL78" s="1148">
        <f>BE78+BF78+BG78+BH78+BI78+BJ78</f>
        <v>700000</v>
      </c>
      <c r="BM78" s="1266">
        <f>BM68*BD78</f>
        <v>36000</v>
      </c>
      <c r="BN78" s="1266">
        <f>BN68*BD78</f>
        <v>36000</v>
      </c>
      <c r="BO78" s="1266">
        <f>BO68*BD78</f>
        <v>36000</v>
      </c>
      <c r="BP78" s="1237">
        <f>BP68*BD78</f>
        <v>36000</v>
      </c>
      <c r="BQ78" s="1179">
        <f>BE78+BF78+BG78+BH78+BI78+BJ78+BM78+BN78+BO78+BP78</f>
        <v>844000</v>
      </c>
      <c r="BU78" s="446" t="s">
        <v>46</v>
      </c>
      <c r="BV78" s="100" t="s">
        <v>32</v>
      </c>
      <c r="BW78" s="940" t="s">
        <v>97</v>
      </c>
      <c r="BX78" s="941"/>
      <c r="BY78" s="941"/>
      <c r="BZ78" s="941"/>
      <c r="CA78" s="941"/>
      <c r="CB78" s="344" t="s">
        <v>59</v>
      </c>
      <c r="CC78" s="9" t="s">
        <v>42</v>
      </c>
      <c r="CD78" s="13" t="s">
        <v>80</v>
      </c>
    </row>
    <row r="79" spans="1:93" ht="15.6" thickTop="1" thickBot="1" x14ac:dyDescent="0.35">
      <c r="A79" s="115" t="s">
        <v>19</v>
      </c>
      <c r="B79" s="1231"/>
      <c r="C79" s="1233"/>
      <c r="D79" s="1267"/>
      <c r="E79" s="1267"/>
      <c r="F79" s="1267"/>
      <c r="G79" s="1267"/>
      <c r="H79" s="1238"/>
      <c r="I79" s="1231"/>
      <c r="J79" s="1180"/>
      <c r="O79" s="115" t="s">
        <v>19</v>
      </c>
      <c r="P79" s="1231"/>
      <c r="Q79" s="1233"/>
      <c r="R79" s="1267"/>
      <c r="S79" s="1267"/>
      <c r="T79" s="1267"/>
      <c r="U79" s="1267"/>
      <c r="V79" s="1238"/>
      <c r="W79" s="1231"/>
      <c r="X79" s="1180"/>
      <c r="AC79" s="115" t="s">
        <v>19</v>
      </c>
      <c r="AD79" s="1231"/>
      <c r="AE79" s="1233"/>
      <c r="AF79" s="1267"/>
      <c r="AG79" s="1267"/>
      <c r="AH79" s="1267"/>
      <c r="AI79" s="1267"/>
      <c r="AJ79" s="1238"/>
      <c r="AK79" s="1180"/>
      <c r="AP79" s="115" t="s">
        <v>19</v>
      </c>
      <c r="AQ79" s="1231"/>
      <c r="AR79" s="1233"/>
      <c r="AS79" s="1267"/>
      <c r="AT79" s="1267"/>
      <c r="AU79" s="1267"/>
      <c r="AV79" s="1267"/>
      <c r="AW79" s="1238"/>
      <c r="AX79" s="1180"/>
      <c r="BC79" s="115" t="s">
        <v>19</v>
      </c>
      <c r="BD79" s="1231"/>
      <c r="BE79" s="1233"/>
      <c r="BF79" s="1267"/>
      <c r="BG79" s="1267"/>
      <c r="BH79" s="1267"/>
      <c r="BI79" s="1267"/>
      <c r="BJ79" s="1238"/>
      <c r="BK79" s="1231"/>
      <c r="BL79" s="1149"/>
      <c r="BM79" s="1267"/>
      <c r="BN79" s="1267"/>
      <c r="BO79" s="1267"/>
      <c r="BP79" s="1238"/>
      <c r="BQ79" s="1180"/>
      <c r="BU79" s="447" t="s">
        <v>101</v>
      </c>
      <c r="BV79" s="100" t="s">
        <v>33</v>
      </c>
      <c r="BW79" s="906">
        <v>0</v>
      </c>
      <c r="BX79" s="218">
        <v>1</v>
      </c>
      <c r="BY79" s="218">
        <v>2</v>
      </c>
      <c r="BZ79" s="218">
        <v>3</v>
      </c>
      <c r="CA79" s="219">
        <v>4</v>
      </c>
      <c r="CB79" s="13" t="s">
        <v>34</v>
      </c>
      <c r="CC79" s="956"/>
      <c r="CD79" s="936" t="s">
        <v>81</v>
      </c>
    </row>
    <row r="80" spans="1:93" ht="15" thickBot="1" x14ac:dyDescent="0.35">
      <c r="A80" s="116" t="s">
        <v>15</v>
      </c>
      <c r="B80" s="131">
        <v>15</v>
      </c>
      <c r="C80" s="147">
        <f>C68*B80</f>
        <v>75000</v>
      </c>
      <c r="D80" s="147">
        <f>D68*B80</f>
        <v>150000</v>
      </c>
      <c r="E80" s="158">
        <f>E68*B80</f>
        <v>75000</v>
      </c>
      <c r="F80" s="158">
        <f>F68*B80</f>
        <v>75000</v>
      </c>
      <c r="G80" s="158">
        <f>G68*B80</f>
        <v>75000</v>
      </c>
      <c r="H80" s="132">
        <f>H68*B80</f>
        <v>75000</v>
      </c>
      <c r="I80" s="131">
        <f>I68*B80</f>
        <v>150000</v>
      </c>
      <c r="J80" s="13">
        <f>C80+D80+E80+F80+G80+H80</f>
        <v>525000</v>
      </c>
      <c r="O80" s="116" t="s">
        <v>15</v>
      </c>
      <c r="P80" s="131">
        <v>15</v>
      </c>
      <c r="Q80" s="147">
        <f>Q68*P80</f>
        <v>75000</v>
      </c>
      <c r="R80" s="147">
        <f>R68*P80</f>
        <v>225000</v>
      </c>
      <c r="S80" s="158">
        <f>S68*P80</f>
        <v>75000</v>
      </c>
      <c r="T80" s="158">
        <f>T68*P80</f>
        <v>75000</v>
      </c>
      <c r="U80" s="158">
        <f>U68*P80</f>
        <v>75000</v>
      </c>
      <c r="V80" s="132">
        <f>V68*P80</f>
        <v>150000</v>
      </c>
      <c r="W80" s="131">
        <f>W68*P80</f>
        <v>225000</v>
      </c>
      <c r="X80" s="13">
        <f t="shared" ref="X80:X83" si="52">Q80+R80+S80+T80+U80+V80</f>
        <v>675000</v>
      </c>
      <c r="AC80" s="116" t="s">
        <v>15</v>
      </c>
      <c r="AD80" s="131">
        <v>15</v>
      </c>
      <c r="AE80" s="147">
        <f>AE68*AD80</f>
        <v>75000</v>
      </c>
      <c r="AF80" s="147">
        <f>AF68*AD80</f>
        <v>450000</v>
      </c>
      <c r="AG80" s="158">
        <f>AG68*AD80</f>
        <v>150000</v>
      </c>
      <c r="AH80" s="158">
        <f>AH68*AD80</f>
        <v>300000</v>
      </c>
      <c r="AI80" s="158">
        <f>AI68*AD80</f>
        <v>150000</v>
      </c>
      <c r="AJ80" s="131">
        <f>AJ68*AD80</f>
        <v>375000</v>
      </c>
      <c r="AK80" s="671">
        <f t="shared" ref="AK80:AK83" si="53">AE80+AF80+AG80+AH80+AI80</f>
        <v>1125000</v>
      </c>
      <c r="AP80" s="116" t="s">
        <v>15</v>
      </c>
      <c r="AQ80" s="131">
        <v>15</v>
      </c>
      <c r="AR80" s="147">
        <f>AR68*AQ80</f>
        <v>75000</v>
      </c>
      <c r="AS80" s="147">
        <f>AS68*AQ80</f>
        <v>450000</v>
      </c>
      <c r="AT80" s="158">
        <f>AT68*AQ80</f>
        <v>300000</v>
      </c>
      <c r="AU80" s="158">
        <f>AU68*AQ80</f>
        <v>150000</v>
      </c>
      <c r="AV80" s="158">
        <f>AV68*AQ80</f>
        <v>300000</v>
      </c>
      <c r="AW80" s="131">
        <f>AW68*AQ80</f>
        <v>525000</v>
      </c>
      <c r="AX80" s="671">
        <f t="shared" ref="AX80:AX83" si="54">AR80+AS80+AT80+AU80+AV80</f>
        <v>1275000</v>
      </c>
      <c r="BC80" s="116" t="s">
        <v>15</v>
      </c>
      <c r="BD80" s="131">
        <v>15</v>
      </c>
      <c r="BE80" s="147">
        <f>BE68*BD80</f>
        <v>75000</v>
      </c>
      <c r="BF80" s="147">
        <f>BF68*BD80</f>
        <v>150000</v>
      </c>
      <c r="BG80" s="158">
        <f>BG68*BD80</f>
        <v>75000</v>
      </c>
      <c r="BH80" s="158">
        <f>BH68*BD80</f>
        <v>225000</v>
      </c>
      <c r="BI80" s="158">
        <f>BI68*BD80</f>
        <v>225000</v>
      </c>
      <c r="BJ80" s="132">
        <f>BJ68*BD80</f>
        <v>300000</v>
      </c>
      <c r="BK80" s="131">
        <f>BK68*BD80</f>
        <v>262500</v>
      </c>
      <c r="BL80" s="13">
        <f>BE80+BF80+BG80+BH80+BI80+BJ80</f>
        <v>1050000</v>
      </c>
      <c r="BM80" s="158">
        <f>BM68*BD80</f>
        <v>54000</v>
      </c>
      <c r="BN80" s="158">
        <f>BN68*BD80</f>
        <v>54000</v>
      </c>
      <c r="BO80" s="158">
        <f>BO68*BD80</f>
        <v>54000</v>
      </c>
      <c r="BP80" s="132">
        <f>BP68*BD80</f>
        <v>54000</v>
      </c>
      <c r="BQ80" s="13">
        <f>BE80+BF80+BG80+BH80+BI80+BJ80+BM80+BN80+BO80+BP80</f>
        <v>1266000</v>
      </c>
      <c r="BU80" s="541" t="s">
        <v>118</v>
      </c>
      <c r="BV80" s="329">
        <v>0.5</v>
      </c>
      <c r="BW80" s="982">
        <f>BW81*BV80</f>
        <v>0</v>
      </c>
      <c r="BX80" s="330">
        <v>0</v>
      </c>
      <c r="BY80" s="331">
        <v>0</v>
      </c>
      <c r="BZ80" s="331">
        <v>0</v>
      </c>
      <c r="CA80" s="484">
        <v>0</v>
      </c>
      <c r="CB80" s="329">
        <v>0</v>
      </c>
      <c r="CC80" s="955">
        <f>CA80</f>
        <v>0</v>
      </c>
      <c r="CD80" s="921">
        <f>CC10/(CC73+CC80*9)</f>
        <v>67.939285714285717</v>
      </c>
    </row>
    <row r="81" spans="1:82" ht="15" thickBot="1" x14ac:dyDescent="0.35">
      <c r="A81" s="670" t="s">
        <v>25</v>
      </c>
      <c r="B81" s="133">
        <v>20</v>
      </c>
      <c r="C81" s="148">
        <f>C68*B81</f>
        <v>100000</v>
      </c>
      <c r="D81" s="148">
        <f>D68*B81</f>
        <v>200000</v>
      </c>
      <c r="E81" s="159">
        <f>E68*B81</f>
        <v>100000</v>
      </c>
      <c r="F81" s="159">
        <f>F68*B81</f>
        <v>100000</v>
      </c>
      <c r="G81" s="159">
        <f>G68*B81</f>
        <v>100000</v>
      </c>
      <c r="H81" s="134">
        <f>H68*B81</f>
        <v>100000</v>
      </c>
      <c r="I81" s="133">
        <f>I68*B81</f>
        <v>200000</v>
      </c>
      <c r="J81" s="13">
        <f>C81+D81+E81+F81+G81+H81</f>
        <v>700000</v>
      </c>
      <c r="O81" s="670" t="s">
        <v>25</v>
      </c>
      <c r="P81" s="133">
        <v>20</v>
      </c>
      <c r="Q81" s="148">
        <f>Q68*P81</f>
        <v>100000</v>
      </c>
      <c r="R81" s="148">
        <f>R68*P81</f>
        <v>300000</v>
      </c>
      <c r="S81" s="159">
        <f>S68*P81</f>
        <v>100000</v>
      </c>
      <c r="T81" s="159">
        <f>T68*P81</f>
        <v>100000</v>
      </c>
      <c r="U81" s="159">
        <f>U68*P81</f>
        <v>100000</v>
      </c>
      <c r="V81" s="134">
        <f>V68*P81</f>
        <v>200000</v>
      </c>
      <c r="W81" s="133">
        <f>W68*P81</f>
        <v>300000</v>
      </c>
      <c r="X81" s="13">
        <f t="shared" si="52"/>
        <v>900000</v>
      </c>
      <c r="AC81" s="670" t="s">
        <v>25</v>
      </c>
      <c r="AD81" s="133">
        <v>20</v>
      </c>
      <c r="AE81" s="148">
        <f>AE68*AD81</f>
        <v>100000</v>
      </c>
      <c r="AF81" s="148">
        <f>AF68*AD81</f>
        <v>600000</v>
      </c>
      <c r="AG81" s="159">
        <f>AG68*AD81</f>
        <v>200000</v>
      </c>
      <c r="AH81" s="159">
        <f>AH68*AD81</f>
        <v>400000</v>
      </c>
      <c r="AI81" s="159">
        <f>AI68*AD81</f>
        <v>200000</v>
      </c>
      <c r="AJ81" s="133">
        <f>AJ68*AD81</f>
        <v>500000</v>
      </c>
      <c r="AK81" s="671">
        <f t="shared" si="53"/>
        <v>1500000</v>
      </c>
      <c r="AP81" s="670" t="s">
        <v>25</v>
      </c>
      <c r="AQ81" s="133">
        <v>20</v>
      </c>
      <c r="AR81" s="148">
        <f>AR68*AQ81</f>
        <v>100000</v>
      </c>
      <c r="AS81" s="148">
        <f>AS68*AQ81</f>
        <v>600000</v>
      </c>
      <c r="AT81" s="159">
        <f>AT68*AQ81</f>
        <v>400000</v>
      </c>
      <c r="AU81" s="159">
        <f>AU68*AQ81</f>
        <v>200000</v>
      </c>
      <c r="AV81" s="159">
        <f>AV68*AQ81</f>
        <v>400000</v>
      </c>
      <c r="AW81" s="133">
        <f>AW68*AQ81</f>
        <v>700000</v>
      </c>
      <c r="AX81" s="671">
        <f t="shared" si="54"/>
        <v>1700000</v>
      </c>
      <c r="BC81" s="670" t="s">
        <v>25</v>
      </c>
      <c r="BD81" s="133">
        <v>20</v>
      </c>
      <c r="BE81" s="148">
        <f>BE68*BD81</f>
        <v>100000</v>
      </c>
      <c r="BF81" s="148">
        <f>BF68*BD81</f>
        <v>200000</v>
      </c>
      <c r="BG81" s="159">
        <f>BG68*BD81</f>
        <v>100000</v>
      </c>
      <c r="BH81" s="159">
        <f>BH68*BD81</f>
        <v>300000</v>
      </c>
      <c r="BI81" s="159">
        <f>BI68*BD81</f>
        <v>300000</v>
      </c>
      <c r="BJ81" s="134">
        <f>BJ68*BD81</f>
        <v>400000</v>
      </c>
      <c r="BK81" s="133">
        <f>BK68*BD81</f>
        <v>350000</v>
      </c>
      <c r="BL81" s="13">
        <f>BE81+BF81+BG81+BH81+BI81+BJ81</f>
        <v>1400000</v>
      </c>
      <c r="BM81" s="159">
        <f>BM68*BD81</f>
        <v>72000</v>
      </c>
      <c r="BN81" s="159">
        <f>BN68*BD81</f>
        <v>72000</v>
      </c>
      <c r="BO81" s="159">
        <f>BO68*BD81</f>
        <v>72000</v>
      </c>
      <c r="BP81" s="134">
        <f>BP68*BD81</f>
        <v>72000</v>
      </c>
      <c r="BQ81" s="13">
        <f>BE81+BF81+BG81+BH81+BI81+BJ81+BM81+BN81+BO81+BP81</f>
        <v>1688000</v>
      </c>
      <c r="BU81" s="441" t="s">
        <v>98</v>
      </c>
      <c r="BV81" s="383">
        <v>1</v>
      </c>
      <c r="BW81" s="384">
        <v>0</v>
      </c>
      <c r="BX81" s="384">
        <v>50</v>
      </c>
      <c r="BY81" s="384">
        <v>250</v>
      </c>
      <c r="BZ81" s="384">
        <v>650</v>
      </c>
      <c r="CA81" s="449">
        <v>1150</v>
      </c>
      <c r="CB81" s="383">
        <v>1150</v>
      </c>
      <c r="CC81" s="955">
        <f t="shared" ref="CC81:CC83" si="55">CA81</f>
        <v>1150</v>
      </c>
      <c r="CD81" s="999">
        <f t="shared" ref="CD81:CD83" si="56">CC11/(CC74+CC81*9)</f>
        <v>166.14987714987714</v>
      </c>
    </row>
    <row r="82" spans="1:82" ht="15" thickBot="1" x14ac:dyDescent="0.35">
      <c r="A82" s="117" t="s">
        <v>13</v>
      </c>
      <c r="B82" s="135">
        <v>35</v>
      </c>
      <c r="C82" s="149">
        <f>C68*B82</f>
        <v>175000</v>
      </c>
      <c r="D82" s="149">
        <f>D68*B82</f>
        <v>350000</v>
      </c>
      <c r="E82" s="160">
        <f>E68*B82</f>
        <v>175000</v>
      </c>
      <c r="F82" s="160">
        <f>F68*B82</f>
        <v>175000</v>
      </c>
      <c r="G82" s="160">
        <f>G68*B82</f>
        <v>175000</v>
      </c>
      <c r="H82" s="136">
        <f>H68*B82</f>
        <v>175000</v>
      </c>
      <c r="I82" s="135">
        <f>I68*B82</f>
        <v>350000</v>
      </c>
      <c r="J82" s="13">
        <f>C82+D82+E82+F82+G82+H82</f>
        <v>1225000</v>
      </c>
      <c r="O82" s="117" t="s">
        <v>13</v>
      </c>
      <c r="P82" s="135">
        <v>35</v>
      </c>
      <c r="Q82" s="149">
        <f>P82*Q68</f>
        <v>175000</v>
      </c>
      <c r="R82" s="149">
        <f>R68*P82</f>
        <v>525000</v>
      </c>
      <c r="S82" s="160">
        <f>S68*P82</f>
        <v>175000</v>
      </c>
      <c r="T82" s="160">
        <f>T68*P82</f>
        <v>175000</v>
      </c>
      <c r="U82" s="160">
        <f>U68*P82</f>
        <v>175000</v>
      </c>
      <c r="V82" s="136">
        <f>V68*P82</f>
        <v>350000</v>
      </c>
      <c r="W82" s="135">
        <f>W68*P82</f>
        <v>525000</v>
      </c>
      <c r="X82" s="13">
        <f t="shared" si="52"/>
        <v>1575000</v>
      </c>
      <c r="AC82" s="117" t="s">
        <v>13</v>
      </c>
      <c r="AD82" s="135">
        <v>35</v>
      </c>
      <c r="AE82" s="149">
        <f>AE68*AD82</f>
        <v>175000</v>
      </c>
      <c r="AF82" s="149">
        <f>AF68*AD82</f>
        <v>1050000</v>
      </c>
      <c r="AG82" s="160">
        <f>AG68*AD82</f>
        <v>350000</v>
      </c>
      <c r="AH82" s="160">
        <f>AH68*AD82</f>
        <v>700000</v>
      </c>
      <c r="AI82" s="160">
        <f>AI68*AD82</f>
        <v>350000</v>
      </c>
      <c r="AJ82" s="135">
        <f>AJ68*AD82</f>
        <v>875000</v>
      </c>
      <c r="AK82" s="671">
        <f t="shared" si="53"/>
        <v>2625000</v>
      </c>
      <c r="AP82" s="117" t="s">
        <v>13</v>
      </c>
      <c r="AQ82" s="135">
        <v>35</v>
      </c>
      <c r="AR82" s="149">
        <f>AR68*AQ82</f>
        <v>175000</v>
      </c>
      <c r="AS82" s="149">
        <f>AS68*AQ82</f>
        <v>1050000</v>
      </c>
      <c r="AT82" s="160">
        <f>AT68*AQ82</f>
        <v>700000</v>
      </c>
      <c r="AU82" s="160">
        <f>AU68*AQ82</f>
        <v>350000</v>
      </c>
      <c r="AV82" s="160">
        <f>AV68*AQ82</f>
        <v>700000</v>
      </c>
      <c r="AW82" s="135">
        <f>AW68*AQ82</f>
        <v>1225000</v>
      </c>
      <c r="AX82" s="671">
        <f t="shared" si="54"/>
        <v>2975000</v>
      </c>
      <c r="BC82" s="117" t="s">
        <v>13</v>
      </c>
      <c r="BD82" s="135">
        <v>35</v>
      </c>
      <c r="BE82" s="149">
        <f>BE68*BD82</f>
        <v>175000</v>
      </c>
      <c r="BF82" s="149">
        <f>BF68*BD82</f>
        <v>350000</v>
      </c>
      <c r="BG82" s="160">
        <f>BG68*BD82</f>
        <v>175000</v>
      </c>
      <c r="BH82" s="160">
        <f>BH68*BD82</f>
        <v>525000</v>
      </c>
      <c r="BI82" s="160">
        <f>BI68*BD82</f>
        <v>525000</v>
      </c>
      <c r="BJ82" s="136">
        <f>BJ68*BD82</f>
        <v>700000</v>
      </c>
      <c r="BK82" s="135">
        <f>BK68*BD82</f>
        <v>612500</v>
      </c>
      <c r="BL82" s="13">
        <f>BE82+BF82+BG82+BH82+BI82+BJ82</f>
        <v>2450000</v>
      </c>
      <c r="BM82" s="160">
        <f>BM68*BD82</f>
        <v>126000</v>
      </c>
      <c r="BN82" s="160">
        <f>BN68*BD82</f>
        <v>126000</v>
      </c>
      <c r="BO82" s="160">
        <f>BO68*BD82</f>
        <v>126000</v>
      </c>
      <c r="BP82" s="136">
        <f>BP68*BD82</f>
        <v>126000</v>
      </c>
      <c r="BQ82" s="13">
        <f>BE82+BF82+BG82+BH82+BI82+BJ82+BM82+BN82+BO82+BP82</f>
        <v>2954000</v>
      </c>
      <c r="BU82" s="443" t="s">
        <v>99</v>
      </c>
      <c r="BV82" s="444">
        <v>1</v>
      </c>
      <c r="BW82" s="445">
        <f>BW81*BV82</f>
        <v>0</v>
      </c>
      <c r="BX82" s="445">
        <f>BX81*BV82</f>
        <v>50</v>
      </c>
      <c r="BY82" s="445">
        <f>BY81*BV82</f>
        <v>250</v>
      </c>
      <c r="BZ82" s="445">
        <f>BZ81*BV82</f>
        <v>650</v>
      </c>
      <c r="CA82" s="450">
        <f>CA81*BV82</f>
        <v>1150</v>
      </c>
      <c r="CB82" s="444">
        <f>CB81*BV82</f>
        <v>1150</v>
      </c>
      <c r="CC82" s="955">
        <f t="shared" si="55"/>
        <v>1150</v>
      </c>
      <c r="CD82" s="999">
        <f t="shared" si="56"/>
        <v>166.14987714987714</v>
      </c>
    </row>
    <row r="83" spans="1:82" ht="15" thickBot="1" x14ac:dyDescent="0.35">
      <c r="A83" s="118" t="s">
        <v>11</v>
      </c>
      <c r="B83" s="137">
        <v>40</v>
      </c>
      <c r="C83" s="856">
        <f>C68*B83</f>
        <v>200000</v>
      </c>
      <c r="D83" s="856">
        <f>D68*B83</f>
        <v>400000</v>
      </c>
      <c r="E83" s="857">
        <f>E68*B83</f>
        <v>200000</v>
      </c>
      <c r="F83" s="857">
        <f>F68*B83</f>
        <v>200000</v>
      </c>
      <c r="G83" s="857">
        <f>G68*B83</f>
        <v>200000</v>
      </c>
      <c r="H83" s="138">
        <f>H68*B83</f>
        <v>200000</v>
      </c>
      <c r="I83" s="858">
        <f>I68*B83</f>
        <v>400000</v>
      </c>
      <c r="J83" s="672">
        <f>C83+D83+E83+F83+G83+H83</f>
        <v>1400000</v>
      </c>
      <c r="O83" s="118" t="s">
        <v>11</v>
      </c>
      <c r="P83" s="137">
        <v>40</v>
      </c>
      <c r="Q83" s="856">
        <f>Q68*P83</f>
        <v>200000</v>
      </c>
      <c r="R83" s="856">
        <f>R68*P83</f>
        <v>600000</v>
      </c>
      <c r="S83" s="857">
        <f>S68*P83</f>
        <v>200000</v>
      </c>
      <c r="T83" s="857">
        <f>T68*P83</f>
        <v>200000</v>
      </c>
      <c r="U83" s="857">
        <f>U68*P83</f>
        <v>200000</v>
      </c>
      <c r="V83" s="138">
        <f>V68*P83</f>
        <v>400000</v>
      </c>
      <c r="W83" s="858">
        <f>W68*P83</f>
        <v>600000</v>
      </c>
      <c r="X83" s="672">
        <f t="shared" si="52"/>
        <v>1800000</v>
      </c>
      <c r="AC83" s="118" t="s">
        <v>11</v>
      </c>
      <c r="AD83" s="137">
        <v>40</v>
      </c>
      <c r="AE83" s="856">
        <f>AE68*AD83</f>
        <v>200000</v>
      </c>
      <c r="AF83" s="856">
        <f>AF68*AD83</f>
        <v>1200000</v>
      </c>
      <c r="AG83" s="857">
        <f>AG68*AD83</f>
        <v>400000</v>
      </c>
      <c r="AH83" s="857">
        <f>AH68*AD83</f>
        <v>800000</v>
      </c>
      <c r="AI83" s="857">
        <f>AI68*AD83</f>
        <v>400000</v>
      </c>
      <c r="AJ83" s="858">
        <f>AJ68*AD83</f>
        <v>1000000</v>
      </c>
      <c r="AK83" s="13">
        <f t="shared" si="53"/>
        <v>3000000</v>
      </c>
      <c r="AP83" s="118" t="s">
        <v>11</v>
      </c>
      <c r="AQ83" s="137">
        <v>40</v>
      </c>
      <c r="AR83" s="856">
        <f>AR68*AQ83</f>
        <v>200000</v>
      </c>
      <c r="AS83" s="856">
        <f>AS68*AQ83</f>
        <v>1200000</v>
      </c>
      <c r="AT83" s="857">
        <f>AT68*AQ83</f>
        <v>800000</v>
      </c>
      <c r="AU83" s="857">
        <f>AU68*AQ83</f>
        <v>400000</v>
      </c>
      <c r="AV83" s="857">
        <f>AV68*AQ83</f>
        <v>800000</v>
      </c>
      <c r="AW83" s="858">
        <f>AW68*AQ83</f>
        <v>1400000</v>
      </c>
      <c r="AX83" s="13">
        <f t="shared" si="54"/>
        <v>3400000</v>
      </c>
      <c r="BC83" s="118" t="s">
        <v>11</v>
      </c>
      <c r="BD83" s="137">
        <v>40</v>
      </c>
      <c r="BE83" s="856">
        <f>BE68*BD83</f>
        <v>200000</v>
      </c>
      <c r="BF83" s="856">
        <f>BF68*BD83</f>
        <v>400000</v>
      </c>
      <c r="BG83" s="857">
        <f>BG68*BD83</f>
        <v>200000</v>
      </c>
      <c r="BH83" s="857">
        <f>BH68*BD83</f>
        <v>600000</v>
      </c>
      <c r="BI83" s="857">
        <f>BI68*BD83</f>
        <v>600000</v>
      </c>
      <c r="BJ83" s="138">
        <f>BJ68*BD83</f>
        <v>800000</v>
      </c>
      <c r="BK83" s="858">
        <f>BK68*BD83</f>
        <v>700000</v>
      </c>
      <c r="BL83" s="672">
        <f>BE83+BF83+BG83+BH83+BI83+BJ83</f>
        <v>2800000</v>
      </c>
      <c r="BM83" s="857">
        <f>BM68*BD83</f>
        <v>144000</v>
      </c>
      <c r="BN83" s="857">
        <f>BN68*BD83</f>
        <v>144000</v>
      </c>
      <c r="BO83" s="857">
        <f>BO68*BD83</f>
        <v>144000</v>
      </c>
      <c r="BP83" s="138">
        <f>BP68*BD83</f>
        <v>144000</v>
      </c>
      <c r="BQ83" s="13">
        <f>BE83+BF83+BG83+BH83+BI83+BJ83+BM83+BN83+BO83+BP83</f>
        <v>3376000</v>
      </c>
      <c r="BU83" s="448" t="s">
        <v>100</v>
      </c>
      <c r="BV83" s="198">
        <v>1</v>
      </c>
      <c r="BW83" s="147">
        <f>BW81*BV83</f>
        <v>0</v>
      </c>
      <c r="BX83" s="199">
        <f>BX81*BV83</f>
        <v>50</v>
      </c>
      <c r="BY83" s="199">
        <f>BY81*BV83</f>
        <v>250</v>
      </c>
      <c r="BZ83" s="199">
        <f>BZ81*BV83</f>
        <v>650</v>
      </c>
      <c r="CA83" s="451">
        <f>CA81*BV83</f>
        <v>1150</v>
      </c>
      <c r="CB83" s="198">
        <f>CB81*BV83</f>
        <v>1150</v>
      </c>
      <c r="CC83" s="13">
        <f t="shared" si="55"/>
        <v>1150</v>
      </c>
      <c r="CD83" s="13">
        <f t="shared" si="56"/>
        <v>166.14987714987714</v>
      </c>
    </row>
    <row r="84" spans="1:82" ht="15" thickBot="1" x14ac:dyDescent="0.35"/>
    <row r="85" spans="1:82" ht="15" thickBot="1" x14ac:dyDescent="0.35">
      <c r="A85" s="163" t="s">
        <v>35</v>
      </c>
      <c r="B85" s="100" t="s">
        <v>32</v>
      </c>
      <c r="C85" s="1218" t="s">
        <v>43</v>
      </c>
      <c r="D85" s="1222"/>
      <c r="E85" s="1222"/>
      <c r="F85" s="1222"/>
      <c r="G85" s="1222"/>
      <c r="H85" s="1222"/>
      <c r="I85" s="1219"/>
      <c r="J85" s="13" t="s">
        <v>42</v>
      </c>
      <c r="O85" s="163" t="s">
        <v>35</v>
      </c>
      <c r="P85" s="100" t="s">
        <v>32</v>
      </c>
      <c r="Q85" s="1218" t="s">
        <v>95</v>
      </c>
      <c r="R85" s="1222"/>
      <c r="S85" s="1222"/>
      <c r="T85" s="1222"/>
      <c r="U85" s="1222"/>
      <c r="V85" s="1222"/>
      <c r="W85" s="1219"/>
      <c r="X85" s="13" t="s">
        <v>42</v>
      </c>
      <c r="AC85" s="163" t="s">
        <v>35</v>
      </c>
      <c r="AD85" s="100" t="s">
        <v>32</v>
      </c>
      <c r="AE85" s="1218" t="s">
        <v>96</v>
      </c>
      <c r="AF85" s="1222"/>
      <c r="AG85" s="1222"/>
      <c r="AH85" s="1222"/>
      <c r="AI85" s="1222"/>
      <c r="AJ85" s="1219"/>
      <c r="AK85" s="13" t="s">
        <v>42</v>
      </c>
      <c r="AP85" s="163" t="s">
        <v>35</v>
      </c>
      <c r="AQ85" s="100" t="s">
        <v>32</v>
      </c>
      <c r="AR85" s="1218" t="s">
        <v>103</v>
      </c>
      <c r="AS85" s="1222"/>
      <c r="AT85" s="1222"/>
      <c r="AU85" s="1222"/>
      <c r="AV85" s="1222"/>
      <c r="AW85" s="1219"/>
      <c r="AX85" s="13" t="s">
        <v>42</v>
      </c>
      <c r="BC85" s="163" t="s">
        <v>35</v>
      </c>
      <c r="BD85" s="100" t="s">
        <v>32</v>
      </c>
      <c r="BE85" s="1218" t="s">
        <v>110</v>
      </c>
      <c r="BF85" s="1222"/>
      <c r="BG85" s="1222"/>
      <c r="BH85" s="1222"/>
      <c r="BI85" s="1222"/>
      <c r="BJ85" s="1222"/>
      <c r="BK85" s="1219"/>
      <c r="BL85" s="13" t="s">
        <v>113</v>
      </c>
      <c r="BM85" s="1218" t="s">
        <v>111</v>
      </c>
      <c r="BN85" s="1222"/>
      <c r="BO85" s="1222"/>
      <c r="BP85" s="1219"/>
      <c r="BQ85" s="13" t="s">
        <v>112</v>
      </c>
      <c r="BU85" s="968" t="s">
        <v>162</v>
      </c>
      <c r="BV85" s="969"/>
      <c r="BW85" s="983">
        <f>BW17/BW10</f>
        <v>0.14635931211123307</v>
      </c>
      <c r="BX85" s="983">
        <f t="shared" ref="BX85:CC85" si="57">BX17/BX10</f>
        <v>2.4000384006144099E-2</v>
      </c>
      <c r="BY85" s="983">
        <f t="shared" si="57"/>
        <v>2.4000384006144099E-2</v>
      </c>
      <c r="BZ85" s="983">
        <f t="shared" si="57"/>
        <v>2.4000384006144099E-2</v>
      </c>
      <c r="CA85" s="983">
        <f t="shared" si="57"/>
        <v>2.4000384006144099E-2</v>
      </c>
      <c r="CB85" s="983">
        <f t="shared" si="57"/>
        <v>2.4000384006144099E-2</v>
      </c>
      <c r="CC85" s="983">
        <f t="shared" si="57"/>
        <v>2.575829259317668E-2</v>
      </c>
      <c r="CD85" s="781"/>
    </row>
    <row r="86" spans="1:82" ht="15.6" thickTop="1" thickBot="1" x14ac:dyDescent="0.35">
      <c r="A86" s="173" t="s">
        <v>38</v>
      </c>
      <c r="B86" s="167" t="s">
        <v>33</v>
      </c>
      <c r="C86" s="140">
        <v>0</v>
      </c>
      <c r="D86" s="151">
        <v>1</v>
      </c>
      <c r="E86" s="151">
        <v>2</v>
      </c>
      <c r="F86" s="151">
        <v>3</v>
      </c>
      <c r="G86" s="151">
        <v>4</v>
      </c>
      <c r="H86" s="101">
        <v>5</v>
      </c>
      <c r="I86" s="13" t="s">
        <v>34</v>
      </c>
      <c r="J86" s="673"/>
      <c r="O86" s="173" t="s">
        <v>38</v>
      </c>
      <c r="P86" s="167" t="s">
        <v>33</v>
      </c>
      <c r="Q86" s="140">
        <v>0</v>
      </c>
      <c r="R86" s="151">
        <v>1</v>
      </c>
      <c r="S86" s="151">
        <v>2</v>
      </c>
      <c r="T86" s="151">
        <v>3</v>
      </c>
      <c r="U86" s="151">
        <v>4</v>
      </c>
      <c r="V86" s="101">
        <v>5</v>
      </c>
      <c r="W86" s="13" t="s">
        <v>34</v>
      </c>
      <c r="X86" s="673"/>
      <c r="AC86" s="173" t="s">
        <v>38</v>
      </c>
      <c r="AD86" s="167" t="s">
        <v>33</v>
      </c>
      <c r="AE86" s="140">
        <v>0</v>
      </c>
      <c r="AF86" s="151">
        <v>1</v>
      </c>
      <c r="AG86" s="151">
        <v>2</v>
      </c>
      <c r="AH86" s="151">
        <v>3</v>
      </c>
      <c r="AI86" s="151">
        <v>4</v>
      </c>
      <c r="AJ86" s="13" t="s">
        <v>34</v>
      </c>
      <c r="AK86" s="673"/>
      <c r="AP86" s="173" t="s">
        <v>38</v>
      </c>
      <c r="AQ86" s="167" t="s">
        <v>33</v>
      </c>
      <c r="AR86" s="140">
        <v>0</v>
      </c>
      <c r="AS86" s="151">
        <v>1</v>
      </c>
      <c r="AT86" s="151">
        <v>2</v>
      </c>
      <c r="AU86" s="151">
        <v>3</v>
      </c>
      <c r="AV86" s="151">
        <v>4</v>
      </c>
      <c r="AW86" s="13" t="s">
        <v>34</v>
      </c>
      <c r="AX86" s="673"/>
      <c r="BC86" s="173" t="s">
        <v>38</v>
      </c>
      <c r="BD86" s="100" t="s">
        <v>33</v>
      </c>
      <c r="BE86" s="140">
        <v>0</v>
      </c>
      <c r="BF86" s="151">
        <v>1</v>
      </c>
      <c r="BG86" s="151">
        <v>2</v>
      </c>
      <c r="BH86" s="151">
        <v>3</v>
      </c>
      <c r="BI86" s="151">
        <v>4</v>
      </c>
      <c r="BJ86" s="101">
        <v>5</v>
      </c>
      <c r="BK86" s="13" t="s">
        <v>34</v>
      </c>
      <c r="BL86" s="673"/>
      <c r="BM86" s="151">
        <v>2</v>
      </c>
      <c r="BN86" s="151">
        <v>3</v>
      </c>
      <c r="BO86" s="151">
        <v>4</v>
      </c>
      <c r="BP86" s="101">
        <v>5</v>
      </c>
      <c r="BQ86" s="673"/>
      <c r="BU86" s="970"/>
      <c r="BV86" s="971"/>
      <c r="BW86" s="984">
        <f t="shared" ref="BW86:CC88" si="58">BW18/BW11</f>
        <v>0.14635931211123307</v>
      </c>
      <c r="BX86" s="984">
        <f t="shared" ref="BX86:CC86" si="59">BX18/BX11</f>
        <v>6.6815442385044031E-3</v>
      </c>
      <c r="BY86" s="984">
        <f t="shared" si="59"/>
        <v>6.6815442385044031E-3</v>
      </c>
      <c r="BZ86" s="984">
        <f t="shared" si="59"/>
        <v>6.6815442385044031E-3</v>
      </c>
      <c r="CA86" s="984">
        <f t="shared" si="59"/>
        <v>6.6815442385044031E-3</v>
      </c>
      <c r="CB86" s="984">
        <f t="shared" si="59"/>
        <v>6.6815442385044031E-3</v>
      </c>
      <c r="CC86" s="984">
        <f t="shared" si="59"/>
        <v>7.2460553362021793E-3</v>
      </c>
      <c r="CD86" s="781"/>
    </row>
    <row r="87" spans="1:82" ht="15.6" thickTop="1" thickBot="1" x14ac:dyDescent="0.35">
      <c r="A87" s="333" t="s">
        <v>3</v>
      </c>
      <c r="B87" s="329">
        <v>0.2</v>
      </c>
      <c r="C87" s="330">
        <f>C89*B87</f>
        <v>0</v>
      </c>
      <c r="D87" s="330">
        <f>D89*B87</f>
        <v>240</v>
      </c>
      <c r="E87" s="331">
        <f>E89*B87</f>
        <v>180</v>
      </c>
      <c r="F87" s="331">
        <f>F89*B87</f>
        <v>180</v>
      </c>
      <c r="G87" s="331">
        <f>G89*B87</f>
        <v>180</v>
      </c>
      <c r="H87" s="332">
        <f>H89*B87</f>
        <v>180</v>
      </c>
      <c r="I87" s="329">
        <f>I89*B87</f>
        <v>360</v>
      </c>
      <c r="J87" s="671">
        <f>C87+D87+E87+F87+G87+H87</f>
        <v>960</v>
      </c>
      <c r="O87" s="333" t="s">
        <v>3</v>
      </c>
      <c r="P87" s="329">
        <v>0.2</v>
      </c>
      <c r="Q87" s="330">
        <f>Q89*P87</f>
        <v>0</v>
      </c>
      <c r="R87" s="330">
        <f>R89*P87</f>
        <v>360</v>
      </c>
      <c r="S87" s="331">
        <f>S89*P87</f>
        <v>180</v>
      </c>
      <c r="T87" s="331">
        <f>T89*P87</f>
        <v>180</v>
      </c>
      <c r="U87" s="331">
        <f>U89*P87</f>
        <v>180</v>
      </c>
      <c r="V87" s="332">
        <f>V89*P87</f>
        <v>360</v>
      </c>
      <c r="W87" s="329">
        <f>W89*P87</f>
        <v>540</v>
      </c>
      <c r="X87" s="671">
        <f>Q87+R87+S87+T87+U87+V87</f>
        <v>1260</v>
      </c>
      <c r="AC87" s="333" t="s">
        <v>3</v>
      </c>
      <c r="AD87" s="329">
        <v>0.2</v>
      </c>
      <c r="AE87" s="330">
        <f>AE89*AD87</f>
        <v>0</v>
      </c>
      <c r="AF87" s="330">
        <f>AF89*AD87</f>
        <v>720</v>
      </c>
      <c r="AG87" s="331">
        <f>AG89*AD87</f>
        <v>360</v>
      </c>
      <c r="AH87" s="331">
        <f>AH89*AD87</f>
        <v>720</v>
      </c>
      <c r="AI87" s="331">
        <f>AI89*AD87</f>
        <v>360</v>
      </c>
      <c r="AJ87" s="329">
        <f>AJ89*AD87</f>
        <v>960</v>
      </c>
      <c r="AK87" s="671">
        <f>AE87+AF87+AG87+AH87+AI87</f>
        <v>2160</v>
      </c>
      <c r="AP87" s="333" t="s">
        <v>3</v>
      </c>
      <c r="AQ87" s="329">
        <v>0.2</v>
      </c>
      <c r="AR87" s="330">
        <f>AR89*AQ87</f>
        <v>0</v>
      </c>
      <c r="AS87" s="330">
        <f>AS89*AQ87</f>
        <v>720</v>
      </c>
      <c r="AT87" s="331">
        <f>AT89*AQ87</f>
        <v>720</v>
      </c>
      <c r="AU87" s="331">
        <f>AU89*AQ87</f>
        <v>360</v>
      </c>
      <c r="AV87" s="331">
        <f>AV89*AQ87</f>
        <v>720</v>
      </c>
      <c r="AW87" s="329">
        <f>AW89*AQ87</f>
        <v>1200</v>
      </c>
      <c r="AX87" s="671">
        <f>AR87+AS87+AT87+AU87+AV87</f>
        <v>2520</v>
      </c>
      <c r="BC87" s="333" t="s">
        <v>3</v>
      </c>
      <c r="BD87" s="329">
        <v>0.2</v>
      </c>
      <c r="BE87" s="330">
        <f>BE89*BD87</f>
        <v>0</v>
      </c>
      <c r="BF87" s="330">
        <f>BF89*BD87</f>
        <v>240</v>
      </c>
      <c r="BG87" s="331">
        <f>BG89*BD87</f>
        <v>180</v>
      </c>
      <c r="BH87" s="331">
        <f>BH89*BD87</f>
        <v>540</v>
      </c>
      <c r="BI87" s="331">
        <f>BI89*BD87</f>
        <v>540</v>
      </c>
      <c r="BJ87" s="332">
        <f>BJ89*BD87</f>
        <v>720</v>
      </c>
      <c r="BK87" s="329">
        <f>BK89*BD87</f>
        <v>1320</v>
      </c>
      <c r="BL87" s="671">
        <f t="shared" ref="BL87:BL93" si="60">BE87+BF87+BG87+BH87+BI87+BJ87</f>
        <v>2220</v>
      </c>
      <c r="BM87" s="331">
        <f>BM89*BD87</f>
        <v>720</v>
      </c>
      <c r="BN87" s="331">
        <f>BN89*BD87</f>
        <v>720</v>
      </c>
      <c r="BO87" s="331">
        <f>BO89*BD87</f>
        <v>720</v>
      </c>
      <c r="BP87" s="332">
        <f>BP89*BD87</f>
        <v>720</v>
      </c>
      <c r="BQ87" s="520">
        <f>BE87+BF87+BG87+BH87+BI87+BJ87+BM87+BN87+BO87+BP87</f>
        <v>5100</v>
      </c>
      <c r="BU87" s="970"/>
      <c r="BV87" s="971"/>
      <c r="BW87" s="985">
        <f t="shared" si="58"/>
        <v>0.14635931211123307</v>
      </c>
      <c r="BX87" s="985">
        <f t="shared" ref="BX87:CC87" si="61">BX19/BX12</f>
        <v>6.6815442385044031E-3</v>
      </c>
      <c r="BY87" s="985">
        <f t="shared" si="61"/>
        <v>6.6815442385044031E-3</v>
      </c>
      <c r="BZ87" s="985">
        <f t="shared" si="61"/>
        <v>6.6815442385044031E-3</v>
      </c>
      <c r="CA87" s="985">
        <f t="shared" si="61"/>
        <v>6.6815442385044031E-3</v>
      </c>
      <c r="CB87" s="985">
        <f t="shared" si="61"/>
        <v>6.6815442385044031E-3</v>
      </c>
      <c r="CC87" s="985">
        <f t="shared" si="61"/>
        <v>7.2460553362021793E-3</v>
      </c>
      <c r="CD87" s="781"/>
    </row>
    <row r="88" spans="1:82" ht="15" thickBot="1" x14ac:dyDescent="0.35">
      <c r="A88" s="328" t="s">
        <v>4</v>
      </c>
      <c r="B88" s="329">
        <v>0.5</v>
      </c>
      <c r="C88" s="330">
        <f>C89*B88</f>
        <v>0</v>
      </c>
      <c r="D88" s="330">
        <f>D89*B88</f>
        <v>600</v>
      </c>
      <c r="E88" s="331">
        <f>E89*B88</f>
        <v>450</v>
      </c>
      <c r="F88" s="331">
        <f>F89*B88</f>
        <v>450</v>
      </c>
      <c r="G88" s="331">
        <f>G89*B88</f>
        <v>450</v>
      </c>
      <c r="H88" s="332">
        <f>H89*B88</f>
        <v>450</v>
      </c>
      <c r="I88" s="329">
        <f>I89*B88</f>
        <v>900</v>
      </c>
      <c r="J88" s="13">
        <f t="shared" ref="J88:J104" si="62">C88+D88+E88+F88+G88+H88</f>
        <v>2400</v>
      </c>
      <c r="O88" s="328" t="s">
        <v>4</v>
      </c>
      <c r="P88" s="329">
        <v>0.5</v>
      </c>
      <c r="Q88" s="330">
        <f>Q89*P88</f>
        <v>0</v>
      </c>
      <c r="R88" s="330">
        <f>R89*P88</f>
        <v>900</v>
      </c>
      <c r="S88" s="331">
        <f>S89*P88</f>
        <v>450</v>
      </c>
      <c r="T88" s="331">
        <f>T89*P88</f>
        <v>450</v>
      </c>
      <c r="U88" s="331">
        <f>U89*P88</f>
        <v>450</v>
      </c>
      <c r="V88" s="332">
        <f>V89*P88</f>
        <v>900</v>
      </c>
      <c r="W88" s="329">
        <f>W89*P88</f>
        <v>1350</v>
      </c>
      <c r="X88" s="13">
        <f t="shared" ref="X88:X93" si="63">Q88+R88+S88+T88+U88+V88</f>
        <v>3150</v>
      </c>
      <c r="AC88" s="328" t="s">
        <v>4</v>
      </c>
      <c r="AD88" s="329">
        <v>0.5</v>
      </c>
      <c r="AE88" s="330">
        <f>AE89*AD88</f>
        <v>0</v>
      </c>
      <c r="AF88" s="330">
        <f>AF89*AD88</f>
        <v>1800</v>
      </c>
      <c r="AG88" s="331">
        <f>AG89*AD88</f>
        <v>900</v>
      </c>
      <c r="AH88" s="331">
        <f>AH89*AD88</f>
        <v>1800</v>
      </c>
      <c r="AI88" s="331">
        <f>AI89*AD88</f>
        <v>900</v>
      </c>
      <c r="AJ88" s="329">
        <f>AJ89*AD88</f>
        <v>2400</v>
      </c>
      <c r="AK88" s="671">
        <f t="shared" ref="AK88:AK93" si="64">AE88+AF88+AG88+AH88+AI88</f>
        <v>5400</v>
      </c>
      <c r="AP88" s="328" t="s">
        <v>4</v>
      </c>
      <c r="AQ88" s="329">
        <v>0.5</v>
      </c>
      <c r="AR88" s="330">
        <f>AR89*AQ88</f>
        <v>0</v>
      </c>
      <c r="AS88" s="330">
        <f>AS89*AQ88</f>
        <v>1800</v>
      </c>
      <c r="AT88" s="331">
        <f>AT89*AQ88</f>
        <v>1800</v>
      </c>
      <c r="AU88" s="331">
        <f>AU89*AQ88</f>
        <v>900</v>
      </c>
      <c r="AV88" s="331">
        <f>AV89*AQ88</f>
        <v>1800</v>
      </c>
      <c r="AW88" s="329">
        <f>AW89*AQ88</f>
        <v>3000</v>
      </c>
      <c r="AX88" s="671">
        <f t="shared" ref="AX88:AX93" si="65">AR88+AS88+AT88+AU88+AV88</f>
        <v>6300</v>
      </c>
      <c r="BC88" s="328" t="s">
        <v>4</v>
      </c>
      <c r="BD88" s="329">
        <v>0.5</v>
      </c>
      <c r="BE88" s="330">
        <f>BE89*BD88</f>
        <v>0</v>
      </c>
      <c r="BF88" s="330">
        <f>BF89*BD88</f>
        <v>600</v>
      </c>
      <c r="BG88" s="331">
        <f>BG89*BD88</f>
        <v>450</v>
      </c>
      <c r="BH88" s="331">
        <f>BH89*BD88</f>
        <v>1350</v>
      </c>
      <c r="BI88" s="331">
        <f>BI89*BD88</f>
        <v>1350</v>
      </c>
      <c r="BJ88" s="332">
        <f>BJ89*BD88</f>
        <v>1800</v>
      </c>
      <c r="BK88" s="329">
        <f>BK89*BD88</f>
        <v>3300</v>
      </c>
      <c r="BL88" s="13">
        <f t="shared" si="60"/>
        <v>5550</v>
      </c>
      <c r="BM88" s="331">
        <f>BM89*BD88</f>
        <v>1800</v>
      </c>
      <c r="BN88" s="331">
        <f>BN89*BD88</f>
        <v>1800</v>
      </c>
      <c r="BO88" s="331">
        <f>BO89*BD88</f>
        <v>1800</v>
      </c>
      <c r="BP88" s="332">
        <f>BP89*BD88</f>
        <v>1800</v>
      </c>
      <c r="BQ88" s="13">
        <f>BE88+BF88+BG88+BH88+BI88+BJ88+BM88+BN88+BO88+BP88</f>
        <v>12750</v>
      </c>
      <c r="BU88" s="972"/>
      <c r="BV88" s="973"/>
      <c r="BW88" s="986">
        <f t="shared" si="58"/>
        <v>0.14635931211123307</v>
      </c>
      <c r="BX88" s="986">
        <f t="shared" si="58"/>
        <v>6.6815442385044031E-3</v>
      </c>
      <c r="BY88" s="986">
        <f t="shared" si="58"/>
        <v>6.6815442385044031E-3</v>
      </c>
      <c r="BZ88" s="986">
        <f t="shared" si="58"/>
        <v>6.6815442385044031E-3</v>
      </c>
      <c r="CA88" s="986">
        <f t="shared" si="58"/>
        <v>6.6815442385044031E-3</v>
      </c>
      <c r="CB88" s="986">
        <f t="shared" si="58"/>
        <v>6.6815442385044031E-3</v>
      </c>
      <c r="CC88" s="986">
        <f t="shared" si="58"/>
        <v>7.2460553362021793E-3</v>
      </c>
      <c r="CD88" s="781"/>
    </row>
    <row r="89" spans="1:82" ht="15" thickBot="1" x14ac:dyDescent="0.35">
      <c r="A89" s="201" t="s">
        <v>5</v>
      </c>
      <c r="B89" s="202">
        <v>1</v>
      </c>
      <c r="C89" s="203">
        <v>0</v>
      </c>
      <c r="D89" s="203">
        <v>1200</v>
      </c>
      <c r="E89" s="203">
        <v>900</v>
      </c>
      <c r="F89" s="203">
        <v>900</v>
      </c>
      <c r="G89" s="203">
        <v>900</v>
      </c>
      <c r="H89" s="334">
        <v>900</v>
      </c>
      <c r="I89" s="202">
        <v>1800</v>
      </c>
      <c r="J89" s="13">
        <f t="shared" si="62"/>
        <v>4800</v>
      </c>
      <c r="O89" s="201" t="s">
        <v>5</v>
      </c>
      <c r="P89" s="202">
        <v>1</v>
      </c>
      <c r="Q89" s="203">
        <v>0</v>
      </c>
      <c r="R89" s="203">
        <v>1800</v>
      </c>
      <c r="S89" s="203">
        <v>900</v>
      </c>
      <c r="T89" s="203">
        <v>900</v>
      </c>
      <c r="U89" s="203">
        <v>900</v>
      </c>
      <c r="V89" s="334">
        <v>1800</v>
      </c>
      <c r="W89" s="202">
        <v>2700</v>
      </c>
      <c r="X89" s="13">
        <f t="shared" si="63"/>
        <v>6300</v>
      </c>
      <c r="AC89" s="201" t="s">
        <v>5</v>
      </c>
      <c r="AD89" s="202">
        <v>1</v>
      </c>
      <c r="AE89" s="203">
        <v>0</v>
      </c>
      <c r="AF89" s="203">
        <v>3600</v>
      </c>
      <c r="AG89" s="203">
        <v>1800</v>
      </c>
      <c r="AH89" s="203">
        <v>3600</v>
      </c>
      <c r="AI89" s="203">
        <v>1800</v>
      </c>
      <c r="AJ89" s="202">
        <v>4800</v>
      </c>
      <c r="AK89" s="671">
        <f t="shared" si="64"/>
        <v>10800</v>
      </c>
      <c r="AP89" s="201" t="s">
        <v>5</v>
      </c>
      <c r="AQ89" s="202">
        <v>1</v>
      </c>
      <c r="AR89" s="203">
        <v>0</v>
      </c>
      <c r="AS89" s="203">
        <v>3600</v>
      </c>
      <c r="AT89" s="203">
        <v>3600</v>
      </c>
      <c r="AU89" s="203">
        <v>1800</v>
      </c>
      <c r="AV89" s="203">
        <v>3600</v>
      </c>
      <c r="AW89" s="202">
        <v>6000</v>
      </c>
      <c r="AX89" s="671">
        <f t="shared" si="65"/>
        <v>12600</v>
      </c>
      <c r="BC89" s="104" t="s">
        <v>5</v>
      </c>
      <c r="BD89" s="123">
        <v>1</v>
      </c>
      <c r="BE89" s="143">
        <v>0</v>
      </c>
      <c r="BF89" s="143">
        <v>1200</v>
      </c>
      <c r="BG89" s="154">
        <v>900</v>
      </c>
      <c r="BH89" s="154">
        <v>2700</v>
      </c>
      <c r="BI89" s="154">
        <v>2700</v>
      </c>
      <c r="BJ89" s="124">
        <v>3600</v>
      </c>
      <c r="BK89" s="123">
        <v>6600</v>
      </c>
      <c r="BL89" s="13">
        <f t="shared" si="60"/>
        <v>11100</v>
      </c>
      <c r="BM89" s="154">
        <v>3600</v>
      </c>
      <c r="BN89" s="154">
        <v>3600</v>
      </c>
      <c r="BO89" s="154">
        <v>3600</v>
      </c>
      <c r="BP89" s="124">
        <v>3600</v>
      </c>
      <c r="BQ89" s="13">
        <f>BE89+BF89+BG89+BH89+BI89+BJ89+BM89+BN89+BO89+BP89</f>
        <v>25500</v>
      </c>
    </row>
    <row r="90" spans="1:82" ht="15" thickBot="1" x14ac:dyDescent="0.35">
      <c r="A90" s="328" t="s">
        <v>6</v>
      </c>
      <c r="B90" s="329">
        <v>1.5</v>
      </c>
      <c r="C90" s="330">
        <f>C89*B90</f>
        <v>0</v>
      </c>
      <c r="D90" s="330">
        <f>D89*B90</f>
        <v>1800</v>
      </c>
      <c r="E90" s="331">
        <f>E89*B90</f>
        <v>1350</v>
      </c>
      <c r="F90" s="331">
        <f>F89*B90</f>
        <v>1350</v>
      </c>
      <c r="G90" s="331">
        <f>G89*B90</f>
        <v>1350</v>
      </c>
      <c r="H90" s="332">
        <f>H89*B90</f>
        <v>1350</v>
      </c>
      <c r="I90" s="329">
        <f>I89*B90</f>
        <v>2700</v>
      </c>
      <c r="J90" s="13">
        <f t="shared" si="62"/>
        <v>7200</v>
      </c>
      <c r="O90" s="328" t="s">
        <v>6</v>
      </c>
      <c r="P90" s="329">
        <v>1.5</v>
      </c>
      <c r="Q90" s="330">
        <f>Q89*P90</f>
        <v>0</v>
      </c>
      <c r="R90" s="330">
        <f>R89*P90</f>
        <v>2700</v>
      </c>
      <c r="S90" s="331">
        <f>S89*P90</f>
        <v>1350</v>
      </c>
      <c r="T90" s="331">
        <f>T89*P90</f>
        <v>1350</v>
      </c>
      <c r="U90" s="331">
        <f>U89*P90</f>
        <v>1350</v>
      </c>
      <c r="V90" s="332">
        <f>V89*P90</f>
        <v>2700</v>
      </c>
      <c r="W90" s="329">
        <f>W89*P90</f>
        <v>4050</v>
      </c>
      <c r="X90" s="13">
        <f t="shared" si="63"/>
        <v>9450</v>
      </c>
      <c r="AC90" s="328" t="s">
        <v>6</v>
      </c>
      <c r="AD90" s="329">
        <v>1.5</v>
      </c>
      <c r="AE90" s="330">
        <f>AE89*AD90</f>
        <v>0</v>
      </c>
      <c r="AF90" s="330">
        <f>AF89*AD90</f>
        <v>5400</v>
      </c>
      <c r="AG90" s="331">
        <f>AG89*AD90</f>
        <v>2700</v>
      </c>
      <c r="AH90" s="331">
        <f>AH89*AD90</f>
        <v>5400</v>
      </c>
      <c r="AI90" s="331">
        <f>AI89*AD90</f>
        <v>2700</v>
      </c>
      <c r="AJ90" s="329">
        <f>AJ89*AD90</f>
        <v>7200</v>
      </c>
      <c r="AK90" s="671">
        <f t="shared" si="64"/>
        <v>16200</v>
      </c>
      <c r="AP90" s="328" t="s">
        <v>6</v>
      </c>
      <c r="AQ90" s="329">
        <v>1.5</v>
      </c>
      <c r="AR90" s="330">
        <f>AR89*AQ90</f>
        <v>0</v>
      </c>
      <c r="AS90" s="330">
        <f>AS89*AQ90</f>
        <v>5400</v>
      </c>
      <c r="AT90" s="331">
        <f>AT89*AQ90</f>
        <v>5400</v>
      </c>
      <c r="AU90" s="331">
        <f>AU89*AQ90</f>
        <v>2700</v>
      </c>
      <c r="AV90" s="331">
        <f>AV89*AQ90</f>
        <v>5400</v>
      </c>
      <c r="AW90" s="329">
        <f>AW89*AQ90</f>
        <v>9000</v>
      </c>
      <c r="AX90" s="671">
        <f t="shared" si="65"/>
        <v>18900</v>
      </c>
      <c r="BC90" s="105" t="s">
        <v>6</v>
      </c>
      <c r="BD90" s="125">
        <v>1.5</v>
      </c>
      <c r="BE90" s="144">
        <f>BE89*BD90</f>
        <v>0</v>
      </c>
      <c r="BF90" s="144">
        <f>BF89*BD90</f>
        <v>1800</v>
      </c>
      <c r="BG90" s="155">
        <f>BG89*BD90</f>
        <v>1350</v>
      </c>
      <c r="BH90" s="155">
        <f>BH89*BD90</f>
        <v>4050</v>
      </c>
      <c r="BI90" s="155">
        <f>BI89*BD90</f>
        <v>4050</v>
      </c>
      <c r="BJ90" s="126">
        <f>BJ89*BD90</f>
        <v>5400</v>
      </c>
      <c r="BK90" s="125">
        <f>BK89*BD90</f>
        <v>9900</v>
      </c>
      <c r="BL90" s="13">
        <f t="shared" si="60"/>
        <v>16650</v>
      </c>
      <c r="BM90" s="155">
        <f>BM89*BD90</f>
        <v>5400</v>
      </c>
      <c r="BN90" s="155">
        <f>BN89*BD90</f>
        <v>5400</v>
      </c>
      <c r="BO90" s="155">
        <f>BO89*BD90</f>
        <v>5400</v>
      </c>
      <c r="BP90" s="126">
        <f>BP89*BD90</f>
        <v>5400</v>
      </c>
      <c r="BQ90" s="13">
        <f t="shared" ref="BQ90:BQ104" si="66">BE90+BF90+BG90+BH90+BI90+BJ90+BM90+BN90+BO90+BP90</f>
        <v>38250</v>
      </c>
    </row>
    <row r="91" spans="1:82" ht="15" thickBot="1" x14ac:dyDescent="0.35">
      <c r="A91" s="328" t="s">
        <v>7</v>
      </c>
      <c r="B91" s="329">
        <v>2</v>
      </c>
      <c r="C91" s="330">
        <f>C89*B91</f>
        <v>0</v>
      </c>
      <c r="D91" s="330">
        <f>D89*B91</f>
        <v>2400</v>
      </c>
      <c r="E91" s="331">
        <f>E89*B91</f>
        <v>1800</v>
      </c>
      <c r="F91" s="331">
        <f>F89*B91</f>
        <v>1800</v>
      </c>
      <c r="G91" s="331">
        <f>G89*B91</f>
        <v>1800</v>
      </c>
      <c r="H91" s="332">
        <f>H89*B91</f>
        <v>1800</v>
      </c>
      <c r="I91" s="329">
        <f>I89*B91</f>
        <v>3600</v>
      </c>
      <c r="J91" s="13">
        <f t="shared" si="62"/>
        <v>9600</v>
      </c>
      <c r="O91" s="328" t="s">
        <v>7</v>
      </c>
      <c r="P91" s="329">
        <v>2</v>
      </c>
      <c r="Q91" s="330">
        <f>Q89*P91</f>
        <v>0</v>
      </c>
      <c r="R91" s="330">
        <f>R89*P91</f>
        <v>3600</v>
      </c>
      <c r="S91" s="331">
        <f>S89*P91</f>
        <v>1800</v>
      </c>
      <c r="T91" s="331">
        <f>T89*P91</f>
        <v>1800</v>
      </c>
      <c r="U91" s="331">
        <f>U89*P91</f>
        <v>1800</v>
      </c>
      <c r="V91" s="332">
        <f>V89*P91</f>
        <v>3600</v>
      </c>
      <c r="W91" s="329">
        <f>W89*P91</f>
        <v>5400</v>
      </c>
      <c r="X91" s="13">
        <f t="shared" si="63"/>
        <v>12600</v>
      </c>
      <c r="AC91" s="106" t="s">
        <v>7</v>
      </c>
      <c r="AD91" s="127">
        <v>2</v>
      </c>
      <c r="AE91" s="145">
        <f>AE89*AD91</f>
        <v>0</v>
      </c>
      <c r="AF91" s="145">
        <f>AF89*AD91</f>
        <v>7200</v>
      </c>
      <c r="AG91" s="156">
        <f>AG89*AD91</f>
        <v>3600</v>
      </c>
      <c r="AH91" s="156">
        <f>AH89*AD91</f>
        <v>7200</v>
      </c>
      <c r="AI91" s="156">
        <f>AI89*AD91</f>
        <v>3600</v>
      </c>
      <c r="AJ91" s="127">
        <f>AJ89*AD91</f>
        <v>9600</v>
      </c>
      <c r="AK91" s="671">
        <f t="shared" si="64"/>
        <v>21600</v>
      </c>
      <c r="AP91" s="106" t="s">
        <v>7</v>
      </c>
      <c r="AQ91" s="127">
        <v>2</v>
      </c>
      <c r="AR91" s="145">
        <f>AR89*AQ91</f>
        <v>0</v>
      </c>
      <c r="AS91" s="145">
        <f>AS89*AQ91</f>
        <v>7200</v>
      </c>
      <c r="AT91" s="156">
        <f>AT89*AQ91</f>
        <v>7200</v>
      </c>
      <c r="AU91" s="156">
        <f>AU89*AQ91</f>
        <v>3600</v>
      </c>
      <c r="AV91" s="156">
        <f>AV89*AQ91</f>
        <v>7200</v>
      </c>
      <c r="AW91" s="127">
        <f>AW89*AQ91</f>
        <v>12000</v>
      </c>
      <c r="AX91" s="671">
        <f t="shared" si="65"/>
        <v>25200</v>
      </c>
      <c r="BC91" s="106" t="s">
        <v>7</v>
      </c>
      <c r="BD91" s="127">
        <v>2</v>
      </c>
      <c r="BE91" s="145">
        <f>BE89*BD91</f>
        <v>0</v>
      </c>
      <c r="BF91" s="145">
        <f>BF89*BD91</f>
        <v>2400</v>
      </c>
      <c r="BG91" s="156">
        <f>BG89*BD91</f>
        <v>1800</v>
      </c>
      <c r="BH91" s="156">
        <f>BH89*BD91</f>
        <v>5400</v>
      </c>
      <c r="BI91" s="156">
        <f>BI89*BD91</f>
        <v>5400</v>
      </c>
      <c r="BJ91" s="128">
        <f>BJ89*BD91</f>
        <v>7200</v>
      </c>
      <c r="BK91" s="127">
        <f>BK89*BD91</f>
        <v>13200</v>
      </c>
      <c r="BL91" s="13">
        <f t="shared" si="60"/>
        <v>22200</v>
      </c>
      <c r="BM91" s="156">
        <f>BM89*BD91</f>
        <v>7200</v>
      </c>
      <c r="BN91" s="156">
        <f>BN89*BD91</f>
        <v>7200</v>
      </c>
      <c r="BO91" s="156">
        <f>BO89*BD91</f>
        <v>7200</v>
      </c>
      <c r="BP91" s="128">
        <f>BP89*BD91</f>
        <v>7200</v>
      </c>
      <c r="BQ91" s="13">
        <f t="shared" si="66"/>
        <v>51000</v>
      </c>
    </row>
    <row r="92" spans="1:82" ht="15" thickBot="1" x14ac:dyDescent="0.35">
      <c r="A92" s="328" t="s">
        <v>8</v>
      </c>
      <c r="B92" s="329">
        <v>3</v>
      </c>
      <c r="C92" s="330">
        <f>C89*B92</f>
        <v>0</v>
      </c>
      <c r="D92" s="330">
        <f>D89*B92</f>
        <v>3600</v>
      </c>
      <c r="E92" s="331">
        <f>E89*B92</f>
        <v>2700</v>
      </c>
      <c r="F92" s="331">
        <f>F89*B92</f>
        <v>2700</v>
      </c>
      <c r="G92" s="331">
        <f>G89*B92</f>
        <v>2700</v>
      </c>
      <c r="H92" s="332">
        <f>H89*B92</f>
        <v>2700</v>
      </c>
      <c r="I92" s="329">
        <f>I89*B92</f>
        <v>5400</v>
      </c>
      <c r="J92" s="13">
        <f t="shared" si="62"/>
        <v>14400</v>
      </c>
      <c r="O92" s="328" t="s">
        <v>8</v>
      </c>
      <c r="P92" s="329">
        <v>3</v>
      </c>
      <c r="Q92" s="330">
        <f>Q89*P92</f>
        <v>0</v>
      </c>
      <c r="R92" s="330">
        <f>R89*P92</f>
        <v>5400</v>
      </c>
      <c r="S92" s="331">
        <f>S89*P92</f>
        <v>2700</v>
      </c>
      <c r="T92" s="331">
        <f>T89*P92</f>
        <v>2700</v>
      </c>
      <c r="U92" s="331">
        <f>U89*P92</f>
        <v>2700</v>
      </c>
      <c r="V92" s="332">
        <f>V89*P92</f>
        <v>5400</v>
      </c>
      <c r="W92" s="329">
        <f>W89*P92</f>
        <v>8100</v>
      </c>
      <c r="X92" s="13">
        <f t="shared" si="63"/>
        <v>18900</v>
      </c>
      <c r="AC92" s="107" t="s">
        <v>8</v>
      </c>
      <c r="AD92" s="129">
        <v>3</v>
      </c>
      <c r="AE92" s="146">
        <f>AE89*AD92</f>
        <v>0</v>
      </c>
      <c r="AF92" s="146">
        <f>AF89*AD92</f>
        <v>10800</v>
      </c>
      <c r="AG92" s="157">
        <f>AG89*AD92</f>
        <v>5400</v>
      </c>
      <c r="AH92" s="157">
        <f>AH89*AD92</f>
        <v>10800</v>
      </c>
      <c r="AI92" s="157">
        <f>AI89*AD92</f>
        <v>5400</v>
      </c>
      <c r="AJ92" s="129">
        <f>AJ89*AD92</f>
        <v>14400</v>
      </c>
      <c r="AK92" s="671">
        <f t="shared" si="64"/>
        <v>32400</v>
      </c>
      <c r="AP92" s="107" t="s">
        <v>8</v>
      </c>
      <c r="AQ92" s="129">
        <v>3</v>
      </c>
      <c r="AR92" s="146">
        <f>AR89*AQ92</f>
        <v>0</v>
      </c>
      <c r="AS92" s="146">
        <f>AS89*AQ92</f>
        <v>10800</v>
      </c>
      <c r="AT92" s="157">
        <f>AT89*AQ92</f>
        <v>10800</v>
      </c>
      <c r="AU92" s="157">
        <f>AU89*AQ92</f>
        <v>5400</v>
      </c>
      <c r="AV92" s="157">
        <f>AV89*AQ92</f>
        <v>10800</v>
      </c>
      <c r="AW92" s="129">
        <f>AW89*AQ92</f>
        <v>18000</v>
      </c>
      <c r="AX92" s="671">
        <f t="shared" si="65"/>
        <v>37800</v>
      </c>
      <c r="BC92" s="107" t="s">
        <v>8</v>
      </c>
      <c r="BD92" s="129">
        <v>3</v>
      </c>
      <c r="BE92" s="146">
        <f>BE89*BD92</f>
        <v>0</v>
      </c>
      <c r="BF92" s="146">
        <f>BF89*BD92</f>
        <v>3600</v>
      </c>
      <c r="BG92" s="157">
        <f>BG89*BD92</f>
        <v>2700</v>
      </c>
      <c r="BH92" s="157">
        <f>BH89*BD92</f>
        <v>8100</v>
      </c>
      <c r="BI92" s="157">
        <f>BI89*BD92</f>
        <v>8100</v>
      </c>
      <c r="BJ92" s="130">
        <f>BJ89*BD92</f>
        <v>10800</v>
      </c>
      <c r="BK92" s="129">
        <f>BK89*BD92</f>
        <v>19800</v>
      </c>
      <c r="BL92" s="13">
        <f t="shared" si="60"/>
        <v>33300</v>
      </c>
      <c r="BM92" s="157">
        <f>BM89*BD92</f>
        <v>10800</v>
      </c>
      <c r="BN92" s="157">
        <f>BN89*BD92</f>
        <v>10800</v>
      </c>
      <c r="BO92" s="157">
        <f>BO89*BD92</f>
        <v>10800</v>
      </c>
      <c r="BP92" s="130">
        <f>BP89*BD92</f>
        <v>10800</v>
      </c>
      <c r="BQ92" s="13">
        <f t="shared" si="66"/>
        <v>76500</v>
      </c>
    </row>
    <row r="93" spans="1:82" x14ac:dyDescent="0.3">
      <c r="A93" s="108" t="s">
        <v>12</v>
      </c>
      <c r="B93" s="1158">
        <v>5</v>
      </c>
      <c r="C93" s="1173">
        <f>C89*B93</f>
        <v>0</v>
      </c>
      <c r="D93" s="1156">
        <f>D89*B93</f>
        <v>6000</v>
      </c>
      <c r="E93" s="1156">
        <f>E89*B93</f>
        <v>4500</v>
      </c>
      <c r="F93" s="1156">
        <f>F89*B93</f>
        <v>4500</v>
      </c>
      <c r="G93" s="1156">
        <f>G89*B93</f>
        <v>4500</v>
      </c>
      <c r="H93" s="1162">
        <f>H89*B93</f>
        <v>4500</v>
      </c>
      <c r="I93" s="1158">
        <f>I89*B93</f>
        <v>9000</v>
      </c>
      <c r="J93" s="1179">
        <f t="shared" si="62"/>
        <v>24000</v>
      </c>
      <c r="O93" s="108" t="s">
        <v>12</v>
      </c>
      <c r="P93" s="1158">
        <v>5</v>
      </c>
      <c r="Q93" s="1173">
        <f>Q89*P93</f>
        <v>0</v>
      </c>
      <c r="R93" s="1156">
        <f>R89*P93</f>
        <v>9000</v>
      </c>
      <c r="S93" s="1156">
        <f>S89*P93</f>
        <v>4500</v>
      </c>
      <c r="T93" s="1156">
        <f>T89*P93</f>
        <v>4500</v>
      </c>
      <c r="U93" s="1156">
        <f>U89*P93</f>
        <v>4500</v>
      </c>
      <c r="V93" s="1162">
        <f>V89*P93</f>
        <v>9000</v>
      </c>
      <c r="W93" s="1158">
        <f>W89*P93</f>
        <v>13500</v>
      </c>
      <c r="X93" s="1179">
        <f t="shared" si="63"/>
        <v>31500</v>
      </c>
      <c r="AC93" s="108" t="s">
        <v>12</v>
      </c>
      <c r="AD93" s="1158">
        <v>5</v>
      </c>
      <c r="AE93" s="1173">
        <f>AE89*AD93</f>
        <v>0</v>
      </c>
      <c r="AF93" s="1156">
        <f>AF89*AD93</f>
        <v>18000</v>
      </c>
      <c r="AG93" s="1156">
        <f>AG89*AD93</f>
        <v>9000</v>
      </c>
      <c r="AH93" s="1156">
        <f>AH89*AD93</f>
        <v>18000</v>
      </c>
      <c r="AI93" s="1156">
        <f>AI89*AD93</f>
        <v>9000</v>
      </c>
      <c r="AJ93" s="1162">
        <f>AJ89*AD93</f>
        <v>24000</v>
      </c>
      <c r="AK93" s="1179">
        <f t="shared" si="64"/>
        <v>54000</v>
      </c>
      <c r="AP93" s="108" t="s">
        <v>12</v>
      </c>
      <c r="AQ93" s="1158">
        <v>5</v>
      </c>
      <c r="AR93" s="1173">
        <f>AR89*AQ93</f>
        <v>0</v>
      </c>
      <c r="AS93" s="1156">
        <f>AS89*AQ93</f>
        <v>18000</v>
      </c>
      <c r="AT93" s="1156">
        <f>AT89*AQ93</f>
        <v>18000</v>
      </c>
      <c r="AU93" s="1156">
        <f>AU89*AQ93</f>
        <v>9000</v>
      </c>
      <c r="AV93" s="1156">
        <f>AV89*AQ93</f>
        <v>18000</v>
      </c>
      <c r="AW93" s="1162">
        <f>AW89*AQ93</f>
        <v>30000</v>
      </c>
      <c r="AX93" s="1179">
        <f t="shared" si="65"/>
        <v>63000</v>
      </c>
      <c r="BC93" s="108" t="s">
        <v>12</v>
      </c>
      <c r="BD93" s="1158">
        <v>5</v>
      </c>
      <c r="BE93" s="1173">
        <f>BE89*BD93</f>
        <v>0</v>
      </c>
      <c r="BF93" s="1156">
        <f>BF89*BD93</f>
        <v>6000</v>
      </c>
      <c r="BG93" s="1156">
        <f>BG89*BD93</f>
        <v>4500</v>
      </c>
      <c r="BH93" s="1156">
        <f>BH89*BD93</f>
        <v>13500</v>
      </c>
      <c r="BI93" s="1156">
        <f>BI89*BD93</f>
        <v>13500</v>
      </c>
      <c r="BJ93" s="1162">
        <f>BJ89*BD93</f>
        <v>18000</v>
      </c>
      <c r="BK93" s="1158">
        <f>BK89*BD93</f>
        <v>33000</v>
      </c>
      <c r="BL93" s="1148">
        <f t="shared" si="60"/>
        <v>55500</v>
      </c>
      <c r="BM93" s="1156">
        <f>BM89*BD93</f>
        <v>18000</v>
      </c>
      <c r="BN93" s="1156">
        <f>BN89*BD93</f>
        <v>18000</v>
      </c>
      <c r="BO93" s="1156">
        <f>BO89*BD93</f>
        <v>18000</v>
      </c>
      <c r="BP93" s="1162">
        <f>BP89*BD93</f>
        <v>18000</v>
      </c>
      <c r="BQ93" s="1179">
        <f t="shared" si="66"/>
        <v>127500</v>
      </c>
    </row>
    <row r="94" spans="1:82" x14ac:dyDescent="0.3">
      <c r="A94" s="109" t="s">
        <v>16</v>
      </c>
      <c r="B94" s="1236"/>
      <c r="C94" s="1239"/>
      <c r="D94" s="1265"/>
      <c r="E94" s="1265"/>
      <c r="F94" s="1265"/>
      <c r="G94" s="1265"/>
      <c r="H94" s="1264"/>
      <c r="I94" s="1236"/>
      <c r="J94" s="1200"/>
      <c r="O94" s="109" t="s">
        <v>16</v>
      </c>
      <c r="P94" s="1236"/>
      <c r="Q94" s="1239"/>
      <c r="R94" s="1265"/>
      <c r="S94" s="1265"/>
      <c r="T94" s="1265"/>
      <c r="U94" s="1265"/>
      <c r="V94" s="1264"/>
      <c r="W94" s="1236"/>
      <c r="X94" s="1200"/>
      <c r="AC94" s="109" t="s">
        <v>16</v>
      </c>
      <c r="AD94" s="1236"/>
      <c r="AE94" s="1239"/>
      <c r="AF94" s="1265"/>
      <c r="AG94" s="1265"/>
      <c r="AH94" s="1265"/>
      <c r="AI94" s="1265"/>
      <c r="AJ94" s="1264"/>
      <c r="AK94" s="1200"/>
      <c r="AP94" s="109" t="s">
        <v>16</v>
      </c>
      <c r="AQ94" s="1236"/>
      <c r="AR94" s="1239"/>
      <c r="AS94" s="1265"/>
      <c r="AT94" s="1265"/>
      <c r="AU94" s="1265"/>
      <c r="AV94" s="1265"/>
      <c r="AW94" s="1264"/>
      <c r="AX94" s="1200"/>
      <c r="BC94" s="109" t="s">
        <v>16</v>
      </c>
      <c r="BD94" s="1236"/>
      <c r="BE94" s="1239"/>
      <c r="BF94" s="1265"/>
      <c r="BG94" s="1265"/>
      <c r="BH94" s="1265"/>
      <c r="BI94" s="1265"/>
      <c r="BJ94" s="1264"/>
      <c r="BK94" s="1236"/>
      <c r="BL94" s="1190"/>
      <c r="BM94" s="1265"/>
      <c r="BN94" s="1265"/>
      <c r="BO94" s="1265"/>
      <c r="BP94" s="1264"/>
      <c r="BQ94" s="1200"/>
    </row>
    <row r="95" spans="1:82" ht="15" thickBot="1" x14ac:dyDescent="0.35">
      <c r="A95" s="110" t="s">
        <v>9</v>
      </c>
      <c r="B95" s="1159"/>
      <c r="C95" s="1174"/>
      <c r="D95" s="1157"/>
      <c r="E95" s="1157"/>
      <c r="F95" s="1157"/>
      <c r="G95" s="1157"/>
      <c r="H95" s="1163"/>
      <c r="I95" s="1159"/>
      <c r="J95" s="1180"/>
      <c r="O95" s="110" t="s">
        <v>9</v>
      </c>
      <c r="P95" s="1159"/>
      <c r="Q95" s="1174"/>
      <c r="R95" s="1157"/>
      <c r="S95" s="1157"/>
      <c r="T95" s="1157"/>
      <c r="U95" s="1157"/>
      <c r="V95" s="1163"/>
      <c r="W95" s="1159"/>
      <c r="X95" s="1180"/>
      <c r="AC95" s="110" t="s">
        <v>9</v>
      </c>
      <c r="AD95" s="1159"/>
      <c r="AE95" s="1174"/>
      <c r="AF95" s="1157"/>
      <c r="AG95" s="1157"/>
      <c r="AH95" s="1157"/>
      <c r="AI95" s="1157"/>
      <c r="AJ95" s="1163"/>
      <c r="AK95" s="1180"/>
      <c r="AP95" s="110" t="s">
        <v>9</v>
      </c>
      <c r="AQ95" s="1159"/>
      <c r="AR95" s="1174"/>
      <c r="AS95" s="1157"/>
      <c r="AT95" s="1157"/>
      <c r="AU95" s="1157"/>
      <c r="AV95" s="1157"/>
      <c r="AW95" s="1163"/>
      <c r="AX95" s="1180"/>
      <c r="BC95" s="110" t="s">
        <v>9</v>
      </c>
      <c r="BD95" s="1159"/>
      <c r="BE95" s="1174"/>
      <c r="BF95" s="1157"/>
      <c r="BG95" s="1157"/>
      <c r="BH95" s="1157"/>
      <c r="BI95" s="1157"/>
      <c r="BJ95" s="1163"/>
      <c r="BK95" s="1159"/>
      <c r="BL95" s="1149"/>
      <c r="BM95" s="1157"/>
      <c r="BN95" s="1157"/>
      <c r="BO95" s="1157"/>
      <c r="BP95" s="1163"/>
      <c r="BQ95" s="1180"/>
    </row>
    <row r="96" spans="1:82" x14ac:dyDescent="0.3">
      <c r="A96" s="111" t="s">
        <v>10</v>
      </c>
      <c r="B96" s="1191">
        <v>7</v>
      </c>
      <c r="C96" s="1184">
        <f>C89*B96</f>
        <v>0</v>
      </c>
      <c r="D96" s="1181">
        <f>D89*B96</f>
        <v>8400</v>
      </c>
      <c r="E96" s="1181">
        <f>E89*B96</f>
        <v>6300</v>
      </c>
      <c r="F96" s="1181">
        <f>F89*B96</f>
        <v>6300</v>
      </c>
      <c r="G96" s="1181">
        <f>G89*B96</f>
        <v>6300</v>
      </c>
      <c r="H96" s="1194">
        <f>H89*B96</f>
        <v>6300</v>
      </c>
      <c r="I96" s="1191">
        <f>I89*B96</f>
        <v>12600</v>
      </c>
      <c r="J96" s="1179">
        <f t="shared" si="62"/>
        <v>33600</v>
      </c>
      <c r="O96" s="111" t="s">
        <v>10</v>
      </c>
      <c r="P96" s="1191">
        <v>7</v>
      </c>
      <c r="Q96" s="1184">
        <f>Q89*P96</f>
        <v>0</v>
      </c>
      <c r="R96" s="1181">
        <f>R89*P96</f>
        <v>12600</v>
      </c>
      <c r="S96" s="1181">
        <f>S89*P96</f>
        <v>6300</v>
      </c>
      <c r="T96" s="1181">
        <f>T89*P96</f>
        <v>6300</v>
      </c>
      <c r="U96" s="1181">
        <f>U89*P96</f>
        <v>6300</v>
      </c>
      <c r="V96" s="1194">
        <f>V89*P96</f>
        <v>12600</v>
      </c>
      <c r="W96" s="1191">
        <f>W89*P96</f>
        <v>18900</v>
      </c>
      <c r="X96" s="1179">
        <f t="shared" ref="X96" si="67">Q96+R96+S96+T96+U96+V96</f>
        <v>44100</v>
      </c>
      <c r="AC96" s="111" t="s">
        <v>10</v>
      </c>
      <c r="AD96" s="1191">
        <v>7</v>
      </c>
      <c r="AE96" s="1184">
        <f>AE89*AD96</f>
        <v>0</v>
      </c>
      <c r="AF96" s="1181">
        <f>AF89*AD96</f>
        <v>25200</v>
      </c>
      <c r="AG96" s="1181">
        <f>AG89*AD96</f>
        <v>12600</v>
      </c>
      <c r="AH96" s="1181">
        <f>AH89*AD96</f>
        <v>25200</v>
      </c>
      <c r="AI96" s="1181">
        <f>AI89*AD96</f>
        <v>12600</v>
      </c>
      <c r="AJ96" s="1194">
        <f>AJ89*AD96</f>
        <v>33600</v>
      </c>
      <c r="AK96" s="1179">
        <f t="shared" ref="AK96" si="68">AE96+AF96+AG96+AH96+AI96</f>
        <v>75600</v>
      </c>
      <c r="AP96" s="111" t="s">
        <v>10</v>
      </c>
      <c r="AQ96" s="1191">
        <v>7</v>
      </c>
      <c r="AR96" s="1184">
        <f>AR89*AQ96</f>
        <v>0</v>
      </c>
      <c r="AS96" s="1181">
        <f>AS89*AQ96</f>
        <v>25200</v>
      </c>
      <c r="AT96" s="1181">
        <f>AT89*AQ96</f>
        <v>25200</v>
      </c>
      <c r="AU96" s="1181">
        <f>AU89*AQ96</f>
        <v>12600</v>
      </c>
      <c r="AV96" s="1181">
        <f>AV89*AQ96</f>
        <v>25200</v>
      </c>
      <c r="AW96" s="1194">
        <f>AW89*AQ96</f>
        <v>42000</v>
      </c>
      <c r="AX96" s="1179">
        <f t="shared" ref="AX96" si="69">AR96+AS96+AT96+AU96+AV96</f>
        <v>88200</v>
      </c>
      <c r="BC96" s="111" t="s">
        <v>10</v>
      </c>
      <c r="BD96" s="1191">
        <v>7</v>
      </c>
      <c r="BE96" s="1184">
        <f>BE89*BD96</f>
        <v>0</v>
      </c>
      <c r="BF96" s="1181">
        <f>BF89*BD96</f>
        <v>8400</v>
      </c>
      <c r="BG96" s="1181">
        <f>BG89*BD96</f>
        <v>6300</v>
      </c>
      <c r="BH96" s="1181">
        <f>BH89*BD96</f>
        <v>18900</v>
      </c>
      <c r="BI96" s="1181">
        <f>BI89*BD96</f>
        <v>18900</v>
      </c>
      <c r="BJ96" s="1194">
        <f>BJ89*BD96</f>
        <v>25200</v>
      </c>
      <c r="BK96" s="1191">
        <f>BK89*BD96</f>
        <v>46200</v>
      </c>
      <c r="BL96" s="1148">
        <f>BE96+BF96+BG96+BH96+BI96+BJ96</f>
        <v>77700</v>
      </c>
      <c r="BM96" s="1181">
        <f>BM89*BD96</f>
        <v>25200</v>
      </c>
      <c r="BN96" s="1181">
        <f>BN89*BD96</f>
        <v>25200</v>
      </c>
      <c r="BO96" s="1181">
        <f>BO89*BD96</f>
        <v>25200</v>
      </c>
      <c r="BP96" s="1194">
        <f>BP89*BD96</f>
        <v>25200</v>
      </c>
      <c r="BQ96" s="1179">
        <f t="shared" si="66"/>
        <v>178500</v>
      </c>
    </row>
    <row r="97" spans="1:69" x14ac:dyDescent="0.3">
      <c r="A97" s="112" t="s">
        <v>17</v>
      </c>
      <c r="B97" s="1192"/>
      <c r="C97" s="1185"/>
      <c r="D97" s="1182"/>
      <c r="E97" s="1182"/>
      <c r="F97" s="1182"/>
      <c r="G97" s="1182"/>
      <c r="H97" s="1195"/>
      <c r="I97" s="1192"/>
      <c r="J97" s="1200"/>
      <c r="O97" s="112" t="s">
        <v>17</v>
      </c>
      <c r="P97" s="1192"/>
      <c r="Q97" s="1185"/>
      <c r="R97" s="1182"/>
      <c r="S97" s="1182"/>
      <c r="T97" s="1182"/>
      <c r="U97" s="1182"/>
      <c r="V97" s="1195"/>
      <c r="W97" s="1192"/>
      <c r="X97" s="1200"/>
      <c r="AC97" s="112" t="s">
        <v>17</v>
      </c>
      <c r="AD97" s="1192"/>
      <c r="AE97" s="1185"/>
      <c r="AF97" s="1182"/>
      <c r="AG97" s="1182"/>
      <c r="AH97" s="1182"/>
      <c r="AI97" s="1182"/>
      <c r="AJ97" s="1195"/>
      <c r="AK97" s="1200"/>
      <c r="AP97" s="112" t="s">
        <v>17</v>
      </c>
      <c r="AQ97" s="1192"/>
      <c r="AR97" s="1185"/>
      <c r="AS97" s="1182"/>
      <c r="AT97" s="1182"/>
      <c r="AU97" s="1182"/>
      <c r="AV97" s="1182"/>
      <c r="AW97" s="1195"/>
      <c r="AX97" s="1200"/>
      <c r="BC97" s="112" t="s">
        <v>17</v>
      </c>
      <c r="BD97" s="1192"/>
      <c r="BE97" s="1185"/>
      <c r="BF97" s="1182"/>
      <c r="BG97" s="1182"/>
      <c r="BH97" s="1182"/>
      <c r="BI97" s="1182"/>
      <c r="BJ97" s="1195"/>
      <c r="BK97" s="1192"/>
      <c r="BL97" s="1190"/>
      <c r="BM97" s="1182"/>
      <c r="BN97" s="1182"/>
      <c r="BO97" s="1182"/>
      <c r="BP97" s="1195"/>
      <c r="BQ97" s="1200"/>
    </row>
    <row r="98" spans="1:69" ht="15" thickBot="1" x14ac:dyDescent="0.35">
      <c r="A98" s="113" t="s">
        <v>18</v>
      </c>
      <c r="B98" s="1193"/>
      <c r="C98" s="1186"/>
      <c r="D98" s="1183"/>
      <c r="E98" s="1183"/>
      <c r="F98" s="1183"/>
      <c r="G98" s="1183"/>
      <c r="H98" s="1196"/>
      <c r="I98" s="1193"/>
      <c r="J98" s="1180"/>
      <c r="O98" s="113" t="s">
        <v>18</v>
      </c>
      <c r="P98" s="1193"/>
      <c r="Q98" s="1186"/>
      <c r="R98" s="1183"/>
      <c r="S98" s="1183"/>
      <c r="T98" s="1183"/>
      <c r="U98" s="1183"/>
      <c r="V98" s="1196"/>
      <c r="W98" s="1193"/>
      <c r="X98" s="1180"/>
      <c r="AC98" s="113" t="s">
        <v>18</v>
      </c>
      <c r="AD98" s="1193"/>
      <c r="AE98" s="1186"/>
      <c r="AF98" s="1183"/>
      <c r="AG98" s="1183"/>
      <c r="AH98" s="1183"/>
      <c r="AI98" s="1183"/>
      <c r="AJ98" s="1196"/>
      <c r="AK98" s="1180"/>
      <c r="AP98" s="113" t="s">
        <v>18</v>
      </c>
      <c r="AQ98" s="1193"/>
      <c r="AR98" s="1186"/>
      <c r="AS98" s="1183"/>
      <c r="AT98" s="1183"/>
      <c r="AU98" s="1183"/>
      <c r="AV98" s="1183"/>
      <c r="AW98" s="1196"/>
      <c r="AX98" s="1180"/>
      <c r="BC98" s="113" t="s">
        <v>18</v>
      </c>
      <c r="BD98" s="1193"/>
      <c r="BE98" s="1186"/>
      <c r="BF98" s="1183"/>
      <c r="BG98" s="1183"/>
      <c r="BH98" s="1183"/>
      <c r="BI98" s="1183"/>
      <c r="BJ98" s="1196"/>
      <c r="BK98" s="1193"/>
      <c r="BL98" s="1149"/>
      <c r="BM98" s="1183"/>
      <c r="BN98" s="1183"/>
      <c r="BO98" s="1183"/>
      <c r="BP98" s="1196"/>
      <c r="BQ98" s="1180"/>
    </row>
    <row r="99" spans="1:69" x14ac:dyDescent="0.3">
      <c r="A99" s="114" t="s">
        <v>14</v>
      </c>
      <c r="B99" s="1230">
        <v>10</v>
      </c>
      <c r="C99" s="1232">
        <f>C89*B99</f>
        <v>0</v>
      </c>
      <c r="D99" s="1266">
        <f>D89*B99</f>
        <v>12000</v>
      </c>
      <c r="E99" s="1266">
        <f>E89*B99</f>
        <v>9000</v>
      </c>
      <c r="F99" s="1266">
        <f>F89*B99</f>
        <v>9000</v>
      </c>
      <c r="G99" s="1266">
        <f>G89*B99</f>
        <v>9000</v>
      </c>
      <c r="H99" s="1237">
        <f>H89*B99</f>
        <v>9000</v>
      </c>
      <c r="I99" s="1230">
        <f>I89*B99</f>
        <v>18000</v>
      </c>
      <c r="J99" s="1179">
        <f t="shared" si="62"/>
        <v>48000</v>
      </c>
      <c r="O99" s="114" t="s">
        <v>14</v>
      </c>
      <c r="P99" s="1230">
        <v>10</v>
      </c>
      <c r="Q99" s="1232">
        <f>Q89*P99</f>
        <v>0</v>
      </c>
      <c r="R99" s="1266">
        <f>R89*P99</f>
        <v>18000</v>
      </c>
      <c r="S99" s="1266">
        <f>S89*P99</f>
        <v>9000</v>
      </c>
      <c r="T99" s="1266">
        <f>T89*P99</f>
        <v>9000</v>
      </c>
      <c r="U99" s="1266">
        <f>U89*P99</f>
        <v>9000</v>
      </c>
      <c r="V99" s="1237">
        <f>V89*P99</f>
        <v>18000</v>
      </c>
      <c r="W99" s="1230">
        <f>W89*P99</f>
        <v>27000</v>
      </c>
      <c r="X99" s="1179">
        <f t="shared" ref="X99" si="70">Q99+R99+S99+T99+U99+V99</f>
        <v>63000</v>
      </c>
      <c r="AC99" s="114" t="s">
        <v>14</v>
      </c>
      <c r="AD99" s="1230">
        <v>10</v>
      </c>
      <c r="AE99" s="1232">
        <f>AE89*AD99</f>
        <v>0</v>
      </c>
      <c r="AF99" s="1266">
        <f>AF89*AD99</f>
        <v>36000</v>
      </c>
      <c r="AG99" s="1266">
        <f>AG89*AD99</f>
        <v>18000</v>
      </c>
      <c r="AH99" s="1266">
        <f>AH89*AD99</f>
        <v>36000</v>
      </c>
      <c r="AI99" s="1266">
        <f>AI89*AD99</f>
        <v>18000</v>
      </c>
      <c r="AJ99" s="1237">
        <f>AJ89*AD99</f>
        <v>48000</v>
      </c>
      <c r="AK99" s="1179">
        <f t="shared" ref="AK99" si="71">AE99+AF99+AG99+AH99+AI99</f>
        <v>108000</v>
      </c>
      <c r="AP99" s="114" t="s">
        <v>14</v>
      </c>
      <c r="AQ99" s="1230">
        <v>10</v>
      </c>
      <c r="AR99" s="1232">
        <f>AR89*AQ99</f>
        <v>0</v>
      </c>
      <c r="AS99" s="1266">
        <f>AS89*AQ99</f>
        <v>36000</v>
      </c>
      <c r="AT99" s="1266">
        <f>AT89*AQ99</f>
        <v>36000</v>
      </c>
      <c r="AU99" s="1266">
        <f>AU89*AQ99</f>
        <v>18000</v>
      </c>
      <c r="AV99" s="1266">
        <f>AV89*AQ99</f>
        <v>36000</v>
      </c>
      <c r="AW99" s="1237">
        <f>AW89*AQ99</f>
        <v>60000</v>
      </c>
      <c r="AX99" s="1179">
        <f t="shared" ref="AX99" si="72">AR99+AS99+AT99+AU99+AV99</f>
        <v>126000</v>
      </c>
      <c r="BC99" s="114" t="s">
        <v>14</v>
      </c>
      <c r="BD99" s="1230">
        <v>10</v>
      </c>
      <c r="BE99" s="1232">
        <f>BE89*BD99</f>
        <v>0</v>
      </c>
      <c r="BF99" s="1266">
        <f>BF89*BD99</f>
        <v>12000</v>
      </c>
      <c r="BG99" s="1266">
        <f>BG89*BD99</f>
        <v>9000</v>
      </c>
      <c r="BH99" s="1266">
        <f>BH89*BD99</f>
        <v>27000</v>
      </c>
      <c r="BI99" s="1266">
        <f>BI89*BD99</f>
        <v>27000</v>
      </c>
      <c r="BJ99" s="1237">
        <f>BJ89*BD99</f>
        <v>36000</v>
      </c>
      <c r="BK99" s="1230">
        <f>BK89*BD99</f>
        <v>66000</v>
      </c>
      <c r="BL99" s="1148">
        <f>BE99+BF99+BG99+BH99+BI99+BJ99</f>
        <v>111000</v>
      </c>
      <c r="BM99" s="1266">
        <f>BM89*BD99</f>
        <v>36000</v>
      </c>
      <c r="BN99" s="1266">
        <f>BN89*BD99</f>
        <v>36000</v>
      </c>
      <c r="BO99" s="1266">
        <f>BO89*BD99</f>
        <v>36000</v>
      </c>
      <c r="BP99" s="1237">
        <f>BP89*BD99</f>
        <v>36000</v>
      </c>
      <c r="BQ99" s="1179">
        <f t="shared" si="66"/>
        <v>255000</v>
      </c>
    </row>
    <row r="100" spans="1:69" ht="15" thickBot="1" x14ac:dyDescent="0.35">
      <c r="A100" s="115" t="s">
        <v>19</v>
      </c>
      <c r="B100" s="1231"/>
      <c r="C100" s="1233"/>
      <c r="D100" s="1267"/>
      <c r="E100" s="1267"/>
      <c r="F100" s="1267"/>
      <c r="G100" s="1267"/>
      <c r="H100" s="1238"/>
      <c r="I100" s="1231"/>
      <c r="J100" s="1180"/>
      <c r="O100" s="115" t="s">
        <v>19</v>
      </c>
      <c r="P100" s="1231"/>
      <c r="Q100" s="1233"/>
      <c r="R100" s="1267"/>
      <c r="S100" s="1267"/>
      <c r="T100" s="1267"/>
      <c r="U100" s="1267"/>
      <c r="V100" s="1238"/>
      <c r="W100" s="1231"/>
      <c r="X100" s="1180"/>
      <c r="AC100" s="115" t="s">
        <v>19</v>
      </c>
      <c r="AD100" s="1231"/>
      <c r="AE100" s="1233"/>
      <c r="AF100" s="1267"/>
      <c r="AG100" s="1267"/>
      <c r="AH100" s="1267"/>
      <c r="AI100" s="1267"/>
      <c r="AJ100" s="1238"/>
      <c r="AK100" s="1180"/>
      <c r="AP100" s="115" t="s">
        <v>19</v>
      </c>
      <c r="AQ100" s="1231"/>
      <c r="AR100" s="1233"/>
      <c r="AS100" s="1267"/>
      <c r="AT100" s="1267"/>
      <c r="AU100" s="1267"/>
      <c r="AV100" s="1267"/>
      <c r="AW100" s="1238"/>
      <c r="AX100" s="1180"/>
      <c r="BC100" s="115" t="s">
        <v>19</v>
      </c>
      <c r="BD100" s="1231"/>
      <c r="BE100" s="1233"/>
      <c r="BF100" s="1267"/>
      <c r="BG100" s="1267"/>
      <c r="BH100" s="1267"/>
      <c r="BI100" s="1267"/>
      <c r="BJ100" s="1238"/>
      <c r="BK100" s="1231"/>
      <c r="BL100" s="1149"/>
      <c r="BM100" s="1267"/>
      <c r="BN100" s="1267"/>
      <c r="BO100" s="1267"/>
      <c r="BP100" s="1238"/>
      <c r="BQ100" s="1180"/>
    </row>
    <row r="101" spans="1:69" ht="15" thickBot="1" x14ac:dyDescent="0.35">
      <c r="A101" s="116" t="s">
        <v>15</v>
      </c>
      <c r="B101" s="131">
        <v>15</v>
      </c>
      <c r="C101" s="147">
        <f>C89*B101</f>
        <v>0</v>
      </c>
      <c r="D101" s="147">
        <f>D89*B101</f>
        <v>18000</v>
      </c>
      <c r="E101" s="158">
        <f>E89*B101</f>
        <v>13500</v>
      </c>
      <c r="F101" s="158">
        <f>F89*B101</f>
        <v>13500</v>
      </c>
      <c r="G101" s="158">
        <f>G89*B101</f>
        <v>13500</v>
      </c>
      <c r="H101" s="132">
        <f>H89*B101</f>
        <v>13500</v>
      </c>
      <c r="I101" s="131">
        <f>I89*B101</f>
        <v>27000</v>
      </c>
      <c r="J101" s="13">
        <f t="shared" si="62"/>
        <v>72000</v>
      </c>
      <c r="O101" s="116" t="s">
        <v>15</v>
      </c>
      <c r="P101" s="131">
        <v>15</v>
      </c>
      <c r="Q101" s="147">
        <f>Q89*P101</f>
        <v>0</v>
      </c>
      <c r="R101" s="147">
        <f>R89*P101</f>
        <v>27000</v>
      </c>
      <c r="S101" s="158">
        <f>S89*P101</f>
        <v>13500</v>
      </c>
      <c r="T101" s="158">
        <f>T89*P101</f>
        <v>13500</v>
      </c>
      <c r="U101" s="158">
        <f>U89*P101</f>
        <v>13500</v>
      </c>
      <c r="V101" s="132">
        <f>V89*P101</f>
        <v>27000</v>
      </c>
      <c r="W101" s="131">
        <f>W89*P101</f>
        <v>40500</v>
      </c>
      <c r="X101" s="13">
        <f t="shared" ref="X101:X104" si="73">Q101+R101+S101+T101+U101+V101</f>
        <v>94500</v>
      </c>
      <c r="AC101" s="116" t="s">
        <v>15</v>
      </c>
      <c r="AD101" s="131">
        <v>15</v>
      </c>
      <c r="AE101" s="147">
        <f>AE89*AD101</f>
        <v>0</v>
      </c>
      <c r="AF101" s="147">
        <f>AF89*AD101</f>
        <v>54000</v>
      </c>
      <c r="AG101" s="158">
        <f>AG89*AD101</f>
        <v>27000</v>
      </c>
      <c r="AH101" s="158">
        <f>AH89*AD101</f>
        <v>54000</v>
      </c>
      <c r="AI101" s="158">
        <f>AI89*AD101</f>
        <v>27000</v>
      </c>
      <c r="AJ101" s="131">
        <f>AJ89*AD101</f>
        <v>72000</v>
      </c>
      <c r="AK101" s="671">
        <f t="shared" ref="AK101:AK104" si="74">AE101+AF101+AG101+AH101+AI101</f>
        <v>162000</v>
      </c>
      <c r="AP101" s="116" t="s">
        <v>15</v>
      </c>
      <c r="AQ101" s="131">
        <v>15</v>
      </c>
      <c r="AR101" s="147">
        <f>AR89*AQ101</f>
        <v>0</v>
      </c>
      <c r="AS101" s="147">
        <f>AS89*AQ101</f>
        <v>54000</v>
      </c>
      <c r="AT101" s="158">
        <f>AT89*AQ101</f>
        <v>54000</v>
      </c>
      <c r="AU101" s="158">
        <f>AU89*AQ101</f>
        <v>27000</v>
      </c>
      <c r="AV101" s="158">
        <f>AV89*AQ101</f>
        <v>54000</v>
      </c>
      <c r="AW101" s="131">
        <f>AW89*AQ101</f>
        <v>90000</v>
      </c>
      <c r="AX101" s="671">
        <f t="shared" ref="AX101:AX104" si="75">AR101+AS101+AT101+AU101+AV101</f>
        <v>189000</v>
      </c>
      <c r="BC101" s="116" t="s">
        <v>15</v>
      </c>
      <c r="BD101" s="131">
        <v>15</v>
      </c>
      <c r="BE101" s="147">
        <f>BE89*BD101</f>
        <v>0</v>
      </c>
      <c r="BF101" s="147">
        <f>BF89*BD101</f>
        <v>18000</v>
      </c>
      <c r="BG101" s="158">
        <f>BG89*BD101</f>
        <v>13500</v>
      </c>
      <c r="BH101" s="158">
        <f>BH89*BD101</f>
        <v>40500</v>
      </c>
      <c r="BI101" s="158">
        <f>BI89*BD101</f>
        <v>40500</v>
      </c>
      <c r="BJ101" s="132">
        <f>BJ89*BD101</f>
        <v>54000</v>
      </c>
      <c r="BK101" s="131">
        <f>BK89*BD101</f>
        <v>99000</v>
      </c>
      <c r="BL101" s="13">
        <f>BE101+BF101+BG101+BH101+BI101+BJ101</f>
        <v>166500</v>
      </c>
      <c r="BM101" s="158">
        <f>BM89*BD101</f>
        <v>54000</v>
      </c>
      <c r="BN101" s="158">
        <f>BN89*BD101</f>
        <v>54000</v>
      </c>
      <c r="BO101" s="158">
        <f>BO89*BD101</f>
        <v>54000</v>
      </c>
      <c r="BP101" s="132">
        <f>BP89*BD101</f>
        <v>54000</v>
      </c>
      <c r="BQ101" s="13">
        <f t="shared" si="66"/>
        <v>382500</v>
      </c>
    </row>
    <row r="102" spans="1:69" ht="15" thickBot="1" x14ac:dyDescent="0.35">
      <c r="A102" s="670" t="s">
        <v>25</v>
      </c>
      <c r="B102" s="133">
        <v>20</v>
      </c>
      <c r="C102" s="148">
        <f>C89*B102</f>
        <v>0</v>
      </c>
      <c r="D102" s="148">
        <f>D89*B102</f>
        <v>24000</v>
      </c>
      <c r="E102" s="159">
        <f>E89*B102</f>
        <v>18000</v>
      </c>
      <c r="F102" s="159">
        <f>F89*B102</f>
        <v>18000</v>
      </c>
      <c r="G102" s="159">
        <f>G89*B102</f>
        <v>18000</v>
      </c>
      <c r="H102" s="134">
        <f>H89*B102</f>
        <v>18000</v>
      </c>
      <c r="I102" s="133">
        <f>I89*B102</f>
        <v>36000</v>
      </c>
      <c r="J102" s="13">
        <f t="shared" si="62"/>
        <v>96000</v>
      </c>
      <c r="O102" s="670" t="s">
        <v>25</v>
      </c>
      <c r="P102" s="133">
        <v>20</v>
      </c>
      <c r="Q102" s="148">
        <f>Q89*P102</f>
        <v>0</v>
      </c>
      <c r="R102" s="148">
        <f>R89*P102</f>
        <v>36000</v>
      </c>
      <c r="S102" s="159">
        <f>S89*P102</f>
        <v>18000</v>
      </c>
      <c r="T102" s="159">
        <f>T89*P102</f>
        <v>18000</v>
      </c>
      <c r="U102" s="159">
        <f>U89*P102</f>
        <v>18000</v>
      </c>
      <c r="V102" s="134">
        <f>V89*P102</f>
        <v>36000</v>
      </c>
      <c r="W102" s="133">
        <f>W89*P102</f>
        <v>54000</v>
      </c>
      <c r="X102" s="13">
        <f t="shared" si="73"/>
        <v>126000</v>
      </c>
      <c r="AC102" s="670" t="s">
        <v>25</v>
      </c>
      <c r="AD102" s="133">
        <v>20</v>
      </c>
      <c r="AE102" s="148">
        <f>AE89*AD102</f>
        <v>0</v>
      </c>
      <c r="AF102" s="148">
        <f>AF89*AD102</f>
        <v>72000</v>
      </c>
      <c r="AG102" s="159">
        <f>AG89*AD102</f>
        <v>36000</v>
      </c>
      <c r="AH102" s="159">
        <f>AH89*AD102</f>
        <v>72000</v>
      </c>
      <c r="AI102" s="159">
        <f>AI89*AD102</f>
        <v>36000</v>
      </c>
      <c r="AJ102" s="133">
        <f>AJ89*AD102</f>
        <v>96000</v>
      </c>
      <c r="AK102" s="671">
        <f t="shared" si="74"/>
        <v>216000</v>
      </c>
      <c r="AP102" s="670" t="s">
        <v>25</v>
      </c>
      <c r="AQ102" s="133">
        <v>20</v>
      </c>
      <c r="AR102" s="148">
        <f>AR89*AQ102</f>
        <v>0</v>
      </c>
      <c r="AS102" s="148">
        <f>AS89*AQ102</f>
        <v>72000</v>
      </c>
      <c r="AT102" s="159">
        <f>AT89*AQ102</f>
        <v>72000</v>
      </c>
      <c r="AU102" s="159">
        <f>AU89*AQ102</f>
        <v>36000</v>
      </c>
      <c r="AV102" s="159">
        <f>AV89*AQ102</f>
        <v>72000</v>
      </c>
      <c r="AW102" s="133">
        <f>AW89*AQ102</f>
        <v>120000</v>
      </c>
      <c r="AX102" s="671">
        <f t="shared" si="75"/>
        <v>252000</v>
      </c>
      <c r="BC102" s="670" t="s">
        <v>25</v>
      </c>
      <c r="BD102" s="133">
        <v>20</v>
      </c>
      <c r="BE102" s="148">
        <f>BE89*BD102</f>
        <v>0</v>
      </c>
      <c r="BF102" s="148">
        <f>BF89*BD102</f>
        <v>24000</v>
      </c>
      <c r="BG102" s="159">
        <f>BG89*BD102</f>
        <v>18000</v>
      </c>
      <c r="BH102" s="159">
        <f>BH89*BD102</f>
        <v>54000</v>
      </c>
      <c r="BI102" s="159">
        <f>BI89*BD102</f>
        <v>54000</v>
      </c>
      <c r="BJ102" s="134">
        <f>BJ89*BD102</f>
        <v>72000</v>
      </c>
      <c r="BK102" s="133">
        <f>BK89*BD102</f>
        <v>132000</v>
      </c>
      <c r="BL102" s="13">
        <f>BE102+BF102+BG102+BH102+BI102+BJ102</f>
        <v>222000</v>
      </c>
      <c r="BM102" s="159">
        <f>BM89*BD102</f>
        <v>72000</v>
      </c>
      <c r="BN102" s="159">
        <f>BN89*BD102</f>
        <v>72000</v>
      </c>
      <c r="BO102" s="159">
        <f>BO89*BD102</f>
        <v>72000</v>
      </c>
      <c r="BP102" s="134">
        <f>BP89*BD102</f>
        <v>72000</v>
      </c>
      <c r="BQ102" s="13">
        <f t="shared" si="66"/>
        <v>510000</v>
      </c>
    </row>
    <row r="103" spans="1:69" ht="15" thickBot="1" x14ac:dyDescent="0.35">
      <c r="A103" s="117" t="s">
        <v>13</v>
      </c>
      <c r="B103" s="135">
        <v>35</v>
      </c>
      <c r="C103" s="149">
        <f>C89*B103</f>
        <v>0</v>
      </c>
      <c r="D103" s="149">
        <f>D89*B103</f>
        <v>42000</v>
      </c>
      <c r="E103" s="160">
        <f>E89*B103</f>
        <v>31500</v>
      </c>
      <c r="F103" s="160">
        <f>F89*B103</f>
        <v>31500</v>
      </c>
      <c r="G103" s="160">
        <f>G89*B103</f>
        <v>31500</v>
      </c>
      <c r="H103" s="136">
        <f>H89*B103</f>
        <v>31500</v>
      </c>
      <c r="I103" s="135">
        <f>I89*B103</f>
        <v>63000</v>
      </c>
      <c r="J103" s="13">
        <f t="shared" si="62"/>
        <v>168000</v>
      </c>
      <c r="O103" s="117" t="s">
        <v>13</v>
      </c>
      <c r="P103" s="135">
        <v>35</v>
      </c>
      <c r="Q103" s="149">
        <f>Q89*P103</f>
        <v>0</v>
      </c>
      <c r="R103" s="149">
        <f>R89*P103</f>
        <v>63000</v>
      </c>
      <c r="S103" s="160">
        <f>S89*P103</f>
        <v>31500</v>
      </c>
      <c r="T103" s="160">
        <f>T89*P103</f>
        <v>31500</v>
      </c>
      <c r="U103" s="160">
        <f>U89*P103</f>
        <v>31500</v>
      </c>
      <c r="V103" s="136">
        <f>V89*P103</f>
        <v>63000</v>
      </c>
      <c r="W103" s="135">
        <f>W89*P103</f>
        <v>94500</v>
      </c>
      <c r="X103" s="13">
        <f t="shared" si="73"/>
        <v>220500</v>
      </c>
      <c r="AC103" s="117" t="s">
        <v>13</v>
      </c>
      <c r="AD103" s="135">
        <v>35</v>
      </c>
      <c r="AE103" s="149">
        <f>AE89*AD103</f>
        <v>0</v>
      </c>
      <c r="AF103" s="149">
        <f>AF89*AD103</f>
        <v>126000</v>
      </c>
      <c r="AG103" s="160">
        <f>AG89*AD103</f>
        <v>63000</v>
      </c>
      <c r="AH103" s="160">
        <f>AH89*AD103</f>
        <v>126000</v>
      </c>
      <c r="AI103" s="160">
        <f>AI89*AD103</f>
        <v>63000</v>
      </c>
      <c r="AJ103" s="135">
        <f>AJ89*AD103</f>
        <v>168000</v>
      </c>
      <c r="AK103" s="671">
        <f t="shared" si="74"/>
        <v>378000</v>
      </c>
      <c r="AP103" s="117" t="s">
        <v>13</v>
      </c>
      <c r="AQ103" s="135">
        <v>35</v>
      </c>
      <c r="AR103" s="149">
        <f>AR89*AQ103</f>
        <v>0</v>
      </c>
      <c r="AS103" s="149">
        <f>AS89*AQ103</f>
        <v>126000</v>
      </c>
      <c r="AT103" s="160">
        <f>AT89*AQ103</f>
        <v>126000</v>
      </c>
      <c r="AU103" s="160">
        <f>AU89*AQ103</f>
        <v>63000</v>
      </c>
      <c r="AV103" s="160">
        <f>AV89*AQ103</f>
        <v>126000</v>
      </c>
      <c r="AW103" s="135">
        <f>AW89*AQ103</f>
        <v>210000</v>
      </c>
      <c r="AX103" s="671">
        <f t="shared" si="75"/>
        <v>441000</v>
      </c>
      <c r="BC103" s="117" t="s">
        <v>13</v>
      </c>
      <c r="BD103" s="135">
        <v>35</v>
      </c>
      <c r="BE103" s="149">
        <f>BE89*BD103</f>
        <v>0</v>
      </c>
      <c r="BF103" s="149">
        <f>BF89*BD103</f>
        <v>42000</v>
      </c>
      <c r="BG103" s="160">
        <f>BG89*BD103</f>
        <v>31500</v>
      </c>
      <c r="BH103" s="160">
        <f>BH89*BD103</f>
        <v>94500</v>
      </c>
      <c r="BI103" s="160">
        <f>BI89*BD103</f>
        <v>94500</v>
      </c>
      <c r="BJ103" s="136">
        <f>BJ89*BD103</f>
        <v>126000</v>
      </c>
      <c r="BK103" s="135">
        <f>BK89*BD103</f>
        <v>231000</v>
      </c>
      <c r="BL103" s="13">
        <f>BE103+BF103+BG103+BH103+BI103+BJ103</f>
        <v>388500</v>
      </c>
      <c r="BM103" s="160">
        <f>BM89*BD103</f>
        <v>126000</v>
      </c>
      <c r="BN103" s="160">
        <f>BN89*BD103</f>
        <v>126000</v>
      </c>
      <c r="BO103" s="160">
        <f>BO89*BD103</f>
        <v>126000</v>
      </c>
      <c r="BP103" s="136">
        <f>BP89*BD103</f>
        <v>126000</v>
      </c>
      <c r="BQ103" s="13">
        <f t="shared" si="66"/>
        <v>892500</v>
      </c>
    </row>
    <row r="104" spans="1:69" ht="15" thickBot="1" x14ac:dyDescent="0.35">
      <c r="A104" s="118" t="s">
        <v>11</v>
      </c>
      <c r="B104" s="137">
        <v>40</v>
      </c>
      <c r="C104" s="856">
        <f>C89*B104</f>
        <v>0</v>
      </c>
      <c r="D104" s="856">
        <f>D89*B104</f>
        <v>48000</v>
      </c>
      <c r="E104" s="857">
        <f>E89*B104</f>
        <v>36000</v>
      </c>
      <c r="F104" s="857">
        <f>F89*B104</f>
        <v>36000</v>
      </c>
      <c r="G104" s="857">
        <f>G89*B104</f>
        <v>36000</v>
      </c>
      <c r="H104" s="138">
        <f>H89*B104</f>
        <v>36000</v>
      </c>
      <c r="I104" s="858">
        <f>I89*B104</f>
        <v>72000</v>
      </c>
      <c r="J104" s="672">
        <f t="shared" si="62"/>
        <v>192000</v>
      </c>
      <c r="O104" s="118" t="s">
        <v>11</v>
      </c>
      <c r="P104" s="137">
        <v>40</v>
      </c>
      <c r="Q104" s="856">
        <f>Q89*P104</f>
        <v>0</v>
      </c>
      <c r="R104" s="856">
        <f>R89*P104</f>
        <v>72000</v>
      </c>
      <c r="S104" s="857">
        <f>S89*P104</f>
        <v>36000</v>
      </c>
      <c r="T104" s="857">
        <f>T89*P104</f>
        <v>36000</v>
      </c>
      <c r="U104" s="857">
        <f>U89*P104</f>
        <v>36000</v>
      </c>
      <c r="V104" s="138">
        <f>V89*P104</f>
        <v>72000</v>
      </c>
      <c r="W104" s="858">
        <f>W89*P104</f>
        <v>108000</v>
      </c>
      <c r="X104" s="672">
        <f t="shared" si="73"/>
        <v>252000</v>
      </c>
      <c r="AC104" s="118" t="s">
        <v>11</v>
      </c>
      <c r="AD104" s="137">
        <v>40</v>
      </c>
      <c r="AE104" s="856">
        <f>AE89*AD104</f>
        <v>0</v>
      </c>
      <c r="AF104" s="856">
        <f>AF89*AD104</f>
        <v>144000</v>
      </c>
      <c r="AG104" s="857">
        <f>AG89*AD104</f>
        <v>72000</v>
      </c>
      <c r="AH104" s="857">
        <f>AH89*AD104</f>
        <v>144000</v>
      </c>
      <c r="AI104" s="857">
        <f>AI89*AD104</f>
        <v>72000</v>
      </c>
      <c r="AJ104" s="858">
        <f>AJ89*AD104</f>
        <v>192000</v>
      </c>
      <c r="AK104" s="13">
        <f t="shared" si="74"/>
        <v>432000</v>
      </c>
      <c r="AP104" s="118" t="s">
        <v>11</v>
      </c>
      <c r="AQ104" s="137">
        <v>40</v>
      </c>
      <c r="AR104" s="856">
        <f>AR89*AQ104</f>
        <v>0</v>
      </c>
      <c r="AS104" s="856">
        <f>AS89*AQ104</f>
        <v>144000</v>
      </c>
      <c r="AT104" s="857">
        <f>AT89*AQ104</f>
        <v>144000</v>
      </c>
      <c r="AU104" s="857">
        <f>AU89*AQ104</f>
        <v>72000</v>
      </c>
      <c r="AV104" s="857">
        <f>AV89*AQ104</f>
        <v>144000</v>
      </c>
      <c r="AW104" s="858">
        <f>AW89*AQ104</f>
        <v>240000</v>
      </c>
      <c r="AX104" s="13">
        <f t="shared" si="75"/>
        <v>504000</v>
      </c>
      <c r="BC104" s="118" t="s">
        <v>11</v>
      </c>
      <c r="BD104" s="137">
        <v>40</v>
      </c>
      <c r="BE104" s="856">
        <f>BE89*BD104</f>
        <v>0</v>
      </c>
      <c r="BF104" s="856">
        <f>BF89*BD104</f>
        <v>48000</v>
      </c>
      <c r="BG104" s="857">
        <f>BG89*BD104</f>
        <v>36000</v>
      </c>
      <c r="BH104" s="857">
        <f>BH89*BD104</f>
        <v>108000</v>
      </c>
      <c r="BI104" s="857">
        <f>BI89*BD104</f>
        <v>108000</v>
      </c>
      <c r="BJ104" s="138">
        <f>BJ89*BD104</f>
        <v>144000</v>
      </c>
      <c r="BK104" s="858">
        <f>BK89*BD104</f>
        <v>264000</v>
      </c>
      <c r="BL104" s="672">
        <f>BE104+BF104+BG104+BH104+BI104+BJ104</f>
        <v>444000</v>
      </c>
      <c r="BM104" s="857">
        <f>BM89*BD104</f>
        <v>144000</v>
      </c>
      <c r="BN104" s="857">
        <f>BN89*BD104</f>
        <v>144000</v>
      </c>
      <c r="BO104" s="857">
        <f>BO89*BD104</f>
        <v>144000</v>
      </c>
      <c r="BP104" s="138">
        <f>BP89*BD104</f>
        <v>144000</v>
      </c>
      <c r="BQ104" s="13">
        <f t="shared" si="66"/>
        <v>1020000</v>
      </c>
    </row>
    <row r="105" spans="1:69" ht="15" thickBot="1" x14ac:dyDescent="0.35"/>
    <row r="106" spans="1:69" ht="15" thickBot="1" x14ac:dyDescent="0.35">
      <c r="A106" s="164" t="s">
        <v>35</v>
      </c>
      <c r="B106" s="100" t="s">
        <v>32</v>
      </c>
      <c r="C106" s="1218" t="s">
        <v>43</v>
      </c>
      <c r="D106" s="1222"/>
      <c r="E106" s="1222"/>
      <c r="F106" s="1222"/>
      <c r="G106" s="1222"/>
      <c r="H106" s="1222"/>
      <c r="I106" s="1219"/>
      <c r="J106" s="13" t="s">
        <v>42</v>
      </c>
      <c r="O106" s="164" t="s">
        <v>35</v>
      </c>
      <c r="P106" s="100" t="s">
        <v>32</v>
      </c>
      <c r="Q106" s="1218" t="s">
        <v>95</v>
      </c>
      <c r="R106" s="1222"/>
      <c r="S106" s="1222"/>
      <c r="T106" s="1222"/>
      <c r="U106" s="1222"/>
      <c r="V106" s="1222"/>
      <c r="W106" s="1219"/>
      <c r="X106" s="13" t="s">
        <v>42</v>
      </c>
      <c r="AC106" s="164" t="s">
        <v>35</v>
      </c>
      <c r="AD106" s="100" t="s">
        <v>32</v>
      </c>
      <c r="AE106" s="1218" t="s">
        <v>96</v>
      </c>
      <c r="AF106" s="1222"/>
      <c r="AG106" s="1222"/>
      <c r="AH106" s="1222"/>
      <c r="AI106" s="1222"/>
      <c r="AJ106" s="1219"/>
      <c r="AK106" s="13" t="s">
        <v>42</v>
      </c>
      <c r="AP106" s="164" t="s">
        <v>35</v>
      </c>
      <c r="AQ106" s="100" t="s">
        <v>32</v>
      </c>
      <c r="AR106" s="1218" t="s">
        <v>103</v>
      </c>
      <c r="AS106" s="1222"/>
      <c r="AT106" s="1222"/>
      <c r="AU106" s="1222"/>
      <c r="AV106" s="1222"/>
      <c r="AW106" s="1219"/>
      <c r="AX106" s="13" t="s">
        <v>42</v>
      </c>
      <c r="BC106" s="164" t="s">
        <v>35</v>
      </c>
      <c r="BD106" s="100" t="s">
        <v>32</v>
      </c>
      <c r="BE106" s="1218" t="s">
        <v>110</v>
      </c>
      <c r="BF106" s="1222"/>
      <c r="BG106" s="1222"/>
      <c r="BH106" s="1222"/>
      <c r="BI106" s="1222"/>
      <c r="BJ106" s="1222"/>
      <c r="BK106" s="1219"/>
      <c r="BL106" s="13" t="s">
        <v>113</v>
      </c>
      <c r="BM106" s="1218" t="s">
        <v>111</v>
      </c>
      <c r="BN106" s="1222"/>
      <c r="BO106" s="1222"/>
      <c r="BP106" s="1219"/>
      <c r="BQ106" s="13" t="s">
        <v>112</v>
      </c>
    </row>
    <row r="107" spans="1:69" ht="15.6" thickTop="1" thickBot="1" x14ac:dyDescent="0.35">
      <c r="A107" s="172" t="s">
        <v>39</v>
      </c>
      <c r="B107" s="167" t="s">
        <v>33</v>
      </c>
      <c r="C107" s="140">
        <v>0</v>
      </c>
      <c r="D107" s="151">
        <v>1</v>
      </c>
      <c r="E107" s="151">
        <v>2</v>
      </c>
      <c r="F107" s="151">
        <v>3</v>
      </c>
      <c r="G107" s="151">
        <v>4</v>
      </c>
      <c r="H107" s="101">
        <v>5</v>
      </c>
      <c r="I107" s="13" t="s">
        <v>34</v>
      </c>
      <c r="J107" s="936"/>
      <c r="O107" s="172" t="s">
        <v>39</v>
      </c>
      <c r="P107" s="167" t="s">
        <v>33</v>
      </c>
      <c r="Q107" s="140">
        <v>0</v>
      </c>
      <c r="R107" s="151">
        <v>1</v>
      </c>
      <c r="S107" s="151">
        <v>2</v>
      </c>
      <c r="T107" s="151">
        <v>3</v>
      </c>
      <c r="U107" s="151">
        <v>4</v>
      </c>
      <c r="V107" s="101">
        <v>5</v>
      </c>
      <c r="W107" s="13" t="s">
        <v>34</v>
      </c>
      <c r="X107" s="936"/>
      <c r="AC107" s="172" t="s">
        <v>39</v>
      </c>
      <c r="AD107" s="167" t="s">
        <v>33</v>
      </c>
      <c r="AE107" s="140">
        <v>0</v>
      </c>
      <c r="AF107" s="151">
        <v>1</v>
      </c>
      <c r="AG107" s="151">
        <v>2</v>
      </c>
      <c r="AH107" s="151">
        <v>3</v>
      </c>
      <c r="AI107" s="151">
        <v>4</v>
      </c>
      <c r="AJ107" s="13" t="s">
        <v>34</v>
      </c>
      <c r="AK107" s="936"/>
      <c r="AP107" s="172" t="s">
        <v>39</v>
      </c>
      <c r="AQ107" s="167" t="s">
        <v>33</v>
      </c>
      <c r="AR107" s="140">
        <v>0</v>
      </c>
      <c r="AS107" s="151">
        <v>1</v>
      </c>
      <c r="AT107" s="151">
        <v>2</v>
      </c>
      <c r="AU107" s="151">
        <v>3</v>
      </c>
      <c r="AV107" s="151">
        <v>4</v>
      </c>
      <c r="AW107" s="13" t="s">
        <v>34</v>
      </c>
      <c r="AX107" s="936"/>
      <c r="BC107" s="172" t="s">
        <v>39</v>
      </c>
      <c r="BD107" s="100" t="s">
        <v>33</v>
      </c>
      <c r="BE107" s="140">
        <v>0</v>
      </c>
      <c r="BF107" s="151">
        <v>1</v>
      </c>
      <c r="BG107" s="151">
        <v>2</v>
      </c>
      <c r="BH107" s="151">
        <v>3</v>
      </c>
      <c r="BI107" s="151">
        <v>4</v>
      </c>
      <c r="BJ107" s="101">
        <v>5</v>
      </c>
      <c r="BK107" s="13" t="s">
        <v>34</v>
      </c>
      <c r="BL107" s="936"/>
      <c r="BM107" s="151">
        <v>2</v>
      </c>
      <c r="BN107" s="151">
        <v>3</v>
      </c>
      <c r="BO107" s="151">
        <v>4</v>
      </c>
      <c r="BP107" s="101">
        <v>5</v>
      </c>
      <c r="BQ107" s="936"/>
    </row>
    <row r="108" spans="1:69" ht="15.6" thickTop="1" thickBot="1" x14ac:dyDescent="0.35">
      <c r="A108" s="333" t="s">
        <v>3</v>
      </c>
      <c r="B108" s="329">
        <v>0.2</v>
      </c>
      <c r="C108" s="330">
        <f>C110*B108</f>
        <v>0</v>
      </c>
      <c r="D108" s="330">
        <f>D110*B108</f>
        <v>60</v>
      </c>
      <c r="E108" s="331">
        <f>E110*B108</f>
        <v>45</v>
      </c>
      <c r="F108" s="331">
        <f>F110*B108</f>
        <v>45</v>
      </c>
      <c r="G108" s="331">
        <f>G110*B108</f>
        <v>45</v>
      </c>
      <c r="H108" s="332">
        <f>H110*B108</f>
        <v>45</v>
      </c>
      <c r="I108" s="329">
        <f>I110*B108</f>
        <v>90</v>
      </c>
      <c r="J108" s="921">
        <f>C108+D108+E108+F108+G108+H108</f>
        <v>240</v>
      </c>
      <c r="O108" s="333" t="s">
        <v>3</v>
      </c>
      <c r="P108" s="329">
        <v>0.2</v>
      </c>
      <c r="Q108" s="330">
        <f>Q110*P108</f>
        <v>0</v>
      </c>
      <c r="R108" s="330">
        <f>R110*P108</f>
        <v>90</v>
      </c>
      <c r="S108" s="331">
        <f>S110*P108</f>
        <v>45</v>
      </c>
      <c r="T108" s="331">
        <f>T110*P108</f>
        <v>45</v>
      </c>
      <c r="U108" s="331">
        <f>U110*P108</f>
        <v>45</v>
      </c>
      <c r="V108" s="332">
        <f>V110*P108</f>
        <v>90</v>
      </c>
      <c r="W108" s="329">
        <f>W110*P108</f>
        <v>135</v>
      </c>
      <c r="X108" s="921">
        <f>Q108+R108+S108+T108+U108+V108</f>
        <v>315</v>
      </c>
      <c r="AC108" s="333" t="s">
        <v>3</v>
      </c>
      <c r="AD108" s="329">
        <v>0.2</v>
      </c>
      <c r="AE108" s="330">
        <f>AE110*AD108</f>
        <v>0</v>
      </c>
      <c r="AF108" s="330">
        <f>AF110*AD108</f>
        <v>180</v>
      </c>
      <c r="AG108" s="331">
        <f>AG110*AD108</f>
        <v>90</v>
      </c>
      <c r="AH108" s="331">
        <f>AH110*AD108</f>
        <v>180</v>
      </c>
      <c r="AI108" s="331">
        <f>AI110*AD108</f>
        <v>90</v>
      </c>
      <c r="AJ108" s="329">
        <f>AJ110*AD108</f>
        <v>240</v>
      </c>
      <c r="AK108" s="921">
        <f>AE108+AF108+AG108+AH108+AI108</f>
        <v>540</v>
      </c>
      <c r="AP108" s="333" t="s">
        <v>3</v>
      </c>
      <c r="AQ108" s="329">
        <v>0.2</v>
      </c>
      <c r="AR108" s="330">
        <f>AR110*AQ108</f>
        <v>0</v>
      </c>
      <c r="AS108" s="330">
        <f>AS110*AQ108</f>
        <v>180</v>
      </c>
      <c r="AT108" s="331">
        <f>AT110*AQ108</f>
        <v>180</v>
      </c>
      <c r="AU108" s="331">
        <f>AU110*AQ108</f>
        <v>90</v>
      </c>
      <c r="AV108" s="331">
        <f>AV110*AQ108</f>
        <v>180</v>
      </c>
      <c r="AW108" s="329">
        <f>AW110*AQ108</f>
        <v>300</v>
      </c>
      <c r="AX108" s="921">
        <f>AR108+AS108+AT108+AU108+AV108</f>
        <v>630</v>
      </c>
      <c r="BC108" s="333" t="s">
        <v>3</v>
      </c>
      <c r="BD108" s="329">
        <v>0.2</v>
      </c>
      <c r="BE108" s="330">
        <f>BE110*BD108</f>
        <v>0</v>
      </c>
      <c r="BF108" s="330">
        <f>BF110*BD108</f>
        <v>60</v>
      </c>
      <c r="BG108" s="331">
        <f>BG110*BD108</f>
        <v>45</v>
      </c>
      <c r="BH108" s="331">
        <f>BH110*BD108</f>
        <v>135</v>
      </c>
      <c r="BI108" s="331">
        <f>BI110*BD108</f>
        <v>135</v>
      </c>
      <c r="BJ108" s="332">
        <f>BJ110*BD108</f>
        <v>180</v>
      </c>
      <c r="BK108" s="329">
        <f>BK110*BD108</f>
        <v>330</v>
      </c>
      <c r="BL108" s="921">
        <f t="shared" ref="BL108:BL114" si="76">BE108+BF108+BG108+BH108+BI108+BJ108</f>
        <v>555</v>
      </c>
      <c r="BM108" s="331">
        <f>BM110*BD108</f>
        <v>720</v>
      </c>
      <c r="BN108" s="331">
        <f>BN110*BD108</f>
        <v>720</v>
      </c>
      <c r="BO108" s="331">
        <f>BO110*BD108</f>
        <v>720</v>
      </c>
      <c r="BP108" s="332">
        <f>BP110*BD108</f>
        <v>720</v>
      </c>
      <c r="BQ108" s="520">
        <f>BE108+BF108+BG108+BH108+BI108+BJ108+BM108+BN108+BO108+BP108</f>
        <v>3435</v>
      </c>
    </row>
    <row r="109" spans="1:69" ht="15" thickBot="1" x14ac:dyDescent="0.35">
      <c r="A109" s="328" t="s">
        <v>4</v>
      </c>
      <c r="B109" s="329">
        <v>0.5</v>
      </c>
      <c r="C109" s="330">
        <f>C110*B109</f>
        <v>0</v>
      </c>
      <c r="D109" s="330">
        <f>D110*B109</f>
        <v>150</v>
      </c>
      <c r="E109" s="331">
        <f>E110*B109</f>
        <v>112.5</v>
      </c>
      <c r="F109" s="331">
        <f>F110*B109</f>
        <v>112.5</v>
      </c>
      <c r="G109" s="331">
        <f>G110*B109</f>
        <v>112.5</v>
      </c>
      <c r="H109" s="332">
        <f>H110*B109</f>
        <v>112.5</v>
      </c>
      <c r="I109" s="329">
        <f>I110*B109</f>
        <v>225</v>
      </c>
      <c r="J109" s="13">
        <f t="shared" ref="J109:J114" si="77">C109+D109+E109+F109+G109+H109</f>
        <v>600</v>
      </c>
      <c r="O109" s="328" t="s">
        <v>4</v>
      </c>
      <c r="P109" s="329">
        <v>0.5</v>
      </c>
      <c r="Q109" s="330">
        <f>Q110*P109</f>
        <v>0</v>
      </c>
      <c r="R109" s="330">
        <f>R110*P109</f>
        <v>225</v>
      </c>
      <c r="S109" s="331">
        <f>S110*P109</f>
        <v>112.5</v>
      </c>
      <c r="T109" s="331">
        <f>T110*P109</f>
        <v>112.5</v>
      </c>
      <c r="U109" s="331">
        <f>U110*P109</f>
        <v>112.5</v>
      </c>
      <c r="V109" s="332">
        <f>V110*P109</f>
        <v>225</v>
      </c>
      <c r="W109" s="329">
        <f>W110*P109</f>
        <v>337.5</v>
      </c>
      <c r="X109" s="13">
        <f t="shared" ref="X109:X114" si="78">Q109+R109+S109+T109+U109+V109</f>
        <v>787.5</v>
      </c>
      <c r="AC109" s="328" t="s">
        <v>4</v>
      </c>
      <c r="AD109" s="329">
        <v>0.5</v>
      </c>
      <c r="AE109" s="330">
        <f>AE110*AD109</f>
        <v>0</v>
      </c>
      <c r="AF109" s="330">
        <f>AF110*AD109</f>
        <v>450</v>
      </c>
      <c r="AG109" s="331">
        <f>AG110*AD109</f>
        <v>225</v>
      </c>
      <c r="AH109" s="331">
        <f>AH110*AD109</f>
        <v>450</v>
      </c>
      <c r="AI109" s="331">
        <f>AI110*AD109</f>
        <v>225</v>
      </c>
      <c r="AJ109" s="329">
        <f>AJ110*AD109</f>
        <v>600</v>
      </c>
      <c r="AK109" s="921">
        <f t="shared" ref="AK109:AK114" si="79">AE109+AF109+AG109+AH109+AI109</f>
        <v>1350</v>
      </c>
      <c r="AP109" s="328" t="s">
        <v>4</v>
      </c>
      <c r="AQ109" s="329">
        <v>0.5</v>
      </c>
      <c r="AR109" s="330">
        <f>AR110*AQ109</f>
        <v>0</v>
      </c>
      <c r="AS109" s="330">
        <f>AS110*AQ109</f>
        <v>450</v>
      </c>
      <c r="AT109" s="331">
        <f>AT110*AQ109</f>
        <v>450</v>
      </c>
      <c r="AU109" s="331">
        <f>AU110*AQ109</f>
        <v>225</v>
      </c>
      <c r="AV109" s="331">
        <f>AV110*AQ109</f>
        <v>450</v>
      </c>
      <c r="AW109" s="329">
        <f>AW110*AQ109</f>
        <v>750</v>
      </c>
      <c r="AX109" s="921">
        <f t="shared" ref="AX109:AX114" si="80">AR109+AS109+AT109+AU109+AV109</f>
        <v>1575</v>
      </c>
      <c r="BC109" s="328" t="s">
        <v>4</v>
      </c>
      <c r="BD109" s="329">
        <v>0.5</v>
      </c>
      <c r="BE109" s="330">
        <f>BE110*BD109</f>
        <v>0</v>
      </c>
      <c r="BF109" s="330">
        <f>BF110*BD109</f>
        <v>150</v>
      </c>
      <c r="BG109" s="331">
        <f>BG110*BD109</f>
        <v>112.5</v>
      </c>
      <c r="BH109" s="331">
        <f>BH110*BD109</f>
        <v>337.5</v>
      </c>
      <c r="BI109" s="331">
        <f>BI110*BD109</f>
        <v>337.5</v>
      </c>
      <c r="BJ109" s="332">
        <f>BJ110*BD109</f>
        <v>450</v>
      </c>
      <c r="BK109" s="329">
        <f>BK110*BD109</f>
        <v>825</v>
      </c>
      <c r="BL109" s="13">
        <f t="shared" si="76"/>
        <v>1387.5</v>
      </c>
      <c r="BM109" s="331">
        <f>BM110*BD109</f>
        <v>1800</v>
      </c>
      <c r="BN109" s="331">
        <f>BN110*BD109</f>
        <v>1800</v>
      </c>
      <c r="BO109" s="331">
        <f>BO110*BD109</f>
        <v>1800</v>
      </c>
      <c r="BP109" s="332">
        <f>BP110*BD109</f>
        <v>1800</v>
      </c>
      <c r="BQ109" s="13">
        <f>BE109+BF109+BG109+BH109+BI109+BJ109+BM109+BN109+BO109+BP109</f>
        <v>8587.5</v>
      </c>
    </row>
    <row r="110" spans="1:69" ht="15" thickBot="1" x14ac:dyDescent="0.35">
      <c r="A110" s="201" t="s">
        <v>5</v>
      </c>
      <c r="B110" s="202">
        <v>1</v>
      </c>
      <c r="C110" s="203">
        <v>0</v>
      </c>
      <c r="D110" s="203">
        <v>300</v>
      </c>
      <c r="E110" s="203">
        <v>225</v>
      </c>
      <c r="F110" s="203">
        <v>225</v>
      </c>
      <c r="G110" s="203">
        <v>225</v>
      </c>
      <c r="H110" s="334">
        <v>225</v>
      </c>
      <c r="I110" s="202">
        <v>450</v>
      </c>
      <c r="J110" s="13">
        <f t="shared" si="77"/>
        <v>1200</v>
      </c>
      <c r="O110" s="201" t="s">
        <v>5</v>
      </c>
      <c r="P110" s="202">
        <v>1</v>
      </c>
      <c r="Q110" s="203">
        <v>0</v>
      </c>
      <c r="R110" s="203">
        <v>450</v>
      </c>
      <c r="S110" s="203">
        <v>225</v>
      </c>
      <c r="T110" s="203">
        <v>225</v>
      </c>
      <c r="U110" s="203">
        <v>225</v>
      </c>
      <c r="V110" s="334">
        <v>450</v>
      </c>
      <c r="W110" s="202">
        <v>675</v>
      </c>
      <c r="X110" s="13">
        <f t="shared" si="78"/>
        <v>1575</v>
      </c>
      <c r="AC110" s="201" t="s">
        <v>5</v>
      </c>
      <c r="AD110" s="202">
        <v>1</v>
      </c>
      <c r="AE110" s="203">
        <v>0</v>
      </c>
      <c r="AF110" s="203">
        <v>900</v>
      </c>
      <c r="AG110" s="203">
        <v>450</v>
      </c>
      <c r="AH110" s="203">
        <v>900</v>
      </c>
      <c r="AI110" s="203">
        <v>450</v>
      </c>
      <c r="AJ110" s="202">
        <v>1200</v>
      </c>
      <c r="AK110" s="921">
        <f t="shared" si="79"/>
        <v>2700</v>
      </c>
      <c r="AP110" s="201" t="s">
        <v>5</v>
      </c>
      <c r="AQ110" s="202">
        <v>1</v>
      </c>
      <c r="AR110" s="203">
        <v>0</v>
      </c>
      <c r="AS110" s="203">
        <v>900</v>
      </c>
      <c r="AT110" s="203">
        <v>900</v>
      </c>
      <c r="AU110" s="203">
        <v>450</v>
      </c>
      <c r="AV110" s="203">
        <v>900</v>
      </c>
      <c r="AW110" s="202">
        <v>1500</v>
      </c>
      <c r="AX110" s="921">
        <f t="shared" si="80"/>
        <v>3150</v>
      </c>
      <c r="BC110" s="104" t="s">
        <v>5</v>
      </c>
      <c r="BD110" s="123">
        <v>1</v>
      </c>
      <c r="BE110" s="143">
        <v>0</v>
      </c>
      <c r="BF110" s="143">
        <v>300</v>
      </c>
      <c r="BG110" s="154">
        <v>225</v>
      </c>
      <c r="BH110" s="154">
        <v>675</v>
      </c>
      <c r="BI110" s="154">
        <v>675</v>
      </c>
      <c r="BJ110" s="124">
        <v>900</v>
      </c>
      <c r="BK110" s="123">
        <v>1650</v>
      </c>
      <c r="BL110" s="13">
        <f t="shared" si="76"/>
        <v>2775</v>
      </c>
      <c r="BM110" s="154">
        <v>3600</v>
      </c>
      <c r="BN110" s="154">
        <v>3600</v>
      </c>
      <c r="BO110" s="154">
        <v>3600</v>
      </c>
      <c r="BP110" s="124">
        <v>3600</v>
      </c>
      <c r="BQ110" s="13">
        <f>BE110+BF110+BG110+BH110+BI110+BJ110+BM110+BN110+BO110+BP110</f>
        <v>17175</v>
      </c>
    </row>
    <row r="111" spans="1:69" ht="15" thickBot="1" x14ac:dyDescent="0.35">
      <c r="A111" s="328" t="s">
        <v>6</v>
      </c>
      <c r="B111" s="329">
        <v>1.5</v>
      </c>
      <c r="C111" s="330">
        <f>C110*B111</f>
        <v>0</v>
      </c>
      <c r="D111" s="330">
        <f>D110*B111</f>
        <v>450</v>
      </c>
      <c r="E111" s="331">
        <f>E110*B111</f>
        <v>337.5</v>
      </c>
      <c r="F111" s="331">
        <f>F110*B111</f>
        <v>337.5</v>
      </c>
      <c r="G111" s="331">
        <f>G110*B111</f>
        <v>337.5</v>
      </c>
      <c r="H111" s="332">
        <f>H110*B111</f>
        <v>337.5</v>
      </c>
      <c r="I111" s="329">
        <f>I110*B111</f>
        <v>675</v>
      </c>
      <c r="J111" s="13">
        <f t="shared" si="77"/>
        <v>1800</v>
      </c>
      <c r="O111" s="328" t="s">
        <v>6</v>
      </c>
      <c r="P111" s="329">
        <v>1.5</v>
      </c>
      <c r="Q111" s="330">
        <f>Q110*P111</f>
        <v>0</v>
      </c>
      <c r="R111" s="330">
        <f>R110*P111</f>
        <v>675</v>
      </c>
      <c r="S111" s="331">
        <f>S110*P111</f>
        <v>337.5</v>
      </c>
      <c r="T111" s="331">
        <f>T110*P111</f>
        <v>337.5</v>
      </c>
      <c r="U111" s="331">
        <f>U110*P111</f>
        <v>337.5</v>
      </c>
      <c r="V111" s="332">
        <f>V110*P111</f>
        <v>675</v>
      </c>
      <c r="W111" s="329">
        <f>W110*P111</f>
        <v>1012.5</v>
      </c>
      <c r="X111" s="13">
        <f t="shared" si="78"/>
        <v>2362.5</v>
      </c>
      <c r="AC111" s="328" t="s">
        <v>6</v>
      </c>
      <c r="AD111" s="329">
        <v>1.5</v>
      </c>
      <c r="AE111" s="330">
        <f>AE110*AD111</f>
        <v>0</v>
      </c>
      <c r="AF111" s="330">
        <f>AF110*AD111</f>
        <v>1350</v>
      </c>
      <c r="AG111" s="331">
        <f>AG110*AD111</f>
        <v>675</v>
      </c>
      <c r="AH111" s="331">
        <f>AH110*AD111</f>
        <v>1350</v>
      </c>
      <c r="AI111" s="331">
        <f>AI110*AD111</f>
        <v>675</v>
      </c>
      <c r="AJ111" s="329">
        <f>AJ110*AD111</f>
        <v>1800</v>
      </c>
      <c r="AK111" s="921">
        <f t="shared" si="79"/>
        <v>4050</v>
      </c>
      <c r="AP111" s="328" t="s">
        <v>6</v>
      </c>
      <c r="AQ111" s="329">
        <v>1.5</v>
      </c>
      <c r="AR111" s="330">
        <f>AR110*AQ111</f>
        <v>0</v>
      </c>
      <c r="AS111" s="330">
        <f>AS110*AQ111</f>
        <v>1350</v>
      </c>
      <c r="AT111" s="331">
        <f>AT110*AQ111</f>
        <v>1350</v>
      </c>
      <c r="AU111" s="331">
        <f>AU110*AQ111</f>
        <v>675</v>
      </c>
      <c r="AV111" s="331">
        <f>AV110*AQ111</f>
        <v>1350</v>
      </c>
      <c r="AW111" s="329">
        <f>AW110*AQ111</f>
        <v>2250</v>
      </c>
      <c r="AX111" s="921">
        <f t="shared" si="80"/>
        <v>4725</v>
      </c>
      <c r="BC111" s="105" t="s">
        <v>6</v>
      </c>
      <c r="BD111" s="125">
        <v>1.5</v>
      </c>
      <c r="BE111" s="144">
        <f>BE110*BD111</f>
        <v>0</v>
      </c>
      <c r="BF111" s="144">
        <f>BF110*BD111</f>
        <v>450</v>
      </c>
      <c r="BG111" s="155">
        <f>BG110*BD111</f>
        <v>337.5</v>
      </c>
      <c r="BH111" s="155">
        <f>BH110*BD111</f>
        <v>1012.5</v>
      </c>
      <c r="BI111" s="155">
        <f>BI110*BD111</f>
        <v>1012.5</v>
      </c>
      <c r="BJ111" s="126">
        <f>BJ110*BD111</f>
        <v>1350</v>
      </c>
      <c r="BK111" s="125">
        <f>BK110*BD111</f>
        <v>2475</v>
      </c>
      <c r="BL111" s="13">
        <f t="shared" si="76"/>
        <v>4162.5</v>
      </c>
      <c r="BM111" s="155">
        <f>BM110*BD111</f>
        <v>5400</v>
      </c>
      <c r="BN111" s="155">
        <f>BN110*BD111</f>
        <v>5400</v>
      </c>
      <c r="BO111" s="155">
        <f>BO110*BD111</f>
        <v>5400</v>
      </c>
      <c r="BP111" s="126">
        <f>BP110*BD111</f>
        <v>5400</v>
      </c>
      <c r="BQ111" s="13">
        <f t="shared" ref="BQ111:BQ114" si="81">BE111+BF111+BG111+BH111+BI111+BJ111+BM111+BN111+BO111+BP111</f>
        <v>25762.5</v>
      </c>
    </row>
    <row r="112" spans="1:69" ht="15" thickBot="1" x14ac:dyDescent="0.35">
      <c r="A112" s="328" t="s">
        <v>7</v>
      </c>
      <c r="B112" s="329">
        <v>2</v>
      </c>
      <c r="C112" s="330">
        <f>C110*B112</f>
        <v>0</v>
      </c>
      <c r="D112" s="330">
        <f>D110*B112</f>
        <v>600</v>
      </c>
      <c r="E112" s="331">
        <f>E110*B112</f>
        <v>450</v>
      </c>
      <c r="F112" s="331">
        <f>F110*B112</f>
        <v>450</v>
      </c>
      <c r="G112" s="331">
        <f>G110*B112</f>
        <v>450</v>
      </c>
      <c r="H112" s="332">
        <f>H110*B112</f>
        <v>450</v>
      </c>
      <c r="I112" s="329">
        <f>I110*B112</f>
        <v>900</v>
      </c>
      <c r="J112" s="13">
        <f t="shared" si="77"/>
        <v>2400</v>
      </c>
      <c r="O112" s="328" t="s">
        <v>7</v>
      </c>
      <c r="P112" s="329">
        <v>2</v>
      </c>
      <c r="Q112" s="330">
        <f>Q110*P112</f>
        <v>0</v>
      </c>
      <c r="R112" s="330">
        <f>R110*P112</f>
        <v>900</v>
      </c>
      <c r="S112" s="331">
        <f>S110*P112</f>
        <v>450</v>
      </c>
      <c r="T112" s="331">
        <f>T110*P112</f>
        <v>450</v>
      </c>
      <c r="U112" s="331">
        <f>U110*P112</f>
        <v>450</v>
      </c>
      <c r="V112" s="332">
        <f>V110*P112</f>
        <v>900</v>
      </c>
      <c r="W112" s="329">
        <f>W110*P112</f>
        <v>1350</v>
      </c>
      <c r="X112" s="13">
        <f t="shared" si="78"/>
        <v>3150</v>
      </c>
      <c r="AC112" s="106" t="s">
        <v>7</v>
      </c>
      <c r="AD112" s="127">
        <v>2</v>
      </c>
      <c r="AE112" s="145">
        <f>AE110*AD112</f>
        <v>0</v>
      </c>
      <c r="AF112" s="145">
        <f>AF110*AD112</f>
        <v>1800</v>
      </c>
      <c r="AG112" s="156">
        <f>AG110*AD112</f>
        <v>900</v>
      </c>
      <c r="AH112" s="156">
        <f>AH110*AD112</f>
        <v>1800</v>
      </c>
      <c r="AI112" s="156">
        <f>AI110*AD112</f>
        <v>900</v>
      </c>
      <c r="AJ112" s="127">
        <f>AJ110*AD112</f>
        <v>2400</v>
      </c>
      <c r="AK112" s="921">
        <f t="shared" si="79"/>
        <v>5400</v>
      </c>
      <c r="AP112" s="106" t="s">
        <v>7</v>
      </c>
      <c r="AQ112" s="127">
        <v>2</v>
      </c>
      <c r="AR112" s="145">
        <f>AR110*AQ112</f>
        <v>0</v>
      </c>
      <c r="AS112" s="145">
        <f>AS110*AQ112</f>
        <v>1800</v>
      </c>
      <c r="AT112" s="156">
        <f>AT110*AQ112</f>
        <v>1800</v>
      </c>
      <c r="AU112" s="156">
        <f>AU110*AQ112</f>
        <v>900</v>
      </c>
      <c r="AV112" s="156">
        <f>AV110*AQ112</f>
        <v>1800</v>
      </c>
      <c r="AW112" s="127">
        <f>AW110*AQ112</f>
        <v>3000</v>
      </c>
      <c r="AX112" s="921">
        <f t="shared" si="80"/>
        <v>6300</v>
      </c>
      <c r="BC112" s="106" t="s">
        <v>7</v>
      </c>
      <c r="BD112" s="127">
        <v>2</v>
      </c>
      <c r="BE112" s="145">
        <f>BE110*BD112</f>
        <v>0</v>
      </c>
      <c r="BF112" s="145">
        <f>BF110*BD112</f>
        <v>600</v>
      </c>
      <c r="BG112" s="156">
        <f>BG110*BD112</f>
        <v>450</v>
      </c>
      <c r="BH112" s="156">
        <f>BH110*BD112</f>
        <v>1350</v>
      </c>
      <c r="BI112" s="156">
        <f>BI110*BD112</f>
        <v>1350</v>
      </c>
      <c r="BJ112" s="128">
        <f>BJ110*BD112</f>
        <v>1800</v>
      </c>
      <c r="BK112" s="127">
        <f>BK110*BD112</f>
        <v>3300</v>
      </c>
      <c r="BL112" s="13">
        <f t="shared" si="76"/>
        <v>5550</v>
      </c>
      <c r="BM112" s="156">
        <f>BM110*BD112</f>
        <v>7200</v>
      </c>
      <c r="BN112" s="156">
        <f>BN110*BD112</f>
        <v>7200</v>
      </c>
      <c r="BO112" s="156">
        <f>BO110*BD112</f>
        <v>7200</v>
      </c>
      <c r="BP112" s="128">
        <f>BP110*BD112</f>
        <v>7200</v>
      </c>
      <c r="BQ112" s="13">
        <f t="shared" si="81"/>
        <v>34350</v>
      </c>
    </row>
    <row r="113" spans="1:69" ht="15" thickBot="1" x14ac:dyDescent="0.35">
      <c r="A113" s="328" t="s">
        <v>8</v>
      </c>
      <c r="B113" s="329">
        <v>3</v>
      </c>
      <c r="C113" s="330">
        <f>C110*B113</f>
        <v>0</v>
      </c>
      <c r="D113" s="330">
        <f>D110*B113</f>
        <v>900</v>
      </c>
      <c r="E113" s="331">
        <f>E110*B113</f>
        <v>675</v>
      </c>
      <c r="F113" s="331">
        <f>F110*B113</f>
        <v>675</v>
      </c>
      <c r="G113" s="331">
        <f>G110*B113</f>
        <v>675</v>
      </c>
      <c r="H113" s="332">
        <f>H110*B113</f>
        <v>675</v>
      </c>
      <c r="I113" s="329">
        <f>I110*B113</f>
        <v>1350</v>
      </c>
      <c r="J113" s="13">
        <f t="shared" si="77"/>
        <v>3600</v>
      </c>
      <c r="O113" s="328" t="s">
        <v>8</v>
      </c>
      <c r="P113" s="329">
        <v>3</v>
      </c>
      <c r="Q113" s="330">
        <f>Q110*P113</f>
        <v>0</v>
      </c>
      <c r="R113" s="330">
        <f>R110*P113</f>
        <v>1350</v>
      </c>
      <c r="S113" s="331">
        <f>S110*P113</f>
        <v>675</v>
      </c>
      <c r="T113" s="331">
        <f>T110*P113</f>
        <v>675</v>
      </c>
      <c r="U113" s="331">
        <f>U110*P113</f>
        <v>675</v>
      </c>
      <c r="V113" s="332">
        <f>V110*P113</f>
        <v>1350</v>
      </c>
      <c r="W113" s="329">
        <f>W110*P113</f>
        <v>2025</v>
      </c>
      <c r="X113" s="13">
        <f t="shared" si="78"/>
        <v>4725</v>
      </c>
      <c r="AC113" s="107" t="s">
        <v>8</v>
      </c>
      <c r="AD113" s="129">
        <v>3</v>
      </c>
      <c r="AE113" s="146">
        <f>AE110*AD113</f>
        <v>0</v>
      </c>
      <c r="AF113" s="146">
        <f>AF110*AD113</f>
        <v>2700</v>
      </c>
      <c r="AG113" s="157">
        <f>AG110*AD113</f>
        <v>1350</v>
      </c>
      <c r="AH113" s="157">
        <f>AH110*AD113</f>
        <v>2700</v>
      </c>
      <c r="AI113" s="157">
        <f>AI110*AD113</f>
        <v>1350</v>
      </c>
      <c r="AJ113" s="129">
        <f>AJ110*AD113</f>
        <v>3600</v>
      </c>
      <c r="AK113" s="921">
        <f t="shared" si="79"/>
        <v>8100</v>
      </c>
      <c r="AP113" s="107" t="s">
        <v>8</v>
      </c>
      <c r="AQ113" s="129">
        <v>3</v>
      </c>
      <c r="AR113" s="146">
        <f>AR110*AQ113</f>
        <v>0</v>
      </c>
      <c r="AS113" s="146">
        <f>AS110*AQ113</f>
        <v>2700</v>
      </c>
      <c r="AT113" s="157">
        <f>AT110*AQ113</f>
        <v>2700</v>
      </c>
      <c r="AU113" s="157">
        <f>AU110*AQ113</f>
        <v>1350</v>
      </c>
      <c r="AV113" s="157">
        <f>AV110*AQ113</f>
        <v>2700</v>
      </c>
      <c r="AW113" s="129">
        <f>AW110*AQ113</f>
        <v>4500</v>
      </c>
      <c r="AX113" s="921">
        <f t="shared" si="80"/>
        <v>9450</v>
      </c>
      <c r="BC113" s="107" t="s">
        <v>8</v>
      </c>
      <c r="BD113" s="129">
        <v>3</v>
      </c>
      <c r="BE113" s="146">
        <f>BE110*BD113</f>
        <v>0</v>
      </c>
      <c r="BF113" s="146">
        <f>BF110*BD113</f>
        <v>900</v>
      </c>
      <c r="BG113" s="157">
        <f>BG110*BD113</f>
        <v>675</v>
      </c>
      <c r="BH113" s="157">
        <f>BH110*BD113</f>
        <v>2025</v>
      </c>
      <c r="BI113" s="157">
        <f>BI110*BD113</f>
        <v>2025</v>
      </c>
      <c r="BJ113" s="130">
        <f>BJ110*BD113</f>
        <v>2700</v>
      </c>
      <c r="BK113" s="129">
        <f>BK110*BD113</f>
        <v>4950</v>
      </c>
      <c r="BL113" s="13">
        <f t="shared" si="76"/>
        <v>8325</v>
      </c>
      <c r="BM113" s="157">
        <f>BM110*BD113</f>
        <v>10800</v>
      </c>
      <c r="BN113" s="157">
        <f>BN110*BD113</f>
        <v>10800</v>
      </c>
      <c r="BO113" s="157">
        <f>BO110*BD113</f>
        <v>10800</v>
      </c>
      <c r="BP113" s="130">
        <f>BP110*BD113</f>
        <v>10800</v>
      </c>
      <c r="BQ113" s="13">
        <f t="shared" si="81"/>
        <v>51525</v>
      </c>
    </row>
    <row r="114" spans="1:69" x14ac:dyDescent="0.3">
      <c r="A114" s="108" t="s">
        <v>12</v>
      </c>
      <c r="B114" s="1158">
        <v>5</v>
      </c>
      <c r="C114" s="1173">
        <f>C110*B114</f>
        <v>0</v>
      </c>
      <c r="D114" s="1156">
        <f>D110*B114</f>
        <v>1500</v>
      </c>
      <c r="E114" s="1156">
        <f>E110*B114</f>
        <v>1125</v>
      </c>
      <c r="F114" s="1156">
        <f>F110*B114</f>
        <v>1125</v>
      </c>
      <c r="G114" s="1156">
        <f>G110*B114</f>
        <v>1125</v>
      </c>
      <c r="H114" s="1162">
        <f>H110*B114</f>
        <v>1125</v>
      </c>
      <c r="I114" s="1158">
        <f>I110*B114</f>
        <v>2250</v>
      </c>
      <c r="J114" s="1179">
        <f t="shared" si="77"/>
        <v>6000</v>
      </c>
      <c r="O114" s="108" t="s">
        <v>12</v>
      </c>
      <c r="P114" s="1158">
        <v>5</v>
      </c>
      <c r="Q114" s="1173">
        <f>Q110*P114</f>
        <v>0</v>
      </c>
      <c r="R114" s="1156">
        <f>R110*P114</f>
        <v>2250</v>
      </c>
      <c r="S114" s="1156">
        <f>S110*P114</f>
        <v>1125</v>
      </c>
      <c r="T114" s="1156">
        <f>T110*P114</f>
        <v>1125</v>
      </c>
      <c r="U114" s="1156">
        <f>U110*P114</f>
        <v>1125</v>
      </c>
      <c r="V114" s="1162">
        <f>V110*P114</f>
        <v>2250</v>
      </c>
      <c r="W114" s="1158">
        <f>W110*P114</f>
        <v>3375</v>
      </c>
      <c r="X114" s="1179">
        <f t="shared" si="78"/>
        <v>7875</v>
      </c>
      <c r="AC114" s="108" t="s">
        <v>12</v>
      </c>
      <c r="AD114" s="1158">
        <v>5</v>
      </c>
      <c r="AE114" s="1173">
        <f>AE110*AD114</f>
        <v>0</v>
      </c>
      <c r="AF114" s="1156">
        <f>AF110*AD114</f>
        <v>4500</v>
      </c>
      <c r="AG114" s="1156">
        <f>AG110*AD114</f>
        <v>2250</v>
      </c>
      <c r="AH114" s="1156">
        <f>AH110*AD114</f>
        <v>4500</v>
      </c>
      <c r="AI114" s="1156">
        <f>AI110*AD114</f>
        <v>2250</v>
      </c>
      <c r="AJ114" s="1162">
        <f>AJ110*AD114</f>
        <v>6000</v>
      </c>
      <c r="AK114" s="1179">
        <f t="shared" si="79"/>
        <v>13500</v>
      </c>
      <c r="AP114" s="108" t="s">
        <v>12</v>
      </c>
      <c r="AQ114" s="1158">
        <v>5</v>
      </c>
      <c r="AR114" s="1173">
        <f>AR110*AQ114</f>
        <v>0</v>
      </c>
      <c r="AS114" s="1156">
        <f>AS110*AQ114</f>
        <v>4500</v>
      </c>
      <c r="AT114" s="1156">
        <f>AT110*AQ114</f>
        <v>4500</v>
      </c>
      <c r="AU114" s="1156">
        <f>AU110*AQ114</f>
        <v>2250</v>
      </c>
      <c r="AV114" s="1156">
        <f>AV110*AQ114</f>
        <v>4500</v>
      </c>
      <c r="AW114" s="1162">
        <f>AW110*AQ114</f>
        <v>7500</v>
      </c>
      <c r="AX114" s="1179">
        <f t="shared" si="80"/>
        <v>15750</v>
      </c>
      <c r="BC114" s="108" t="s">
        <v>12</v>
      </c>
      <c r="BD114" s="1158">
        <v>5</v>
      </c>
      <c r="BE114" s="1173">
        <f>BE110*BD114</f>
        <v>0</v>
      </c>
      <c r="BF114" s="1156">
        <f>BF110*BD114</f>
        <v>1500</v>
      </c>
      <c r="BG114" s="1156">
        <f>BG110*BD114</f>
        <v>1125</v>
      </c>
      <c r="BH114" s="1156">
        <f>BH110*BD114</f>
        <v>3375</v>
      </c>
      <c r="BI114" s="1156">
        <f>BI110*BD114</f>
        <v>3375</v>
      </c>
      <c r="BJ114" s="1162">
        <f>BJ110*BD114</f>
        <v>4500</v>
      </c>
      <c r="BK114" s="1158">
        <f>BK110*BD114</f>
        <v>8250</v>
      </c>
      <c r="BL114" s="1148">
        <f t="shared" si="76"/>
        <v>13875</v>
      </c>
      <c r="BM114" s="1156">
        <f>BM110*BD114</f>
        <v>18000</v>
      </c>
      <c r="BN114" s="1156">
        <f>BN110*BD114</f>
        <v>18000</v>
      </c>
      <c r="BO114" s="1156">
        <f>BO110*BD114</f>
        <v>18000</v>
      </c>
      <c r="BP114" s="1162">
        <f>BP110*BD114</f>
        <v>18000</v>
      </c>
      <c r="BQ114" s="1179">
        <f t="shared" si="81"/>
        <v>85875</v>
      </c>
    </row>
    <row r="115" spans="1:69" x14ac:dyDescent="0.3">
      <c r="A115" s="109" t="s">
        <v>16</v>
      </c>
      <c r="B115" s="1236"/>
      <c r="C115" s="1239"/>
      <c r="D115" s="1265"/>
      <c r="E115" s="1265"/>
      <c r="F115" s="1265"/>
      <c r="G115" s="1265"/>
      <c r="H115" s="1264"/>
      <c r="I115" s="1236"/>
      <c r="J115" s="1200"/>
      <c r="O115" s="109" t="s">
        <v>16</v>
      </c>
      <c r="P115" s="1236"/>
      <c r="Q115" s="1239"/>
      <c r="R115" s="1265"/>
      <c r="S115" s="1265"/>
      <c r="T115" s="1265"/>
      <c r="U115" s="1265"/>
      <c r="V115" s="1264"/>
      <c r="W115" s="1236"/>
      <c r="X115" s="1200"/>
      <c r="AC115" s="109" t="s">
        <v>16</v>
      </c>
      <c r="AD115" s="1236"/>
      <c r="AE115" s="1239"/>
      <c r="AF115" s="1265"/>
      <c r="AG115" s="1265"/>
      <c r="AH115" s="1265"/>
      <c r="AI115" s="1265"/>
      <c r="AJ115" s="1264"/>
      <c r="AK115" s="1200"/>
      <c r="AP115" s="109" t="s">
        <v>16</v>
      </c>
      <c r="AQ115" s="1236"/>
      <c r="AR115" s="1239"/>
      <c r="AS115" s="1265"/>
      <c r="AT115" s="1265"/>
      <c r="AU115" s="1265"/>
      <c r="AV115" s="1265"/>
      <c r="AW115" s="1264"/>
      <c r="AX115" s="1200"/>
      <c r="BC115" s="109" t="s">
        <v>16</v>
      </c>
      <c r="BD115" s="1236"/>
      <c r="BE115" s="1239"/>
      <c r="BF115" s="1265"/>
      <c r="BG115" s="1265"/>
      <c r="BH115" s="1265"/>
      <c r="BI115" s="1265"/>
      <c r="BJ115" s="1264"/>
      <c r="BK115" s="1236"/>
      <c r="BL115" s="1190"/>
      <c r="BM115" s="1265"/>
      <c r="BN115" s="1265"/>
      <c r="BO115" s="1265"/>
      <c r="BP115" s="1264"/>
      <c r="BQ115" s="1200"/>
    </row>
    <row r="116" spans="1:69" ht="15" thickBot="1" x14ac:dyDescent="0.35">
      <c r="A116" s="110" t="s">
        <v>9</v>
      </c>
      <c r="B116" s="1159"/>
      <c r="C116" s="1174"/>
      <c r="D116" s="1157"/>
      <c r="E116" s="1157"/>
      <c r="F116" s="1157"/>
      <c r="G116" s="1157"/>
      <c r="H116" s="1163"/>
      <c r="I116" s="1159"/>
      <c r="J116" s="1180"/>
      <c r="O116" s="110" t="s">
        <v>9</v>
      </c>
      <c r="P116" s="1159"/>
      <c r="Q116" s="1174"/>
      <c r="R116" s="1157"/>
      <c r="S116" s="1157"/>
      <c r="T116" s="1157"/>
      <c r="U116" s="1157"/>
      <c r="V116" s="1163"/>
      <c r="W116" s="1159"/>
      <c r="X116" s="1180"/>
      <c r="AC116" s="110" t="s">
        <v>9</v>
      </c>
      <c r="AD116" s="1159"/>
      <c r="AE116" s="1174"/>
      <c r="AF116" s="1157"/>
      <c r="AG116" s="1157"/>
      <c r="AH116" s="1157"/>
      <c r="AI116" s="1157"/>
      <c r="AJ116" s="1163"/>
      <c r="AK116" s="1180"/>
      <c r="AP116" s="110" t="s">
        <v>9</v>
      </c>
      <c r="AQ116" s="1159"/>
      <c r="AR116" s="1174"/>
      <c r="AS116" s="1157"/>
      <c r="AT116" s="1157"/>
      <c r="AU116" s="1157"/>
      <c r="AV116" s="1157"/>
      <c r="AW116" s="1163"/>
      <c r="AX116" s="1180"/>
      <c r="BC116" s="110" t="s">
        <v>9</v>
      </c>
      <c r="BD116" s="1159"/>
      <c r="BE116" s="1174"/>
      <c r="BF116" s="1157"/>
      <c r="BG116" s="1157"/>
      <c r="BH116" s="1157"/>
      <c r="BI116" s="1157"/>
      <c r="BJ116" s="1163"/>
      <c r="BK116" s="1159"/>
      <c r="BL116" s="1149"/>
      <c r="BM116" s="1157"/>
      <c r="BN116" s="1157"/>
      <c r="BO116" s="1157"/>
      <c r="BP116" s="1163"/>
      <c r="BQ116" s="1180"/>
    </row>
    <row r="117" spans="1:69" x14ac:dyDescent="0.3">
      <c r="A117" s="111" t="s">
        <v>10</v>
      </c>
      <c r="B117" s="1191">
        <v>7</v>
      </c>
      <c r="C117" s="1184">
        <f>C110*B117</f>
        <v>0</v>
      </c>
      <c r="D117" s="1181">
        <f>D110*B117</f>
        <v>2100</v>
      </c>
      <c r="E117" s="1181">
        <f>E110*B117</f>
        <v>1575</v>
      </c>
      <c r="F117" s="1181">
        <f>F110*B117</f>
        <v>1575</v>
      </c>
      <c r="G117" s="1181">
        <f>G110*B117</f>
        <v>1575</v>
      </c>
      <c r="H117" s="1194">
        <f>H110*B117</f>
        <v>1575</v>
      </c>
      <c r="I117" s="1191">
        <f>I110*B117</f>
        <v>3150</v>
      </c>
      <c r="J117" s="1179">
        <f t="shared" ref="J117" si="82">C117+D117+E117+F117+G117+H117</f>
        <v>8400</v>
      </c>
      <c r="O117" s="111" t="s">
        <v>10</v>
      </c>
      <c r="P117" s="1191">
        <v>7</v>
      </c>
      <c r="Q117" s="1184">
        <f>Q110*P117</f>
        <v>0</v>
      </c>
      <c r="R117" s="1181">
        <f>R110*P117</f>
        <v>3150</v>
      </c>
      <c r="S117" s="1181">
        <f>S110*P117</f>
        <v>1575</v>
      </c>
      <c r="T117" s="1181">
        <f>T110*P117</f>
        <v>1575</v>
      </c>
      <c r="U117" s="1181">
        <f>U110*P117</f>
        <v>1575</v>
      </c>
      <c r="V117" s="1194">
        <f>V110*P117</f>
        <v>3150</v>
      </c>
      <c r="W117" s="1191">
        <f>W110*P117</f>
        <v>4725</v>
      </c>
      <c r="X117" s="1179">
        <f t="shared" ref="X117" si="83">Q117+R117+S117+T117+U117+V117</f>
        <v>11025</v>
      </c>
      <c r="AC117" s="111" t="s">
        <v>10</v>
      </c>
      <c r="AD117" s="1191">
        <v>7</v>
      </c>
      <c r="AE117" s="1184">
        <f>AE110*AD117</f>
        <v>0</v>
      </c>
      <c r="AF117" s="1181">
        <f>AF110*AD117</f>
        <v>6300</v>
      </c>
      <c r="AG117" s="1181">
        <f>AG110*AD117</f>
        <v>3150</v>
      </c>
      <c r="AH117" s="1181">
        <f>AH110*AD117</f>
        <v>6300</v>
      </c>
      <c r="AI117" s="1181">
        <f>AI110*AD117</f>
        <v>3150</v>
      </c>
      <c r="AJ117" s="1194">
        <f>AJ110*AD117</f>
        <v>8400</v>
      </c>
      <c r="AK117" s="1179">
        <f t="shared" ref="AK117" si="84">AE117+AF117+AG117+AH117+AI117</f>
        <v>18900</v>
      </c>
      <c r="AP117" s="111" t="s">
        <v>10</v>
      </c>
      <c r="AQ117" s="1191">
        <v>7</v>
      </c>
      <c r="AR117" s="1184">
        <f>AR110*AQ117</f>
        <v>0</v>
      </c>
      <c r="AS117" s="1181">
        <f>AS110*AQ117</f>
        <v>6300</v>
      </c>
      <c r="AT117" s="1181">
        <f>AT110*AQ117</f>
        <v>6300</v>
      </c>
      <c r="AU117" s="1181">
        <f>AU110*AQ117</f>
        <v>3150</v>
      </c>
      <c r="AV117" s="1181">
        <f>AV110*AQ117</f>
        <v>6300</v>
      </c>
      <c r="AW117" s="1194">
        <f>AW110*AQ117</f>
        <v>10500</v>
      </c>
      <c r="AX117" s="1179">
        <f t="shared" ref="AX117" si="85">AR117+AS117+AT117+AU117+AV117</f>
        <v>22050</v>
      </c>
      <c r="BC117" s="111" t="s">
        <v>10</v>
      </c>
      <c r="BD117" s="1191">
        <v>7</v>
      </c>
      <c r="BE117" s="1184">
        <f>BE110*BD117</f>
        <v>0</v>
      </c>
      <c r="BF117" s="1181">
        <f>BF110*BD117</f>
        <v>2100</v>
      </c>
      <c r="BG117" s="1181">
        <f>BG110*BD117</f>
        <v>1575</v>
      </c>
      <c r="BH117" s="1181">
        <f>BH110*BD117</f>
        <v>4725</v>
      </c>
      <c r="BI117" s="1181">
        <f>BI110*BD117</f>
        <v>4725</v>
      </c>
      <c r="BJ117" s="1194">
        <f>BJ110*BD117</f>
        <v>6300</v>
      </c>
      <c r="BK117" s="1191">
        <f>BK110*BD117</f>
        <v>11550</v>
      </c>
      <c r="BL117" s="1148">
        <f>BE117+BF117+BG117+BH117+BI117+BJ117</f>
        <v>19425</v>
      </c>
      <c r="BM117" s="1181">
        <f>BM110*BD117</f>
        <v>25200</v>
      </c>
      <c r="BN117" s="1181">
        <f>BN110*BD117</f>
        <v>25200</v>
      </c>
      <c r="BO117" s="1181">
        <f>BO110*BD117</f>
        <v>25200</v>
      </c>
      <c r="BP117" s="1194">
        <f>BP110*BD117</f>
        <v>25200</v>
      </c>
      <c r="BQ117" s="1179">
        <f t="shared" ref="BQ117" si="86">BE117+BF117+BG117+BH117+BI117+BJ117+BM117+BN117+BO117+BP117</f>
        <v>120225</v>
      </c>
    </row>
    <row r="118" spans="1:69" x14ac:dyDescent="0.3">
      <c r="A118" s="112" t="s">
        <v>17</v>
      </c>
      <c r="B118" s="1192"/>
      <c r="C118" s="1185"/>
      <c r="D118" s="1182"/>
      <c r="E118" s="1182"/>
      <c r="F118" s="1182"/>
      <c r="G118" s="1182"/>
      <c r="H118" s="1195"/>
      <c r="I118" s="1192"/>
      <c r="J118" s="1200"/>
      <c r="O118" s="112" t="s">
        <v>17</v>
      </c>
      <c r="P118" s="1192"/>
      <c r="Q118" s="1185"/>
      <c r="R118" s="1182"/>
      <c r="S118" s="1182"/>
      <c r="T118" s="1182"/>
      <c r="U118" s="1182"/>
      <c r="V118" s="1195"/>
      <c r="W118" s="1192"/>
      <c r="X118" s="1200"/>
      <c r="AC118" s="112" t="s">
        <v>17</v>
      </c>
      <c r="AD118" s="1192"/>
      <c r="AE118" s="1185"/>
      <c r="AF118" s="1182"/>
      <c r="AG118" s="1182"/>
      <c r="AH118" s="1182"/>
      <c r="AI118" s="1182"/>
      <c r="AJ118" s="1195"/>
      <c r="AK118" s="1200"/>
      <c r="AP118" s="112" t="s">
        <v>17</v>
      </c>
      <c r="AQ118" s="1192"/>
      <c r="AR118" s="1185"/>
      <c r="AS118" s="1182"/>
      <c r="AT118" s="1182"/>
      <c r="AU118" s="1182"/>
      <c r="AV118" s="1182"/>
      <c r="AW118" s="1195"/>
      <c r="AX118" s="1200"/>
      <c r="BC118" s="112" t="s">
        <v>17</v>
      </c>
      <c r="BD118" s="1192"/>
      <c r="BE118" s="1185"/>
      <c r="BF118" s="1182"/>
      <c r="BG118" s="1182"/>
      <c r="BH118" s="1182"/>
      <c r="BI118" s="1182"/>
      <c r="BJ118" s="1195"/>
      <c r="BK118" s="1192"/>
      <c r="BL118" s="1190"/>
      <c r="BM118" s="1182"/>
      <c r="BN118" s="1182"/>
      <c r="BO118" s="1182"/>
      <c r="BP118" s="1195"/>
      <c r="BQ118" s="1200"/>
    </row>
    <row r="119" spans="1:69" ht="15" thickBot="1" x14ac:dyDescent="0.35">
      <c r="A119" s="113" t="s">
        <v>18</v>
      </c>
      <c r="B119" s="1193"/>
      <c r="C119" s="1186"/>
      <c r="D119" s="1183"/>
      <c r="E119" s="1183"/>
      <c r="F119" s="1183"/>
      <c r="G119" s="1183"/>
      <c r="H119" s="1196"/>
      <c r="I119" s="1193"/>
      <c r="J119" s="1180"/>
      <c r="O119" s="113" t="s">
        <v>18</v>
      </c>
      <c r="P119" s="1193"/>
      <c r="Q119" s="1186"/>
      <c r="R119" s="1183"/>
      <c r="S119" s="1183"/>
      <c r="T119" s="1183"/>
      <c r="U119" s="1183"/>
      <c r="V119" s="1196"/>
      <c r="W119" s="1193"/>
      <c r="X119" s="1180"/>
      <c r="AC119" s="113" t="s">
        <v>18</v>
      </c>
      <c r="AD119" s="1193"/>
      <c r="AE119" s="1186"/>
      <c r="AF119" s="1183"/>
      <c r="AG119" s="1183"/>
      <c r="AH119" s="1183"/>
      <c r="AI119" s="1183"/>
      <c r="AJ119" s="1196"/>
      <c r="AK119" s="1180"/>
      <c r="AP119" s="113" t="s">
        <v>18</v>
      </c>
      <c r="AQ119" s="1193"/>
      <c r="AR119" s="1186"/>
      <c r="AS119" s="1183"/>
      <c r="AT119" s="1183"/>
      <c r="AU119" s="1183"/>
      <c r="AV119" s="1183"/>
      <c r="AW119" s="1196"/>
      <c r="AX119" s="1180"/>
      <c r="BC119" s="113" t="s">
        <v>18</v>
      </c>
      <c r="BD119" s="1193"/>
      <c r="BE119" s="1186"/>
      <c r="BF119" s="1183"/>
      <c r="BG119" s="1183"/>
      <c r="BH119" s="1183"/>
      <c r="BI119" s="1183"/>
      <c r="BJ119" s="1196"/>
      <c r="BK119" s="1193"/>
      <c r="BL119" s="1149"/>
      <c r="BM119" s="1183"/>
      <c r="BN119" s="1183"/>
      <c r="BO119" s="1183"/>
      <c r="BP119" s="1196"/>
      <c r="BQ119" s="1180"/>
    </row>
    <row r="120" spans="1:69" x14ac:dyDescent="0.3">
      <c r="A120" s="114" t="s">
        <v>14</v>
      </c>
      <c r="B120" s="1230">
        <v>10</v>
      </c>
      <c r="C120" s="1232">
        <f>C110*B120</f>
        <v>0</v>
      </c>
      <c r="D120" s="1266">
        <f>D110*B120</f>
        <v>3000</v>
      </c>
      <c r="E120" s="1266">
        <f>E110*B120</f>
        <v>2250</v>
      </c>
      <c r="F120" s="1266">
        <f>F110*B120</f>
        <v>2250</v>
      </c>
      <c r="G120" s="1266">
        <f>G110*B120</f>
        <v>2250</v>
      </c>
      <c r="H120" s="1237">
        <f>H110*B120</f>
        <v>2250</v>
      </c>
      <c r="I120" s="1230">
        <f>I110*B120</f>
        <v>4500</v>
      </c>
      <c r="J120" s="1179">
        <f t="shared" ref="J120" si="87">C120+D120+E120+F120+G120+H120</f>
        <v>12000</v>
      </c>
      <c r="O120" s="114" t="s">
        <v>14</v>
      </c>
      <c r="P120" s="1230">
        <v>10</v>
      </c>
      <c r="Q120" s="1232">
        <f>Q110*P120</f>
        <v>0</v>
      </c>
      <c r="R120" s="1266">
        <f>R110*P120</f>
        <v>4500</v>
      </c>
      <c r="S120" s="1266">
        <f>S110*P120</f>
        <v>2250</v>
      </c>
      <c r="T120" s="1266">
        <f>T110*P120</f>
        <v>2250</v>
      </c>
      <c r="U120" s="1266">
        <f>U110*P120</f>
        <v>2250</v>
      </c>
      <c r="V120" s="1237">
        <f>V110*P120</f>
        <v>4500</v>
      </c>
      <c r="W120" s="1230">
        <f>W110*P120</f>
        <v>6750</v>
      </c>
      <c r="X120" s="1179">
        <f t="shared" ref="X120" si="88">Q120+R120+S120+T120+U120+V120</f>
        <v>15750</v>
      </c>
      <c r="AC120" s="114" t="s">
        <v>14</v>
      </c>
      <c r="AD120" s="1230">
        <v>10</v>
      </c>
      <c r="AE120" s="1232">
        <f>AE110*AD120</f>
        <v>0</v>
      </c>
      <c r="AF120" s="1266">
        <f>AF110*AD120</f>
        <v>9000</v>
      </c>
      <c r="AG120" s="1266">
        <f>AG110*AD120</f>
        <v>4500</v>
      </c>
      <c r="AH120" s="1266">
        <f>AH110*AD120</f>
        <v>9000</v>
      </c>
      <c r="AI120" s="1266">
        <f>AI110*AD120</f>
        <v>4500</v>
      </c>
      <c r="AJ120" s="1237">
        <f>AJ110*AD120</f>
        <v>12000</v>
      </c>
      <c r="AK120" s="1179">
        <f t="shared" ref="AK120" si="89">AE120+AF120+AG120+AH120+AI120</f>
        <v>27000</v>
      </c>
      <c r="AP120" s="114" t="s">
        <v>14</v>
      </c>
      <c r="AQ120" s="1230">
        <v>10</v>
      </c>
      <c r="AR120" s="1232">
        <f>AR110*AQ120</f>
        <v>0</v>
      </c>
      <c r="AS120" s="1266">
        <f>AS110*AQ120</f>
        <v>9000</v>
      </c>
      <c r="AT120" s="1266">
        <f>AT110*AQ120</f>
        <v>9000</v>
      </c>
      <c r="AU120" s="1266">
        <f>AU110*AQ120</f>
        <v>4500</v>
      </c>
      <c r="AV120" s="1266">
        <f>AV110*AQ120</f>
        <v>9000</v>
      </c>
      <c r="AW120" s="1237">
        <f>AW110*AQ120</f>
        <v>15000</v>
      </c>
      <c r="AX120" s="1179">
        <f t="shared" ref="AX120" si="90">AR120+AS120+AT120+AU120+AV120</f>
        <v>31500</v>
      </c>
      <c r="BC120" s="114" t="s">
        <v>14</v>
      </c>
      <c r="BD120" s="1230">
        <v>10</v>
      </c>
      <c r="BE120" s="1232">
        <f>BE110*BD120</f>
        <v>0</v>
      </c>
      <c r="BF120" s="1266">
        <f>BF110*BD120</f>
        <v>3000</v>
      </c>
      <c r="BG120" s="1266">
        <f>BG110*BD120</f>
        <v>2250</v>
      </c>
      <c r="BH120" s="1266">
        <f>BH110*BD120</f>
        <v>6750</v>
      </c>
      <c r="BI120" s="1266">
        <f>BI110*BD120</f>
        <v>6750</v>
      </c>
      <c r="BJ120" s="1237">
        <f>BJ110*BD120</f>
        <v>9000</v>
      </c>
      <c r="BK120" s="1230">
        <f>BK110*BD120</f>
        <v>16500</v>
      </c>
      <c r="BL120" s="1148">
        <f>BE120+BF120+BG120+BH120+BI120+BJ120</f>
        <v>27750</v>
      </c>
      <c r="BM120" s="1266">
        <f>BM110*BD120</f>
        <v>36000</v>
      </c>
      <c r="BN120" s="1266">
        <f>BN110*BD120</f>
        <v>36000</v>
      </c>
      <c r="BO120" s="1266">
        <f>BO110*BD120</f>
        <v>36000</v>
      </c>
      <c r="BP120" s="1237">
        <f>BP110*BD120</f>
        <v>36000</v>
      </c>
      <c r="BQ120" s="1179">
        <f t="shared" ref="BQ120" si="91">BE120+BF120+BG120+BH120+BI120+BJ120+BM120+BN120+BO120+BP120</f>
        <v>171750</v>
      </c>
    </row>
    <row r="121" spans="1:69" ht="15" thickBot="1" x14ac:dyDescent="0.35">
      <c r="A121" s="115" t="s">
        <v>19</v>
      </c>
      <c r="B121" s="1231"/>
      <c r="C121" s="1233"/>
      <c r="D121" s="1267"/>
      <c r="E121" s="1267"/>
      <c r="F121" s="1267"/>
      <c r="G121" s="1267"/>
      <c r="H121" s="1238"/>
      <c r="I121" s="1231"/>
      <c r="J121" s="1180"/>
      <c r="O121" s="115" t="s">
        <v>19</v>
      </c>
      <c r="P121" s="1231"/>
      <c r="Q121" s="1233"/>
      <c r="R121" s="1267"/>
      <c r="S121" s="1267"/>
      <c r="T121" s="1267"/>
      <c r="U121" s="1267"/>
      <c r="V121" s="1238"/>
      <c r="W121" s="1231"/>
      <c r="X121" s="1180"/>
      <c r="AC121" s="115" t="s">
        <v>19</v>
      </c>
      <c r="AD121" s="1231"/>
      <c r="AE121" s="1233"/>
      <c r="AF121" s="1267"/>
      <c r="AG121" s="1267"/>
      <c r="AH121" s="1267"/>
      <c r="AI121" s="1267"/>
      <c r="AJ121" s="1238"/>
      <c r="AK121" s="1180"/>
      <c r="AP121" s="115" t="s">
        <v>19</v>
      </c>
      <c r="AQ121" s="1231"/>
      <c r="AR121" s="1233"/>
      <c r="AS121" s="1267"/>
      <c r="AT121" s="1267"/>
      <c r="AU121" s="1267"/>
      <c r="AV121" s="1267"/>
      <c r="AW121" s="1238"/>
      <c r="AX121" s="1180"/>
      <c r="BC121" s="115" t="s">
        <v>19</v>
      </c>
      <c r="BD121" s="1231"/>
      <c r="BE121" s="1233"/>
      <c r="BF121" s="1267"/>
      <c r="BG121" s="1267"/>
      <c r="BH121" s="1267"/>
      <c r="BI121" s="1267"/>
      <c r="BJ121" s="1238"/>
      <c r="BK121" s="1231"/>
      <c r="BL121" s="1149"/>
      <c r="BM121" s="1267"/>
      <c r="BN121" s="1267"/>
      <c r="BO121" s="1267"/>
      <c r="BP121" s="1238"/>
      <c r="BQ121" s="1180"/>
    </row>
    <row r="122" spans="1:69" ht="15" thickBot="1" x14ac:dyDescent="0.35">
      <c r="A122" s="116" t="s">
        <v>15</v>
      </c>
      <c r="B122" s="131">
        <v>15</v>
      </c>
      <c r="C122" s="147">
        <f>C110*B122</f>
        <v>0</v>
      </c>
      <c r="D122" s="147">
        <f>D110*B122</f>
        <v>4500</v>
      </c>
      <c r="E122" s="158">
        <f>E110*B122</f>
        <v>3375</v>
      </c>
      <c r="F122" s="158">
        <f>F110*B122</f>
        <v>3375</v>
      </c>
      <c r="G122" s="158">
        <f>G110*B122</f>
        <v>3375</v>
      </c>
      <c r="H122" s="132">
        <f>H110*B122</f>
        <v>3375</v>
      </c>
      <c r="I122" s="131">
        <f>I110*B122</f>
        <v>6750</v>
      </c>
      <c r="J122" s="13">
        <f t="shared" ref="J122:J125" si="92">C122+D122+E122+F122+G122+H122</f>
        <v>18000</v>
      </c>
      <c r="O122" s="116" t="s">
        <v>15</v>
      </c>
      <c r="P122" s="131">
        <v>15</v>
      </c>
      <c r="Q122" s="147">
        <f>Q110*P122</f>
        <v>0</v>
      </c>
      <c r="R122" s="147">
        <f>R110*P122</f>
        <v>6750</v>
      </c>
      <c r="S122" s="158">
        <f>S110*P122</f>
        <v>3375</v>
      </c>
      <c r="T122" s="158">
        <f>T110*P122</f>
        <v>3375</v>
      </c>
      <c r="U122" s="158">
        <f>U110*P122</f>
        <v>3375</v>
      </c>
      <c r="V122" s="132">
        <f>V110*P122</f>
        <v>6750</v>
      </c>
      <c r="W122" s="131">
        <f>W110*P122</f>
        <v>10125</v>
      </c>
      <c r="X122" s="13">
        <f t="shared" ref="X122:X125" si="93">Q122+R122+S122+T122+U122+V122</f>
        <v>23625</v>
      </c>
      <c r="AC122" s="116" t="s">
        <v>15</v>
      </c>
      <c r="AD122" s="131">
        <v>15</v>
      </c>
      <c r="AE122" s="147">
        <f>AE110*AD122</f>
        <v>0</v>
      </c>
      <c r="AF122" s="147">
        <f>AF110*AD122</f>
        <v>13500</v>
      </c>
      <c r="AG122" s="158">
        <f>AG110*AD122</f>
        <v>6750</v>
      </c>
      <c r="AH122" s="158">
        <f>AH110*AD122</f>
        <v>13500</v>
      </c>
      <c r="AI122" s="158">
        <f>AI110*AD122</f>
        <v>6750</v>
      </c>
      <c r="AJ122" s="131">
        <f>AJ110*AD122</f>
        <v>18000</v>
      </c>
      <c r="AK122" s="921">
        <f t="shared" ref="AK122:AK125" si="94">AE122+AF122+AG122+AH122+AI122</f>
        <v>40500</v>
      </c>
      <c r="AP122" s="116" t="s">
        <v>15</v>
      </c>
      <c r="AQ122" s="131">
        <v>15</v>
      </c>
      <c r="AR122" s="147">
        <f>AR110*AQ122</f>
        <v>0</v>
      </c>
      <c r="AS122" s="147">
        <f>AS110*AQ122</f>
        <v>13500</v>
      </c>
      <c r="AT122" s="158">
        <f>AT110*AQ122</f>
        <v>13500</v>
      </c>
      <c r="AU122" s="158">
        <f>AU110*AQ122</f>
        <v>6750</v>
      </c>
      <c r="AV122" s="158">
        <f>AV110*AQ122</f>
        <v>13500</v>
      </c>
      <c r="AW122" s="131">
        <f>AW110*AQ122</f>
        <v>22500</v>
      </c>
      <c r="AX122" s="921">
        <f t="shared" ref="AX122:AX125" si="95">AR122+AS122+AT122+AU122+AV122</f>
        <v>47250</v>
      </c>
      <c r="BC122" s="116" t="s">
        <v>15</v>
      </c>
      <c r="BD122" s="131">
        <v>15</v>
      </c>
      <c r="BE122" s="147">
        <f>BE110*BD122</f>
        <v>0</v>
      </c>
      <c r="BF122" s="147">
        <f>BF110*BD122</f>
        <v>4500</v>
      </c>
      <c r="BG122" s="158">
        <f>BG110*BD122</f>
        <v>3375</v>
      </c>
      <c r="BH122" s="158">
        <f>BH110*BD122</f>
        <v>10125</v>
      </c>
      <c r="BI122" s="158">
        <f>BI110*BD122</f>
        <v>10125</v>
      </c>
      <c r="BJ122" s="132">
        <f>BJ110*BD122</f>
        <v>13500</v>
      </c>
      <c r="BK122" s="131">
        <f>BK110*BD122</f>
        <v>24750</v>
      </c>
      <c r="BL122" s="13">
        <f>BE122+BF122+BG122+BH122+BI122+BJ122</f>
        <v>41625</v>
      </c>
      <c r="BM122" s="158">
        <f>BM110*BD122</f>
        <v>54000</v>
      </c>
      <c r="BN122" s="158">
        <f>BN110*BD122</f>
        <v>54000</v>
      </c>
      <c r="BO122" s="158">
        <f>BO110*BD122</f>
        <v>54000</v>
      </c>
      <c r="BP122" s="132">
        <f>BP110*BD122</f>
        <v>54000</v>
      </c>
      <c r="BQ122" s="13">
        <f t="shared" ref="BQ122:BQ125" si="96">BE122+BF122+BG122+BH122+BI122+BJ122+BM122+BN122+BO122+BP122</f>
        <v>257625</v>
      </c>
    </row>
    <row r="123" spans="1:69" ht="15" thickBot="1" x14ac:dyDescent="0.35">
      <c r="A123" s="904" t="s">
        <v>25</v>
      </c>
      <c r="B123" s="133">
        <v>20</v>
      </c>
      <c r="C123" s="148">
        <f>C110*B123</f>
        <v>0</v>
      </c>
      <c r="D123" s="148">
        <f>D110*B123</f>
        <v>6000</v>
      </c>
      <c r="E123" s="159">
        <f>E110*B123</f>
        <v>4500</v>
      </c>
      <c r="F123" s="159">
        <f>F110*B123</f>
        <v>4500</v>
      </c>
      <c r="G123" s="159">
        <f>G110*B123</f>
        <v>4500</v>
      </c>
      <c r="H123" s="134">
        <f>H110*B123</f>
        <v>4500</v>
      </c>
      <c r="I123" s="133">
        <f>I110*B123</f>
        <v>9000</v>
      </c>
      <c r="J123" s="13">
        <f t="shared" si="92"/>
        <v>24000</v>
      </c>
      <c r="O123" s="904" t="s">
        <v>25</v>
      </c>
      <c r="P123" s="133">
        <v>20</v>
      </c>
      <c r="Q123" s="148">
        <f>Q110*P123</f>
        <v>0</v>
      </c>
      <c r="R123" s="148">
        <f>R110*P123</f>
        <v>9000</v>
      </c>
      <c r="S123" s="159">
        <f>S110*P123</f>
        <v>4500</v>
      </c>
      <c r="T123" s="159">
        <f>T110*P123</f>
        <v>4500</v>
      </c>
      <c r="U123" s="159">
        <f>U110*P123</f>
        <v>4500</v>
      </c>
      <c r="V123" s="134">
        <f>V110*P123</f>
        <v>9000</v>
      </c>
      <c r="W123" s="133">
        <f>W110*P123</f>
        <v>13500</v>
      </c>
      <c r="X123" s="13">
        <f t="shared" si="93"/>
        <v>31500</v>
      </c>
      <c r="AC123" s="904" t="s">
        <v>25</v>
      </c>
      <c r="AD123" s="133">
        <v>20</v>
      </c>
      <c r="AE123" s="148">
        <f>AE110*AD123</f>
        <v>0</v>
      </c>
      <c r="AF123" s="148">
        <f>AF110*AD123</f>
        <v>18000</v>
      </c>
      <c r="AG123" s="159">
        <f>AG110*AD123</f>
        <v>9000</v>
      </c>
      <c r="AH123" s="159">
        <f>AH110*AD123</f>
        <v>18000</v>
      </c>
      <c r="AI123" s="159">
        <f>AI110*AD123</f>
        <v>9000</v>
      </c>
      <c r="AJ123" s="133">
        <f>AJ110*AD123</f>
        <v>24000</v>
      </c>
      <c r="AK123" s="921">
        <f t="shared" si="94"/>
        <v>54000</v>
      </c>
      <c r="AP123" s="904" t="s">
        <v>25</v>
      </c>
      <c r="AQ123" s="133">
        <v>20</v>
      </c>
      <c r="AR123" s="148">
        <f>AR110*AQ123</f>
        <v>0</v>
      </c>
      <c r="AS123" s="148">
        <f>AS110*AQ123</f>
        <v>18000</v>
      </c>
      <c r="AT123" s="159">
        <f>AT110*AQ123</f>
        <v>18000</v>
      </c>
      <c r="AU123" s="159">
        <f>AU110*AQ123</f>
        <v>9000</v>
      </c>
      <c r="AV123" s="159">
        <f>AV110*AQ123</f>
        <v>18000</v>
      </c>
      <c r="AW123" s="133">
        <f>AW110*AQ123</f>
        <v>30000</v>
      </c>
      <c r="AX123" s="921">
        <f t="shared" si="95"/>
        <v>63000</v>
      </c>
      <c r="BC123" s="904" t="s">
        <v>25</v>
      </c>
      <c r="BD123" s="133">
        <v>20</v>
      </c>
      <c r="BE123" s="148">
        <f>BE110*BD123</f>
        <v>0</v>
      </c>
      <c r="BF123" s="148">
        <f>BF110*BD123</f>
        <v>6000</v>
      </c>
      <c r="BG123" s="159">
        <f>BG110*BD123</f>
        <v>4500</v>
      </c>
      <c r="BH123" s="159">
        <f>BH110*BD123</f>
        <v>13500</v>
      </c>
      <c r="BI123" s="159">
        <f>BI110*BD123</f>
        <v>13500</v>
      </c>
      <c r="BJ123" s="134">
        <f>BJ110*BD123</f>
        <v>18000</v>
      </c>
      <c r="BK123" s="133">
        <f>BK110*BD123</f>
        <v>33000</v>
      </c>
      <c r="BL123" s="13">
        <f>BE123+BF123+BG123+BH123+BI123+BJ123</f>
        <v>55500</v>
      </c>
      <c r="BM123" s="159">
        <f>BM110*BD123</f>
        <v>72000</v>
      </c>
      <c r="BN123" s="159">
        <f>BN110*BD123</f>
        <v>72000</v>
      </c>
      <c r="BO123" s="159">
        <f>BO110*BD123</f>
        <v>72000</v>
      </c>
      <c r="BP123" s="134">
        <f>BP110*BD123</f>
        <v>72000</v>
      </c>
      <c r="BQ123" s="13">
        <f t="shared" si="96"/>
        <v>343500</v>
      </c>
    </row>
    <row r="124" spans="1:69" ht="15" thickBot="1" x14ac:dyDescent="0.35">
      <c r="A124" s="117" t="s">
        <v>13</v>
      </c>
      <c r="B124" s="135">
        <v>35</v>
      </c>
      <c r="C124" s="149">
        <f>C110*B124</f>
        <v>0</v>
      </c>
      <c r="D124" s="149">
        <f>D110*B124</f>
        <v>10500</v>
      </c>
      <c r="E124" s="160">
        <f>E110*B124</f>
        <v>7875</v>
      </c>
      <c r="F124" s="160">
        <f>F110*B124</f>
        <v>7875</v>
      </c>
      <c r="G124" s="160">
        <f>G110*B124</f>
        <v>7875</v>
      </c>
      <c r="H124" s="136">
        <f>H110*B124</f>
        <v>7875</v>
      </c>
      <c r="I124" s="135">
        <f>I110*B124</f>
        <v>15750</v>
      </c>
      <c r="J124" s="13">
        <f t="shared" si="92"/>
        <v>42000</v>
      </c>
      <c r="O124" s="117" t="s">
        <v>13</v>
      </c>
      <c r="P124" s="135">
        <v>35</v>
      </c>
      <c r="Q124" s="149">
        <f>Q110*P124</f>
        <v>0</v>
      </c>
      <c r="R124" s="149">
        <f>R110*P124</f>
        <v>15750</v>
      </c>
      <c r="S124" s="160">
        <f>S110*P124</f>
        <v>7875</v>
      </c>
      <c r="T124" s="160">
        <f>T110*P124</f>
        <v>7875</v>
      </c>
      <c r="U124" s="160">
        <f>U110*P124</f>
        <v>7875</v>
      </c>
      <c r="V124" s="136">
        <f>V110*P124</f>
        <v>15750</v>
      </c>
      <c r="W124" s="135">
        <f>W110*P124</f>
        <v>23625</v>
      </c>
      <c r="X124" s="13">
        <f t="shared" si="93"/>
        <v>55125</v>
      </c>
      <c r="AC124" s="117" t="s">
        <v>13</v>
      </c>
      <c r="AD124" s="135">
        <v>35</v>
      </c>
      <c r="AE124" s="149">
        <f>AE110*AD124</f>
        <v>0</v>
      </c>
      <c r="AF124" s="149">
        <f>AF110*AD124</f>
        <v>31500</v>
      </c>
      <c r="AG124" s="160">
        <f>AG110*AD124</f>
        <v>15750</v>
      </c>
      <c r="AH124" s="160">
        <f>AH110*AD124</f>
        <v>31500</v>
      </c>
      <c r="AI124" s="160">
        <f>AI110*AD124</f>
        <v>15750</v>
      </c>
      <c r="AJ124" s="135">
        <f>AJ110*AD124</f>
        <v>42000</v>
      </c>
      <c r="AK124" s="921">
        <f t="shared" si="94"/>
        <v>94500</v>
      </c>
      <c r="AP124" s="117" t="s">
        <v>13</v>
      </c>
      <c r="AQ124" s="135">
        <v>35</v>
      </c>
      <c r="AR124" s="149">
        <f>AR110*AQ124</f>
        <v>0</v>
      </c>
      <c r="AS124" s="149">
        <f>AS110*AQ124</f>
        <v>31500</v>
      </c>
      <c r="AT124" s="160">
        <f>AT110*AQ124</f>
        <v>31500</v>
      </c>
      <c r="AU124" s="160">
        <f>AU110*AQ124</f>
        <v>15750</v>
      </c>
      <c r="AV124" s="160">
        <f>AV110*AQ124</f>
        <v>31500</v>
      </c>
      <c r="AW124" s="135">
        <f>AW110*AQ124</f>
        <v>52500</v>
      </c>
      <c r="AX124" s="921">
        <f t="shared" si="95"/>
        <v>110250</v>
      </c>
      <c r="BC124" s="117" t="s">
        <v>13</v>
      </c>
      <c r="BD124" s="135">
        <v>35</v>
      </c>
      <c r="BE124" s="149">
        <f>BE110*BD124</f>
        <v>0</v>
      </c>
      <c r="BF124" s="149">
        <f>BF110*BD124</f>
        <v>10500</v>
      </c>
      <c r="BG124" s="160">
        <f>BG110*BD124</f>
        <v>7875</v>
      </c>
      <c r="BH124" s="160">
        <f>BH110*BD124</f>
        <v>23625</v>
      </c>
      <c r="BI124" s="160">
        <f>BI110*BD124</f>
        <v>23625</v>
      </c>
      <c r="BJ124" s="136">
        <f>BJ110*BD124</f>
        <v>31500</v>
      </c>
      <c r="BK124" s="135">
        <f>BK110*BD124</f>
        <v>57750</v>
      </c>
      <c r="BL124" s="13">
        <f>BE124+BF124+BG124+BH124+BI124+BJ124</f>
        <v>97125</v>
      </c>
      <c r="BM124" s="160">
        <f>BM110*BD124</f>
        <v>126000</v>
      </c>
      <c r="BN124" s="160">
        <f>BN110*BD124</f>
        <v>126000</v>
      </c>
      <c r="BO124" s="160">
        <f>BO110*BD124</f>
        <v>126000</v>
      </c>
      <c r="BP124" s="136">
        <f>BP110*BD124</f>
        <v>126000</v>
      </c>
      <c r="BQ124" s="13">
        <f t="shared" si="96"/>
        <v>601125</v>
      </c>
    </row>
    <row r="125" spans="1:69" ht="15" thickBot="1" x14ac:dyDescent="0.35">
      <c r="A125" s="118" t="s">
        <v>11</v>
      </c>
      <c r="B125" s="137">
        <v>40</v>
      </c>
      <c r="C125" s="939">
        <f>C110*B125</f>
        <v>0</v>
      </c>
      <c r="D125" s="939">
        <f>D110*B125</f>
        <v>12000</v>
      </c>
      <c r="E125" s="938">
        <f>E110*B125</f>
        <v>9000</v>
      </c>
      <c r="F125" s="938">
        <f>F110*B125</f>
        <v>9000</v>
      </c>
      <c r="G125" s="938">
        <f>G110*B125</f>
        <v>9000</v>
      </c>
      <c r="H125" s="138">
        <f>H110*B125</f>
        <v>9000</v>
      </c>
      <c r="I125" s="937">
        <f>I110*B125</f>
        <v>18000</v>
      </c>
      <c r="J125" s="922">
        <f t="shared" si="92"/>
        <v>48000</v>
      </c>
      <c r="O125" s="118" t="s">
        <v>11</v>
      </c>
      <c r="P125" s="137">
        <v>40</v>
      </c>
      <c r="Q125" s="939">
        <f>Q110*P125</f>
        <v>0</v>
      </c>
      <c r="R125" s="939">
        <f>R110*P125</f>
        <v>18000</v>
      </c>
      <c r="S125" s="938">
        <f>S110*P125</f>
        <v>9000</v>
      </c>
      <c r="T125" s="938">
        <f>T110*P125</f>
        <v>9000</v>
      </c>
      <c r="U125" s="938">
        <f>U110*P125</f>
        <v>9000</v>
      </c>
      <c r="V125" s="138">
        <f>V110*P125</f>
        <v>18000</v>
      </c>
      <c r="W125" s="937">
        <f>W110*P125</f>
        <v>27000</v>
      </c>
      <c r="X125" s="922">
        <f t="shared" si="93"/>
        <v>63000</v>
      </c>
      <c r="AC125" s="118" t="s">
        <v>11</v>
      </c>
      <c r="AD125" s="137">
        <v>40</v>
      </c>
      <c r="AE125" s="939">
        <f>AE110*AD125</f>
        <v>0</v>
      </c>
      <c r="AF125" s="939">
        <f>AF110*AD125</f>
        <v>36000</v>
      </c>
      <c r="AG125" s="938">
        <f>AG110*AD125</f>
        <v>18000</v>
      </c>
      <c r="AH125" s="938">
        <f>AH110*AD125</f>
        <v>36000</v>
      </c>
      <c r="AI125" s="938">
        <f>AI110*AD125</f>
        <v>18000</v>
      </c>
      <c r="AJ125" s="937">
        <f>AJ110*AD125</f>
        <v>48000</v>
      </c>
      <c r="AK125" s="13">
        <f t="shared" si="94"/>
        <v>108000</v>
      </c>
      <c r="AP125" s="118" t="s">
        <v>11</v>
      </c>
      <c r="AQ125" s="137">
        <v>40</v>
      </c>
      <c r="AR125" s="939">
        <f>AR110*AQ125</f>
        <v>0</v>
      </c>
      <c r="AS125" s="939">
        <f>AS110*AQ125</f>
        <v>36000</v>
      </c>
      <c r="AT125" s="938">
        <f>AT110*AQ125</f>
        <v>36000</v>
      </c>
      <c r="AU125" s="938">
        <f>AU110*AQ125</f>
        <v>18000</v>
      </c>
      <c r="AV125" s="938">
        <f>AV110*AQ125</f>
        <v>36000</v>
      </c>
      <c r="AW125" s="937">
        <f>AW110*AQ125</f>
        <v>60000</v>
      </c>
      <c r="AX125" s="13">
        <f t="shared" si="95"/>
        <v>126000</v>
      </c>
      <c r="BC125" s="118" t="s">
        <v>11</v>
      </c>
      <c r="BD125" s="137">
        <v>40</v>
      </c>
      <c r="BE125" s="939">
        <f>BE110*BD125</f>
        <v>0</v>
      </c>
      <c r="BF125" s="939">
        <f>BF110*BD125</f>
        <v>12000</v>
      </c>
      <c r="BG125" s="938">
        <f>BG110*BD125</f>
        <v>9000</v>
      </c>
      <c r="BH125" s="938">
        <f>BH110*BD125</f>
        <v>27000</v>
      </c>
      <c r="BI125" s="938">
        <f>BI110*BD125</f>
        <v>27000</v>
      </c>
      <c r="BJ125" s="138">
        <f>BJ110*BD125</f>
        <v>36000</v>
      </c>
      <c r="BK125" s="937">
        <f>BK110*BD125</f>
        <v>66000</v>
      </c>
      <c r="BL125" s="922">
        <f>BE125+BF125+BG125+BH125+BI125+BJ125</f>
        <v>111000</v>
      </c>
      <c r="BM125" s="938">
        <f>BM110*BD125</f>
        <v>144000</v>
      </c>
      <c r="BN125" s="938">
        <f>BN110*BD125</f>
        <v>144000</v>
      </c>
      <c r="BO125" s="938">
        <f>BO110*BD125</f>
        <v>144000</v>
      </c>
      <c r="BP125" s="138">
        <f>BP110*BD125</f>
        <v>144000</v>
      </c>
      <c r="BQ125" s="13">
        <f t="shared" si="96"/>
        <v>687000</v>
      </c>
    </row>
    <row r="126" spans="1:69" ht="15" thickBot="1" x14ac:dyDescent="0.35"/>
    <row r="127" spans="1:69" ht="15" thickBot="1" x14ac:dyDescent="0.35">
      <c r="A127" s="165" t="s">
        <v>35</v>
      </c>
      <c r="B127" s="100" t="s">
        <v>32</v>
      </c>
      <c r="C127" s="940" t="s">
        <v>43</v>
      </c>
      <c r="D127" s="941"/>
      <c r="E127" s="941"/>
      <c r="F127" s="941"/>
      <c r="G127" s="941"/>
      <c r="H127" s="941"/>
      <c r="I127" s="942"/>
      <c r="J127" s="13" t="s">
        <v>42</v>
      </c>
      <c r="O127" s="165" t="s">
        <v>35</v>
      </c>
      <c r="P127" s="100" t="s">
        <v>32</v>
      </c>
      <c r="Q127" s="940" t="s">
        <v>95</v>
      </c>
      <c r="R127" s="941"/>
      <c r="S127" s="941"/>
      <c r="T127" s="941"/>
      <c r="U127" s="941"/>
      <c r="V127" s="941"/>
      <c r="W127" s="942"/>
      <c r="X127" s="13" t="s">
        <v>42</v>
      </c>
      <c r="AC127" s="165" t="s">
        <v>35</v>
      </c>
      <c r="AD127" s="100" t="s">
        <v>32</v>
      </c>
      <c r="AE127" s="940" t="s">
        <v>96</v>
      </c>
      <c r="AF127" s="941"/>
      <c r="AG127" s="941"/>
      <c r="AH127" s="941"/>
      <c r="AI127" s="941"/>
      <c r="AJ127" s="942"/>
      <c r="AK127" s="13" t="s">
        <v>42</v>
      </c>
      <c r="AP127" s="165" t="s">
        <v>35</v>
      </c>
      <c r="AQ127" s="100" t="s">
        <v>32</v>
      </c>
      <c r="AR127" s="940" t="s">
        <v>103</v>
      </c>
      <c r="AS127" s="941"/>
      <c r="AT127" s="941"/>
      <c r="AU127" s="941"/>
      <c r="AV127" s="941"/>
      <c r="AW127" s="942"/>
      <c r="AX127" s="13" t="s">
        <v>42</v>
      </c>
      <c r="BC127" s="165" t="s">
        <v>35</v>
      </c>
      <c r="BD127" s="100" t="s">
        <v>32</v>
      </c>
      <c r="BE127" s="940" t="s">
        <v>110</v>
      </c>
      <c r="BF127" s="941"/>
      <c r="BG127" s="941"/>
      <c r="BH127" s="941"/>
      <c r="BI127" s="941"/>
      <c r="BJ127" s="941"/>
      <c r="BK127" s="942"/>
      <c r="BL127" s="13" t="s">
        <v>113</v>
      </c>
      <c r="BM127" s="940" t="s">
        <v>111</v>
      </c>
      <c r="BN127" s="941"/>
      <c r="BO127" s="941"/>
      <c r="BP127" s="942"/>
      <c r="BQ127" s="13" t="s">
        <v>112</v>
      </c>
    </row>
    <row r="128" spans="1:69" ht="15.6" thickTop="1" thickBot="1" x14ac:dyDescent="0.35">
      <c r="A128" s="171" t="s">
        <v>40</v>
      </c>
      <c r="B128" s="167" t="s">
        <v>33</v>
      </c>
      <c r="C128" s="140">
        <v>0</v>
      </c>
      <c r="D128" s="151">
        <v>1</v>
      </c>
      <c r="E128" s="151">
        <v>2</v>
      </c>
      <c r="F128" s="151">
        <v>3</v>
      </c>
      <c r="G128" s="151">
        <v>4</v>
      </c>
      <c r="H128" s="101">
        <v>5</v>
      </c>
      <c r="I128" s="13" t="s">
        <v>34</v>
      </c>
      <c r="J128" s="936"/>
      <c r="O128" s="171" t="s">
        <v>40</v>
      </c>
      <c r="P128" s="167" t="s">
        <v>33</v>
      </c>
      <c r="Q128" s="140">
        <v>0</v>
      </c>
      <c r="R128" s="151">
        <v>1</v>
      </c>
      <c r="S128" s="151">
        <v>2</v>
      </c>
      <c r="T128" s="151">
        <v>3</v>
      </c>
      <c r="U128" s="151">
        <v>4</v>
      </c>
      <c r="V128" s="101">
        <v>5</v>
      </c>
      <c r="W128" s="13" t="s">
        <v>34</v>
      </c>
      <c r="X128" s="936"/>
      <c r="AC128" s="171" t="s">
        <v>40</v>
      </c>
      <c r="AD128" s="167" t="s">
        <v>33</v>
      </c>
      <c r="AE128" s="140">
        <v>0</v>
      </c>
      <c r="AF128" s="151">
        <v>1</v>
      </c>
      <c r="AG128" s="151">
        <v>2</v>
      </c>
      <c r="AH128" s="151">
        <v>3</v>
      </c>
      <c r="AI128" s="151">
        <v>4</v>
      </c>
      <c r="AJ128" s="13" t="s">
        <v>34</v>
      </c>
      <c r="AK128" s="936"/>
      <c r="AP128" s="171" t="s">
        <v>40</v>
      </c>
      <c r="AQ128" s="167" t="s">
        <v>33</v>
      </c>
      <c r="AR128" s="140">
        <v>0</v>
      </c>
      <c r="AS128" s="151">
        <v>1</v>
      </c>
      <c r="AT128" s="151">
        <v>2</v>
      </c>
      <c r="AU128" s="151">
        <v>3</v>
      </c>
      <c r="AV128" s="151">
        <v>4</v>
      </c>
      <c r="AW128" s="13" t="s">
        <v>34</v>
      </c>
      <c r="AX128" s="936"/>
      <c r="BC128" s="171" t="s">
        <v>40</v>
      </c>
      <c r="BD128" s="100" t="s">
        <v>33</v>
      </c>
      <c r="BE128" s="140">
        <v>0</v>
      </c>
      <c r="BF128" s="151">
        <v>1</v>
      </c>
      <c r="BG128" s="151">
        <v>2</v>
      </c>
      <c r="BH128" s="151">
        <v>3</v>
      </c>
      <c r="BI128" s="151">
        <v>4</v>
      </c>
      <c r="BJ128" s="101">
        <v>5</v>
      </c>
      <c r="BK128" s="13" t="s">
        <v>34</v>
      </c>
      <c r="BL128" s="936"/>
      <c r="BM128" s="151">
        <v>2</v>
      </c>
      <c r="BN128" s="151">
        <v>3</v>
      </c>
      <c r="BO128" s="151">
        <v>4</v>
      </c>
      <c r="BP128" s="101">
        <v>5</v>
      </c>
      <c r="BQ128" s="936"/>
    </row>
    <row r="129" spans="1:69" ht="15.6" thickTop="1" thickBot="1" x14ac:dyDescent="0.35">
      <c r="A129" s="333" t="s">
        <v>3</v>
      </c>
      <c r="B129" s="329">
        <v>0.2</v>
      </c>
      <c r="C129" s="330">
        <f>C131*B129</f>
        <v>2</v>
      </c>
      <c r="D129" s="330">
        <f>D131*B129</f>
        <v>24</v>
      </c>
      <c r="E129" s="331">
        <f>E131*B129</f>
        <v>18</v>
      </c>
      <c r="F129" s="331">
        <f>F131*B129</f>
        <v>18</v>
      </c>
      <c r="G129" s="331">
        <f>G131*B129</f>
        <v>18</v>
      </c>
      <c r="H129" s="332">
        <f>H131*B129</f>
        <v>18</v>
      </c>
      <c r="I129" s="329">
        <f>I131*B129</f>
        <v>36</v>
      </c>
      <c r="J129" s="921">
        <f>C129+D129+E129+F129+G129+H129</f>
        <v>98</v>
      </c>
      <c r="O129" s="333" t="s">
        <v>3</v>
      </c>
      <c r="P129" s="329">
        <v>0.2</v>
      </c>
      <c r="Q129" s="330">
        <f>Q131*P129</f>
        <v>2</v>
      </c>
      <c r="R129" s="330">
        <f>R131*P129</f>
        <v>36</v>
      </c>
      <c r="S129" s="331">
        <f>S131*P129</f>
        <v>18</v>
      </c>
      <c r="T129" s="331">
        <f>T131*P129</f>
        <v>18</v>
      </c>
      <c r="U129" s="331">
        <f>U131*P129</f>
        <v>18</v>
      </c>
      <c r="V129" s="332">
        <f>V131*P129</f>
        <v>36</v>
      </c>
      <c r="W129" s="329">
        <f>W131*P129</f>
        <v>54</v>
      </c>
      <c r="X129" s="921">
        <f>Q129+R129+S129+T129+U129+V129</f>
        <v>128</v>
      </c>
      <c r="AC129" s="333" t="s">
        <v>3</v>
      </c>
      <c r="AD129" s="329">
        <v>0.2</v>
      </c>
      <c r="AE129" s="330">
        <f>AE131*AD129</f>
        <v>2</v>
      </c>
      <c r="AF129" s="330">
        <f>AF131*AD129</f>
        <v>72</v>
      </c>
      <c r="AG129" s="331">
        <f>AG131*AD129</f>
        <v>36</v>
      </c>
      <c r="AH129" s="331">
        <f>AH131*AD129</f>
        <v>72</v>
      </c>
      <c r="AI129" s="331">
        <f>AI131*AD129</f>
        <v>36</v>
      </c>
      <c r="AJ129" s="329">
        <f>AJ131*AD129</f>
        <v>96</v>
      </c>
      <c r="AK129" s="921">
        <f>AE129+AF129+AG129+AH129+AI129</f>
        <v>218</v>
      </c>
      <c r="AP129" s="333" t="s">
        <v>3</v>
      </c>
      <c r="AQ129" s="329">
        <v>0.2</v>
      </c>
      <c r="AR129" s="330">
        <f>AR131*AQ129</f>
        <v>2</v>
      </c>
      <c r="AS129" s="330">
        <f>AS131*AQ129</f>
        <v>72</v>
      </c>
      <c r="AT129" s="331">
        <f>AT131*AQ129</f>
        <v>72</v>
      </c>
      <c r="AU129" s="331">
        <f>AU131*AQ129</f>
        <v>36</v>
      </c>
      <c r="AV129" s="331">
        <f>AV131*AQ129</f>
        <v>72</v>
      </c>
      <c r="AW129" s="329">
        <f>AW131*AQ129</f>
        <v>120</v>
      </c>
      <c r="AX129" s="921">
        <f>AR129+AS129+AT129+AU129+AV129</f>
        <v>254</v>
      </c>
      <c r="BC129" s="333" t="s">
        <v>3</v>
      </c>
      <c r="BD129" s="329">
        <v>0.2</v>
      </c>
      <c r="BE129" s="330">
        <f>BE131*BD129</f>
        <v>2</v>
      </c>
      <c r="BF129" s="330">
        <f>BF131*BD129</f>
        <v>24</v>
      </c>
      <c r="BG129" s="331">
        <f>BG131*BD129</f>
        <v>18</v>
      </c>
      <c r="BH129" s="331">
        <f>BH131*BD129</f>
        <v>54</v>
      </c>
      <c r="BI129" s="331">
        <f>BI131*BD129</f>
        <v>54</v>
      </c>
      <c r="BJ129" s="332">
        <f>BJ131*BD129</f>
        <v>72</v>
      </c>
      <c r="BK129" s="329">
        <f>BK131*BD129</f>
        <v>132</v>
      </c>
      <c r="BL129" s="921">
        <f t="shared" ref="BL129:BL135" si="97">BE129+BF129+BG129+BH129+BI129+BJ129</f>
        <v>224</v>
      </c>
      <c r="BM129" s="331">
        <f>BM131*BD129</f>
        <v>720</v>
      </c>
      <c r="BN129" s="331">
        <f>BN131*BD129</f>
        <v>720</v>
      </c>
      <c r="BO129" s="331">
        <f>BO131*BD129</f>
        <v>720</v>
      </c>
      <c r="BP129" s="332">
        <f>BP131*BD129</f>
        <v>720</v>
      </c>
      <c r="BQ129" s="520">
        <f>BE129+BF129+BG129+BH129+BI129+BJ129+BM129+BN129+BO129+BP129</f>
        <v>3104</v>
      </c>
    </row>
    <row r="130" spans="1:69" ht="15" thickBot="1" x14ac:dyDescent="0.35">
      <c r="A130" s="328" t="s">
        <v>4</v>
      </c>
      <c r="B130" s="329">
        <v>0.5</v>
      </c>
      <c r="C130" s="330">
        <f>C131*B130</f>
        <v>5</v>
      </c>
      <c r="D130" s="330">
        <f>D131*B130</f>
        <v>60</v>
      </c>
      <c r="E130" s="331">
        <f>E131*B130</f>
        <v>45</v>
      </c>
      <c r="F130" s="331">
        <f>F131*B130</f>
        <v>45</v>
      </c>
      <c r="G130" s="331">
        <f>G131*B130</f>
        <v>45</v>
      </c>
      <c r="H130" s="332">
        <f>H131*B130</f>
        <v>45</v>
      </c>
      <c r="I130" s="329">
        <f>I131*B130</f>
        <v>90</v>
      </c>
      <c r="J130" s="13">
        <f t="shared" ref="J130:J135" si="98">C130+D130+E130+F130+G130+H130</f>
        <v>245</v>
      </c>
      <c r="O130" s="328" t="s">
        <v>4</v>
      </c>
      <c r="P130" s="329">
        <v>0.5</v>
      </c>
      <c r="Q130" s="330">
        <f>Q131*P130</f>
        <v>5</v>
      </c>
      <c r="R130" s="330">
        <f>R131*P130</f>
        <v>90</v>
      </c>
      <c r="S130" s="331">
        <f>S131*P130</f>
        <v>45</v>
      </c>
      <c r="T130" s="331">
        <f>T131*P130</f>
        <v>45</v>
      </c>
      <c r="U130" s="331">
        <f>U131*P130</f>
        <v>45</v>
      </c>
      <c r="V130" s="332">
        <f>V131*P130</f>
        <v>90</v>
      </c>
      <c r="W130" s="329">
        <f>W131*P130</f>
        <v>135</v>
      </c>
      <c r="X130" s="13">
        <f t="shared" ref="X130:X135" si="99">Q130+R130+S130+T130+U130+V130</f>
        <v>320</v>
      </c>
      <c r="AC130" s="328" t="s">
        <v>4</v>
      </c>
      <c r="AD130" s="329">
        <v>0.5</v>
      </c>
      <c r="AE130" s="330">
        <f>AE131*AD130</f>
        <v>5</v>
      </c>
      <c r="AF130" s="330">
        <f>AF131*AD130</f>
        <v>180</v>
      </c>
      <c r="AG130" s="331">
        <f>AG131*AD130</f>
        <v>90</v>
      </c>
      <c r="AH130" s="331">
        <f>AH131*AD130</f>
        <v>180</v>
      </c>
      <c r="AI130" s="331">
        <f>AI131*AD130</f>
        <v>90</v>
      </c>
      <c r="AJ130" s="329">
        <f>AJ131*AD130</f>
        <v>240</v>
      </c>
      <c r="AK130" s="921">
        <f t="shared" ref="AK130:AK135" si="100">AE130+AF130+AG130+AH130+AI130</f>
        <v>545</v>
      </c>
      <c r="AP130" s="328" t="s">
        <v>4</v>
      </c>
      <c r="AQ130" s="329">
        <v>0.5</v>
      </c>
      <c r="AR130" s="330">
        <f>AR131*AQ130</f>
        <v>5</v>
      </c>
      <c r="AS130" s="330">
        <f>AS131*AQ130</f>
        <v>180</v>
      </c>
      <c r="AT130" s="331">
        <f>AT131*AQ130</f>
        <v>180</v>
      </c>
      <c r="AU130" s="331">
        <f>AU131*AQ130</f>
        <v>90</v>
      </c>
      <c r="AV130" s="331">
        <f>AV131*AQ130</f>
        <v>180</v>
      </c>
      <c r="AW130" s="329">
        <f>AW131*AQ130</f>
        <v>300</v>
      </c>
      <c r="AX130" s="921">
        <f t="shared" ref="AX130:AX135" si="101">AR130+AS130+AT130+AU130+AV130</f>
        <v>635</v>
      </c>
      <c r="BC130" s="328" t="s">
        <v>4</v>
      </c>
      <c r="BD130" s="329">
        <v>0.5</v>
      </c>
      <c r="BE130" s="330">
        <f>BE131*BD130</f>
        <v>5</v>
      </c>
      <c r="BF130" s="330">
        <f>BF131*BD130</f>
        <v>60</v>
      </c>
      <c r="BG130" s="331">
        <f>BG131*BD130</f>
        <v>45</v>
      </c>
      <c r="BH130" s="331">
        <f>BH131*BD130</f>
        <v>135</v>
      </c>
      <c r="BI130" s="331">
        <f>BI131*BD130</f>
        <v>135</v>
      </c>
      <c r="BJ130" s="332">
        <f>BJ131*BD130</f>
        <v>180</v>
      </c>
      <c r="BK130" s="329">
        <f>BK131*BD130</f>
        <v>330</v>
      </c>
      <c r="BL130" s="13">
        <f t="shared" si="97"/>
        <v>560</v>
      </c>
      <c r="BM130" s="331">
        <f>BM131*BD130</f>
        <v>1800</v>
      </c>
      <c r="BN130" s="331">
        <f>BN131*BD130</f>
        <v>1800</v>
      </c>
      <c r="BO130" s="331">
        <f>BO131*BD130</f>
        <v>1800</v>
      </c>
      <c r="BP130" s="332">
        <f>BP131*BD130</f>
        <v>1800</v>
      </c>
      <c r="BQ130" s="13">
        <f>BE130+BF130+BG130+BH130+BI130+BJ130+BM130+BN130+BO130+BP130</f>
        <v>7760</v>
      </c>
    </row>
    <row r="131" spans="1:69" ht="15" thickBot="1" x14ac:dyDescent="0.35">
      <c r="A131" s="201" t="s">
        <v>5</v>
      </c>
      <c r="B131" s="202">
        <v>1</v>
      </c>
      <c r="C131" s="203">
        <v>10</v>
      </c>
      <c r="D131" s="203">
        <v>120</v>
      </c>
      <c r="E131" s="203">
        <v>90</v>
      </c>
      <c r="F131" s="203">
        <v>90</v>
      </c>
      <c r="G131" s="203">
        <v>90</v>
      </c>
      <c r="H131" s="334">
        <v>90</v>
      </c>
      <c r="I131" s="202">
        <v>180</v>
      </c>
      <c r="J131" s="13">
        <f t="shared" si="98"/>
        <v>490</v>
      </c>
      <c r="O131" s="201" t="s">
        <v>5</v>
      </c>
      <c r="P131" s="202">
        <v>1</v>
      </c>
      <c r="Q131" s="203">
        <v>10</v>
      </c>
      <c r="R131" s="203">
        <v>180</v>
      </c>
      <c r="S131" s="203">
        <v>90</v>
      </c>
      <c r="T131" s="203">
        <v>90</v>
      </c>
      <c r="U131" s="203">
        <v>90</v>
      </c>
      <c r="V131" s="334">
        <v>180</v>
      </c>
      <c r="W131" s="202">
        <v>270</v>
      </c>
      <c r="X131" s="13">
        <f t="shared" si="99"/>
        <v>640</v>
      </c>
      <c r="AC131" s="201" t="s">
        <v>5</v>
      </c>
      <c r="AD131" s="202">
        <v>1</v>
      </c>
      <c r="AE131" s="203">
        <v>10</v>
      </c>
      <c r="AF131" s="203">
        <v>360</v>
      </c>
      <c r="AG131" s="203">
        <v>180</v>
      </c>
      <c r="AH131" s="203">
        <v>360</v>
      </c>
      <c r="AI131" s="203">
        <v>180</v>
      </c>
      <c r="AJ131" s="202">
        <v>480</v>
      </c>
      <c r="AK131" s="921">
        <f t="shared" si="100"/>
        <v>1090</v>
      </c>
      <c r="AP131" s="201" t="s">
        <v>5</v>
      </c>
      <c r="AQ131" s="202">
        <v>1</v>
      </c>
      <c r="AR131" s="203">
        <v>10</v>
      </c>
      <c r="AS131" s="203">
        <v>360</v>
      </c>
      <c r="AT131" s="203">
        <v>360</v>
      </c>
      <c r="AU131" s="203">
        <v>180</v>
      </c>
      <c r="AV131" s="203">
        <v>360</v>
      </c>
      <c r="AW131" s="202">
        <v>600</v>
      </c>
      <c r="AX131" s="921">
        <f t="shared" si="101"/>
        <v>1270</v>
      </c>
      <c r="BC131" s="104" t="s">
        <v>5</v>
      </c>
      <c r="BD131" s="123">
        <v>1</v>
      </c>
      <c r="BE131" s="143">
        <v>10</v>
      </c>
      <c r="BF131" s="143">
        <v>120</v>
      </c>
      <c r="BG131" s="154">
        <v>90</v>
      </c>
      <c r="BH131" s="154">
        <v>270</v>
      </c>
      <c r="BI131" s="154">
        <v>270</v>
      </c>
      <c r="BJ131" s="124">
        <v>360</v>
      </c>
      <c r="BK131" s="123">
        <v>660</v>
      </c>
      <c r="BL131" s="13">
        <f t="shared" si="97"/>
        <v>1120</v>
      </c>
      <c r="BM131" s="154">
        <v>3600</v>
      </c>
      <c r="BN131" s="154">
        <v>3600</v>
      </c>
      <c r="BO131" s="154">
        <v>3600</v>
      </c>
      <c r="BP131" s="124">
        <v>3600</v>
      </c>
      <c r="BQ131" s="13">
        <f>BE131+BF131+BG131+BH131+BI131+BJ131+BM131+BN131+BO131+BP131</f>
        <v>15520</v>
      </c>
    </row>
    <row r="132" spans="1:69" ht="15" thickBot="1" x14ac:dyDescent="0.35">
      <c r="A132" s="328" t="s">
        <v>6</v>
      </c>
      <c r="B132" s="329">
        <v>1.5</v>
      </c>
      <c r="C132" s="330">
        <f>C131*B132</f>
        <v>15</v>
      </c>
      <c r="D132" s="330">
        <f>D131*B132</f>
        <v>180</v>
      </c>
      <c r="E132" s="331">
        <f>E131*B132</f>
        <v>135</v>
      </c>
      <c r="F132" s="331">
        <f>F131*B132</f>
        <v>135</v>
      </c>
      <c r="G132" s="331">
        <f>G131*B132</f>
        <v>135</v>
      </c>
      <c r="H132" s="332">
        <f>H131*B132</f>
        <v>135</v>
      </c>
      <c r="I132" s="329">
        <f>I131*B132</f>
        <v>270</v>
      </c>
      <c r="J132" s="13">
        <f t="shared" si="98"/>
        <v>735</v>
      </c>
      <c r="O132" s="328" t="s">
        <v>6</v>
      </c>
      <c r="P132" s="329">
        <v>1.5</v>
      </c>
      <c r="Q132" s="330">
        <f>Q131*P132</f>
        <v>15</v>
      </c>
      <c r="R132" s="330">
        <f>R131*P132</f>
        <v>270</v>
      </c>
      <c r="S132" s="331">
        <f>S131*P132</f>
        <v>135</v>
      </c>
      <c r="T132" s="331">
        <f>T131*P132</f>
        <v>135</v>
      </c>
      <c r="U132" s="331">
        <f>U131*P132</f>
        <v>135</v>
      </c>
      <c r="V132" s="332">
        <f>V131*P132</f>
        <v>270</v>
      </c>
      <c r="W132" s="329">
        <f>W131*P132</f>
        <v>405</v>
      </c>
      <c r="X132" s="13">
        <f t="shared" si="99"/>
        <v>960</v>
      </c>
      <c r="AC132" s="328" t="s">
        <v>6</v>
      </c>
      <c r="AD132" s="329">
        <v>1.5</v>
      </c>
      <c r="AE132" s="330">
        <f>AE131*AD132</f>
        <v>15</v>
      </c>
      <c r="AF132" s="330">
        <f>AF131*AD132</f>
        <v>540</v>
      </c>
      <c r="AG132" s="331">
        <f>AG131*AD132</f>
        <v>270</v>
      </c>
      <c r="AH132" s="331">
        <f>AH131*AD132</f>
        <v>540</v>
      </c>
      <c r="AI132" s="331">
        <f>AI131*AD132</f>
        <v>270</v>
      </c>
      <c r="AJ132" s="329">
        <f>AJ131*AD132</f>
        <v>720</v>
      </c>
      <c r="AK132" s="921">
        <f t="shared" si="100"/>
        <v>1635</v>
      </c>
      <c r="AP132" s="328" t="s">
        <v>6</v>
      </c>
      <c r="AQ132" s="329">
        <v>1.5</v>
      </c>
      <c r="AR132" s="330">
        <f>AR131*AQ132</f>
        <v>15</v>
      </c>
      <c r="AS132" s="330">
        <f>AS131*AQ132</f>
        <v>540</v>
      </c>
      <c r="AT132" s="331">
        <f>AT131*AQ132</f>
        <v>540</v>
      </c>
      <c r="AU132" s="331">
        <f>AU131*AQ132</f>
        <v>270</v>
      </c>
      <c r="AV132" s="331">
        <f>AV131*AQ132</f>
        <v>540</v>
      </c>
      <c r="AW132" s="329">
        <f>AW131*AQ132</f>
        <v>900</v>
      </c>
      <c r="AX132" s="921">
        <f t="shared" si="101"/>
        <v>1905</v>
      </c>
      <c r="BC132" s="105" t="s">
        <v>6</v>
      </c>
      <c r="BD132" s="125">
        <v>1.5</v>
      </c>
      <c r="BE132" s="144">
        <f>BE131*BD132</f>
        <v>15</v>
      </c>
      <c r="BF132" s="144">
        <f>BF131*BD132</f>
        <v>180</v>
      </c>
      <c r="BG132" s="155">
        <f>BG131*BD132</f>
        <v>135</v>
      </c>
      <c r="BH132" s="155">
        <f>BH131*BD132</f>
        <v>405</v>
      </c>
      <c r="BI132" s="155">
        <f>BI131*BD132</f>
        <v>405</v>
      </c>
      <c r="BJ132" s="126">
        <f>BJ131*BD132</f>
        <v>540</v>
      </c>
      <c r="BK132" s="125">
        <f>BK131*BD132</f>
        <v>990</v>
      </c>
      <c r="BL132" s="13">
        <f t="shared" si="97"/>
        <v>1680</v>
      </c>
      <c r="BM132" s="155">
        <f>BM131*BD132</f>
        <v>5400</v>
      </c>
      <c r="BN132" s="155">
        <f>BN131*BD132</f>
        <v>5400</v>
      </c>
      <c r="BO132" s="155">
        <f>BO131*BD132</f>
        <v>5400</v>
      </c>
      <c r="BP132" s="126">
        <f>BP131*BD132</f>
        <v>5400</v>
      </c>
      <c r="BQ132" s="13">
        <f t="shared" ref="BQ132:BQ135" si="102">BE132+BF132+BG132+BH132+BI132+BJ132+BM132+BN132+BO132+BP132</f>
        <v>23280</v>
      </c>
    </row>
    <row r="133" spans="1:69" ht="15" thickBot="1" x14ac:dyDescent="0.35">
      <c r="A133" s="328" t="s">
        <v>7</v>
      </c>
      <c r="B133" s="329">
        <v>2</v>
      </c>
      <c r="C133" s="330">
        <f>C131*B133</f>
        <v>20</v>
      </c>
      <c r="D133" s="330">
        <f>D131*B133</f>
        <v>240</v>
      </c>
      <c r="E133" s="331">
        <f>E131*B133</f>
        <v>180</v>
      </c>
      <c r="F133" s="331">
        <f>F131*B133</f>
        <v>180</v>
      </c>
      <c r="G133" s="331">
        <f>G131*B133</f>
        <v>180</v>
      </c>
      <c r="H133" s="332">
        <f>H131*B133</f>
        <v>180</v>
      </c>
      <c r="I133" s="329">
        <f>I131*B133</f>
        <v>360</v>
      </c>
      <c r="J133" s="13">
        <f t="shared" si="98"/>
        <v>980</v>
      </c>
      <c r="O133" s="328" t="s">
        <v>7</v>
      </c>
      <c r="P133" s="329">
        <v>2</v>
      </c>
      <c r="Q133" s="330">
        <f>Q131*P133</f>
        <v>20</v>
      </c>
      <c r="R133" s="330">
        <f>R131*P133</f>
        <v>360</v>
      </c>
      <c r="S133" s="331">
        <f>S131*P133</f>
        <v>180</v>
      </c>
      <c r="T133" s="331">
        <f>T131*P133</f>
        <v>180</v>
      </c>
      <c r="U133" s="331">
        <f>U131*P133</f>
        <v>180</v>
      </c>
      <c r="V133" s="332">
        <f>V131*P133</f>
        <v>360</v>
      </c>
      <c r="W133" s="329">
        <f>W131*P133</f>
        <v>540</v>
      </c>
      <c r="X133" s="13">
        <f t="shared" si="99"/>
        <v>1280</v>
      </c>
      <c r="AC133" s="106" t="s">
        <v>7</v>
      </c>
      <c r="AD133" s="127">
        <v>2</v>
      </c>
      <c r="AE133" s="145">
        <f>AE131*AD133</f>
        <v>20</v>
      </c>
      <c r="AF133" s="145">
        <f>AF131*AD133</f>
        <v>720</v>
      </c>
      <c r="AG133" s="156">
        <f>AG131*AD133</f>
        <v>360</v>
      </c>
      <c r="AH133" s="156">
        <f>AH131*AD133</f>
        <v>720</v>
      </c>
      <c r="AI133" s="156">
        <f>AI131*AD133</f>
        <v>360</v>
      </c>
      <c r="AJ133" s="127">
        <f>AJ131*AD133</f>
        <v>960</v>
      </c>
      <c r="AK133" s="921">
        <f t="shared" si="100"/>
        <v>2180</v>
      </c>
      <c r="AP133" s="106" t="s">
        <v>7</v>
      </c>
      <c r="AQ133" s="127">
        <v>2</v>
      </c>
      <c r="AR133" s="145">
        <f>AR131*AQ133</f>
        <v>20</v>
      </c>
      <c r="AS133" s="145">
        <f>AS131*AQ133</f>
        <v>720</v>
      </c>
      <c r="AT133" s="156">
        <f>AT131*AQ133</f>
        <v>720</v>
      </c>
      <c r="AU133" s="156">
        <f>AU131*AQ133</f>
        <v>360</v>
      </c>
      <c r="AV133" s="156">
        <f>AV131*AQ133</f>
        <v>720</v>
      </c>
      <c r="AW133" s="127">
        <f>AW131*AQ133</f>
        <v>1200</v>
      </c>
      <c r="AX133" s="921">
        <f t="shared" si="101"/>
        <v>2540</v>
      </c>
      <c r="BC133" s="106" t="s">
        <v>7</v>
      </c>
      <c r="BD133" s="127">
        <v>2</v>
      </c>
      <c r="BE133" s="145">
        <f>BE131*BD133</f>
        <v>20</v>
      </c>
      <c r="BF133" s="145">
        <f>BF131*BD133</f>
        <v>240</v>
      </c>
      <c r="BG133" s="156">
        <f>BG131*BD133</f>
        <v>180</v>
      </c>
      <c r="BH133" s="156">
        <f>BH131*BD133</f>
        <v>540</v>
      </c>
      <c r="BI133" s="156">
        <f>BI131*BD133</f>
        <v>540</v>
      </c>
      <c r="BJ133" s="128">
        <f>BJ131*BD133</f>
        <v>720</v>
      </c>
      <c r="BK133" s="127">
        <f>BK131*BD133</f>
        <v>1320</v>
      </c>
      <c r="BL133" s="13">
        <f t="shared" si="97"/>
        <v>2240</v>
      </c>
      <c r="BM133" s="156">
        <f>BM131*BD133</f>
        <v>7200</v>
      </c>
      <c r="BN133" s="156">
        <f>BN131*BD133</f>
        <v>7200</v>
      </c>
      <c r="BO133" s="156">
        <f>BO131*BD133</f>
        <v>7200</v>
      </c>
      <c r="BP133" s="128">
        <f>BP131*BD133</f>
        <v>7200</v>
      </c>
      <c r="BQ133" s="13">
        <f t="shared" si="102"/>
        <v>31040</v>
      </c>
    </row>
    <row r="134" spans="1:69" ht="15" thickBot="1" x14ac:dyDescent="0.35">
      <c r="A134" s="328" t="s">
        <v>8</v>
      </c>
      <c r="B134" s="329">
        <v>3</v>
      </c>
      <c r="C134" s="330">
        <f>C131*B134</f>
        <v>30</v>
      </c>
      <c r="D134" s="330">
        <f>D131*B134</f>
        <v>360</v>
      </c>
      <c r="E134" s="331">
        <f>E131*B134</f>
        <v>270</v>
      </c>
      <c r="F134" s="331">
        <f>F131*B134</f>
        <v>270</v>
      </c>
      <c r="G134" s="331">
        <f>G131*B134</f>
        <v>270</v>
      </c>
      <c r="H134" s="332">
        <f>H131*B134</f>
        <v>270</v>
      </c>
      <c r="I134" s="329">
        <f>I131*B134</f>
        <v>540</v>
      </c>
      <c r="J134" s="13">
        <f t="shared" si="98"/>
        <v>1470</v>
      </c>
      <c r="O134" s="328" t="s">
        <v>8</v>
      </c>
      <c r="P134" s="329">
        <v>3</v>
      </c>
      <c r="Q134" s="330">
        <f>Q131*P134</f>
        <v>30</v>
      </c>
      <c r="R134" s="330">
        <f>R131*P134</f>
        <v>540</v>
      </c>
      <c r="S134" s="331">
        <f>S131*P134</f>
        <v>270</v>
      </c>
      <c r="T134" s="331">
        <f>T131*P134</f>
        <v>270</v>
      </c>
      <c r="U134" s="331">
        <f>U131*P134</f>
        <v>270</v>
      </c>
      <c r="V134" s="332">
        <f>V131*P134</f>
        <v>540</v>
      </c>
      <c r="W134" s="329">
        <f>W131*P134</f>
        <v>810</v>
      </c>
      <c r="X134" s="13">
        <f t="shared" si="99"/>
        <v>1920</v>
      </c>
      <c r="AC134" s="107" t="s">
        <v>8</v>
      </c>
      <c r="AD134" s="129">
        <v>3</v>
      </c>
      <c r="AE134" s="146">
        <f>AE131*AD134</f>
        <v>30</v>
      </c>
      <c r="AF134" s="146">
        <f>AF131*AD134</f>
        <v>1080</v>
      </c>
      <c r="AG134" s="157">
        <f>AG131*AD134</f>
        <v>540</v>
      </c>
      <c r="AH134" s="157">
        <f>AH131*AD134</f>
        <v>1080</v>
      </c>
      <c r="AI134" s="157">
        <f>AI131*AD134</f>
        <v>540</v>
      </c>
      <c r="AJ134" s="129">
        <f>AJ131*AD134</f>
        <v>1440</v>
      </c>
      <c r="AK134" s="921">
        <f t="shared" si="100"/>
        <v>3270</v>
      </c>
      <c r="AP134" s="107" t="s">
        <v>8</v>
      </c>
      <c r="AQ134" s="129">
        <v>3</v>
      </c>
      <c r="AR134" s="146">
        <f>AR131*AQ134</f>
        <v>30</v>
      </c>
      <c r="AS134" s="146">
        <f>AS131*AQ134</f>
        <v>1080</v>
      </c>
      <c r="AT134" s="157">
        <f>AT131*AQ134</f>
        <v>1080</v>
      </c>
      <c r="AU134" s="157">
        <f>AU131*AQ134</f>
        <v>540</v>
      </c>
      <c r="AV134" s="157">
        <f>AV131*AQ134</f>
        <v>1080</v>
      </c>
      <c r="AW134" s="129">
        <f>AW131*AQ134</f>
        <v>1800</v>
      </c>
      <c r="AX134" s="921">
        <f t="shared" si="101"/>
        <v>3810</v>
      </c>
      <c r="BC134" s="107" t="s">
        <v>8</v>
      </c>
      <c r="BD134" s="129">
        <v>3</v>
      </c>
      <c r="BE134" s="146">
        <f>BE131*BD134</f>
        <v>30</v>
      </c>
      <c r="BF134" s="146">
        <f>BF131*BD134</f>
        <v>360</v>
      </c>
      <c r="BG134" s="157">
        <f>BG131*BD134</f>
        <v>270</v>
      </c>
      <c r="BH134" s="157">
        <f>BH131*BD134</f>
        <v>810</v>
      </c>
      <c r="BI134" s="157">
        <f>BI131*BD134</f>
        <v>810</v>
      </c>
      <c r="BJ134" s="130">
        <f>BJ131*BD134</f>
        <v>1080</v>
      </c>
      <c r="BK134" s="129">
        <f>BK131*BD134</f>
        <v>1980</v>
      </c>
      <c r="BL134" s="13">
        <f t="shared" si="97"/>
        <v>3360</v>
      </c>
      <c r="BM134" s="157">
        <f>BM131*BD134</f>
        <v>10800</v>
      </c>
      <c r="BN134" s="157">
        <f>BN131*BD134</f>
        <v>10800</v>
      </c>
      <c r="BO134" s="157">
        <f>BO131*BD134</f>
        <v>10800</v>
      </c>
      <c r="BP134" s="130">
        <f>BP131*BD134</f>
        <v>10800</v>
      </c>
      <c r="BQ134" s="13">
        <f t="shared" si="102"/>
        <v>46560</v>
      </c>
    </row>
    <row r="135" spans="1:69" x14ac:dyDescent="0.3">
      <c r="A135" s="108" t="s">
        <v>12</v>
      </c>
      <c r="B135" s="911">
        <v>5</v>
      </c>
      <c r="C135" s="917">
        <f>C131*B135</f>
        <v>50</v>
      </c>
      <c r="D135" s="909">
        <f>D131*B135</f>
        <v>600</v>
      </c>
      <c r="E135" s="909">
        <f>E131*B135</f>
        <v>450</v>
      </c>
      <c r="F135" s="909">
        <f>F131*B135</f>
        <v>450</v>
      </c>
      <c r="G135" s="909">
        <f>G131*B135</f>
        <v>450</v>
      </c>
      <c r="H135" s="915">
        <f>H131*B135</f>
        <v>450</v>
      </c>
      <c r="I135" s="911">
        <f>I131*B135</f>
        <v>900</v>
      </c>
      <c r="J135" s="921">
        <f t="shared" si="98"/>
        <v>2450</v>
      </c>
      <c r="O135" s="108" t="s">
        <v>12</v>
      </c>
      <c r="P135" s="911">
        <v>5</v>
      </c>
      <c r="Q135" s="917">
        <f>Q131*P135</f>
        <v>50</v>
      </c>
      <c r="R135" s="909">
        <f>R131*P135</f>
        <v>900</v>
      </c>
      <c r="S135" s="909">
        <f>S131*P135</f>
        <v>450</v>
      </c>
      <c r="T135" s="909">
        <f>T131*P135</f>
        <v>450</v>
      </c>
      <c r="U135" s="909">
        <f>U131*P135</f>
        <v>450</v>
      </c>
      <c r="V135" s="915">
        <f>V131*P135</f>
        <v>900</v>
      </c>
      <c r="W135" s="911">
        <f>W131*P135</f>
        <v>1350</v>
      </c>
      <c r="X135" s="921">
        <f t="shared" si="99"/>
        <v>3200</v>
      </c>
      <c r="AC135" s="108" t="s">
        <v>12</v>
      </c>
      <c r="AD135" s="911">
        <v>5</v>
      </c>
      <c r="AE135" s="917">
        <f>AE131*AD135</f>
        <v>50</v>
      </c>
      <c r="AF135" s="909">
        <f>AF131*AD135</f>
        <v>1800</v>
      </c>
      <c r="AG135" s="909">
        <f>AG131*AD135</f>
        <v>900</v>
      </c>
      <c r="AH135" s="909">
        <f>AH131*AD135</f>
        <v>1800</v>
      </c>
      <c r="AI135" s="909">
        <f>AI131*AD135</f>
        <v>900</v>
      </c>
      <c r="AJ135" s="915">
        <f>AJ131*AD135</f>
        <v>2400</v>
      </c>
      <c r="AK135" s="921">
        <f t="shared" si="100"/>
        <v>5450</v>
      </c>
      <c r="AP135" s="108" t="s">
        <v>12</v>
      </c>
      <c r="AQ135" s="911">
        <v>5</v>
      </c>
      <c r="AR135" s="917">
        <f>AR131*AQ135</f>
        <v>50</v>
      </c>
      <c r="AS135" s="909">
        <f>AS131*AQ135</f>
        <v>1800</v>
      </c>
      <c r="AT135" s="909">
        <f>AT131*AQ135</f>
        <v>1800</v>
      </c>
      <c r="AU135" s="909">
        <f>AU131*AQ135</f>
        <v>900</v>
      </c>
      <c r="AV135" s="909">
        <f>AV131*AQ135</f>
        <v>1800</v>
      </c>
      <c r="AW135" s="915">
        <f>AW131*AQ135</f>
        <v>3000</v>
      </c>
      <c r="AX135" s="921">
        <f t="shared" si="101"/>
        <v>6350</v>
      </c>
      <c r="BC135" s="108" t="s">
        <v>12</v>
      </c>
      <c r="BD135" s="911">
        <v>5</v>
      </c>
      <c r="BE135" s="917">
        <f>BE131*BD135</f>
        <v>50</v>
      </c>
      <c r="BF135" s="909">
        <f>BF131*BD135</f>
        <v>600</v>
      </c>
      <c r="BG135" s="909">
        <f>BG131*BD135</f>
        <v>450</v>
      </c>
      <c r="BH135" s="909">
        <f>BH131*BD135</f>
        <v>1350</v>
      </c>
      <c r="BI135" s="909">
        <f>BI131*BD135</f>
        <v>1350</v>
      </c>
      <c r="BJ135" s="915">
        <f>BJ131*BD135</f>
        <v>1800</v>
      </c>
      <c r="BK135" s="911">
        <f>BK131*BD135</f>
        <v>3300</v>
      </c>
      <c r="BL135" s="905">
        <f t="shared" si="97"/>
        <v>5600</v>
      </c>
      <c r="BM135" s="909">
        <f>BM131*BD135</f>
        <v>18000</v>
      </c>
      <c r="BN135" s="909">
        <f>BN131*BD135</f>
        <v>18000</v>
      </c>
      <c r="BO135" s="909">
        <f>BO131*BD135</f>
        <v>18000</v>
      </c>
      <c r="BP135" s="915">
        <f>BP131*BD135</f>
        <v>18000</v>
      </c>
      <c r="BQ135" s="921">
        <f t="shared" si="102"/>
        <v>77600</v>
      </c>
    </row>
    <row r="136" spans="1:69" x14ac:dyDescent="0.3">
      <c r="A136" s="109" t="s">
        <v>16</v>
      </c>
      <c r="B136" s="952"/>
      <c r="C136" s="953"/>
      <c r="D136" s="963"/>
      <c r="E136" s="963"/>
      <c r="F136" s="963"/>
      <c r="G136" s="963"/>
      <c r="H136" s="958"/>
      <c r="I136" s="952"/>
      <c r="J136" s="936"/>
      <c r="O136" s="109" t="s">
        <v>16</v>
      </c>
      <c r="P136" s="952"/>
      <c r="Q136" s="953"/>
      <c r="R136" s="963"/>
      <c r="S136" s="963"/>
      <c r="T136" s="963"/>
      <c r="U136" s="963"/>
      <c r="V136" s="958"/>
      <c r="W136" s="952"/>
      <c r="X136" s="936"/>
      <c r="AC136" s="109" t="s">
        <v>16</v>
      </c>
      <c r="AD136" s="952"/>
      <c r="AE136" s="953"/>
      <c r="AF136" s="963"/>
      <c r="AG136" s="963"/>
      <c r="AH136" s="963"/>
      <c r="AI136" s="963"/>
      <c r="AJ136" s="958"/>
      <c r="AK136" s="936"/>
      <c r="AP136" s="109" t="s">
        <v>16</v>
      </c>
      <c r="AQ136" s="952"/>
      <c r="AR136" s="953"/>
      <c r="AS136" s="963"/>
      <c r="AT136" s="963"/>
      <c r="AU136" s="963"/>
      <c r="AV136" s="963"/>
      <c r="AW136" s="958"/>
      <c r="AX136" s="936"/>
      <c r="BC136" s="109" t="s">
        <v>16</v>
      </c>
      <c r="BD136" s="952"/>
      <c r="BE136" s="953"/>
      <c r="BF136" s="963"/>
      <c r="BG136" s="963"/>
      <c r="BH136" s="963"/>
      <c r="BI136" s="963"/>
      <c r="BJ136" s="958"/>
      <c r="BK136" s="952"/>
      <c r="BL136" s="929"/>
      <c r="BM136" s="963"/>
      <c r="BN136" s="963"/>
      <c r="BO136" s="963"/>
      <c r="BP136" s="958"/>
      <c r="BQ136" s="936"/>
    </row>
    <row r="137" spans="1:69" ht="15" thickBot="1" x14ac:dyDescent="0.35">
      <c r="A137" s="110" t="s">
        <v>9</v>
      </c>
      <c r="B137" s="912"/>
      <c r="C137" s="918"/>
      <c r="D137" s="910"/>
      <c r="E137" s="910"/>
      <c r="F137" s="910"/>
      <c r="G137" s="910"/>
      <c r="H137" s="916"/>
      <c r="I137" s="912"/>
      <c r="J137" s="922"/>
      <c r="O137" s="110" t="s">
        <v>9</v>
      </c>
      <c r="P137" s="912"/>
      <c r="Q137" s="918"/>
      <c r="R137" s="910"/>
      <c r="S137" s="910"/>
      <c r="T137" s="910"/>
      <c r="U137" s="910"/>
      <c r="V137" s="916"/>
      <c r="W137" s="912"/>
      <c r="X137" s="922"/>
      <c r="AC137" s="110" t="s">
        <v>9</v>
      </c>
      <c r="AD137" s="912"/>
      <c r="AE137" s="918"/>
      <c r="AF137" s="910"/>
      <c r="AG137" s="910"/>
      <c r="AH137" s="910"/>
      <c r="AI137" s="910"/>
      <c r="AJ137" s="916"/>
      <c r="AK137" s="922"/>
      <c r="AP137" s="110" t="s">
        <v>9</v>
      </c>
      <c r="AQ137" s="912"/>
      <c r="AR137" s="918"/>
      <c r="AS137" s="910"/>
      <c r="AT137" s="910"/>
      <c r="AU137" s="910"/>
      <c r="AV137" s="910"/>
      <c r="AW137" s="916"/>
      <c r="AX137" s="922"/>
      <c r="BC137" s="110" t="s">
        <v>9</v>
      </c>
      <c r="BD137" s="912"/>
      <c r="BE137" s="918"/>
      <c r="BF137" s="910"/>
      <c r="BG137" s="910"/>
      <c r="BH137" s="910"/>
      <c r="BI137" s="910"/>
      <c r="BJ137" s="916"/>
      <c r="BK137" s="912"/>
      <c r="BL137" s="906"/>
      <c r="BM137" s="910"/>
      <c r="BN137" s="910"/>
      <c r="BO137" s="910"/>
      <c r="BP137" s="916"/>
      <c r="BQ137" s="922"/>
    </row>
    <row r="138" spans="1:69" x14ac:dyDescent="0.3">
      <c r="A138" s="111" t="s">
        <v>10</v>
      </c>
      <c r="B138" s="930">
        <v>7</v>
      </c>
      <c r="C138" s="926">
        <f>C131*B138</f>
        <v>70</v>
      </c>
      <c r="D138" s="923">
        <f>D131*B138</f>
        <v>840</v>
      </c>
      <c r="E138" s="923">
        <f>E131*B138</f>
        <v>630</v>
      </c>
      <c r="F138" s="923">
        <f>F131*B138</f>
        <v>630</v>
      </c>
      <c r="G138" s="923">
        <f>G131*B138</f>
        <v>630</v>
      </c>
      <c r="H138" s="933">
        <f>H131*B138</f>
        <v>630</v>
      </c>
      <c r="I138" s="930">
        <f>I131*B138</f>
        <v>1260</v>
      </c>
      <c r="J138" s="921">
        <f t="shared" ref="J138" si="103">C138+D138+E138+F138+G138+H138</f>
        <v>3430</v>
      </c>
      <c r="O138" s="111" t="s">
        <v>10</v>
      </c>
      <c r="P138" s="930">
        <v>7</v>
      </c>
      <c r="Q138" s="926">
        <f>Q131*P138</f>
        <v>70</v>
      </c>
      <c r="R138" s="923">
        <f>R131*P138</f>
        <v>1260</v>
      </c>
      <c r="S138" s="923">
        <f>S131*P138</f>
        <v>630</v>
      </c>
      <c r="T138" s="923">
        <f>T131*P138</f>
        <v>630</v>
      </c>
      <c r="U138" s="923">
        <f>U131*P138</f>
        <v>630</v>
      </c>
      <c r="V138" s="933">
        <f>V131*P138</f>
        <v>1260</v>
      </c>
      <c r="W138" s="930">
        <f>W131*P138</f>
        <v>1890</v>
      </c>
      <c r="X138" s="921">
        <f t="shared" ref="X138" si="104">Q138+R138+S138+T138+U138+V138</f>
        <v>4480</v>
      </c>
      <c r="AC138" s="111" t="s">
        <v>10</v>
      </c>
      <c r="AD138" s="930">
        <v>7</v>
      </c>
      <c r="AE138" s="926">
        <f>AE131*AD138</f>
        <v>70</v>
      </c>
      <c r="AF138" s="923">
        <f>AF131*AD138</f>
        <v>2520</v>
      </c>
      <c r="AG138" s="923">
        <f>AG131*AD138</f>
        <v>1260</v>
      </c>
      <c r="AH138" s="923">
        <f>AH131*AD138</f>
        <v>2520</v>
      </c>
      <c r="AI138" s="923">
        <f>AI131*AD138</f>
        <v>1260</v>
      </c>
      <c r="AJ138" s="933">
        <f>AJ131*AD138</f>
        <v>3360</v>
      </c>
      <c r="AK138" s="921">
        <f t="shared" ref="AK138" si="105">AE138+AF138+AG138+AH138+AI138</f>
        <v>7630</v>
      </c>
      <c r="AP138" s="111" t="s">
        <v>10</v>
      </c>
      <c r="AQ138" s="930">
        <v>7</v>
      </c>
      <c r="AR138" s="926">
        <f>AR131*AQ138</f>
        <v>70</v>
      </c>
      <c r="AS138" s="923">
        <f>AS131*AQ138</f>
        <v>2520</v>
      </c>
      <c r="AT138" s="923">
        <f>AT131*AQ138</f>
        <v>2520</v>
      </c>
      <c r="AU138" s="923">
        <f>AU131*AQ138</f>
        <v>1260</v>
      </c>
      <c r="AV138" s="923">
        <f>AV131*AQ138</f>
        <v>2520</v>
      </c>
      <c r="AW138" s="933">
        <f>AW131*AQ138</f>
        <v>4200</v>
      </c>
      <c r="AX138" s="921">
        <f t="shared" ref="AX138" si="106">AR138+AS138+AT138+AU138+AV138</f>
        <v>8890</v>
      </c>
      <c r="BC138" s="111" t="s">
        <v>10</v>
      </c>
      <c r="BD138" s="930">
        <v>7</v>
      </c>
      <c r="BE138" s="926">
        <f>BE131*BD138</f>
        <v>70</v>
      </c>
      <c r="BF138" s="923">
        <f>BF131*BD138</f>
        <v>840</v>
      </c>
      <c r="BG138" s="923">
        <f>BG131*BD138</f>
        <v>630</v>
      </c>
      <c r="BH138" s="923">
        <f>BH131*BD138</f>
        <v>1890</v>
      </c>
      <c r="BI138" s="923">
        <f>BI131*BD138</f>
        <v>1890</v>
      </c>
      <c r="BJ138" s="933">
        <f>BJ131*BD138</f>
        <v>2520</v>
      </c>
      <c r="BK138" s="930">
        <f>BK131*BD138</f>
        <v>4620</v>
      </c>
      <c r="BL138" s="905">
        <f>BE138+BF138+BG138+BH138+BI138+BJ138</f>
        <v>7840</v>
      </c>
      <c r="BM138" s="923">
        <f>BM131*BD138</f>
        <v>25200</v>
      </c>
      <c r="BN138" s="923">
        <f>BN131*BD138</f>
        <v>25200</v>
      </c>
      <c r="BO138" s="923">
        <f>BO131*BD138</f>
        <v>25200</v>
      </c>
      <c r="BP138" s="933">
        <f>BP131*BD138</f>
        <v>25200</v>
      </c>
      <c r="BQ138" s="921">
        <f t="shared" ref="BQ138" si="107">BE138+BF138+BG138+BH138+BI138+BJ138+BM138+BN138+BO138+BP138</f>
        <v>108640</v>
      </c>
    </row>
    <row r="139" spans="1:69" x14ac:dyDescent="0.3">
      <c r="A139" s="112" t="s">
        <v>17</v>
      </c>
      <c r="B139" s="931"/>
      <c r="C139" s="927"/>
      <c r="D139" s="924"/>
      <c r="E139" s="924"/>
      <c r="F139" s="924"/>
      <c r="G139" s="924"/>
      <c r="H139" s="934"/>
      <c r="I139" s="931"/>
      <c r="J139" s="936"/>
      <c r="O139" s="112" t="s">
        <v>17</v>
      </c>
      <c r="P139" s="931"/>
      <c r="Q139" s="927"/>
      <c r="R139" s="924"/>
      <c r="S139" s="924"/>
      <c r="T139" s="924"/>
      <c r="U139" s="924"/>
      <c r="V139" s="934"/>
      <c r="W139" s="931"/>
      <c r="X139" s="936"/>
      <c r="AC139" s="112" t="s">
        <v>17</v>
      </c>
      <c r="AD139" s="931"/>
      <c r="AE139" s="927"/>
      <c r="AF139" s="924"/>
      <c r="AG139" s="924"/>
      <c r="AH139" s="924"/>
      <c r="AI139" s="924"/>
      <c r="AJ139" s="934"/>
      <c r="AK139" s="936"/>
      <c r="AP139" s="112" t="s">
        <v>17</v>
      </c>
      <c r="AQ139" s="931"/>
      <c r="AR139" s="927"/>
      <c r="AS139" s="924"/>
      <c r="AT139" s="924"/>
      <c r="AU139" s="924"/>
      <c r="AV139" s="924"/>
      <c r="AW139" s="934"/>
      <c r="AX139" s="936"/>
      <c r="BC139" s="112" t="s">
        <v>17</v>
      </c>
      <c r="BD139" s="931"/>
      <c r="BE139" s="927"/>
      <c r="BF139" s="924"/>
      <c r="BG139" s="924"/>
      <c r="BH139" s="924"/>
      <c r="BI139" s="924"/>
      <c r="BJ139" s="934"/>
      <c r="BK139" s="931"/>
      <c r="BL139" s="929"/>
      <c r="BM139" s="924"/>
      <c r="BN139" s="924"/>
      <c r="BO139" s="924"/>
      <c r="BP139" s="934"/>
      <c r="BQ139" s="936"/>
    </row>
    <row r="140" spans="1:69" ht="15" thickBot="1" x14ac:dyDescent="0.35">
      <c r="A140" s="113" t="s">
        <v>18</v>
      </c>
      <c r="B140" s="932"/>
      <c r="C140" s="928"/>
      <c r="D140" s="925"/>
      <c r="E140" s="925"/>
      <c r="F140" s="925"/>
      <c r="G140" s="925"/>
      <c r="H140" s="935"/>
      <c r="I140" s="932"/>
      <c r="J140" s="922"/>
      <c r="O140" s="113" t="s">
        <v>18</v>
      </c>
      <c r="P140" s="932"/>
      <c r="Q140" s="928"/>
      <c r="R140" s="925"/>
      <c r="S140" s="925"/>
      <c r="T140" s="925"/>
      <c r="U140" s="925"/>
      <c r="V140" s="935"/>
      <c r="W140" s="932"/>
      <c r="X140" s="922"/>
      <c r="AC140" s="113" t="s">
        <v>18</v>
      </c>
      <c r="AD140" s="932"/>
      <c r="AE140" s="928"/>
      <c r="AF140" s="925"/>
      <c r="AG140" s="925"/>
      <c r="AH140" s="925"/>
      <c r="AI140" s="925"/>
      <c r="AJ140" s="935"/>
      <c r="AK140" s="922"/>
      <c r="AP140" s="113" t="s">
        <v>18</v>
      </c>
      <c r="AQ140" s="932"/>
      <c r="AR140" s="928"/>
      <c r="AS140" s="925"/>
      <c r="AT140" s="925"/>
      <c r="AU140" s="925"/>
      <c r="AV140" s="925"/>
      <c r="AW140" s="935"/>
      <c r="AX140" s="922"/>
      <c r="BC140" s="113" t="s">
        <v>18</v>
      </c>
      <c r="BD140" s="932"/>
      <c r="BE140" s="928"/>
      <c r="BF140" s="925"/>
      <c r="BG140" s="925"/>
      <c r="BH140" s="925"/>
      <c r="BI140" s="925"/>
      <c r="BJ140" s="935"/>
      <c r="BK140" s="932"/>
      <c r="BL140" s="906"/>
      <c r="BM140" s="925"/>
      <c r="BN140" s="925"/>
      <c r="BO140" s="925"/>
      <c r="BP140" s="935"/>
      <c r="BQ140" s="922"/>
    </row>
    <row r="141" spans="1:69" x14ac:dyDescent="0.3">
      <c r="A141" s="114" t="s">
        <v>14</v>
      </c>
      <c r="B141" s="948">
        <v>10</v>
      </c>
      <c r="C141" s="950">
        <f>C131*B141</f>
        <v>100</v>
      </c>
      <c r="D141" s="961">
        <f>D131*B141</f>
        <v>1200</v>
      </c>
      <c r="E141" s="961">
        <f>E131*B141</f>
        <v>900</v>
      </c>
      <c r="F141" s="961">
        <f>F131*B141</f>
        <v>900</v>
      </c>
      <c r="G141" s="961">
        <f>G131*B141</f>
        <v>900</v>
      </c>
      <c r="H141" s="959">
        <f>H131*B141</f>
        <v>900</v>
      </c>
      <c r="I141" s="948">
        <f>I131*B141</f>
        <v>1800</v>
      </c>
      <c r="J141" s="921">
        <f t="shared" ref="J141" si="108">C141+D141+E141+F141+G141+H141</f>
        <v>4900</v>
      </c>
      <c r="O141" s="114" t="s">
        <v>14</v>
      </c>
      <c r="P141" s="948">
        <v>10</v>
      </c>
      <c r="Q141" s="950">
        <f>Q131*P141</f>
        <v>100</v>
      </c>
      <c r="R141" s="961">
        <f>R131*P141</f>
        <v>1800</v>
      </c>
      <c r="S141" s="961">
        <f>S131*P141</f>
        <v>900</v>
      </c>
      <c r="T141" s="961">
        <f>T131*P141</f>
        <v>900</v>
      </c>
      <c r="U141" s="961">
        <f>U131*P141</f>
        <v>900</v>
      </c>
      <c r="V141" s="959">
        <f>V131*P141</f>
        <v>1800</v>
      </c>
      <c r="W141" s="948">
        <f>W131*P141</f>
        <v>2700</v>
      </c>
      <c r="X141" s="921">
        <f t="shared" ref="X141" si="109">Q141+R141+S141+T141+U141+V141</f>
        <v>6400</v>
      </c>
      <c r="AC141" s="114" t="s">
        <v>14</v>
      </c>
      <c r="AD141" s="948">
        <v>10</v>
      </c>
      <c r="AE141" s="950">
        <f>AE131*AD141</f>
        <v>100</v>
      </c>
      <c r="AF141" s="961">
        <f>AF131*AD141</f>
        <v>3600</v>
      </c>
      <c r="AG141" s="961">
        <f>AG131*AD141</f>
        <v>1800</v>
      </c>
      <c r="AH141" s="961">
        <f>AH131*AD141</f>
        <v>3600</v>
      </c>
      <c r="AI141" s="961">
        <f>AI131*AD141</f>
        <v>1800</v>
      </c>
      <c r="AJ141" s="959">
        <f>AJ131*AD141</f>
        <v>4800</v>
      </c>
      <c r="AK141" s="921">
        <f t="shared" ref="AK141" si="110">AE141+AF141+AG141+AH141+AI141</f>
        <v>10900</v>
      </c>
      <c r="AP141" s="114" t="s">
        <v>14</v>
      </c>
      <c r="AQ141" s="948">
        <v>10</v>
      </c>
      <c r="AR141" s="950">
        <f>AR131*AQ141</f>
        <v>100</v>
      </c>
      <c r="AS141" s="961">
        <f>AS131*AQ141</f>
        <v>3600</v>
      </c>
      <c r="AT141" s="961">
        <f>AT131*AQ141</f>
        <v>3600</v>
      </c>
      <c r="AU141" s="961">
        <f>AU131*AQ141</f>
        <v>1800</v>
      </c>
      <c r="AV141" s="961">
        <f>AV131*AQ141</f>
        <v>3600</v>
      </c>
      <c r="AW141" s="959">
        <f>AW131*AQ141</f>
        <v>6000</v>
      </c>
      <c r="AX141" s="921">
        <f t="shared" ref="AX141" si="111">AR141+AS141+AT141+AU141+AV141</f>
        <v>12700</v>
      </c>
      <c r="BC141" s="114" t="s">
        <v>14</v>
      </c>
      <c r="BD141" s="948">
        <v>10</v>
      </c>
      <c r="BE141" s="950">
        <f>BE131*BD141</f>
        <v>100</v>
      </c>
      <c r="BF141" s="961">
        <f>BF131*BD141</f>
        <v>1200</v>
      </c>
      <c r="BG141" s="961">
        <f>BG131*BD141</f>
        <v>900</v>
      </c>
      <c r="BH141" s="961">
        <f>BH131*BD141</f>
        <v>2700</v>
      </c>
      <c r="BI141" s="961">
        <f>BI131*BD141</f>
        <v>2700</v>
      </c>
      <c r="BJ141" s="959">
        <f>BJ131*BD141</f>
        <v>3600</v>
      </c>
      <c r="BK141" s="948">
        <f>BK131*BD141</f>
        <v>6600</v>
      </c>
      <c r="BL141" s="905">
        <f>BE141+BF141+BG141+BH141+BI141+BJ141</f>
        <v>11200</v>
      </c>
      <c r="BM141" s="961">
        <f>BM131*BD141</f>
        <v>36000</v>
      </c>
      <c r="BN141" s="961">
        <f>BN131*BD141</f>
        <v>36000</v>
      </c>
      <c r="BO141" s="961">
        <f>BO131*BD141</f>
        <v>36000</v>
      </c>
      <c r="BP141" s="959">
        <f>BP131*BD141</f>
        <v>36000</v>
      </c>
      <c r="BQ141" s="921">
        <f t="shared" ref="BQ141" si="112">BE141+BF141+BG141+BH141+BI141+BJ141+BM141+BN141+BO141+BP141</f>
        <v>155200</v>
      </c>
    </row>
    <row r="142" spans="1:69" ht="15" thickBot="1" x14ac:dyDescent="0.35">
      <c r="A142" s="115" t="s">
        <v>19</v>
      </c>
      <c r="B142" s="949"/>
      <c r="C142" s="951"/>
      <c r="D142" s="962"/>
      <c r="E142" s="962"/>
      <c r="F142" s="962"/>
      <c r="G142" s="962"/>
      <c r="H142" s="960"/>
      <c r="I142" s="949"/>
      <c r="J142" s="922"/>
      <c r="O142" s="115" t="s">
        <v>19</v>
      </c>
      <c r="P142" s="949"/>
      <c r="Q142" s="951"/>
      <c r="R142" s="962"/>
      <c r="S142" s="962"/>
      <c r="T142" s="962"/>
      <c r="U142" s="962"/>
      <c r="V142" s="960"/>
      <c r="W142" s="949"/>
      <c r="X142" s="922"/>
      <c r="AC142" s="115" t="s">
        <v>19</v>
      </c>
      <c r="AD142" s="949"/>
      <c r="AE142" s="951"/>
      <c r="AF142" s="962"/>
      <c r="AG142" s="962"/>
      <c r="AH142" s="962"/>
      <c r="AI142" s="962"/>
      <c r="AJ142" s="960"/>
      <c r="AK142" s="922"/>
      <c r="AP142" s="115" t="s">
        <v>19</v>
      </c>
      <c r="AQ142" s="949"/>
      <c r="AR142" s="951"/>
      <c r="AS142" s="962"/>
      <c r="AT142" s="962"/>
      <c r="AU142" s="962"/>
      <c r="AV142" s="962"/>
      <c r="AW142" s="960"/>
      <c r="AX142" s="922"/>
      <c r="BC142" s="115" t="s">
        <v>19</v>
      </c>
      <c r="BD142" s="949"/>
      <c r="BE142" s="951"/>
      <c r="BF142" s="962"/>
      <c r="BG142" s="962"/>
      <c r="BH142" s="962"/>
      <c r="BI142" s="962"/>
      <c r="BJ142" s="960"/>
      <c r="BK142" s="949"/>
      <c r="BL142" s="906"/>
      <c r="BM142" s="962"/>
      <c r="BN142" s="962"/>
      <c r="BO142" s="962"/>
      <c r="BP142" s="960"/>
      <c r="BQ142" s="922"/>
    </row>
    <row r="143" spans="1:69" ht="15" thickBot="1" x14ac:dyDescent="0.35">
      <c r="A143" s="116" t="s">
        <v>15</v>
      </c>
      <c r="B143" s="131">
        <v>15</v>
      </c>
      <c r="C143" s="147">
        <f>C131*B143</f>
        <v>150</v>
      </c>
      <c r="D143" s="147">
        <f>D131*B143</f>
        <v>1800</v>
      </c>
      <c r="E143" s="158">
        <f>E131*B143</f>
        <v>1350</v>
      </c>
      <c r="F143" s="158">
        <f>F131*B143</f>
        <v>1350</v>
      </c>
      <c r="G143" s="158">
        <f>G131*B143</f>
        <v>1350</v>
      </c>
      <c r="H143" s="132">
        <f>H131*B143</f>
        <v>1350</v>
      </c>
      <c r="I143" s="131">
        <f>I131*B143</f>
        <v>2700</v>
      </c>
      <c r="J143" s="13">
        <f t="shared" ref="J143:J146" si="113">C143+D143+E143+F143+G143+H143</f>
        <v>7350</v>
      </c>
      <c r="O143" s="116" t="s">
        <v>15</v>
      </c>
      <c r="P143" s="131">
        <v>15</v>
      </c>
      <c r="Q143" s="147">
        <f>Q131*P143</f>
        <v>150</v>
      </c>
      <c r="R143" s="147">
        <f>R131*P143</f>
        <v>2700</v>
      </c>
      <c r="S143" s="158">
        <f>S131*P143</f>
        <v>1350</v>
      </c>
      <c r="T143" s="158">
        <f>T131*P143</f>
        <v>1350</v>
      </c>
      <c r="U143" s="158">
        <f>U131*P143</f>
        <v>1350</v>
      </c>
      <c r="V143" s="132">
        <f>V131*P143</f>
        <v>2700</v>
      </c>
      <c r="W143" s="131">
        <f>W131*P143</f>
        <v>4050</v>
      </c>
      <c r="X143" s="13">
        <f t="shared" ref="X143:X146" si="114">Q143+R143+S143+T143+U143+V143</f>
        <v>9600</v>
      </c>
      <c r="AC143" s="116" t="s">
        <v>15</v>
      </c>
      <c r="AD143" s="131">
        <v>15</v>
      </c>
      <c r="AE143" s="147">
        <f>AE131*AD143</f>
        <v>150</v>
      </c>
      <c r="AF143" s="147">
        <f>AF131*AD143</f>
        <v>5400</v>
      </c>
      <c r="AG143" s="158">
        <f>AG131*AD143</f>
        <v>2700</v>
      </c>
      <c r="AH143" s="158">
        <f>AH131*AD143</f>
        <v>5400</v>
      </c>
      <c r="AI143" s="158">
        <f>AI131*AD143</f>
        <v>2700</v>
      </c>
      <c r="AJ143" s="131">
        <f>AJ131*AD143</f>
        <v>7200</v>
      </c>
      <c r="AK143" s="921">
        <f t="shared" ref="AK143:AK146" si="115">AE143+AF143+AG143+AH143+AI143</f>
        <v>16350</v>
      </c>
      <c r="AP143" s="116" t="s">
        <v>15</v>
      </c>
      <c r="AQ143" s="131">
        <v>15</v>
      </c>
      <c r="AR143" s="147">
        <f>AR131*AQ143</f>
        <v>150</v>
      </c>
      <c r="AS143" s="147">
        <f>AS131*AQ143</f>
        <v>5400</v>
      </c>
      <c r="AT143" s="158">
        <f>AT131*AQ143</f>
        <v>5400</v>
      </c>
      <c r="AU143" s="158">
        <f>AU131*AQ143</f>
        <v>2700</v>
      </c>
      <c r="AV143" s="158">
        <f>AV131*AQ143</f>
        <v>5400</v>
      </c>
      <c r="AW143" s="131">
        <f>AW131*AQ143</f>
        <v>9000</v>
      </c>
      <c r="AX143" s="921">
        <f t="shared" ref="AX143:AX146" si="116">AR143+AS143+AT143+AU143+AV143</f>
        <v>19050</v>
      </c>
      <c r="BC143" s="116" t="s">
        <v>15</v>
      </c>
      <c r="BD143" s="131">
        <v>15</v>
      </c>
      <c r="BE143" s="147">
        <f>BE131*BD143</f>
        <v>150</v>
      </c>
      <c r="BF143" s="147">
        <f>BF131*BD143</f>
        <v>1800</v>
      </c>
      <c r="BG143" s="158">
        <f>BG131*BD143</f>
        <v>1350</v>
      </c>
      <c r="BH143" s="158">
        <f>BH131*BD143</f>
        <v>4050</v>
      </c>
      <c r="BI143" s="158">
        <f>BI131*BD143</f>
        <v>4050</v>
      </c>
      <c r="BJ143" s="132">
        <f>BJ131*BD143</f>
        <v>5400</v>
      </c>
      <c r="BK143" s="131">
        <f>BK131*BD143</f>
        <v>9900</v>
      </c>
      <c r="BL143" s="13">
        <f>BE143+BF143+BG143+BH143+BI143+BJ143</f>
        <v>16800</v>
      </c>
      <c r="BM143" s="158">
        <f>BM131*BD143</f>
        <v>54000</v>
      </c>
      <c r="BN143" s="158">
        <f>BN131*BD143</f>
        <v>54000</v>
      </c>
      <c r="BO143" s="158">
        <f>BO131*BD143</f>
        <v>54000</v>
      </c>
      <c r="BP143" s="132">
        <f>BP131*BD143</f>
        <v>54000</v>
      </c>
      <c r="BQ143" s="13">
        <f t="shared" ref="BQ143:BQ146" si="117">BE143+BF143+BG143+BH143+BI143+BJ143+BM143+BN143+BO143+BP143</f>
        <v>232800</v>
      </c>
    </row>
    <row r="144" spans="1:69" ht="15" thickBot="1" x14ac:dyDescent="0.35">
      <c r="A144" s="904" t="s">
        <v>25</v>
      </c>
      <c r="B144" s="133">
        <v>20</v>
      </c>
      <c r="C144" s="148">
        <f>C131*B144</f>
        <v>200</v>
      </c>
      <c r="D144" s="148">
        <f>D131*B144</f>
        <v>2400</v>
      </c>
      <c r="E144" s="159">
        <f>E131*B144</f>
        <v>1800</v>
      </c>
      <c r="F144" s="159">
        <f>F131*B144</f>
        <v>1800</v>
      </c>
      <c r="G144" s="159">
        <f>G131*B144</f>
        <v>1800</v>
      </c>
      <c r="H144" s="134">
        <f>H131*B144</f>
        <v>1800</v>
      </c>
      <c r="I144" s="133">
        <f>I131*B144</f>
        <v>3600</v>
      </c>
      <c r="J144" s="13">
        <f t="shared" si="113"/>
        <v>9800</v>
      </c>
      <c r="O144" s="904" t="s">
        <v>25</v>
      </c>
      <c r="P144" s="133">
        <v>20</v>
      </c>
      <c r="Q144" s="148">
        <f>Q131*P144</f>
        <v>200</v>
      </c>
      <c r="R144" s="148">
        <f>R131*P144</f>
        <v>3600</v>
      </c>
      <c r="S144" s="159">
        <f>S131*P144</f>
        <v>1800</v>
      </c>
      <c r="T144" s="159">
        <f>T131*P144</f>
        <v>1800</v>
      </c>
      <c r="U144" s="159">
        <f>U131*P144</f>
        <v>1800</v>
      </c>
      <c r="V144" s="134">
        <f>V131*P144</f>
        <v>3600</v>
      </c>
      <c r="W144" s="133">
        <f>W131*P144</f>
        <v>5400</v>
      </c>
      <c r="X144" s="13">
        <f t="shared" si="114"/>
        <v>12800</v>
      </c>
      <c r="AC144" s="904" t="s">
        <v>25</v>
      </c>
      <c r="AD144" s="133">
        <v>20</v>
      </c>
      <c r="AE144" s="148">
        <f>AE131*AD144</f>
        <v>200</v>
      </c>
      <c r="AF144" s="148">
        <f>AF131*AD144</f>
        <v>7200</v>
      </c>
      <c r="AG144" s="159">
        <f>AG131*AD144</f>
        <v>3600</v>
      </c>
      <c r="AH144" s="159">
        <f>AH131*AD144</f>
        <v>7200</v>
      </c>
      <c r="AI144" s="159">
        <f>AI131*AD144</f>
        <v>3600</v>
      </c>
      <c r="AJ144" s="133">
        <f>AJ131*AD144</f>
        <v>9600</v>
      </c>
      <c r="AK144" s="921">
        <f t="shared" si="115"/>
        <v>21800</v>
      </c>
      <c r="AP144" s="904" t="s">
        <v>25</v>
      </c>
      <c r="AQ144" s="133">
        <v>20</v>
      </c>
      <c r="AR144" s="148">
        <f>AR131*AQ144</f>
        <v>200</v>
      </c>
      <c r="AS144" s="148">
        <f>AS131*AQ144</f>
        <v>7200</v>
      </c>
      <c r="AT144" s="159">
        <f>AT131*AQ144</f>
        <v>7200</v>
      </c>
      <c r="AU144" s="159">
        <f>AU131*AQ144</f>
        <v>3600</v>
      </c>
      <c r="AV144" s="159">
        <f>AV131*AQ144</f>
        <v>7200</v>
      </c>
      <c r="AW144" s="133">
        <f>AW131*AQ144</f>
        <v>12000</v>
      </c>
      <c r="AX144" s="921">
        <f t="shared" si="116"/>
        <v>25400</v>
      </c>
      <c r="BC144" s="904" t="s">
        <v>25</v>
      </c>
      <c r="BD144" s="133">
        <v>20</v>
      </c>
      <c r="BE144" s="148">
        <f>BE131*BD144</f>
        <v>200</v>
      </c>
      <c r="BF144" s="148">
        <f>BF131*BD144</f>
        <v>2400</v>
      </c>
      <c r="BG144" s="159">
        <f>BG131*BD144</f>
        <v>1800</v>
      </c>
      <c r="BH144" s="159">
        <f>BH131*BD144</f>
        <v>5400</v>
      </c>
      <c r="BI144" s="159">
        <f>BI131*BD144</f>
        <v>5400</v>
      </c>
      <c r="BJ144" s="134">
        <f>BJ131*BD144</f>
        <v>7200</v>
      </c>
      <c r="BK144" s="133">
        <f>BK131*BD144</f>
        <v>13200</v>
      </c>
      <c r="BL144" s="13">
        <f>BE144+BF144+BG144+BH144+BI144+BJ144</f>
        <v>22400</v>
      </c>
      <c r="BM144" s="159">
        <f>BM131*BD144</f>
        <v>72000</v>
      </c>
      <c r="BN144" s="159">
        <f>BN131*BD144</f>
        <v>72000</v>
      </c>
      <c r="BO144" s="159">
        <f>BO131*BD144</f>
        <v>72000</v>
      </c>
      <c r="BP144" s="134">
        <f>BP131*BD144</f>
        <v>72000</v>
      </c>
      <c r="BQ144" s="13">
        <f t="shared" si="117"/>
        <v>310400</v>
      </c>
    </row>
    <row r="145" spans="1:69" ht="15" thickBot="1" x14ac:dyDescent="0.35">
      <c r="A145" s="117" t="s">
        <v>13</v>
      </c>
      <c r="B145" s="135">
        <v>35</v>
      </c>
      <c r="C145" s="149">
        <f>C131*B145</f>
        <v>350</v>
      </c>
      <c r="D145" s="149">
        <f>D131*B145</f>
        <v>4200</v>
      </c>
      <c r="E145" s="160">
        <f>E131*B145</f>
        <v>3150</v>
      </c>
      <c r="F145" s="160">
        <f>F131*B145</f>
        <v>3150</v>
      </c>
      <c r="G145" s="160">
        <f>G131*B145</f>
        <v>3150</v>
      </c>
      <c r="H145" s="136">
        <f>H131*B145</f>
        <v>3150</v>
      </c>
      <c r="I145" s="135">
        <f>I131*B145</f>
        <v>6300</v>
      </c>
      <c r="J145" s="13">
        <f t="shared" si="113"/>
        <v>17150</v>
      </c>
      <c r="O145" s="117" t="s">
        <v>13</v>
      </c>
      <c r="P145" s="135">
        <v>35</v>
      </c>
      <c r="Q145" s="149">
        <f>Q131*P145</f>
        <v>350</v>
      </c>
      <c r="R145" s="149">
        <f>R131*P145</f>
        <v>6300</v>
      </c>
      <c r="S145" s="160">
        <f>S131*P145</f>
        <v>3150</v>
      </c>
      <c r="T145" s="160">
        <f>T131*P145</f>
        <v>3150</v>
      </c>
      <c r="U145" s="160">
        <f>U131*P145</f>
        <v>3150</v>
      </c>
      <c r="V145" s="136">
        <f>V131*P145</f>
        <v>6300</v>
      </c>
      <c r="W145" s="135">
        <f>W131*P145</f>
        <v>9450</v>
      </c>
      <c r="X145" s="13">
        <f t="shared" si="114"/>
        <v>22400</v>
      </c>
      <c r="AC145" s="117" t="s">
        <v>13</v>
      </c>
      <c r="AD145" s="135">
        <v>35</v>
      </c>
      <c r="AE145" s="149">
        <f>AE131*AD145</f>
        <v>350</v>
      </c>
      <c r="AF145" s="149">
        <f>AF131*AD145</f>
        <v>12600</v>
      </c>
      <c r="AG145" s="160">
        <f>AG131*AD145</f>
        <v>6300</v>
      </c>
      <c r="AH145" s="160">
        <f>AH131*AD145</f>
        <v>12600</v>
      </c>
      <c r="AI145" s="160">
        <f>AI131*AD145</f>
        <v>6300</v>
      </c>
      <c r="AJ145" s="135">
        <f>AJ131*AD145</f>
        <v>16800</v>
      </c>
      <c r="AK145" s="921">
        <f t="shared" si="115"/>
        <v>38150</v>
      </c>
      <c r="AP145" s="117" t="s">
        <v>13</v>
      </c>
      <c r="AQ145" s="135">
        <v>35</v>
      </c>
      <c r="AR145" s="149">
        <f>AR131*AQ145</f>
        <v>350</v>
      </c>
      <c r="AS145" s="149">
        <f>AS131*AQ145</f>
        <v>12600</v>
      </c>
      <c r="AT145" s="160">
        <f>AT131*AQ145</f>
        <v>12600</v>
      </c>
      <c r="AU145" s="160">
        <f>AU131*AQ145</f>
        <v>6300</v>
      </c>
      <c r="AV145" s="160">
        <f>AV131*AQ145</f>
        <v>12600</v>
      </c>
      <c r="AW145" s="135">
        <f>AW131*AQ145</f>
        <v>21000</v>
      </c>
      <c r="AX145" s="921">
        <f t="shared" si="116"/>
        <v>44450</v>
      </c>
      <c r="BC145" s="117" t="s">
        <v>13</v>
      </c>
      <c r="BD145" s="135">
        <v>35</v>
      </c>
      <c r="BE145" s="149">
        <f>BE131*BD145</f>
        <v>350</v>
      </c>
      <c r="BF145" s="149">
        <f>BF131*BD145</f>
        <v>4200</v>
      </c>
      <c r="BG145" s="160">
        <f>BG131*BD145</f>
        <v>3150</v>
      </c>
      <c r="BH145" s="160">
        <f>BH131*BD145</f>
        <v>9450</v>
      </c>
      <c r="BI145" s="160">
        <f>BI131*BD145</f>
        <v>9450</v>
      </c>
      <c r="BJ145" s="136">
        <f>BJ131*BD145</f>
        <v>12600</v>
      </c>
      <c r="BK145" s="135">
        <f>BK131*BD145</f>
        <v>23100</v>
      </c>
      <c r="BL145" s="13">
        <f>BE145+BF145+BG145+BH145+BI145+BJ145</f>
        <v>39200</v>
      </c>
      <c r="BM145" s="160">
        <f>BM131*BD145</f>
        <v>126000</v>
      </c>
      <c r="BN145" s="160">
        <f>BN131*BD145</f>
        <v>126000</v>
      </c>
      <c r="BO145" s="160">
        <f>BO131*BD145</f>
        <v>126000</v>
      </c>
      <c r="BP145" s="136">
        <f>BP131*BD145</f>
        <v>126000</v>
      </c>
      <c r="BQ145" s="13">
        <f t="shared" si="117"/>
        <v>543200</v>
      </c>
    </row>
    <row r="146" spans="1:69" ht="15" thickBot="1" x14ac:dyDescent="0.35">
      <c r="A146" s="118" t="s">
        <v>11</v>
      </c>
      <c r="B146" s="137">
        <v>40</v>
      </c>
      <c r="C146" s="939">
        <f>C131*B146</f>
        <v>400</v>
      </c>
      <c r="D146" s="939">
        <f>D131*B146</f>
        <v>4800</v>
      </c>
      <c r="E146" s="938">
        <f>E131*B146</f>
        <v>3600</v>
      </c>
      <c r="F146" s="938">
        <f>F131*B146</f>
        <v>3600</v>
      </c>
      <c r="G146" s="938">
        <f>G131*B146</f>
        <v>3600</v>
      </c>
      <c r="H146" s="138">
        <f>H131*B146</f>
        <v>3600</v>
      </c>
      <c r="I146" s="937">
        <f>I131*B146</f>
        <v>7200</v>
      </c>
      <c r="J146" s="922">
        <f t="shared" si="113"/>
        <v>19600</v>
      </c>
      <c r="O146" s="118" t="s">
        <v>11</v>
      </c>
      <c r="P146" s="137">
        <v>40</v>
      </c>
      <c r="Q146" s="939">
        <f>Q131*P146</f>
        <v>400</v>
      </c>
      <c r="R146" s="939">
        <f>R131*P146</f>
        <v>7200</v>
      </c>
      <c r="S146" s="938">
        <f>S131*P146</f>
        <v>3600</v>
      </c>
      <c r="T146" s="938">
        <f>T131*P146</f>
        <v>3600</v>
      </c>
      <c r="U146" s="938">
        <f>U131*P146</f>
        <v>3600</v>
      </c>
      <c r="V146" s="138">
        <f>V131*P146</f>
        <v>7200</v>
      </c>
      <c r="W146" s="937">
        <f>W131*P146</f>
        <v>10800</v>
      </c>
      <c r="X146" s="922">
        <f t="shared" si="114"/>
        <v>25600</v>
      </c>
      <c r="AC146" s="118" t="s">
        <v>11</v>
      </c>
      <c r="AD146" s="137">
        <v>40</v>
      </c>
      <c r="AE146" s="939">
        <f>AE131*AD146</f>
        <v>400</v>
      </c>
      <c r="AF146" s="939">
        <f>AF131*AD146</f>
        <v>14400</v>
      </c>
      <c r="AG146" s="938">
        <f>AG131*AD146</f>
        <v>7200</v>
      </c>
      <c r="AH146" s="938">
        <f>AH131*AD146</f>
        <v>14400</v>
      </c>
      <c r="AI146" s="938">
        <f>AI131*AD146</f>
        <v>7200</v>
      </c>
      <c r="AJ146" s="937">
        <f>AJ131*AD146</f>
        <v>19200</v>
      </c>
      <c r="AK146" s="13">
        <f t="shared" si="115"/>
        <v>43600</v>
      </c>
      <c r="AP146" s="118" t="s">
        <v>11</v>
      </c>
      <c r="AQ146" s="137">
        <v>40</v>
      </c>
      <c r="AR146" s="939">
        <f>AR131*AQ146</f>
        <v>400</v>
      </c>
      <c r="AS146" s="939">
        <f>AS131*AQ146</f>
        <v>14400</v>
      </c>
      <c r="AT146" s="938">
        <f>AT131*AQ146</f>
        <v>14400</v>
      </c>
      <c r="AU146" s="938">
        <f>AU131*AQ146</f>
        <v>7200</v>
      </c>
      <c r="AV146" s="938">
        <f>AV131*AQ146</f>
        <v>14400</v>
      </c>
      <c r="AW146" s="937">
        <f>AW131*AQ146</f>
        <v>24000</v>
      </c>
      <c r="AX146" s="13">
        <f t="shared" si="116"/>
        <v>50800</v>
      </c>
      <c r="BC146" s="118" t="s">
        <v>11</v>
      </c>
      <c r="BD146" s="137">
        <v>40</v>
      </c>
      <c r="BE146" s="939">
        <f>BE131*BD146</f>
        <v>400</v>
      </c>
      <c r="BF146" s="939">
        <f>BF131*BD146</f>
        <v>4800</v>
      </c>
      <c r="BG146" s="938">
        <f>BG131*BD146</f>
        <v>3600</v>
      </c>
      <c r="BH146" s="938">
        <f>BH131*BD146</f>
        <v>10800</v>
      </c>
      <c r="BI146" s="938">
        <f>BI131*BD146</f>
        <v>10800</v>
      </c>
      <c r="BJ146" s="138">
        <f>BJ131*BD146</f>
        <v>14400</v>
      </c>
      <c r="BK146" s="937">
        <f>BK131*BD146</f>
        <v>26400</v>
      </c>
      <c r="BL146" s="922">
        <f>BE146+BF146+BG146+BH146+BI146+BJ146</f>
        <v>44800</v>
      </c>
      <c r="BM146" s="938">
        <f>BM131*BD146</f>
        <v>144000</v>
      </c>
      <c r="BN146" s="938">
        <f>BN131*BD146</f>
        <v>144000</v>
      </c>
      <c r="BO146" s="938">
        <f>BO131*BD146</f>
        <v>144000</v>
      </c>
      <c r="BP146" s="138">
        <f>BP131*BD146</f>
        <v>144000</v>
      </c>
      <c r="BQ146" s="13">
        <f t="shared" si="117"/>
        <v>620800</v>
      </c>
    </row>
    <row r="147" spans="1:69" ht="15" thickBot="1" x14ac:dyDescent="0.35"/>
    <row r="148" spans="1:69" ht="15" thickBot="1" x14ac:dyDescent="0.35">
      <c r="A148" s="213" t="s">
        <v>35</v>
      </c>
      <c r="B148" s="100" t="s">
        <v>32</v>
      </c>
      <c r="C148" s="940" t="s">
        <v>43</v>
      </c>
      <c r="D148" s="941"/>
      <c r="E148" s="941"/>
      <c r="F148" s="941"/>
      <c r="G148" s="941"/>
      <c r="H148" s="941"/>
      <c r="I148" s="942"/>
      <c r="J148" s="13" t="s">
        <v>42</v>
      </c>
      <c r="O148" s="213" t="s">
        <v>35</v>
      </c>
      <c r="P148" s="100" t="s">
        <v>32</v>
      </c>
      <c r="Q148" s="940" t="s">
        <v>95</v>
      </c>
      <c r="R148" s="941"/>
      <c r="S148" s="941"/>
      <c r="T148" s="941"/>
      <c r="U148" s="941"/>
      <c r="V148" s="941"/>
      <c r="W148" s="942"/>
      <c r="X148" s="13" t="s">
        <v>42</v>
      </c>
      <c r="AC148" s="213" t="s">
        <v>35</v>
      </c>
      <c r="AD148" s="100" t="s">
        <v>32</v>
      </c>
      <c r="AE148" s="940" t="s">
        <v>96</v>
      </c>
      <c r="AF148" s="941"/>
      <c r="AG148" s="941"/>
      <c r="AH148" s="941"/>
      <c r="AI148" s="941"/>
      <c r="AJ148" s="942"/>
      <c r="AK148" s="13" t="s">
        <v>42</v>
      </c>
      <c r="AP148" s="213" t="s">
        <v>35</v>
      </c>
      <c r="AQ148" s="100" t="s">
        <v>32</v>
      </c>
      <c r="AR148" s="940" t="s">
        <v>103</v>
      </c>
      <c r="AS148" s="941"/>
      <c r="AT148" s="941"/>
      <c r="AU148" s="941"/>
      <c r="AV148" s="941"/>
      <c r="AW148" s="942"/>
      <c r="AX148" s="13" t="s">
        <v>42</v>
      </c>
      <c r="BC148" s="213" t="s">
        <v>35</v>
      </c>
      <c r="BD148" s="100" t="s">
        <v>32</v>
      </c>
      <c r="BE148" s="940" t="s">
        <v>110</v>
      </c>
      <c r="BF148" s="941"/>
      <c r="BG148" s="941"/>
      <c r="BH148" s="941"/>
      <c r="BI148" s="941"/>
      <c r="BJ148" s="941"/>
      <c r="BK148" s="942"/>
      <c r="BL148" s="13" t="s">
        <v>113</v>
      </c>
      <c r="BM148" s="940" t="s">
        <v>111</v>
      </c>
      <c r="BN148" s="941"/>
      <c r="BO148" s="941"/>
      <c r="BP148" s="942"/>
      <c r="BQ148" s="13" t="s">
        <v>112</v>
      </c>
    </row>
    <row r="149" spans="1:69" ht="15.6" thickTop="1" thickBot="1" x14ac:dyDescent="0.35">
      <c r="A149" s="214" t="s">
        <v>41</v>
      </c>
      <c r="B149" s="167" t="s">
        <v>33</v>
      </c>
      <c r="C149" s="140">
        <v>0</v>
      </c>
      <c r="D149" s="151">
        <v>1</v>
      </c>
      <c r="E149" s="151">
        <v>2</v>
      </c>
      <c r="F149" s="151">
        <v>3</v>
      </c>
      <c r="G149" s="151">
        <v>4</v>
      </c>
      <c r="H149" s="101">
        <v>5</v>
      </c>
      <c r="I149" s="13" t="s">
        <v>34</v>
      </c>
      <c r="J149" s="936"/>
      <c r="O149" s="214" t="s">
        <v>41</v>
      </c>
      <c r="P149" s="167" t="s">
        <v>33</v>
      </c>
      <c r="Q149" s="140">
        <v>0</v>
      </c>
      <c r="R149" s="151">
        <v>1</v>
      </c>
      <c r="S149" s="151">
        <v>2</v>
      </c>
      <c r="T149" s="151">
        <v>3</v>
      </c>
      <c r="U149" s="151">
        <v>4</v>
      </c>
      <c r="V149" s="101">
        <v>5</v>
      </c>
      <c r="W149" s="13" t="s">
        <v>34</v>
      </c>
      <c r="X149" s="936"/>
      <c r="AC149" s="214" t="s">
        <v>41</v>
      </c>
      <c r="AD149" s="167" t="s">
        <v>33</v>
      </c>
      <c r="AE149" s="140">
        <v>0</v>
      </c>
      <c r="AF149" s="151">
        <v>1</v>
      </c>
      <c r="AG149" s="151">
        <v>2</v>
      </c>
      <c r="AH149" s="151">
        <v>3</v>
      </c>
      <c r="AI149" s="151">
        <v>4</v>
      </c>
      <c r="AJ149" s="13" t="s">
        <v>34</v>
      </c>
      <c r="AK149" s="936"/>
      <c r="AP149" s="214" t="s">
        <v>41</v>
      </c>
      <c r="AQ149" s="167" t="s">
        <v>33</v>
      </c>
      <c r="AR149" s="140">
        <v>0</v>
      </c>
      <c r="AS149" s="151">
        <v>1</v>
      </c>
      <c r="AT149" s="151">
        <v>2</v>
      </c>
      <c r="AU149" s="151">
        <v>3</v>
      </c>
      <c r="AV149" s="151">
        <v>4</v>
      </c>
      <c r="AW149" s="13" t="s">
        <v>34</v>
      </c>
      <c r="AX149" s="936"/>
      <c r="BC149" s="214" t="s">
        <v>41</v>
      </c>
      <c r="BD149" s="100" t="s">
        <v>33</v>
      </c>
      <c r="BE149" s="140">
        <v>0</v>
      </c>
      <c r="BF149" s="151">
        <v>1</v>
      </c>
      <c r="BG149" s="151">
        <v>2</v>
      </c>
      <c r="BH149" s="151">
        <v>3</v>
      </c>
      <c r="BI149" s="151">
        <v>4</v>
      </c>
      <c r="BJ149" s="101">
        <v>5</v>
      </c>
      <c r="BK149" s="13" t="s">
        <v>34</v>
      </c>
      <c r="BL149" s="936"/>
      <c r="BM149" s="151">
        <v>2</v>
      </c>
      <c r="BN149" s="151">
        <v>3</v>
      </c>
      <c r="BO149" s="151">
        <v>4</v>
      </c>
      <c r="BP149" s="101">
        <v>5</v>
      </c>
      <c r="BQ149" s="936"/>
    </row>
    <row r="150" spans="1:69" ht="15.6" thickTop="1" thickBot="1" x14ac:dyDescent="0.35">
      <c r="A150" s="333" t="s">
        <v>3</v>
      </c>
      <c r="B150" s="329">
        <v>0.2</v>
      </c>
      <c r="C150" s="330">
        <f>C152*B150</f>
        <v>0.60000000000000009</v>
      </c>
      <c r="D150" s="330">
        <f>D152*B150</f>
        <v>7.2</v>
      </c>
      <c r="E150" s="331">
        <f>E152*B150</f>
        <v>5.6000000000000005</v>
      </c>
      <c r="F150" s="331">
        <f>F152*B150</f>
        <v>5.6000000000000005</v>
      </c>
      <c r="G150" s="331">
        <f>G152*B150</f>
        <v>5.6000000000000005</v>
      </c>
      <c r="H150" s="332">
        <f>H152*B150</f>
        <v>5.6000000000000005</v>
      </c>
      <c r="I150" s="329">
        <f>I152*B150</f>
        <v>11.200000000000001</v>
      </c>
      <c r="J150" s="921">
        <f>C150+D150+E150+F150+G150+H150</f>
        <v>30.200000000000006</v>
      </c>
      <c r="O150" s="333" t="s">
        <v>3</v>
      </c>
      <c r="P150" s="329">
        <v>0.2</v>
      </c>
      <c r="Q150" s="330">
        <f>Q152*P150</f>
        <v>0.60000000000000009</v>
      </c>
      <c r="R150" s="330">
        <f>R152*P150</f>
        <v>10.8</v>
      </c>
      <c r="S150" s="331">
        <f>S152*P150</f>
        <v>5.6000000000000005</v>
      </c>
      <c r="T150" s="331">
        <f>T152*P150</f>
        <v>5.6000000000000005</v>
      </c>
      <c r="U150" s="331">
        <f>U152*P150</f>
        <v>5.6000000000000005</v>
      </c>
      <c r="V150" s="332">
        <f>V152*P150</f>
        <v>11.200000000000001</v>
      </c>
      <c r="W150" s="329">
        <f>W152*P150</f>
        <v>16.8</v>
      </c>
      <c r="X150" s="921">
        <f>Q150+R150+S150+T150+U150+V150</f>
        <v>39.400000000000006</v>
      </c>
      <c r="AC150" s="333" t="s">
        <v>3</v>
      </c>
      <c r="AD150" s="329">
        <v>0.2</v>
      </c>
      <c r="AE150" s="330">
        <f>AE152*AD150</f>
        <v>0.60000000000000009</v>
      </c>
      <c r="AF150" s="330">
        <f>AF152*AD150</f>
        <v>21.6</v>
      </c>
      <c r="AG150" s="331">
        <f>AG152*AD150</f>
        <v>10.8</v>
      </c>
      <c r="AH150" s="331">
        <f>AH152*AD150</f>
        <v>21.6</v>
      </c>
      <c r="AI150" s="331">
        <f>AI152*AD150</f>
        <v>10.8</v>
      </c>
      <c r="AJ150" s="329">
        <f>AJ152*AD150</f>
        <v>28.8</v>
      </c>
      <c r="AK150" s="921">
        <f>AE150+AF150+AG150+AH150+AI150</f>
        <v>65.400000000000006</v>
      </c>
      <c r="AP150" s="333" t="s">
        <v>3</v>
      </c>
      <c r="AQ150" s="329">
        <v>0.2</v>
      </c>
      <c r="AR150" s="330">
        <f>AR152*AQ150</f>
        <v>0.60000000000000009</v>
      </c>
      <c r="AS150" s="330">
        <f>AS152*AQ150</f>
        <v>21.6</v>
      </c>
      <c r="AT150" s="331">
        <f>AT152*AQ150</f>
        <v>21.6</v>
      </c>
      <c r="AU150" s="331">
        <f>AU152*AQ150</f>
        <v>10.8</v>
      </c>
      <c r="AV150" s="331">
        <f>AV152*AQ150</f>
        <v>21.6</v>
      </c>
      <c r="AW150" s="329">
        <f>AW152*AQ150</f>
        <v>36</v>
      </c>
      <c r="AX150" s="921">
        <f>AR150+AS150+AT150+AU150+AV150</f>
        <v>76.200000000000017</v>
      </c>
      <c r="BC150" s="333" t="s">
        <v>3</v>
      </c>
      <c r="BD150" s="329">
        <v>0.2</v>
      </c>
      <c r="BE150" s="330">
        <f>BE152*BD150</f>
        <v>0.60000000000000009</v>
      </c>
      <c r="BF150" s="330">
        <f>BF152*BD150</f>
        <v>7.2</v>
      </c>
      <c r="BG150" s="331">
        <f>BG152*BD150</f>
        <v>5.6000000000000005</v>
      </c>
      <c r="BH150" s="331">
        <f>BH152*BD150</f>
        <v>16.8</v>
      </c>
      <c r="BI150" s="331">
        <f>BI152*BD150</f>
        <v>16.8</v>
      </c>
      <c r="BJ150" s="332">
        <f>BJ152*BD150</f>
        <v>21.6</v>
      </c>
      <c r="BK150" s="329">
        <f>BK152*BD150</f>
        <v>39.6</v>
      </c>
      <c r="BL150" s="921">
        <f t="shared" ref="BL150:BL156" si="118">BE150+BF150+BG150+BH150+BI150+BJ150</f>
        <v>68.599999999999994</v>
      </c>
      <c r="BM150" s="331">
        <f>BM152*BD150</f>
        <v>720</v>
      </c>
      <c r="BN150" s="331">
        <f>BN152*BD150</f>
        <v>720</v>
      </c>
      <c r="BO150" s="331">
        <f>BO152*BD150</f>
        <v>720</v>
      </c>
      <c r="BP150" s="332">
        <f>BP152*BD150</f>
        <v>720</v>
      </c>
      <c r="BQ150" s="520">
        <f>BE150+BF150+BG150+BH150+BI150+BJ150+BM150+BN150+BO150+BP150</f>
        <v>2948.6</v>
      </c>
    </row>
    <row r="151" spans="1:69" ht="15" thickBot="1" x14ac:dyDescent="0.35">
      <c r="A151" s="328" t="s">
        <v>4</v>
      </c>
      <c r="B151" s="329">
        <v>0.5</v>
      </c>
      <c r="C151" s="330">
        <f>C152*B151</f>
        <v>1.5</v>
      </c>
      <c r="D151" s="330">
        <f>D152*B151</f>
        <v>18</v>
      </c>
      <c r="E151" s="331">
        <f>E152*B151</f>
        <v>14</v>
      </c>
      <c r="F151" s="331">
        <f>F152*B151</f>
        <v>14</v>
      </c>
      <c r="G151" s="331">
        <f>G152*B151</f>
        <v>14</v>
      </c>
      <c r="H151" s="332">
        <f>H152*B151</f>
        <v>14</v>
      </c>
      <c r="I151" s="329">
        <f>I152*B151</f>
        <v>28</v>
      </c>
      <c r="J151" s="13">
        <f t="shared" ref="J151:J156" si="119">C151+D151+E151+F151+G151+H151</f>
        <v>75.5</v>
      </c>
      <c r="O151" s="328" t="s">
        <v>4</v>
      </c>
      <c r="P151" s="329">
        <v>0.5</v>
      </c>
      <c r="Q151" s="330">
        <f>Q152*P151</f>
        <v>1.5</v>
      </c>
      <c r="R151" s="330">
        <f>R152*P151</f>
        <v>27</v>
      </c>
      <c r="S151" s="331">
        <f>S152*P151</f>
        <v>14</v>
      </c>
      <c r="T151" s="331">
        <f>T152*P151</f>
        <v>14</v>
      </c>
      <c r="U151" s="331">
        <f>U152*P151</f>
        <v>14</v>
      </c>
      <c r="V151" s="332">
        <f>V152*P151</f>
        <v>28</v>
      </c>
      <c r="W151" s="329">
        <f>W152*P151</f>
        <v>42</v>
      </c>
      <c r="X151" s="13">
        <f t="shared" ref="X151:X156" si="120">Q151+R151+S151+T151+U151+V151</f>
        <v>98.5</v>
      </c>
      <c r="AC151" s="328" t="s">
        <v>4</v>
      </c>
      <c r="AD151" s="329">
        <v>0.5</v>
      </c>
      <c r="AE151" s="330">
        <f>AE152*AD151</f>
        <v>1.5</v>
      </c>
      <c r="AF151" s="330">
        <f>AF152*AD151</f>
        <v>54</v>
      </c>
      <c r="AG151" s="331">
        <f>AG152*AD151</f>
        <v>27</v>
      </c>
      <c r="AH151" s="331">
        <f>AH152*AD151</f>
        <v>54</v>
      </c>
      <c r="AI151" s="331">
        <f>AI152*AD151</f>
        <v>27</v>
      </c>
      <c r="AJ151" s="329">
        <f>AJ152*AD151</f>
        <v>72</v>
      </c>
      <c r="AK151" s="921">
        <f t="shared" ref="AK151:AK156" si="121">AE151+AF151+AG151+AH151+AI151</f>
        <v>163.5</v>
      </c>
      <c r="AP151" s="328" t="s">
        <v>4</v>
      </c>
      <c r="AQ151" s="329">
        <v>0.5</v>
      </c>
      <c r="AR151" s="330">
        <f>AR152*AQ151</f>
        <v>1.5</v>
      </c>
      <c r="AS151" s="330">
        <f>AS152*AQ151</f>
        <v>54</v>
      </c>
      <c r="AT151" s="331">
        <f>AT152*AQ151</f>
        <v>54</v>
      </c>
      <c r="AU151" s="331">
        <f>AU152*AQ151</f>
        <v>27</v>
      </c>
      <c r="AV151" s="331">
        <f>AV152*AQ151</f>
        <v>54</v>
      </c>
      <c r="AW151" s="329">
        <f>AW152*AQ151</f>
        <v>90</v>
      </c>
      <c r="AX151" s="921">
        <f t="shared" ref="AX151:AX156" si="122">AR151+AS151+AT151+AU151+AV151</f>
        <v>190.5</v>
      </c>
      <c r="BC151" s="328" t="s">
        <v>4</v>
      </c>
      <c r="BD151" s="329">
        <v>0.5</v>
      </c>
      <c r="BE151" s="330">
        <f>BE152*BD151</f>
        <v>1.5</v>
      </c>
      <c r="BF151" s="330">
        <f>BF152*BD151</f>
        <v>18</v>
      </c>
      <c r="BG151" s="331">
        <f>BG152*BD151</f>
        <v>14</v>
      </c>
      <c r="BH151" s="331">
        <f>BH152*BD151</f>
        <v>42</v>
      </c>
      <c r="BI151" s="331">
        <f>BI152*BD151</f>
        <v>42</v>
      </c>
      <c r="BJ151" s="332">
        <f>BJ152*BD151</f>
        <v>54</v>
      </c>
      <c r="BK151" s="329">
        <f>BK152*BD151</f>
        <v>99</v>
      </c>
      <c r="BL151" s="13">
        <f t="shared" si="118"/>
        <v>171.5</v>
      </c>
      <c r="BM151" s="331">
        <f>BM152*BD151</f>
        <v>1800</v>
      </c>
      <c r="BN151" s="331">
        <f>BN152*BD151</f>
        <v>1800</v>
      </c>
      <c r="BO151" s="331">
        <f>BO152*BD151</f>
        <v>1800</v>
      </c>
      <c r="BP151" s="332">
        <f>BP152*BD151</f>
        <v>1800</v>
      </c>
      <c r="BQ151" s="13">
        <f>BE151+BF151+BG151+BH151+BI151+BJ151+BM151+BN151+BO151+BP151</f>
        <v>7371.5</v>
      </c>
    </row>
    <row r="152" spans="1:69" ht="15" thickBot="1" x14ac:dyDescent="0.35">
      <c r="A152" s="201" t="s">
        <v>5</v>
      </c>
      <c r="B152" s="202">
        <v>1</v>
      </c>
      <c r="C152" s="203">
        <v>3</v>
      </c>
      <c r="D152" s="203">
        <v>36</v>
      </c>
      <c r="E152" s="203">
        <v>28</v>
      </c>
      <c r="F152" s="203">
        <v>28</v>
      </c>
      <c r="G152" s="203">
        <v>28</v>
      </c>
      <c r="H152" s="334">
        <v>28</v>
      </c>
      <c r="I152" s="202">
        <v>56</v>
      </c>
      <c r="J152" s="13">
        <f t="shared" si="119"/>
        <v>151</v>
      </c>
      <c r="O152" s="201" t="s">
        <v>5</v>
      </c>
      <c r="P152" s="202">
        <v>1</v>
      </c>
      <c r="Q152" s="203">
        <v>3</v>
      </c>
      <c r="R152" s="203">
        <v>54</v>
      </c>
      <c r="S152" s="203">
        <v>28</v>
      </c>
      <c r="T152" s="203">
        <v>28</v>
      </c>
      <c r="U152" s="203">
        <v>28</v>
      </c>
      <c r="V152" s="334">
        <v>56</v>
      </c>
      <c r="W152" s="202">
        <v>84</v>
      </c>
      <c r="X152" s="13">
        <f t="shared" si="120"/>
        <v>197</v>
      </c>
      <c r="AC152" s="201" t="s">
        <v>5</v>
      </c>
      <c r="AD152" s="202">
        <v>1</v>
      </c>
      <c r="AE152" s="203">
        <v>3</v>
      </c>
      <c r="AF152" s="203">
        <v>108</v>
      </c>
      <c r="AG152" s="203">
        <v>54</v>
      </c>
      <c r="AH152" s="203">
        <v>108</v>
      </c>
      <c r="AI152" s="203">
        <v>54</v>
      </c>
      <c r="AJ152" s="202">
        <v>144</v>
      </c>
      <c r="AK152" s="921">
        <f t="shared" si="121"/>
        <v>327</v>
      </c>
      <c r="AP152" s="201" t="s">
        <v>5</v>
      </c>
      <c r="AQ152" s="202">
        <v>1</v>
      </c>
      <c r="AR152" s="203">
        <v>3</v>
      </c>
      <c r="AS152" s="203">
        <v>108</v>
      </c>
      <c r="AT152" s="203">
        <v>108</v>
      </c>
      <c r="AU152" s="203">
        <v>54</v>
      </c>
      <c r="AV152" s="203">
        <v>108</v>
      </c>
      <c r="AW152" s="202">
        <v>180</v>
      </c>
      <c r="AX152" s="921">
        <f t="shared" si="122"/>
        <v>381</v>
      </c>
      <c r="BC152" s="104" t="s">
        <v>5</v>
      </c>
      <c r="BD152" s="123">
        <v>1</v>
      </c>
      <c r="BE152" s="143">
        <v>3</v>
      </c>
      <c r="BF152" s="143">
        <v>36</v>
      </c>
      <c r="BG152" s="154">
        <v>28</v>
      </c>
      <c r="BH152" s="154">
        <v>84</v>
      </c>
      <c r="BI152" s="154">
        <v>84</v>
      </c>
      <c r="BJ152" s="124">
        <v>108</v>
      </c>
      <c r="BK152" s="123">
        <v>198</v>
      </c>
      <c r="BL152" s="13">
        <f t="shared" si="118"/>
        <v>343</v>
      </c>
      <c r="BM152" s="154">
        <v>3600</v>
      </c>
      <c r="BN152" s="154">
        <v>3600</v>
      </c>
      <c r="BO152" s="154">
        <v>3600</v>
      </c>
      <c r="BP152" s="124">
        <v>3600</v>
      </c>
      <c r="BQ152" s="13">
        <f>BE152+BF152+BG152+BH152+BI152+BJ152+BM152+BN152+BO152+BP152</f>
        <v>14743</v>
      </c>
    </row>
    <row r="153" spans="1:69" ht="15" thickBot="1" x14ac:dyDescent="0.35">
      <c r="A153" s="328" t="s">
        <v>6</v>
      </c>
      <c r="B153" s="329">
        <v>1.5</v>
      </c>
      <c r="C153" s="330">
        <f>C152*B153</f>
        <v>4.5</v>
      </c>
      <c r="D153" s="330">
        <f>D152*B153</f>
        <v>54</v>
      </c>
      <c r="E153" s="331">
        <f>E152*B153</f>
        <v>42</v>
      </c>
      <c r="F153" s="331">
        <f>F152*B153</f>
        <v>42</v>
      </c>
      <c r="G153" s="331">
        <f>G152*B153</f>
        <v>42</v>
      </c>
      <c r="H153" s="332">
        <f>H152*B153</f>
        <v>42</v>
      </c>
      <c r="I153" s="329">
        <f>I152*B153</f>
        <v>84</v>
      </c>
      <c r="J153" s="13">
        <f t="shared" si="119"/>
        <v>226.5</v>
      </c>
      <c r="O153" s="328" t="s">
        <v>6</v>
      </c>
      <c r="P153" s="329">
        <v>1.5</v>
      </c>
      <c r="Q153" s="330">
        <f>Q152*P153</f>
        <v>4.5</v>
      </c>
      <c r="R153" s="330">
        <f>R152*P153</f>
        <v>81</v>
      </c>
      <c r="S153" s="331">
        <f>S152*P153</f>
        <v>42</v>
      </c>
      <c r="T153" s="331">
        <f>T152*P153</f>
        <v>42</v>
      </c>
      <c r="U153" s="331">
        <f>U152*P153</f>
        <v>42</v>
      </c>
      <c r="V153" s="332">
        <f>V152*P153</f>
        <v>84</v>
      </c>
      <c r="W153" s="329">
        <f>W152*P153</f>
        <v>126</v>
      </c>
      <c r="X153" s="13">
        <f t="shared" si="120"/>
        <v>295.5</v>
      </c>
      <c r="AC153" s="328" t="s">
        <v>6</v>
      </c>
      <c r="AD153" s="329">
        <v>1.5</v>
      </c>
      <c r="AE153" s="330">
        <f>AE152*AD153</f>
        <v>4.5</v>
      </c>
      <c r="AF153" s="330">
        <f>AF152*AD153</f>
        <v>162</v>
      </c>
      <c r="AG153" s="331">
        <f>AG152*AD153</f>
        <v>81</v>
      </c>
      <c r="AH153" s="331">
        <f>AH152*AD153</f>
        <v>162</v>
      </c>
      <c r="AI153" s="331">
        <f>AI152*AD153</f>
        <v>81</v>
      </c>
      <c r="AJ153" s="329">
        <f>AJ152*AD153</f>
        <v>216</v>
      </c>
      <c r="AK153" s="921">
        <f t="shared" si="121"/>
        <v>490.5</v>
      </c>
      <c r="AP153" s="328" t="s">
        <v>6</v>
      </c>
      <c r="AQ153" s="329">
        <v>1.5</v>
      </c>
      <c r="AR153" s="330">
        <f>AR152*AQ153</f>
        <v>4.5</v>
      </c>
      <c r="AS153" s="330">
        <f>AS152*AQ153</f>
        <v>162</v>
      </c>
      <c r="AT153" s="331">
        <f>AT152*AQ153</f>
        <v>162</v>
      </c>
      <c r="AU153" s="331">
        <f>AU152*AQ153</f>
        <v>81</v>
      </c>
      <c r="AV153" s="331">
        <f>AV152*AQ153</f>
        <v>162</v>
      </c>
      <c r="AW153" s="329">
        <f>AW152*AQ153</f>
        <v>270</v>
      </c>
      <c r="AX153" s="921">
        <f t="shared" si="122"/>
        <v>571.5</v>
      </c>
      <c r="BC153" s="105" t="s">
        <v>6</v>
      </c>
      <c r="BD153" s="125">
        <v>1.5</v>
      </c>
      <c r="BE153" s="144">
        <f>BE152*BD153</f>
        <v>4.5</v>
      </c>
      <c r="BF153" s="144">
        <f>BF152*BD153</f>
        <v>54</v>
      </c>
      <c r="BG153" s="155">
        <f>BG152*BD153</f>
        <v>42</v>
      </c>
      <c r="BH153" s="155">
        <f>BH152*BD153</f>
        <v>126</v>
      </c>
      <c r="BI153" s="155">
        <f>BI152*BD153</f>
        <v>126</v>
      </c>
      <c r="BJ153" s="126">
        <f>BJ152*BD153</f>
        <v>162</v>
      </c>
      <c r="BK153" s="125">
        <f>BK152*BD153</f>
        <v>297</v>
      </c>
      <c r="BL153" s="13">
        <f t="shared" si="118"/>
        <v>514.5</v>
      </c>
      <c r="BM153" s="155">
        <f>BM152*BD153</f>
        <v>5400</v>
      </c>
      <c r="BN153" s="155">
        <f>BN152*BD153</f>
        <v>5400</v>
      </c>
      <c r="BO153" s="155">
        <f>BO152*BD153</f>
        <v>5400</v>
      </c>
      <c r="BP153" s="126">
        <f>BP152*BD153</f>
        <v>5400</v>
      </c>
      <c r="BQ153" s="13">
        <f t="shared" ref="BQ153:BQ156" si="123">BE153+BF153+BG153+BH153+BI153+BJ153+BM153+BN153+BO153+BP153</f>
        <v>22114.5</v>
      </c>
    </row>
    <row r="154" spans="1:69" ht="15" thickBot="1" x14ac:dyDescent="0.35">
      <c r="A154" s="328" t="s">
        <v>7</v>
      </c>
      <c r="B154" s="329">
        <v>2</v>
      </c>
      <c r="C154" s="330">
        <f>C152*B154</f>
        <v>6</v>
      </c>
      <c r="D154" s="330">
        <f>D152*B154</f>
        <v>72</v>
      </c>
      <c r="E154" s="331">
        <f>E152*B154</f>
        <v>56</v>
      </c>
      <c r="F154" s="331">
        <f>F152*B154</f>
        <v>56</v>
      </c>
      <c r="G154" s="331">
        <f>G152*B154</f>
        <v>56</v>
      </c>
      <c r="H154" s="332">
        <f>H152*B154</f>
        <v>56</v>
      </c>
      <c r="I154" s="329">
        <f>I152*B154</f>
        <v>112</v>
      </c>
      <c r="J154" s="13">
        <f t="shared" si="119"/>
        <v>302</v>
      </c>
      <c r="O154" s="328" t="s">
        <v>7</v>
      </c>
      <c r="P154" s="329">
        <v>2</v>
      </c>
      <c r="Q154" s="330">
        <f>Q152*P154</f>
        <v>6</v>
      </c>
      <c r="R154" s="330">
        <f>R152*P154</f>
        <v>108</v>
      </c>
      <c r="S154" s="331">
        <f>S152*P154</f>
        <v>56</v>
      </c>
      <c r="T154" s="331">
        <f>T152*P154</f>
        <v>56</v>
      </c>
      <c r="U154" s="331">
        <f>U152*P154</f>
        <v>56</v>
      </c>
      <c r="V154" s="332">
        <f>V152*P154</f>
        <v>112</v>
      </c>
      <c r="W154" s="329">
        <f>W152*P154</f>
        <v>168</v>
      </c>
      <c r="X154" s="13">
        <f t="shared" si="120"/>
        <v>394</v>
      </c>
      <c r="AC154" s="106" t="s">
        <v>7</v>
      </c>
      <c r="AD154" s="127">
        <v>2</v>
      </c>
      <c r="AE154" s="145">
        <f>AE152*AD154</f>
        <v>6</v>
      </c>
      <c r="AF154" s="145">
        <f>AF152*AD154</f>
        <v>216</v>
      </c>
      <c r="AG154" s="156">
        <f>AG152*AD154</f>
        <v>108</v>
      </c>
      <c r="AH154" s="156">
        <f>AH152*AD154</f>
        <v>216</v>
      </c>
      <c r="AI154" s="156">
        <f>AI152*AD154</f>
        <v>108</v>
      </c>
      <c r="AJ154" s="127">
        <f>AJ152*AD154</f>
        <v>288</v>
      </c>
      <c r="AK154" s="921">
        <f t="shared" si="121"/>
        <v>654</v>
      </c>
      <c r="AP154" s="106" t="s">
        <v>7</v>
      </c>
      <c r="AQ154" s="127">
        <v>2</v>
      </c>
      <c r="AR154" s="145">
        <f>AR152*AQ154</f>
        <v>6</v>
      </c>
      <c r="AS154" s="145">
        <f>AS152*AQ154</f>
        <v>216</v>
      </c>
      <c r="AT154" s="156">
        <f>AT152*AQ154</f>
        <v>216</v>
      </c>
      <c r="AU154" s="156">
        <f>AU152*AQ154</f>
        <v>108</v>
      </c>
      <c r="AV154" s="156">
        <f>AV152*AQ154</f>
        <v>216</v>
      </c>
      <c r="AW154" s="127">
        <f>AW152*AQ154</f>
        <v>360</v>
      </c>
      <c r="AX154" s="921">
        <f t="shared" si="122"/>
        <v>762</v>
      </c>
      <c r="BC154" s="106" t="s">
        <v>7</v>
      </c>
      <c r="BD154" s="127">
        <v>2</v>
      </c>
      <c r="BE154" s="145">
        <f>BE152*BD154</f>
        <v>6</v>
      </c>
      <c r="BF154" s="145">
        <f>BF152*BD154</f>
        <v>72</v>
      </c>
      <c r="BG154" s="156">
        <f>BG152*BD154</f>
        <v>56</v>
      </c>
      <c r="BH154" s="156">
        <f>BH152*BD154</f>
        <v>168</v>
      </c>
      <c r="BI154" s="156">
        <f>BI152*BD154</f>
        <v>168</v>
      </c>
      <c r="BJ154" s="128">
        <f>BJ152*BD154</f>
        <v>216</v>
      </c>
      <c r="BK154" s="127">
        <f>BK152*BD154</f>
        <v>396</v>
      </c>
      <c r="BL154" s="13">
        <f t="shared" si="118"/>
        <v>686</v>
      </c>
      <c r="BM154" s="156">
        <f>BM152*BD154</f>
        <v>7200</v>
      </c>
      <c r="BN154" s="156">
        <f>BN152*BD154</f>
        <v>7200</v>
      </c>
      <c r="BO154" s="156">
        <f>BO152*BD154</f>
        <v>7200</v>
      </c>
      <c r="BP154" s="128">
        <f>BP152*BD154</f>
        <v>7200</v>
      </c>
      <c r="BQ154" s="13">
        <f t="shared" si="123"/>
        <v>29486</v>
      </c>
    </row>
    <row r="155" spans="1:69" ht="15" thickBot="1" x14ac:dyDescent="0.35">
      <c r="A155" s="328" t="s">
        <v>8</v>
      </c>
      <c r="B155" s="329">
        <v>3</v>
      </c>
      <c r="C155" s="330">
        <f>C152*B155</f>
        <v>9</v>
      </c>
      <c r="D155" s="330">
        <f>D152*B155</f>
        <v>108</v>
      </c>
      <c r="E155" s="331">
        <f>E152*B155</f>
        <v>84</v>
      </c>
      <c r="F155" s="331">
        <f>F152*B155</f>
        <v>84</v>
      </c>
      <c r="G155" s="331">
        <f>G152*B155</f>
        <v>84</v>
      </c>
      <c r="H155" s="332">
        <f>H152*B155</f>
        <v>84</v>
      </c>
      <c r="I155" s="329">
        <f>I152*B155</f>
        <v>168</v>
      </c>
      <c r="J155" s="13">
        <f t="shared" si="119"/>
        <v>453</v>
      </c>
      <c r="O155" s="328" t="s">
        <v>8</v>
      </c>
      <c r="P155" s="329">
        <v>3</v>
      </c>
      <c r="Q155" s="330">
        <f>Q152*P155</f>
        <v>9</v>
      </c>
      <c r="R155" s="330">
        <f>R152*P155</f>
        <v>162</v>
      </c>
      <c r="S155" s="331">
        <f>S152*P155</f>
        <v>84</v>
      </c>
      <c r="T155" s="331">
        <f>T152*P155</f>
        <v>84</v>
      </c>
      <c r="U155" s="331">
        <f>U152*P155</f>
        <v>84</v>
      </c>
      <c r="V155" s="332">
        <f>V152*P155</f>
        <v>168</v>
      </c>
      <c r="W155" s="329">
        <f>W152*P155</f>
        <v>252</v>
      </c>
      <c r="X155" s="13">
        <f t="shared" si="120"/>
        <v>591</v>
      </c>
      <c r="AC155" s="107" t="s">
        <v>8</v>
      </c>
      <c r="AD155" s="129">
        <v>3</v>
      </c>
      <c r="AE155" s="146">
        <f>AE152*AD155</f>
        <v>9</v>
      </c>
      <c r="AF155" s="146">
        <f>AF152*AD155</f>
        <v>324</v>
      </c>
      <c r="AG155" s="157">
        <f>AG152*AD155</f>
        <v>162</v>
      </c>
      <c r="AH155" s="157">
        <f>AH152*AD155</f>
        <v>324</v>
      </c>
      <c r="AI155" s="157">
        <f>AI152*AD155</f>
        <v>162</v>
      </c>
      <c r="AJ155" s="129">
        <f>AJ152*AD155</f>
        <v>432</v>
      </c>
      <c r="AK155" s="921">
        <f t="shared" si="121"/>
        <v>981</v>
      </c>
      <c r="AP155" s="107" t="s">
        <v>8</v>
      </c>
      <c r="AQ155" s="129">
        <v>3</v>
      </c>
      <c r="AR155" s="146">
        <f>AR152*AQ155</f>
        <v>9</v>
      </c>
      <c r="AS155" s="146">
        <f>AS152*AQ155</f>
        <v>324</v>
      </c>
      <c r="AT155" s="157">
        <f>AT152*AQ155</f>
        <v>324</v>
      </c>
      <c r="AU155" s="157">
        <f>AU152*AQ155</f>
        <v>162</v>
      </c>
      <c r="AV155" s="157">
        <f>AV152*AQ155</f>
        <v>324</v>
      </c>
      <c r="AW155" s="129">
        <f>AW152*AQ155</f>
        <v>540</v>
      </c>
      <c r="AX155" s="921">
        <f t="shared" si="122"/>
        <v>1143</v>
      </c>
      <c r="BC155" s="107" t="s">
        <v>8</v>
      </c>
      <c r="BD155" s="129">
        <v>3</v>
      </c>
      <c r="BE155" s="146">
        <f>BE152*BD155</f>
        <v>9</v>
      </c>
      <c r="BF155" s="146">
        <f>BF152*BD155</f>
        <v>108</v>
      </c>
      <c r="BG155" s="157">
        <f>BG152*BD155</f>
        <v>84</v>
      </c>
      <c r="BH155" s="157">
        <f>BH152*BD155</f>
        <v>252</v>
      </c>
      <c r="BI155" s="157">
        <f>BI152*BD155</f>
        <v>252</v>
      </c>
      <c r="BJ155" s="130">
        <f>BJ152*BD155</f>
        <v>324</v>
      </c>
      <c r="BK155" s="129">
        <f>BK152*BD155</f>
        <v>594</v>
      </c>
      <c r="BL155" s="13">
        <f t="shared" si="118"/>
        <v>1029</v>
      </c>
      <c r="BM155" s="157">
        <f>BM152*BD155</f>
        <v>10800</v>
      </c>
      <c r="BN155" s="157">
        <f>BN152*BD155</f>
        <v>10800</v>
      </c>
      <c r="BO155" s="157">
        <f>BO152*BD155</f>
        <v>10800</v>
      </c>
      <c r="BP155" s="130">
        <f>BP152*BD155</f>
        <v>10800</v>
      </c>
      <c r="BQ155" s="13">
        <f t="shared" si="123"/>
        <v>44229</v>
      </c>
    </row>
    <row r="156" spans="1:69" x14ac:dyDescent="0.3">
      <c r="A156" s="108" t="s">
        <v>12</v>
      </c>
      <c r="B156" s="911">
        <v>5</v>
      </c>
      <c r="C156" s="917">
        <f>C152*B156</f>
        <v>15</v>
      </c>
      <c r="D156" s="909">
        <f>D152*B156</f>
        <v>180</v>
      </c>
      <c r="E156" s="909">
        <f>E152*B156</f>
        <v>140</v>
      </c>
      <c r="F156" s="909">
        <f>F152*B156</f>
        <v>140</v>
      </c>
      <c r="G156" s="909">
        <f>G152*B156</f>
        <v>140</v>
      </c>
      <c r="H156" s="915">
        <f>H152*B156</f>
        <v>140</v>
      </c>
      <c r="I156" s="911">
        <f>I152*B156</f>
        <v>280</v>
      </c>
      <c r="J156" s="921">
        <f t="shared" si="119"/>
        <v>755</v>
      </c>
      <c r="O156" s="108" t="s">
        <v>12</v>
      </c>
      <c r="P156" s="911">
        <v>5</v>
      </c>
      <c r="Q156" s="917">
        <f>Q152*P156</f>
        <v>15</v>
      </c>
      <c r="R156" s="909">
        <f>R152*P156</f>
        <v>270</v>
      </c>
      <c r="S156" s="909">
        <f>S152*P156</f>
        <v>140</v>
      </c>
      <c r="T156" s="909">
        <f>T152*P156</f>
        <v>140</v>
      </c>
      <c r="U156" s="909">
        <f>U152*P156</f>
        <v>140</v>
      </c>
      <c r="V156" s="915">
        <f>V152*P156</f>
        <v>280</v>
      </c>
      <c r="W156" s="911">
        <f>W152*P156</f>
        <v>420</v>
      </c>
      <c r="X156" s="921">
        <f t="shared" si="120"/>
        <v>985</v>
      </c>
      <c r="AC156" s="108" t="s">
        <v>12</v>
      </c>
      <c r="AD156" s="911">
        <v>5</v>
      </c>
      <c r="AE156" s="917">
        <f>AE152*AD156</f>
        <v>15</v>
      </c>
      <c r="AF156" s="909">
        <f>AF152*AD156</f>
        <v>540</v>
      </c>
      <c r="AG156" s="909">
        <f>AG152*AD156</f>
        <v>270</v>
      </c>
      <c r="AH156" s="909">
        <f>AH152*AD156</f>
        <v>540</v>
      </c>
      <c r="AI156" s="909">
        <f>AI152*AD156</f>
        <v>270</v>
      </c>
      <c r="AJ156" s="915">
        <f>AJ152*AD156</f>
        <v>720</v>
      </c>
      <c r="AK156" s="921">
        <f t="shared" si="121"/>
        <v>1635</v>
      </c>
      <c r="AP156" s="108" t="s">
        <v>12</v>
      </c>
      <c r="AQ156" s="911">
        <v>5</v>
      </c>
      <c r="AR156" s="917">
        <f>AR152*AQ156</f>
        <v>15</v>
      </c>
      <c r="AS156" s="909">
        <f>AS152*AQ156</f>
        <v>540</v>
      </c>
      <c r="AT156" s="909">
        <f>AT152*AQ156</f>
        <v>540</v>
      </c>
      <c r="AU156" s="909">
        <f>AU152*AQ156</f>
        <v>270</v>
      </c>
      <c r="AV156" s="909">
        <f>AV152*AQ156</f>
        <v>540</v>
      </c>
      <c r="AW156" s="915">
        <f>AW152*AQ156</f>
        <v>900</v>
      </c>
      <c r="AX156" s="921">
        <f t="shared" si="122"/>
        <v>1905</v>
      </c>
      <c r="BC156" s="108" t="s">
        <v>12</v>
      </c>
      <c r="BD156" s="911">
        <v>5</v>
      </c>
      <c r="BE156" s="917">
        <f>BE152*BD156</f>
        <v>15</v>
      </c>
      <c r="BF156" s="909">
        <f>BF152*BD156</f>
        <v>180</v>
      </c>
      <c r="BG156" s="909">
        <f>BG152*BD156</f>
        <v>140</v>
      </c>
      <c r="BH156" s="909">
        <f>BH152*BD156</f>
        <v>420</v>
      </c>
      <c r="BI156" s="909">
        <f>BI152*BD156</f>
        <v>420</v>
      </c>
      <c r="BJ156" s="915">
        <f>BJ152*BD156</f>
        <v>540</v>
      </c>
      <c r="BK156" s="911">
        <f>BK152*BD156</f>
        <v>990</v>
      </c>
      <c r="BL156" s="905">
        <f t="shared" si="118"/>
        <v>1715</v>
      </c>
      <c r="BM156" s="909">
        <f>BM152*BD156</f>
        <v>18000</v>
      </c>
      <c r="BN156" s="909">
        <f>BN152*BD156</f>
        <v>18000</v>
      </c>
      <c r="BO156" s="909">
        <f>BO152*BD156</f>
        <v>18000</v>
      </c>
      <c r="BP156" s="915">
        <f>BP152*BD156</f>
        <v>18000</v>
      </c>
      <c r="BQ156" s="921">
        <f t="shared" si="123"/>
        <v>73715</v>
      </c>
    </row>
    <row r="157" spans="1:69" x14ac:dyDescent="0.3">
      <c r="A157" s="109" t="s">
        <v>16</v>
      </c>
      <c r="B157" s="952"/>
      <c r="C157" s="953"/>
      <c r="D157" s="963"/>
      <c r="E157" s="963"/>
      <c r="F157" s="963"/>
      <c r="G157" s="963"/>
      <c r="H157" s="958"/>
      <c r="I157" s="952"/>
      <c r="J157" s="936"/>
      <c r="O157" s="109" t="s">
        <v>16</v>
      </c>
      <c r="P157" s="952"/>
      <c r="Q157" s="953"/>
      <c r="R157" s="963"/>
      <c r="S157" s="963"/>
      <c r="T157" s="963"/>
      <c r="U157" s="963"/>
      <c r="V157" s="958"/>
      <c r="W157" s="952"/>
      <c r="X157" s="936"/>
      <c r="AC157" s="109" t="s">
        <v>16</v>
      </c>
      <c r="AD157" s="952"/>
      <c r="AE157" s="953"/>
      <c r="AF157" s="963"/>
      <c r="AG157" s="963"/>
      <c r="AH157" s="963"/>
      <c r="AI157" s="963"/>
      <c r="AJ157" s="958"/>
      <c r="AK157" s="936"/>
      <c r="AP157" s="109" t="s">
        <v>16</v>
      </c>
      <c r="AQ157" s="952"/>
      <c r="AR157" s="953"/>
      <c r="AS157" s="963"/>
      <c r="AT157" s="963"/>
      <c r="AU157" s="963"/>
      <c r="AV157" s="963"/>
      <c r="AW157" s="958"/>
      <c r="AX157" s="936"/>
      <c r="BC157" s="109" t="s">
        <v>16</v>
      </c>
      <c r="BD157" s="952"/>
      <c r="BE157" s="953"/>
      <c r="BF157" s="963"/>
      <c r="BG157" s="963"/>
      <c r="BH157" s="963"/>
      <c r="BI157" s="963"/>
      <c r="BJ157" s="958"/>
      <c r="BK157" s="952"/>
      <c r="BL157" s="929"/>
      <c r="BM157" s="963"/>
      <c r="BN157" s="963"/>
      <c r="BO157" s="963"/>
      <c r="BP157" s="958"/>
      <c r="BQ157" s="936"/>
    </row>
    <row r="158" spans="1:69" ht="15" thickBot="1" x14ac:dyDescent="0.35">
      <c r="A158" s="110" t="s">
        <v>9</v>
      </c>
      <c r="B158" s="912"/>
      <c r="C158" s="918"/>
      <c r="D158" s="910"/>
      <c r="E158" s="910"/>
      <c r="F158" s="910"/>
      <c r="G158" s="910"/>
      <c r="H158" s="916"/>
      <c r="I158" s="912"/>
      <c r="J158" s="922"/>
      <c r="O158" s="110" t="s">
        <v>9</v>
      </c>
      <c r="P158" s="912"/>
      <c r="Q158" s="918"/>
      <c r="R158" s="910"/>
      <c r="S158" s="910"/>
      <c r="T158" s="910"/>
      <c r="U158" s="910"/>
      <c r="V158" s="916"/>
      <c r="W158" s="912"/>
      <c r="X158" s="922"/>
      <c r="AC158" s="110" t="s">
        <v>9</v>
      </c>
      <c r="AD158" s="912"/>
      <c r="AE158" s="918"/>
      <c r="AF158" s="910"/>
      <c r="AG158" s="910"/>
      <c r="AH158" s="910"/>
      <c r="AI158" s="910"/>
      <c r="AJ158" s="916"/>
      <c r="AK158" s="922"/>
      <c r="AP158" s="110" t="s">
        <v>9</v>
      </c>
      <c r="AQ158" s="912"/>
      <c r="AR158" s="918"/>
      <c r="AS158" s="910"/>
      <c r="AT158" s="910"/>
      <c r="AU158" s="910"/>
      <c r="AV158" s="910"/>
      <c r="AW158" s="916"/>
      <c r="AX158" s="922"/>
      <c r="BC158" s="110" t="s">
        <v>9</v>
      </c>
      <c r="BD158" s="912"/>
      <c r="BE158" s="918"/>
      <c r="BF158" s="910"/>
      <c r="BG158" s="910"/>
      <c r="BH158" s="910"/>
      <c r="BI158" s="910"/>
      <c r="BJ158" s="916"/>
      <c r="BK158" s="912"/>
      <c r="BL158" s="906"/>
      <c r="BM158" s="910"/>
      <c r="BN158" s="910"/>
      <c r="BO158" s="910"/>
      <c r="BP158" s="916"/>
      <c r="BQ158" s="922"/>
    </row>
    <row r="159" spans="1:69" x14ac:dyDescent="0.3">
      <c r="A159" s="111" t="s">
        <v>10</v>
      </c>
      <c r="B159" s="930">
        <v>7</v>
      </c>
      <c r="C159" s="926">
        <f>C152*B159</f>
        <v>21</v>
      </c>
      <c r="D159" s="923">
        <f>D152*B159</f>
        <v>252</v>
      </c>
      <c r="E159" s="923">
        <f>E152*B159</f>
        <v>196</v>
      </c>
      <c r="F159" s="923">
        <f>F152*B159</f>
        <v>196</v>
      </c>
      <c r="G159" s="923">
        <f>G152*B159</f>
        <v>196</v>
      </c>
      <c r="H159" s="933">
        <f>H152*B159</f>
        <v>196</v>
      </c>
      <c r="I159" s="930">
        <f>I152*B159</f>
        <v>392</v>
      </c>
      <c r="J159" s="921">
        <f t="shared" ref="J159" si="124">C159+D159+E159+F159+G159+H159</f>
        <v>1057</v>
      </c>
      <c r="O159" s="111" t="s">
        <v>10</v>
      </c>
      <c r="P159" s="930">
        <v>7</v>
      </c>
      <c r="Q159" s="926">
        <f>Q152*P159</f>
        <v>21</v>
      </c>
      <c r="R159" s="923">
        <f>R152*P159</f>
        <v>378</v>
      </c>
      <c r="S159" s="923">
        <f>S152*P159</f>
        <v>196</v>
      </c>
      <c r="T159" s="923">
        <f>T152*P159</f>
        <v>196</v>
      </c>
      <c r="U159" s="923">
        <f>U152*P159</f>
        <v>196</v>
      </c>
      <c r="V159" s="933">
        <f>V152*P159</f>
        <v>392</v>
      </c>
      <c r="W159" s="930">
        <f>W152*P159</f>
        <v>588</v>
      </c>
      <c r="X159" s="921">
        <f t="shared" ref="X159" si="125">Q159+R159+S159+T159+U159+V159</f>
        <v>1379</v>
      </c>
      <c r="AC159" s="111" t="s">
        <v>10</v>
      </c>
      <c r="AD159" s="930">
        <v>7</v>
      </c>
      <c r="AE159" s="926">
        <f>AE152*AD159</f>
        <v>21</v>
      </c>
      <c r="AF159" s="923">
        <f>AF152*AD159</f>
        <v>756</v>
      </c>
      <c r="AG159" s="923">
        <f>AG152*AD159</f>
        <v>378</v>
      </c>
      <c r="AH159" s="923">
        <f>AH152*AD159</f>
        <v>756</v>
      </c>
      <c r="AI159" s="923">
        <f>AI152*AD159</f>
        <v>378</v>
      </c>
      <c r="AJ159" s="933">
        <f>AJ152*AD159</f>
        <v>1008</v>
      </c>
      <c r="AK159" s="921">
        <f t="shared" ref="AK159" si="126">AE159+AF159+AG159+AH159+AI159</f>
        <v>2289</v>
      </c>
      <c r="AP159" s="111" t="s">
        <v>10</v>
      </c>
      <c r="AQ159" s="930">
        <v>7</v>
      </c>
      <c r="AR159" s="926">
        <f>AR152*AQ159</f>
        <v>21</v>
      </c>
      <c r="AS159" s="923">
        <f>AS152*AQ159</f>
        <v>756</v>
      </c>
      <c r="AT159" s="923">
        <f>AT152*AQ159</f>
        <v>756</v>
      </c>
      <c r="AU159" s="923">
        <f>AU152*AQ159</f>
        <v>378</v>
      </c>
      <c r="AV159" s="923">
        <f>AV152*AQ159</f>
        <v>756</v>
      </c>
      <c r="AW159" s="933">
        <f>AW152*AQ159</f>
        <v>1260</v>
      </c>
      <c r="AX159" s="921">
        <f t="shared" ref="AX159" si="127">AR159+AS159+AT159+AU159+AV159</f>
        <v>2667</v>
      </c>
      <c r="BC159" s="111" t="s">
        <v>10</v>
      </c>
      <c r="BD159" s="930">
        <v>7</v>
      </c>
      <c r="BE159" s="926">
        <f>BE152*BD159</f>
        <v>21</v>
      </c>
      <c r="BF159" s="923">
        <f>BF152*BD159</f>
        <v>252</v>
      </c>
      <c r="BG159" s="923">
        <f>BG152*BD159</f>
        <v>196</v>
      </c>
      <c r="BH159" s="923">
        <f>BH152*BD159</f>
        <v>588</v>
      </c>
      <c r="BI159" s="923">
        <f>BI152*BD159</f>
        <v>588</v>
      </c>
      <c r="BJ159" s="933">
        <f>BJ152*BD159</f>
        <v>756</v>
      </c>
      <c r="BK159" s="930">
        <f>BK152*BD159</f>
        <v>1386</v>
      </c>
      <c r="BL159" s="905">
        <f>BE159+BF159+BG159+BH159+BI159+BJ159</f>
        <v>2401</v>
      </c>
      <c r="BM159" s="923">
        <f>BM152*BD159</f>
        <v>25200</v>
      </c>
      <c r="BN159" s="923">
        <f>BN152*BD159</f>
        <v>25200</v>
      </c>
      <c r="BO159" s="923">
        <f>BO152*BD159</f>
        <v>25200</v>
      </c>
      <c r="BP159" s="933">
        <f>BP152*BD159</f>
        <v>25200</v>
      </c>
      <c r="BQ159" s="921">
        <f t="shared" ref="BQ159" si="128">BE159+BF159+BG159+BH159+BI159+BJ159+BM159+BN159+BO159+BP159</f>
        <v>103201</v>
      </c>
    </row>
    <row r="160" spans="1:69" x14ac:dyDescent="0.3">
      <c r="A160" s="112" t="s">
        <v>17</v>
      </c>
      <c r="B160" s="931"/>
      <c r="C160" s="927"/>
      <c r="D160" s="924"/>
      <c r="E160" s="924"/>
      <c r="F160" s="924"/>
      <c r="G160" s="924"/>
      <c r="H160" s="934"/>
      <c r="I160" s="931"/>
      <c r="J160" s="936"/>
      <c r="O160" s="112" t="s">
        <v>17</v>
      </c>
      <c r="P160" s="931"/>
      <c r="Q160" s="927"/>
      <c r="R160" s="924"/>
      <c r="S160" s="924"/>
      <c r="T160" s="924"/>
      <c r="U160" s="924"/>
      <c r="V160" s="934"/>
      <c r="W160" s="931"/>
      <c r="X160" s="936"/>
      <c r="AC160" s="112" t="s">
        <v>17</v>
      </c>
      <c r="AD160" s="931"/>
      <c r="AE160" s="927"/>
      <c r="AF160" s="924"/>
      <c r="AG160" s="924"/>
      <c r="AH160" s="924"/>
      <c r="AI160" s="924"/>
      <c r="AJ160" s="934"/>
      <c r="AK160" s="936"/>
      <c r="AP160" s="112" t="s">
        <v>17</v>
      </c>
      <c r="AQ160" s="931"/>
      <c r="AR160" s="927"/>
      <c r="AS160" s="924"/>
      <c r="AT160" s="924"/>
      <c r="AU160" s="924"/>
      <c r="AV160" s="924"/>
      <c r="AW160" s="934"/>
      <c r="AX160" s="936"/>
      <c r="BC160" s="112" t="s">
        <v>17</v>
      </c>
      <c r="BD160" s="931"/>
      <c r="BE160" s="927"/>
      <c r="BF160" s="924"/>
      <c r="BG160" s="924"/>
      <c r="BH160" s="924"/>
      <c r="BI160" s="924"/>
      <c r="BJ160" s="934"/>
      <c r="BK160" s="931"/>
      <c r="BL160" s="929"/>
      <c r="BM160" s="924"/>
      <c r="BN160" s="924"/>
      <c r="BO160" s="924"/>
      <c r="BP160" s="934"/>
      <c r="BQ160" s="936"/>
    </row>
    <row r="161" spans="1:69" ht="15" thickBot="1" x14ac:dyDescent="0.35">
      <c r="A161" s="113" t="s">
        <v>18</v>
      </c>
      <c r="B161" s="932"/>
      <c r="C161" s="928"/>
      <c r="D161" s="925"/>
      <c r="E161" s="925"/>
      <c r="F161" s="925"/>
      <c r="G161" s="925"/>
      <c r="H161" s="935"/>
      <c r="I161" s="932"/>
      <c r="J161" s="922"/>
      <c r="O161" s="113" t="s">
        <v>18</v>
      </c>
      <c r="P161" s="932"/>
      <c r="Q161" s="928"/>
      <c r="R161" s="925"/>
      <c r="S161" s="925"/>
      <c r="T161" s="925"/>
      <c r="U161" s="925"/>
      <c r="V161" s="935"/>
      <c r="W161" s="932"/>
      <c r="X161" s="922"/>
      <c r="AC161" s="113" t="s">
        <v>18</v>
      </c>
      <c r="AD161" s="932"/>
      <c r="AE161" s="928"/>
      <c r="AF161" s="925"/>
      <c r="AG161" s="925"/>
      <c r="AH161" s="925"/>
      <c r="AI161" s="925"/>
      <c r="AJ161" s="935"/>
      <c r="AK161" s="922"/>
      <c r="AP161" s="113" t="s">
        <v>18</v>
      </c>
      <c r="AQ161" s="932"/>
      <c r="AR161" s="928"/>
      <c r="AS161" s="925"/>
      <c r="AT161" s="925"/>
      <c r="AU161" s="925"/>
      <c r="AV161" s="925"/>
      <c r="AW161" s="935"/>
      <c r="AX161" s="922"/>
      <c r="BC161" s="113" t="s">
        <v>18</v>
      </c>
      <c r="BD161" s="932"/>
      <c r="BE161" s="928"/>
      <c r="BF161" s="925"/>
      <c r="BG161" s="925"/>
      <c r="BH161" s="925"/>
      <c r="BI161" s="925"/>
      <c r="BJ161" s="935"/>
      <c r="BK161" s="932"/>
      <c r="BL161" s="906"/>
      <c r="BM161" s="925"/>
      <c r="BN161" s="925"/>
      <c r="BO161" s="925"/>
      <c r="BP161" s="935"/>
      <c r="BQ161" s="922"/>
    </row>
    <row r="162" spans="1:69" x14ac:dyDescent="0.3">
      <c r="A162" s="114" t="s">
        <v>14</v>
      </c>
      <c r="B162" s="948">
        <v>10</v>
      </c>
      <c r="C162" s="950">
        <f>C152*B162</f>
        <v>30</v>
      </c>
      <c r="D162" s="961">
        <f>D152*B162</f>
        <v>360</v>
      </c>
      <c r="E162" s="961">
        <f>E152*B162</f>
        <v>280</v>
      </c>
      <c r="F162" s="961">
        <f>F152*B162</f>
        <v>280</v>
      </c>
      <c r="G162" s="961">
        <f>G152*B162</f>
        <v>280</v>
      </c>
      <c r="H162" s="959">
        <f>H152*B162</f>
        <v>280</v>
      </c>
      <c r="I162" s="948">
        <f>I152*B162</f>
        <v>560</v>
      </c>
      <c r="J162" s="921">
        <f t="shared" ref="J162" si="129">C162+D162+E162+F162+G162+H162</f>
        <v>1510</v>
      </c>
      <c r="O162" s="114" t="s">
        <v>14</v>
      </c>
      <c r="P162" s="948">
        <v>10</v>
      </c>
      <c r="Q162" s="950">
        <f>Q152*P162</f>
        <v>30</v>
      </c>
      <c r="R162" s="961">
        <f>R152*P162</f>
        <v>540</v>
      </c>
      <c r="S162" s="961">
        <f>S152*P162</f>
        <v>280</v>
      </c>
      <c r="T162" s="961">
        <f>T152*P162</f>
        <v>280</v>
      </c>
      <c r="U162" s="961">
        <f>U152*P162</f>
        <v>280</v>
      </c>
      <c r="V162" s="959">
        <f>V152*P162</f>
        <v>560</v>
      </c>
      <c r="W162" s="948">
        <f>W152*P162</f>
        <v>840</v>
      </c>
      <c r="X162" s="921">
        <f t="shared" ref="X162" si="130">Q162+R162+S162+T162+U162+V162</f>
        <v>1970</v>
      </c>
      <c r="AC162" s="114" t="s">
        <v>14</v>
      </c>
      <c r="AD162" s="948">
        <v>10</v>
      </c>
      <c r="AE162" s="950">
        <f>AE152*AD162</f>
        <v>30</v>
      </c>
      <c r="AF162" s="961">
        <f>AF152*AD162</f>
        <v>1080</v>
      </c>
      <c r="AG162" s="961">
        <f>AG152*AD162</f>
        <v>540</v>
      </c>
      <c r="AH162" s="961">
        <f>AH152*AD162</f>
        <v>1080</v>
      </c>
      <c r="AI162" s="961">
        <f>AI152*AD162</f>
        <v>540</v>
      </c>
      <c r="AJ162" s="959">
        <f>AJ152*AD162</f>
        <v>1440</v>
      </c>
      <c r="AK162" s="921">
        <f t="shared" ref="AK162" si="131">AE162+AF162+AG162+AH162+AI162</f>
        <v>3270</v>
      </c>
      <c r="AP162" s="114" t="s">
        <v>14</v>
      </c>
      <c r="AQ162" s="948">
        <v>10</v>
      </c>
      <c r="AR162" s="950">
        <f>AR152*AQ162</f>
        <v>30</v>
      </c>
      <c r="AS162" s="961">
        <f>AS152*AQ162</f>
        <v>1080</v>
      </c>
      <c r="AT162" s="961">
        <f>AT152*AQ162</f>
        <v>1080</v>
      </c>
      <c r="AU162" s="961">
        <f>AU152*AQ162</f>
        <v>540</v>
      </c>
      <c r="AV162" s="961">
        <f>AV152*AQ162</f>
        <v>1080</v>
      </c>
      <c r="AW162" s="959">
        <f>AW152*AQ162</f>
        <v>1800</v>
      </c>
      <c r="AX162" s="921">
        <f t="shared" ref="AX162" si="132">AR162+AS162+AT162+AU162+AV162</f>
        <v>3810</v>
      </c>
      <c r="BC162" s="114" t="s">
        <v>14</v>
      </c>
      <c r="BD162" s="948">
        <v>10</v>
      </c>
      <c r="BE162" s="950">
        <f>BE152*BD162</f>
        <v>30</v>
      </c>
      <c r="BF162" s="961">
        <f>BF152*BD162</f>
        <v>360</v>
      </c>
      <c r="BG162" s="961">
        <f>BG152*BD162</f>
        <v>280</v>
      </c>
      <c r="BH162" s="961">
        <f>BH152*BD162</f>
        <v>840</v>
      </c>
      <c r="BI162" s="961">
        <f>BI152*BD162</f>
        <v>840</v>
      </c>
      <c r="BJ162" s="959">
        <f>BJ152*BD162</f>
        <v>1080</v>
      </c>
      <c r="BK162" s="948">
        <f>BK152*BD162</f>
        <v>1980</v>
      </c>
      <c r="BL162" s="905">
        <f>BE162+BF162+BG162+BH162+BI162+BJ162</f>
        <v>3430</v>
      </c>
      <c r="BM162" s="961">
        <f>BM152*BD162</f>
        <v>36000</v>
      </c>
      <c r="BN162" s="961">
        <f>BN152*BD162</f>
        <v>36000</v>
      </c>
      <c r="BO162" s="961">
        <f>BO152*BD162</f>
        <v>36000</v>
      </c>
      <c r="BP162" s="959">
        <f>BP152*BD162</f>
        <v>36000</v>
      </c>
      <c r="BQ162" s="921">
        <f t="shared" ref="BQ162" si="133">BE162+BF162+BG162+BH162+BI162+BJ162+BM162+BN162+BO162+BP162</f>
        <v>147430</v>
      </c>
    </row>
    <row r="163" spans="1:69" ht="15" thickBot="1" x14ac:dyDescent="0.35">
      <c r="A163" s="115" t="s">
        <v>19</v>
      </c>
      <c r="B163" s="949"/>
      <c r="C163" s="951"/>
      <c r="D163" s="962"/>
      <c r="E163" s="962"/>
      <c r="F163" s="962"/>
      <c r="G163" s="962"/>
      <c r="H163" s="960"/>
      <c r="I163" s="949"/>
      <c r="J163" s="922"/>
      <c r="O163" s="115" t="s">
        <v>19</v>
      </c>
      <c r="P163" s="949"/>
      <c r="Q163" s="951"/>
      <c r="R163" s="962"/>
      <c r="S163" s="962"/>
      <c r="T163" s="962"/>
      <c r="U163" s="962"/>
      <c r="V163" s="960"/>
      <c r="W163" s="949"/>
      <c r="X163" s="922"/>
      <c r="AC163" s="115" t="s">
        <v>19</v>
      </c>
      <c r="AD163" s="949"/>
      <c r="AE163" s="951"/>
      <c r="AF163" s="962"/>
      <c r="AG163" s="962"/>
      <c r="AH163" s="962"/>
      <c r="AI163" s="962"/>
      <c r="AJ163" s="960"/>
      <c r="AK163" s="922"/>
      <c r="AP163" s="115" t="s">
        <v>19</v>
      </c>
      <c r="AQ163" s="949"/>
      <c r="AR163" s="951"/>
      <c r="AS163" s="962"/>
      <c r="AT163" s="962"/>
      <c r="AU163" s="962"/>
      <c r="AV163" s="962"/>
      <c r="AW163" s="960"/>
      <c r="AX163" s="922"/>
      <c r="BC163" s="115" t="s">
        <v>19</v>
      </c>
      <c r="BD163" s="949"/>
      <c r="BE163" s="951"/>
      <c r="BF163" s="962"/>
      <c r="BG163" s="962"/>
      <c r="BH163" s="962"/>
      <c r="BI163" s="962"/>
      <c r="BJ163" s="960"/>
      <c r="BK163" s="949"/>
      <c r="BL163" s="906"/>
      <c r="BM163" s="962"/>
      <c r="BN163" s="962"/>
      <c r="BO163" s="962"/>
      <c r="BP163" s="960"/>
      <c r="BQ163" s="922"/>
    </row>
    <row r="164" spans="1:69" ht="15" thickBot="1" x14ac:dyDescent="0.35">
      <c r="A164" s="116" t="s">
        <v>15</v>
      </c>
      <c r="B164" s="131">
        <v>15</v>
      </c>
      <c r="C164" s="147">
        <f>C152*B164</f>
        <v>45</v>
      </c>
      <c r="D164" s="147">
        <f>D152*B164</f>
        <v>540</v>
      </c>
      <c r="E164" s="158">
        <f>E152*B164</f>
        <v>420</v>
      </c>
      <c r="F164" s="158">
        <f>F152*B164</f>
        <v>420</v>
      </c>
      <c r="G164" s="158">
        <f>G152*B164</f>
        <v>420</v>
      </c>
      <c r="H164" s="132">
        <f>H152*B164</f>
        <v>420</v>
      </c>
      <c r="I164" s="131">
        <f>I152*B164</f>
        <v>840</v>
      </c>
      <c r="J164" s="13">
        <f t="shared" ref="J164:J167" si="134">C164+D164+E164+F164+G164+H164</f>
        <v>2265</v>
      </c>
      <c r="O164" s="116" t="s">
        <v>15</v>
      </c>
      <c r="P164" s="131">
        <v>15</v>
      </c>
      <c r="Q164" s="147">
        <f>Q152*P164</f>
        <v>45</v>
      </c>
      <c r="R164" s="147">
        <f>R152*P164</f>
        <v>810</v>
      </c>
      <c r="S164" s="158">
        <f>S152*P164</f>
        <v>420</v>
      </c>
      <c r="T164" s="158">
        <f>T152*P164</f>
        <v>420</v>
      </c>
      <c r="U164" s="158">
        <f>U152*P164</f>
        <v>420</v>
      </c>
      <c r="V164" s="132">
        <f>V152*P164</f>
        <v>840</v>
      </c>
      <c r="W164" s="131">
        <f>W152*P164</f>
        <v>1260</v>
      </c>
      <c r="X164" s="13">
        <f t="shared" ref="X164:X167" si="135">Q164+R164+S164+T164+U164+V164</f>
        <v>2955</v>
      </c>
      <c r="AC164" s="116" t="s">
        <v>15</v>
      </c>
      <c r="AD164" s="131">
        <v>15</v>
      </c>
      <c r="AE164" s="147">
        <f>AE152*AD164</f>
        <v>45</v>
      </c>
      <c r="AF164" s="147">
        <f>AF152*AD164</f>
        <v>1620</v>
      </c>
      <c r="AG164" s="158">
        <f>AG152*AD164</f>
        <v>810</v>
      </c>
      <c r="AH164" s="158">
        <f>AH152*AD164</f>
        <v>1620</v>
      </c>
      <c r="AI164" s="158">
        <f>AI152*AD164</f>
        <v>810</v>
      </c>
      <c r="AJ164" s="131">
        <f>AJ152*AD164</f>
        <v>2160</v>
      </c>
      <c r="AK164" s="921">
        <f t="shared" ref="AK164:AK167" si="136">AE164+AF164+AG164+AH164+AI164</f>
        <v>4905</v>
      </c>
      <c r="AP164" s="116" t="s">
        <v>15</v>
      </c>
      <c r="AQ164" s="131">
        <v>15</v>
      </c>
      <c r="AR164" s="147">
        <f>AR152*AQ164</f>
        <v>45</v>
      </c>
      <c r="AS164" s="147">
        <f>AS152*AQ164</f>
        <v>1620</v>
      </c>
      <c r="AT164" s="158">
        <f>AT152*AQ164</f>
        <v>1620</v>
      </c>
      <c r="AU164" s="158">
        <f>AU152*AQ164</f>
        <v>810</v>
      </c>
      <c r="AV164" s="158">
        <f>AV152*AQ164</f>
        <v>1620</v>
      </c>
      <c r="AW164" s="131">
        <f>AW152*AQ164</f>
        <v>2700</v>
      </c>
      <c r="AX164" s="921">
        <f t="shared" ref="AX164:AX167" si="137">AR164+AS164+AT164+AU164+AV164</f>
        <v>5715</v>
      </c>
      <c r="BC164" s="116" t="s">
        <v>15</v>
      </c>
      <c r="BD164" s="131">
        <v>15</v>
      </c>
      <c r="BE164" s="147">
        <f>BE152*BD164</f>
        <v>45</v>
      </c>
      <c r="BF164" s="147">
        <f>BF152*BD164</f>
        <v>540</v>
      </c>
      <c r="BG164" s="158">
        <f>BG152*BD164</f>
        <v>420</v>
      </c>
      <c r="BH164" s="158">
        <f>BH152*BD164</f>
        <v>1260</v>
      </c>
      <c r="BI164" s="158">
        <f>BI152*BD164</f>
        <v>1260</v>
      </c>
      <c r="BJ164" s="132">
        <f>BJ152*BD164</f>
        <v>1620</v>
      </c>
      <c r="BK164" s="131">
        <f>BK152*BD164</f>
        <v>2970</v>
      </c>
      <c r="BL164" s="13">
        <f>BE164+BF164+BG164+BH164+BI164+BJ164</f>
        <v>5145</v>
      </c>
      <c r="BM164" s="158">
        <f>BM152*BD164</f>
        <v>54000</v>
      </c>
      <c r="BN164" s="158">
        <f>BN152*BD164</f>
        <v>54000</v>
      </c>
      <c r="BO164" s="158">
        <f>BO152*BD164</f>
        <v>54000</v>
      </c>
      <c r="BP164" s="132">
        <f>BP152*BD164</f>
        <v>54000</v>
      </c>
      <c r="BQ164" s="13">
        <f t="shared" ref="BQ164:BQ167" si="138">BE164+BF164+BG164+BH164+BI164+BJ164+BM164+BN164+BO164+BP164</f>
        <v>221145</v>
      </c>
    </row>
    <row r="165" spans="1:69" ht="15" thickBot="1" x14ac:dyDescent="0.35">
      <c r="A165" s="904" t="s">
        <v>25</v>
      </c>
      <c r="B165" s="133">
        <v>20</v>
      </c>
      <c r="C165" s="148">
        <f>C152*B165</f>
        <v>60</v>
      </c>
      <c r="D165" s="148">
        <f>D152*B165</f>
        <v>720</v>
      </c>
      <c r="E165" s="159">
        <f>E152*B165</f>
        <v>560</v>
      </c>
      <c r="F165" s="159">
        <f>F152*B165</f>
        <v>560</v>
      </c>
      <c r="G165" s="159">
        <f>G152*B165</f>
        <v>560</v>
      </c>
      <c r="H165" s="134">
        <f>H152*B165</f>
        <v>560</v>
      </c>
      <c r="I165" s="133">
        <f>I152*B165</f>
        <v>1120</v>
      </c>
      <c r="J165" s="13">
        <f t="shared" si="134"/>
        <v>3020</v>
      </c>
      <c r="O165" s="904" t="s">
        <v>25</v>
      </c>
      <c r="P165" s="133">
        <v>20</v>
      </c>
      <c r="Q165" s="148">
        <f>Q152*P165</f>
        <v>60</v>
      </c>
      <c r="R165" s="148">
        <f>R152*P165</f>
        <v>1080</v>
      </c>
      <c r="S165" s="159">
        <f>S152*P165</f>
        <v>560</v>
      </c>
      <c r="T165" s="159">
        <f>T152*P165</f>
        <v>560</v>
      </c>
      <c r="U165" s="159">
        <f>U152*P165</f>
        <v>560</v>
      </c>
      <c r="V165" s="134">
        <f>V152*P165</f>
        <v>1120</v>
      </c>
      <c r="W165" s="133">
        <f>W152*P165</f>
        <v>1680</v>
      </c>
      <c r="X165" s="13">
        <f t="shared" si="135"/>
        <v>3940</v>
      </c>
      <c r="AC165" s="904" t="s">
        <v>25</v>
      </c>
      <c r="AD165" s="133">
        <v>20</v>
      </c>
      <c r="AE165" s="148">
        <f>AE152*AD165</f>
        <v>60</v>
      </c>
      <c r="AF165" s="148">
        <f>AF152*AD165</f>
        <v>2160</v>
      </c>
      <c r="AG165" s="159">
        <f>AG152*AD165</f>
        <v>1080</v>
      </c>
      <c r="AH165" s="159">
        <f>AH152*AD165</f>
        <v>2160</v>
      </c>
      <c r="AI165" s="159">
        <f>AI152*AD165</f>
        <v>1080</v>
      </c>
      <c r="AJ165" s="133">
        <f>AJ152*AD165</f>
        <v>2880</v>
      </c>
      <c r="AK165" s="921">
        <f t="shared" si="136"/>
        <v>6540</v>
      </c>
      <c r="AP165" s="904" t="s">
        <v>25</v>
      </c>
      <c r="AQ165" s="133">
        <v>20</v>
      </c>
      <c r="AR165" s="148">
        <f>AR152*AQ165</f>
        <v>60</v>
      </c>
      <c r="AS165" s="148">
        <f>AS152*AQ165</f>
        <v>2160</v>
      </c>
      <c r="AT165" s="159">
        <f>AT152*AQ165</f>
        <v>2160</v>
      </c>
      <c r="AU165" s="159">
        <f>AU152*AQ165</f>
        <v>1080</v>
      </c>
      <c r="AV165" s="159">
        <f>AV152*AQ165</f>
        <v>2160</v>
      </c>
      <c r="AW165" s="133">
        <f>AW152*AQ165</f>
        <v>3600</v>
      </c>
      <c r="AX165" s="921">
        <f t="shared" si="137"/>
        <v>7620</v>
      </c>
      <c r="BC165" s="904" t="s">
        <v>25</v>
      </c>
      <c r="BD165" s="133">
        <v>20</v>
      </c>
      <c r="BE165" s="148">
        <f>BE152*BD165</f>
        <v>60</v>
      </c>
      <c r="BF165" s="148">
        <f>BF152*BD165</f>
        <v>720</v>
      </c>
      <c r="BG165" s="159">
        <f>BG152*BD165</f>
        <v>560</v>
      </c>
      <c r="BH165" s="159">
        <f>BH152*BD165</f>
        <v>1680</v>
      </c>
      <c r="BI165" s="159">
        <f>BI152*BD165</f>
        <v>1680</v>
      </c>
      <c r="BJ165" s="134">
        <f>BJ152*BD165</f>
        <v>2160</v>
      </c>
      <c r="BK165" s="133">
        <f>BK152*BD165</f>
        <v>3960</v>
      </c>
      <c r="BL165" s="13">
        <f>BE165+BF165+BG165+BH165+BI165+BJ165</f>
        <v>6860</v>
      </c>
      <c r="BM165" s="159">
        <f>BM152*BD165</f>
        <v>72000</v>
      </c>
      <c r="BN165" s="159">
        <f>BN152*BD165</f>
        <v>72000</v>
      </c>
      <c r="BO165" s="159">
        <f>BO152*BD165</f>
        <v>72000</v>
      </c>
      <c r="BP165" s="134">
        <f>BP152*BD165</f>
        <v>72000</v>
      </c>
      <c r="BQ165" s="13">
        <f t="shared" si="138"/>
        <v>294860</v>
      </c>
    </row>
    <row r="166" spans="1:69" ht="15" thickBot="1" x14ac:dyDescent="0.35">
      <c r="A166" s="117" t="s">
        <v>13</v>
      </c>
      <c r="B166" s="135">
        <v>35</v>
      </c>
      <c r="C166" s="149">
        <f>C152*B166</f>
        <v>105</v>
      </c>
      <c r="D166" s="149">
        <f>D152*B166</f>
        <v>1260</v>
      </c>
      <c r="E166" s="160">
        <f>E152*B166</f>
        <v>980</v>
      </c>
      <c r="F166" s="160">
        <f>F152*B166</f>
        <v>980</v>
      </c>
      <c r="G166" s="160">
        <f>G152*B166</f>
        <v>980</v>
      </c>
      <c r="H166" s="136">
        <f>H152*B166</f>
        <v>980</v>
      </c>
      <c r="I166" s="135">
        <f>I152*B166</f>
        <v>1960</v>
      </c>
      <c r="J166" s="13">
        <f t="shared" si="134"/>
        <v>5285</v>
      </c>
      <c r="O166" s="117" t="s">
        <v>13</v>
      </c>
      <c r="P166" s="135">
        <v>35</v>
      </c>
      <c r="Q166" s="149">
        <f>Q152*P166</f>
        <v>105</v>
      </c>
      <c r="R166" s="149">
        <f>R152*P166</f>
        <v>1890</v>
      </c>
      <c r="S166" s="160">
        <f>S152*P166</f>
        <v>980</v>
      </c>
      <c r="T166" s="160">
        <f>T152*P166</f>
        <v>980</v>
      </c>
      <c r="U166" s="160">
        <f>U152*P166</f>
        <v>980</v>
      </c>
      <c r="V166" s="136">
        <f>V152*P166</f>
        <v>1960</v>
      </c>
      <c r="W166" s="135">
        <f>W152*P166</f>
        <v>2940</v>
      </c>
      <c r="X166" s="13">
        <f t="shared" si="135"/>
        <v>6895</v>
      </c>
      <c r="AC166" s="117" t="s">
        <v>13</v>
      </c>
      <c r="AD166" s="135">
        <v>35</v>
      </c>
      <c r="AE166" s="149">
        <f>AE152*AD166</f>
        <v>105</v>
      </c>
      <c r="AF166" s="149">
        <f>AF152*AD166</f>
        <v>3780</v>
      </c>
      <c r="AG166" s="160">
        <f>AG152*AD166</f>
        <v>1890</v>
      </c>
      <c r="AH166" s="160">
        <f>AH152*AD166</f>
        <v>3780</v>
      </c>
      <c r="AI166" s="160">
        <f>AI152*AD166</f>
        <v>1890</v>
      </c>
      <c r="AJ166" s="135">
        <f>AJ152*AD166</f>
        <v>5040</v>
      </c>
      <c r="AK166" s="921">
        <f t="shared" si="136"/>
        <v>11445</v>
      </c>
      <c r="AP166" s="117" t="s">
        <v>13</v>
      </c>
      <c r="AQ166" s="135">
        <v>35</v>
      </c>
      <c r="AR166" s="149">
        <f>AR152*AQ166</f>
        <v>105</v>
      </c>
      <c r="AS166" s="149">
        <f>AS152*AQ166</f>
        <v>3780</v>
      </c>
      <c r="AT166" s="160">
        <f>AT152*AQ166</f>
        <v>3780</v>
      </c>
      <c r="AU166" s="160">
        <f>AU152*AQ166</f>
        <v>1890</v>
      </c>
      <c r="AV166" s="160">
        <f>AV152*AQ166</f>
        <v>3780</v>
      </c>
      <c r="AW166" s="135">
        <f>AW152*AQ166</f>
        <v>6300</v>
      </c>
      <c r="AX166" s="921">
        <f t="shared" si="137"/>
        <v>13335</v>
      </c>
      <c r="BC166" s="117" t="s">
        <v>13</v>
      </c>
      <c r="BD166" s="135">
        <v>35</v>
      </c>
      <c r="BE166" s="149">
        <f>BE152*BD166</f>
        <v>105</v>
      </c>
      <c r="BF166" s="149">
        <f>BF152*BD166</f>
        <v>1260</v>
      </c>
      <c r="BG166" s="160">
        <f>BG152*BD166</f>
        <v>980</v>
      </c>
      <c r="BH166" s="160">
        <f>BH152*BD166</f>
        <v>2940</v>
      </c>
      <c r="BI166" s="160">
        <f>BI152*BD166</f>
        <v>2940</v>
      </c>
      <c r="BJ166" s="136">
        <f>BJ152*BD166</f>
        <v>3780</v>
      </c>
      <c r="BK166" s="135">
        <f>BK152*BD166</f>
        <v>6930</v>
      </c>
      <c r="BL166" s="13">
        <f>BE166+BF166+BG166+BH166+BI166+BJ166</f>
        <v>12005</v>
      </c>
      <c r="BM166" s="160">
        <f>BM152*BD166</f>
        <v>126000</v>
      </c>
      <c r="BN166" s="160">
        <f>BN152*BD166</f>
        <v>126000</v>
      </c>
      <c r="BO166" s="160">
        <f>BO152*BD166</f>
        <v>126000</v>
      </c>
      <c r="BP166" s="136">
        <f>BP152*BD166</f>
        <v>126000</v>
      </c>
      <c r="BQ166" s="13">
        <f t="shared" si="138"/>
        <v>516005</v>
      </c>
    </row>
    <row r="167" spans="1:69" ht="15" thickBot="1" x14ac:dyDescent="0.35">
      <c r="A167" s="118" t="s">
        <v>11</v>
      </c>
      <c r="B167" s="137">
        <v>40</v>
      </c>
      <c r="C167" s="939">
        <f>C152*B167</f>
        <v>120</v>
      </c>
      <c r="D167" s="939">
        <f>D152*B167</f>
        <v>1440</v>
      </c>
      <c r="E167" s="938">
        <f>E152*B167</f>
        <v>1120</v>
      </c>
      <c r="F167" s="938">
        <f>F152*B167</f>
        <v>1120</v>
      </c>
      <c r="G167" s="938">
        <f>G152*B167</f>
        <v>1120</v>
      </c>
      <c r="H167" s="138">
        <f>H152*B167</f>
        <v>1120</v>
      </c>
      <c r="I167" s="937">
        <f>I152*B167</f>
        <v>2240</v>
      </c>
      <c r="J167" s="922">
        <f t="shared" si="134"/>
        <v>6040</v>
      </c>
      <c r="O167" s="118" t="s">
        <v>11</v>
      </c>
      <c r="P167" s="137">
        <v>40</v>
      </c>
      <c r="Q167" s="939">
        <f>Q152*P167</f>
        <v>120</v>
      </c>
      <c r="R167" s="939">
        <f>R152*P167</f>
        <v>2160</v>
      </c>
      <c r="S167" s="938">
        <f>S152*P167</f>
        <v>1120</v>
      </c>
      <c r="T167" s="938">
        <f>T152*P167</f>
        <v>1120</v>
      </c>
      <c r="U167" s="938">
        <f>U152*P167</f>
        <v>1120</v>
      </c>
      <c r="V167" s="138">
        <f>V152*P167</f>
        <v>2240</v>
      </c>
      <c r="W167" s="937">
        <f>W152*P167</f>
        <v>3360</v>
      </c>
      <c r="X167" s="922">
        <f t="shared" si="135"/>
        <v>7880</v>
      </c>
      <c r="AC167" s="118" t="s">
        <v>11</v>
      </c>
      <c r="AD167" s="137">
        <v>40</v>
      </c>
      <c r="AE167" s="939">
        <f>AE152*AD167</f>
        <v>120</v>
      </c>
      <c r="AF167" s="939">
        <f>AF152*AD167</f>
        <v>4320</v>
      </c>
      <c r="AG167" s="938">
        <f>AG152*AD167</f>
        <v>2160</v>
      </c>
      <c r="AH167" s="938">
        <f>AH152*AD167</f>
        <v>4320</v>
      </c>
      <c r="AI167" s="938">
        <f>AI152*AD167</f>
        <v>2160</v>
      </c>
      <c r="AJ167" s="937">
        <f>AJ152*AD167</f>
        <v>5760</v>
      </c>
      <c r="AK167" s="13">
        <f t="shared" si="136"/>
        <v>13080</v>
      </c>
      <c r="AP167" s="118" t="s">
        <v>11</v>
      </c>
      <c r="AQ167" s="137">
        <v>40</v>
      </c>
      <c r="AR167" s="939">
        <f>AR152*AQ167</f>
        <v>120</v>
      </c>
      <c r="AS167" s="939">
        <f>AS152*AQ167</f>
        <v>4320</v>
      </c>
      <c r="AT167" s="938">
        <f>AT152*AQ167</f>
        <v>4320</v>
      </c>
      <c r="AU167" s="938">
        <f>AU152*AQ167</f>
        <v>2160</v>
      </c>
      <c r="AV167" s="938">
        <f>AV152*AQ167</f>
        <v>4320</v>
      </c>
      <c r="AW167" s="937">
        <f>AW152*AQ167</f>
        <v>7200</v>
      </c>
      <c r="AX167" s="13">
        <f t="shared" si="137"/>
        <v>15240</v>
      </c>
      <c r="BC167" s="118" t="s">
        <v>11</v>
      </c>
      <c r="BD167" s="137">
        <v>40</v>
      </c>
      <c r="BE167" s="939">
        <f>BE152*BD167</f>
        <v>120</v>
      </c>
      <c r="BF167" s="939">
        <f>BF152*BD167</f>
        <v>1440</v>
      </c>
      <c r="BG167" s="938">
        <f>BG152*BD167</f>
        <v>1120</v>
      </c>
      <c r="BH167" s="938">
        <f>BH152*BD167</f>
        <v>3360</v>
      </c>
      <c r="BI167" s="938">
        <f>BI152*BD167</f>
        <v>3360</v>
      </c>
      <c r="BJ167" s="138">
        <f>BJ152*BD167</f>
        <v>4320</v>
      </c>
      <c r="BK167" s="937">
        <f>BK152*BD167</f>
        <v>7920</v>
      </c>
      <c r="BL167" s="922">
        <f>BE167+BF167+BG167+BH167+BI167+BJ167</f>
        <v>13720</v>
      </c>
      <c r="BM167" s="938">
        <f>BM152*BD167</f>
        <v>144000</v>
      </c>
      <c r="BN167" s="938">
        <f>BN152*BD167</f>
        <v>144000</v>
      </c>
      <c r="BO167" s="938">
        <f>BO152*BD167</f>
        <v>144000</v>
      </c>
      <c r="BP167" s="138">
        <f>BP152*BD167</f>
        <v>144000</v>
      </c>
      <c r="BQ167" s="13">
        <f t="shared" si="138"/>
        <v>589720</v>
      </c>
    </row>
    <row r="169" spans="1:69" ht="15" thickBot="1" x14ac:dyDescent="0.35"/>
    <row r="170" spans="1:69" ht="15" thickBot="1" x14ac:dyDescent="0.35">
      <c r="A170" s="162" t="s">
        <v>44</v>
      </c>
      <c r="B170" s="100" t="s">
        <v>32</v>
      </c>
      <c r="C170" s="940" t="s">
        <v>43</v>
      </c>
      <c r="D170" s="941"/>
      <c r="E170" s="941"/>
      <c r="F170" s="941"/>
      <c r="G170" s="941"/>
      <c r="H170" s="941"/>
      <c r="I170" s="942"/>
      <c r="J170" s="13" t="s">
        <v>42</v>
      </c>
      <c r="O170" s="162" t="s">
        <v>44</v>
      </c>
      <c r="P170" s="100" t="s">
        <v>32</v>
      </c>
      <c r="Q170" s="940" t="s">
        <v>95</v>
      </c>
      <c r="R170" s="941"/>
      <c r="S170" s="941"/>
      <c r="T170" s="941"/>
      <c r="U170" s="941"/>
      <c r="V170" s="941"/>
      <c r="W170" s="942"/>
      <c r="X170" s="13" t="s">
        <v>42</v>
      </c>
      <c r="AC170" s="162" t="s">
        <v>44</v>
      </c>
      <c r="AD170" s="100" t="s">
        <v>32</v>
      </c>
      <c r="AE170" s="940" t="s">
        <v>96</v>
      </c>
      <c r="AF170" s="941"/>
      <c r="AG170" s="941"/>
      <c r="AH170" s="941"/>
      <c r="AI170" s="941"/>
      <c r="AJ170" s="942"/>
      <c r="AK170" s="13" t="s">
        <v>42</v>
      </c>
      <c r="AP170" s="162" t="s">
        <v>44</v>
      </c>
      <c r="AQ170" s="100" t="s">
        <v>32</v>
      </c>
      <c r="AR170" s="940" t="s">
        <v>103</v>
      </c>
      <c r="AS170" s="941"/>
      <c r="AT170" s="941"/>
      <c r="AU170" s="941"/>
      <c r="AV170" s="941"/>
      <c r="AW170" s="942"/>
      <c r="AX170" s="13" t="s">
        <v>42</v>
      </c>
      <c r="BC170" s="162" t="s">
        <v>44</v>
      </c>
      <c r="BD170" s="100" t="s">
        <v>32</v>
      </c>
      <c r="BE170" s="940" t="s">
        <v>110</v>
      </c>
      <c r="BF170" s="941"/>
      <c r="BG170" s="941"/>
      <c r="BH170" s="941"/>
      <c r="BI170" s="941"/>
      <c r="BJ170" s="941"/>
      <c r="BK170" s="942"/>
      <c r="BL170" s="13" t="s">
        <v>113</v>
      </c>
      <c r="BM170" s="940" t="s">
        <v>111</v>
      </c>
      <c r="BN170" s="941"/>
      <c r="BO170" s="941"/>
      <c r="BP170" s="942"/>
      <c r="BQ170" s="13" t="s">
        <v>112</v>
      </c>
    </row>
    <row r="171" spans="1:69" ht="15.6" thickTop="1" thickBot="1" x14ac:dyDescent="0.35">
      <c r="A171" s="170" t="s">
        <v>37</v>
      </c>
      <c r="B171" s="167" t="s">
        <v>33</v>
      </c>
      <c r="C171" s="140">
        <v>0</v>
      </c>
      <c r="D171" s="151">
        <v>1</v>
      </c>
      <c r="E171" s="151">
        <v>2</v>
      </c>
      <c r="F171" s="151">
        <v>3</v>
      </c>
      <c r="G171" s="151">
        <v>4</v>
      </c>
      <c r="H171" s="101">
        <v>5</v>
      </c>
      <c r="I171" s="13" t="s">
        <v>34</v>
      </c>
      <c r="J171" s="936"/>
      <c r="O171" s="170" t="s">
        <v>37</v>
      </c>
      <c r="P171" s="167" t="s">
        <v>33</v>
      </c>
      <c r="Q171" s="140">
        <v>0</v>
      </c>
      <c r="R171" s="151">
        <v>1</v>
      </c>
      <c r="S171" s="151">
        <v>2</v>
      </c>
      <c r="T171" s="151">
        <v>3</v>
      </c>
      <c r="U171" s="151">
        <v>4</v>
      </c>
      <c r="V171" s="101">
        <v>5</v>
      </c>
      <c r="W171" s="13" t="s">
        <v>34</v>
      </c>
      <c r="X171" s="936"/>
      <c r="AC171" s="170" t="s">
        <v>37</v>
      </c>
      <c r="AD171" s="167" t="s">
        <v>33</v>
      </c>
      <c r="AE171" s="140">
        <v>0</v>
      </c>
      <c r="AF171" s="151">
        <v>1</v>
      </c>
      <c r="AG171" s="151">
        <v>2</v>
      </c>
      <c r="AH171" s="151">
        <v>3</v>
      </c>
      <c r="AI171" s="151">
        <v>4</v>
      </c>
      <c r="AJ171" s="13" t="s">
        <v>34</v>
      </c>
      <c r="AK171" s="936"/>
      <c r="AP171" s="170" t="s">
        <v>37</v>
      </c>
      <c r="AQ171" s="167" t="s">
        <v>33</v>
      </c>
      <c r="AR171" s="140">
        <v>0</v>
      </c>
      <c r="AS171" s="151">
        <v>1</v>
      </c>
      <c r="AT171" s="151">
        <v>2</v>
      </c>
      <c r="AU171" s="151">
        <v>3</v>
      </c>
      <c r="AV171" s="151">
        <v>4</v>
      </c>
      <c r="AW171" s="13" t="s">
        <v>34</v>
      </c>
      <c r="AX171" s="936"/>
      <c r="BC171" s="170" t="s">
        <v>37</v>
      </c>
      <c r="BD171" s="100" t="s">
        <v>33</v>
      </c>
      <c r="BE171" s="140">
        <v>0</v>
      </c>
      <c r="BF171" s="151">
        <v>1</v>
      </c>
      <c r="BG171" s="151">
        <v>2</v>
      </c>
      <c r="BH171" s="151">
        <v>3</v>
      </c>
      <c r="BI171" s="151">
        <v>4</v>
      </c>
      <c r="BJ171" s="101">
        <v>5</v>
      </c>
      <c r="BK171" s="13" t="s">
        <v>34</v>
      </c>
      <c r="BL171" s="936"/>
      <c r="BM171" s="151">
        <v>2</v>
      </c>
      <c r="BN171" s="151">
        <v>3</v>
      </c>
      <c r="BO171" s="151">
        <v>4</v>
      </c>
      <c r="BP171" s="101">
        <v>5</v>
      </c>
      <c r="BQ171" s="936"/>
    </row>
    <row r="172" spans="1:69" ht="15.6" thickTop="1" thickBot="1" x14ac:dyDescent="0.35">
      <c r="A172" s="333" t="s">
        <v>3</v>
      </c>
      <c r="B172" s="329">
        <v>0.2</v>
      </c>
      <c r="C172" s="330">
        <f>C174*B172</f>
        <v>0.60000000000000009</v>
      </c>
      <c r="D172" s="330">
        <f>D174*B172</f>
        <v>1.2000000000000002</v>
      </c>
      <c r="E172" s="331">
        <f>E174*B172</f>
        <v>1.2000000000000002</v>
      </c>
      <c r="F172" s="331">
        <f>F174*B172</f>
        <v>1.2000000000000002</v>
      </c>
      <c r="G172" s="331">
        <f>G174*B172</f>
        <v>1.2000000000000002</v>
      </c>
      <c r="H172" s="332">
        <f>H174*B172</f>
        <v>1.2000000000000002</v>
      </c>
      <c r="I172" s="329">
        <f>I174*B172</f>
        <v>2.4000000000000004</v>
      </c>
      <c r="J172" s="921">
        <f>C172+D172+E172+F172+G172+H172</f>
        <v>6.6000000000000014</v>
      </c>
      <c r="O172" s="333" t="s">
        <v>3</v>
      </c>
      <c r="P172" s="329">
        <v>0.2</v>
      </c>
      <c r="Q172" s="330">
        <f>Q174*P172</f>
        <v>0.60000000000000009</v>
      </c>
      <c r="R172" s="330">
        <f>R174*P172</f>
        <v>1.2000000000000002</v>
      </c>
      <c r="S172" s="331">
        <f>S174*P172</f>
        <v>1.2000000000000002</v>
      </c>
      <c r="T172" s="331">
        <f>T174*P172</f>
        <v>1.2000000000000002</v>
      </c>
      <c r="U172" s="331">
        <f>U174*P172</f>
        <v>1.2000000000000002</v>
      </c>
      <c r="V172" s="332">
        <f>V174*P172</f>
        <v>1.2000000000000002</v>
      </c>
      <c r="W172" s="329">
        <f>W174*P172</f>
        <v>2.4000000000000004</v>
      </c>
      <c r="X172" s="921">
        <f>Q172+R172+S172+T172+U172+V172</f>
        <v>6.6000000000000014</v>
      </c>
      <c r="AC172" s="333" t="s">
        <v>3</v>
      </c>
      <c r="AD172" s="329">
        <v>0.2</v>
      </c>
      <c r="AE172" s="330">
        <f>AE174*AD172</f>
        <v>0.60000000000000009</v>
      </c>
      <c r="AF172" s="330">
        <f>AF174*AD172</f>
        <v>1.2000000000000002</v>
      </c>
      <c r="AG172" s="331">
        <f>AG174*AD172</f>
        <v>1.2000000000000002</v>
      </c>
      <c r="AH172" s="331">
        <f>AH174*AD172</f>
        <v>1.2000000000000002</v>
      </c>
      <c r="AI172" s="331">
        <f>AI174*AD172</f>
        <v>1.2000000000000002</v>
      </c>
      <c r="AJ172" s="329">
        <f>AJ174*AD172</f>
        <v>1440</v>
      </c>
      <c r="AK172" s="921">
        <f>AE172+AF172+AG172+AH172+AI172</f>
        <v>5.4000000000000012</v>
      </c>
      <c r="AP172" s="333" t="s">
        <v>3</v>
      </c>
      <c r="AQ172" s="329">
        <v>0.2</v>
      </c>
      <c r="AR172" s="330">
        <f>AR174*AQ172</f>
        <v>0.60000000000000009</v>
      </c>
      <c r="AS172" s="330">
        <f>AS174*AQ172</f>
        <v>1.2000000000000002</v>
      </c>
      <c r="AT172" s="331">
        <f>AT174*AQ172</f>
        <v>1.2000000000000002</v>
      </c>
      <c r="AU172" s="331">
        <f>AU174*AQ172</f>
        <v>1.2000000000000002</v>
      </c>
      <c r="AV172" s="331">
        <f>AV174*AQ172</f>
        <v>1.2000000000000002</v>
      </c>
      <c r="AW172" s="329">
        <f>AW174*AQ172</f>
        <v>1440</v>
      </c>
      <c r="AX172" s="921">
        <f>AR172+AS172+AT172+AU172+AV172</f>
        <v>5.4000000000000012</v>
      </c>
      <c r="BC172" s="333" t="s">
        <v>3</v>
      </c>
      <c r="BD172" s="329">
        <v>0.2</v>
      </c>
      <c r="BE172" s="330">
        <f>BE174*BD172</f>
        <v>360</v>
      </c>
      <c r="BF172" s="330">
        <f>BF174*BD172</f>
        <v>720</v>
      </c>
      <c r="BG172" s="331">
        <f>BG174*BD172</f>
        <v>720</v>
      </c>
      <c r="BH172" s="331">
        <f>BH174*BD172</f>
        <v>720</v>
      </c>
      <c r="BI172" s="331">
        <f>BI174*BD172</f>
        <v>720</v>
      </c>
      <c r="BJ172" s="332">
        <f>BJ174*BD172</f>
        <v>720</v>
      </c>
      <c r="BK172" s="329">
        <f>BK174*BD172</f>
        <v>1440</v>
      </c>
      <c r="BL172" s="921">
        <f t="shared" ref="BL172:BL178" si="139">BE172+BF172+BG172+BH172+BI172+BJ172</f>
        <v>3960</v>
      </c>
      <c r="BM172" s="331">
        <f>BM174*BD172</f>
        <v>720</v>
      </c>
      <c r="BN172" s="331">
        <f>BN174*BD172</f>
        <v>720</v>
      </c>
      <c r="BO172" s="331">
        <f>BO174*BD172</f>
        <v>720</v>
      </c>
      <c r="BP172" s="332">
        <f>BP174*BD172</f>
        <v>720</v>
      </c>
      <c r="BQ172" s="520">
        <f>BE172+BF172+BG172+BH172+BI172+BJ172+BM172+BN172+BO172+BP172</f>
        <v>6840</v>
      </c>
    </row>
    <row r="173" spans="1:69" ht="15" thickBot="1" x14ac:dyDescent="0.35">
      <c r="A173" s="328" t="s">
        <v>4</v>
      </c>
      <c r="B173" s="329">
        <v>0.5</v>
      </c>
      <c r="C173" s="330">
        <f>C174*B173</f>
        <v>1.5</v>
      </c>
      <c r="D173" s="330">
        <f>D174*B173</f>
        <v>3</v>
      </c>
      <c r="E173" s="331">
        <f>E174*B173</f>
        <v>3</v>
      </c>
      <c r="F173" s="331">
        <f>F174*B173</f>
        <v>3</v>
      </c>
      <c r="G173" s="331">
        <f>G174*B173</f>
        <v>3</v>
      </c>
      <c r="H173" s="332">
        <f>H174*B173</f>
        <v>3</v>
      </c>
      <c r="I173" s="329">
        <f>I174*B173</f>
        <v>6</v>
      </c>
      <c r="J173" s="13">
        <f t="shared" ref="J173:J178" si="140">C173+D173+E173+F173+G173+H173</f>
        <v>16.5</v>
      </c>
      <c r="O173" s="328" t="s">
        <v>4</v>
      </c>
      <c r="P173" s="329">
        <v>0.5</v>
      </c>
      <c r="Q173" s="330">
        <f>Q174*P173</f>
        <v>1.5</v>
      </c>
      <c r="R173" s="330">
        <f>R174*P173</f>
        <v>3</v>
      </c>
      <c r="S173" s="331">
        <f>S174*P173</f>
        <v>3</v>
      </c>
      <c r="T173" s="331">
        <f>T174*P173</f>
        <v>3</v>
      </c>
      <c r="U173" s="331">
        <f>U174*P173</f>
        <v>3</v>
      </c>
      <c r="V173" s="332">
        <f>V174*P173</f>
        <v>3</v>
      </c>
      <c r="W173" s="329">
        <f>W174*P173</f>
        <v>6</v>
      </c>
      <c r="X173" s="13">
        <f t="shared" ref="X173:X178" si="141">Q173+R173+S173+T173+U173+V173</f>
        <v>16.5</v>
      </c>
      <c r="AC173" s="328" t="s">
        <v>4</v>
      </c>
      <c r="AD173" s="329">
        <v>0.5</v>
      </c>
      <c r="AE173" s="330">
        <f>AE174*AD173</f>
        <v>1.5</v>
      </c>
      <c r="AF173" s="330">
        <f>AF174*AD173</f>
        <v>3</v>
      </c>
      <c r="AG173" s="331">
        <f>AG174*AD173</f>
        <v>3</v>
      </c>
      <c r="AH173" s="331">
        <f>AH174*AD173</f>
        <v>3</v>
      </c>
      <c r="AI173" s="331">
        <f>AI174*AD173</f>
        <v>3</v>
      </c>
      <c r="AJ173" s="329">
        <f>AJ174*AD173</f>
        <v>3600</v>
      </c>
      <c r="AK173" s="921">
        <f t="shared" ref="AK173:AK178" si="142">AE173+AF173+AG173+AH173+AI173</f>
        <v>13.5</v>
      </c>
      <c r="AP173" s="328" t="s">
        <v>4</v>
      </c>
      <c r="AQ173" s="329">
        <v>0.5</v>
      </c>
      <c r="AR173" s="330">
        <f>AR174*AQ173</f>
        <v>1.5</v>
      </c>
      <c r="AS173" s="330">
        <f>AS174*AQ173</f>
        <v>3</v>
      </c>
      <c r="AT173" s="331">
        <f>AT174*AQ173</f>
        <v>3</v>
      </c>
      <c r="AU173" s="331">
        <f>AU174*AQ173</f>
        <v>3</v>
      </c>
      <c r="AV173" s="331">
        <f>AV174*AQ173</f>
        <v>3</v>
      </c>
      <c r="AW173" s="329">
        <f>AW174*AQ173</f>
        <v>3600</v>
      </c>
      <c r="AX173" s="921">
        <f t="shared" ref="AX173:AX178" si="143">AR173+AS173+AT173+AU173+AV173</f>
        <v>13.5</v>
      </c>
      <c r="BC173" s="328" t="s">
        <v>4</v>
      </c>
      <c r="BD173" s="329">
        <v>0.5</v>
      </c>
      <c r="BE173" s="330">
        <f>BE174*BD173</f>
        <v>900</v>
      </c>
      <c r="BF173" s="330">
        <f>BF174*BD173</f>
        <v>1800</v>
      </c>
      <c r="BG173" s="331">
        <f>BG174*BD173</f>
        <v>1800</v>
      </c>
      <c r="BH173" s="331">
        <f>BH174*BD173</f>
        <v>1800</v>
      </c>
      <c r="BI173" s="331">
        <f>BI174*BD173</f>
        <v>1800</v>
      </c>
      <c r="BJ173" s="332">
        <f>BJ174*BD173</f>
        <v>1800</v>
      </c>
      <c r="BK173" s="329">
        <f>BK174*BD173</f>
        <v>3600</v>
      </c>
      <c r="BL173" s="13">
        <f t="shared" si="139"/>
        <v>9900</v>
      </c>
      <c r="BM173" s="331">
        <f>BM174*BD173</f>
        <v>1800</v>
      </c>
      <c r="BN173" s="331">
        <f>BN174*BD173</f>
        <v>1800</v>
      </c>
      <c r="BO173" s="331">
        <f>BO174*BD173</f>
        <v>1800</v>
      </c>
      <c r="BP173" s="332">
        <f>BP174*BD173</f>
        <v>1800</v>
      </c>
      <c r="BQ173" s="13">
        <f>BE173+BF173+BG173+BH173+BI173+BJ173+BM173+BN173+BO173+BP173</f>
        <v>17100</v>
      </c>
    </row>
    <row r="174" spans="1:69" ht="15" thickBot="1" x14ac:dyDescent="0.35">
      <c r="A174" s="201" t="s">
        <v>5</v>
      </c>
      <c r="B174" s="202">
        <v>1</v>
      </c>
      <c r="C174" s="203">
        <v>3</v>
      </c>
      <c r="D174" s="203">
        <v>6</v>
      </c>
      <c r="E174" s="204">
        <v>6</v>
      </c>
      <c r="F174" s="204">
        <v>6</v>
      </c>
      <c r="G174" s="204">
        <v>6</v>
      </c>
      <c r="H174" s="335">
        <v>6</v>
      </c>
      <c r="I174" s="202">
        <v>12</v>
      </c>
      <c r="J174" s="13">
        <f t="shared" si="140"/>
        <v>33</v>
      </c>
      <c r="O174" s="201" t="s">
        <v>5</v>
      </c>
      <c r="P174" s="202">
        <v>1</v>
      </c>
      <c r="Q174" s="203">
        <v>3</v>
      </c>
      <c r="R174" s="203">
        <v>6</v>
      </c>
      <c r="S174" s="204">
        <v>6</v>
      </c>
      <c r="T174" s="204">
        <v>6</v>
      </c>
      <c r="U174" s="204">
        <v>6</v>
      </c>
      <c r="V174" s="335">
        <v>6</v>
      </c>
      <c r="W174" s="202">
        <v>12</v>
      </c>
      <c r="X174" s="13">
        <f t="shared" si="141"/>
        <v>33</v>
      </c>
      <c r="AC174" s="201" t="s">
        <v>5</v>
      </c>
      <c r="AD174" s="202">
        <v>1</v>
      </c>
      <c r="AE174" s="203">
        <v>3</v>
      </c>
      <c r="AF174" s="203">
        <v>6</v>
      </c>
      <c r="AG174" s="204">
        <v>6</v>
      </c>
      <c r="AH174" s="204">
        <v>6</v>
      </c>
      <c r="AI174" s="204">
        <v>6</v>
      </c>
      <c r="AJ174" s="202">
        <v>7200</v>
      </c>
      <c r="AK174" s="921">
        <f t="shared" si="142"/>
        <v>27</v>
      </c>
      <c r="AP174" s="201" t="s">
        <v>5</v>
      </c>
      <c r="AQ174" s="202">
        <v>1</v>
      </c>
      <c r="AR174" s="203">
        <v>3</v>
      </c>
      <c r="AS174" s="203">
        <v>6</v>
      </c>
      <c r="AT174" s="204">
        <v>6</v>
      </c>
      <c r="AU174" s="204">
        <v>6</v>
      </c>
      <c r="AV174" s="204">
        <v>6</v>
      </c>
      <c r="AW174" s="202">
        <v>7200</v>
      </c>
      <c r="AX174" s="921">
        <f t="shared" si="143"/>
        <v>27</v>
      </c>
      <c r="BC174" s="104" t="s">
        <v>5</v>
      </c>
      <c r="BD174" s="123">
        <v>1</v>
      </c>
      <c r="BE174" s="143">
        <v>1800</v>
      </c>
      <c r="BF174" s="143">
        <v>3600</v>
      </c>
      <c r="BG174" s="154">
        <v>3600</v>
      </c>
      <c r="BH174" s="154">
        <v>3600</v>
      </c>
      <c r="BI174" s="154">
        <v>3600</v>
      </c>
      <c r="BJ174" s="124">
        <v>3600</v>
      </c>
      <c r="BK174" s="123">
        <v>7200</v>
      </c>
      <c r="BL174" s="13">
        <f t="shared" si="139"/>
        <v>19800</v>
      </c>
      <c r="BM174" s="154">
        <v>3600</v>
      </c>
      <c r="BN174" s="154">
        <v>3600</v>
      </c>
      <c r="BO174" s="154">
        <v>3600</v>
      </c>
      <c r="BP174" s="124">
        <v>3600</v>
      </c>
      <c r="BQ174" s="13">
        <f>BE174+BF174+BG174+BH174+BI174+BJ174+BM174+BN174+BO174+BP174</f>
        <v>34200</v>
      </c>
    </row>
    <row r="175" spans="1:69" ht="15" thickBot="1" x14ac:dyDescent="0.35">
      <c r="A175" s="328" t="s">
        <v>6</v>
      </c>
      <c r="B175" s="329">
        <v>1.5</v>
      </c>
      <c r="C175" s="330">
        <f>C174*B175</f>
        <v>4.5</v>
      </c>
      <c r="D175" s="330">
        <f>D174*B175</f>
        <v>9</v>
      </c>
      <c r="E175" s="331">
        <f>E174*B175</f>
        <v>9</v>
      </c>
      <c r="F175" s="331">
        <f>F174*B175</f>
        <v>9</v>
      </c>
      <c r="G175" s="331">
        <f>G174*B175</f>
        <v>9</v>
      </c>
      <c r="H175" s="332">
        <f>H174*B175</f>
        <v>9</v>
      </c>
      <c r="I175" s="329">
        <f>I174*B175</f>
        <v>18</v>
      </c>
      <c r="J175" s="13">
        <f t="shared" si="140"/>
        <v>49.5</v>
      </c>
      <c r="O175" s="328" t="s">
        <v>6</v>
      </c>
      <c r="P175" s="329">
        <v>1.5</v>
      </c>
      <c r="Q175" s="330">
        <f>Q174*P175</f>
        <v>4.5</v>
      </c>
      <c r="R175" s="330">
        <f>R174*P175</f>
        <v>9</v>
      </c>
      <c r="S175" s="331">
        <f>S174*P175</f>
        <v>9</v>
      </c>
      <c r="T175" s="331">
        <f>T174*P175</f>
        <v>9</v>
      </c>
      <c r="U175" s="331">
        <f>U174*P175</f>
        <v>9</v>
      </c>
      <c r="V175" s="332">
        <f>V174*P175</f>
        <v>9</v>
      </c>
      <c r="W175" s="329">
        <f>W174*P175</f>
        <v>18</v>
      </c>
      <c r="X175" s="13">
        <f t="shared" si="141"/>
        <v>49.5</v>
      </c>
      <c r="AC175" s="328" t="s">
        <v>6</v>
      </c>
      <c r="AD175" s="329">
        <v>1.5</v>
      </c>
      <c r="AE175" s="330">
        <f>AE174*AD175</f>
        <v>4.5</v>
      </c>
      <c r="AF175" s="330">
        <f>AF174*AD175</f>
        <v>9</v>
      </c>
      <c r="AG175" s="331">
        <f>AG174*AD175</f>
        <v>9</v>
      </c>
      <c r="AH175" s="331">
        <f>AH174*AD175</f>
        <v>9</v>
      </c>
      <c r="AI175" s="331">
        <f>AI174*AD175</f>
        <v>9</v>
      </c>
      <c r="AJ175" s="329">
        <f>AJ174*AD175</f>
        <v>10800</v>
      </c>
      <c r="AK175" s="921">
        <f t="shared" si="142"/>
        <v>40.5</v>
      </c>
      <c r="AP175" s="328" t="s">
        <v>6</v>
      </c>
      <c r="AQ175" s="329">
        <v>1.5</v>
      </c>
      <c r="AR175" s="330">
        <f>AR174*AQ175</f>
        <v>4.5</v>
      </c>
      <c r="AS175" s="330">
        <f>AS174*AQ175</f>
        <v>9</v>
      </c>
      <c r="AT175" s="331">
        <f>AT174*AQ175</f>
        <v>9</v>
      </c>
      <c r="AU175" s="331">
        <f>AU174*AQ175</f>
        <v>9</v>
      </c>
      <c r="AV175" s="331">
        <f>AV174*AQ175</f>
        <v>9</v>
      </c>
      <c r="AW175" s="329">
        <f>AW174*AQ175</f>
        <v>10800</v>
      </c>
      <c r="AX175" s="921">
        <f t="shared" si="143"/>
        <v>40.5</v>
      </c>
      <c r="BC175" s="105" t="s">
        <v>6</v>
      </c>
      <c r="BD175" s="125">
        <v>1.5</v>
      </c>
      <c r="BE175" s="144">
        <f>BE174*BD175</f>
        <v>2700</v>
      </c>
      <c r="BF175" s="144">
        <f>BF174*BD175</f>
        <v>5400</v>
      </c>
      <c r="BG175" s="155">
        <f>BG174*BD175</f>
        <v>5400</v>
      </c>
      <c r="BH175" s="155">
        <f>BH174*BD175</f>
        <v>5400</v>
      </c>
      <c r="BI175" s="155">
        <f>BI174*BD175</f>
        <v>5400</v>
      </c>
      <c r="BJ175" s="126">
        <f>BJ174*BD175</f>
        <v>5400</v>
      </c>
      <c r="BK175" s="125">
        <f>BK174*BD175</f>
        <v>10800</v>
      </c>
      <c r="BL175" s="13">
        <f t="shared" si="139"/>
        <v>29700</v>
      </c>
      <c r="BM175" s="155">
        <f>BM174*BD175</f>
        <v>5400</v>
      </c>
      <c r="BN175" s="155">
        <f>BN174*BD175</f>
        <v>5400</v>
      </c>
      <c r="BO175" s="155">
        <f>BO174*BD175</f>
        <v>5400</v>
      </c>
      <c r="BP175" s="126">
        <f>BP174*BD175</f>
        <v>5400</v>
      </c>
      <c r="BQ175" s="13">
        <f t="shared" ref="BQ175:BQ178" si="144">BE175+BF175+BG175+BH175+BI175+BJ175+BM175+BN175+BO175+BP175</f>
        <v>51300</v>
      </c>
    </row>
    <row r="176" spans="1:69" ht="15" thickBot="1" x14ac:dyDescent="0.35">
      <c r="A176" s="328" t="s">
        <v>7</v>
      </c>
      <c r="B176" s="329">
        <v>2</v>
      </c>
      <c r="C176" s="330">
        <f>C174*B176</f>
        <v>6</v>
      </c>
      <c r="D176" s="330">
        <f>D174*B176</f>
        <v>12</v>
      </c>
      <c r="E176" s="331">
        <f>E174*B176</f>
        <v>12</v>
      </c>
      <c r="F176" s="331">
        <f>F174*B176</f>
        <v>12</v>
      </c>
      <c r="G176" s="331">
        <f>G174*B176</f>
        <v>12</v>
      </c>
      <c r="H176" s="332">
        <f>H174*B176</f>
        <v>12</v>
      </c>
      <c r="I176" s="329">
        <f>I174*B176</f>
        <v>24</v>
      </c>
      <c r="J176" s="13">
        <f t="shared" si="140"/>
        <v>66</v>
      </c>
      <c r="O176" s="328" t="s">
        <v>7</v>
      </c>
      <c r="P176" s="329">
        <v>2</v>
      </c>
      <c r="Q176" s="330">
        <f>Q174*P176</f>
        <v>6</v>
      </c>
      <c r="R176" s="330">
        <f>R174*P176</f>
        <v>12</v>
      </c>
      <c r="S176" s="331">
        <f>S174*P176</f>
        <v>12</v>
      </c>
      <c r="T176" s="331">
        <f>T174*P176</f>
        <v>12</v>
      </c>
      <c r="U176" s="331">
        <f>U174*P176</f>
        <v>12</v>
      </c>
      <c r="V176" s="332">
        <f>V174*P176</f>
        <v>12</v>
      </c>
      <c r="W176" s="329">
        <f>W174*P176</f>
        <v>24</v>
      </c>
      <c r="X176" s="13">
        <f t="shared" si="141"/>
        <v>66</v>
      </c>
      <c r="AC176" s="106" t="s">
        <v>7</v>
      </c>
      <c r="AD176" s="127">
        <v>2</v>
      </c>
      <c r="AE176" s="145">
        <f>AE174*AD176</f>
        <v>6</v>
      </c>
      <c r="AF176" s="145">
        <f>AF174*AD176</f>
        <v>12</v>
      </c>
      <c r="AG176" s="156">
        <f>AG174*AD176</f>
        <v>12</v>
      </c>
      <c r="AH176" s="156">
        <f>AH174*AD176</f>
        <v>12</v>
      </c>
      <c r="AI176" s="156">
        <f>AI174*AD176</f>
        <v>12</v>
      </c>
      <c r="AJ176" s="127">
        <f>AJ174*AD176</f>
        <v>14400</v>
      </c>
      <c r="AK176" s="921">
        <f t="shared" si="142"/>
        <v>54</v>
      </c>
      <c r="AP176" s="106" t="s">
        <v>7</v>
      </c>
      <c r="AQ176" s="127">
        <v>2</v>
      </c>
      <c r="AR176" s="145">
        <f>AR174*AQ176</f>
        <v>6</v>
      </c>
      <c r="AS176" s="145">
        <f>AS174*AQ176</f>
        <v>12</v>
      </c>
      <c r="AT176" s="156">
        <f>AT174*AQ176</f>
        <v>12</v>
      </c>
      <c r="AU176" s="156">
        <f>AU174*AQ176</f>
        <v>12</v>
      </c>
      <c r="AV176" s="156">
        <f>AV174*AQ176</f>
        <v>12</v>
      </c>
      <c r="AW176" s="127">
        <f>AW174*AQ176</f>
        <v>14400</v>
      </c>
      <c r="AX176" s="921">
        <f t="shared" si="143"/>
        <v>54</v>
      </c>
      <c r="BC176" s="106" t="s">
        <v>7</v>
      </c>
      <c r="BD176" s="127">
        <v>2</v>
      </c>
      <c r="BE176" s="145">
        <f>BE174*BD176</f>
        <v>3600</v>
      </c>
      <c r="BF176" s="145">
        <f>BF174*BD176</f>
        <v>7200</v>
      </c>
      <c r="BG176" s="156">
        <f>BG174*BD176</f>
        <v>7200</v>
      </c>
      <c r="BH176" s="156">
        <f>BH174*BD176</f>
        <v>7200</v>
      </c>
      <c r="BI176" s="156">
        <f>BI174*BD176</f>
        <v>7200</v>
      </c>
      <c r="BJ176" s="128">
        <f>BJ174*BD176</f>
        <v>7200</v>
      </c>
      <c r="BK176" s="127">
        <f>BK174*BD176</f>
        <v>14400</v>
      </c>
      <c r="BL176" s="13">
        <f t="shared" si="139"/>
        <v>39600</v>
      </c>
      <c r="BM176" s="156">
        <f>BM174*BD176</f>
        <v>7200</v>
      </c>
      <c r="BN176" s="156">
        <f>BN174*BD176</f>
        <v>7200</v>
      </c>
      <c r="BO176" s="156">
        <f>BO174*BD176</f>
        <v>7200</v>
      </c>
      <c r="BP176" s="128">
        <f>BP174*BD176</f>
        <v>7200</v>
      </c>
      <c r="BQ176" s="13">
        <f t="shared" si="144"/>
        <v>68400</v>
      </c>
    </row>
    <row r="177" spans="1:69" ht="15" thickBot="1" x14ac:dyDescent="0.35">
      <c r="A177" s="328" t="s">
        <v>8</v>
      </c>
      <c r="B177" s="329">
        <v>3</v>
      </c>
      <c r="C177" s="330">
        <f>C174*B177</f>
        <v>9</v>
      </c>
      <c r="D177" s="330">
        <f>D174*B177</f>
        <v>18</v>
      </c>
      <c r="E177" s="331">
        <f>E174*B177</f>
        <v>18</v>
      </c>
      <c r="F177" s="331">
        <f>F174*B177</f>
        <v>18</v>
      </c>
      <c r="G177" s="331">
        <f>G174*B177</f>
        <v>18</v>
      </c>
      <c r="H177" s="332">
        <f>H174*B177</f>
        <v>18</v>
      </c>
      <c r="I177" s="329">
        <f>I174*B177</f>
        <v>36</v>
      </c>
      <c r="J177" s="13">
        <f t="shared" si="140"/>
        <v>99</v>
      </c>
      <c r="O177" s="328" t="s">
        <v>8</v>
      </c>
      <c r="P177" s="329">
        <v>3</v>
      </c>
      <c r="Q177" s="330">
        <f>Q174*P177</f>
        <v>9</v>
      </c>
      <c r="R177" s="330">
        <f>R174*P177</f>
        <v>18</v>
      </c>
      <c r="S177" s="331">
        <f>S174*P177</f>
        <v>18</v>
      </c>
      <c r="T177" s="331">
        <f>T174*P177</f>
        <v>18</v>
      </c>
      <c r="U177" s="331">
        <f>U174*P177</f>
        <v>18</v>
      </c>
      <c r="V177" s="332">
        <f>V174*P177</f>
        <v>18</v>
      </c>
      <c r="W177" s="329">
        <f>W174*P177</f>
        <v>36</v>
      </c>
      <c r="X177" s="13">
        <f t="shared" si="141"/>
        <v>99</v>
      </c>
      <c r="AC177" s="107" t="s">
        <v>8</v>
      </c>
      <c r="AD177" s="129">
        <v>3</v>
      </c>
      <c r="AE177" s="146">
        <f>AE174*AD177</f>
        <v>9</v>
      </c>
      <c r="AF177" s="146">
        <f>AF174*AD177</f>
        <v>18</v>
      </c>
      <c r="AG177" s="157">
        <f>AG174*AD177</f>
        <v>18</v>
      </c>
      <c r="AH177" s="157">
        <f>AH174*AD177</f>
        <v>18</v>
      </c>
      <c r="AI177" s="157">
        <f>AI174*AD177</f>
        <v>18</v>
      </c>
      <c r="AJ177" s="129">
        <f>AJ174*AD177</f>
        <v>21600</v>
      </c>
      <c r="AK177" s="921">
        <f t="shared" si="142"/>
        <v>81</v>
      </c>
      <c r="AP177" s="107" t="s">
        <v>8</v>
      </c>
      <c r="AQ177" s="129">
        <v>3</v>
      </c>
      <c r="AR177" s="146">
        <f>AR174*AQ177</f>
        <v>9</v>
      </c>
      <c r="AS177" s="146">
        <f>AS174*AQ177</f>
        <v>18</v>
      </c>
      <c r="AT177" s="157">
        <f>AT174*AQ177</f>
        <v>18</v>
      </c>
      <c r="AU177" s="157">
        <f>AU174*AQ177</f>
        <v>18</v>
      </c>
      <c r="AV177" s="157">
        <f>AV174*AQ177</f>
        <v>18</v>
      </c>
      <c r="AW177" s="129">
        <f>AW174*AQ177</f>
        <v>21600</v>
      </c>
      <c r="AX177" s="921">
        <f t="shared" si="143"/>
        <v>81</v>
      </c>
      <c r="BC177" s="107" t="s">
        <v>8</v>
      </c>
      <c r="BD177" s="129">
        <v>3</v>
      </c>
      <c r="BE177" s="146">
        <f>BE174*BD177</f>
        <v>5400</v>
      </c>
      <c r="BF177" s="146">
        <f>BF174*BD177</f>
        <v>10800</v>
      </c>
      <c r="BG177" s="157">
        <f>BG174*BD177</f>
        <v>10800</v>
      </c>
      <c r="BH177" s="157">
        <f>BH174*BD177</f>
        <v>10800</v>
      </c>
      <c r="BI177" s="157">
        <f>BI174*BD177</f>
        <v>10800</v>
      </c>
      <c r="BJ177" s="130">
        <f>BJ174*BD177</f>
        <v>10800</v>
      </c>
      <c r="BK177" s="129">
        <f>BK174*BD177</f>
        <v>21600</v>
      </c>
      <c r="BL177" s="13">
        <f t="shared" si="139"/>
        <v>59400</v>
      </c>
      <c r="BM177" s="157">
        <f>BM174*BD177</f>
        <v>10800</v>
      </c>
      <c r="BN177" s="157">
        <f>BN174*BD177</f>
        <v>10800</v>
      </c>
      <c r="BO177" s="157">
        <f>BO174*BD177</f>
        <v>10800</v>
      </c>
      <c r="BP177" s="130">
        <f>BP174*BD177</f>
        <v>10800</v>
      </c>
      <c r="BQ177" s="13">
        <f t="shared" si="144"/>
        <v>102600</v>
      </c>
    </row>
    <row r="178" spans="1:69" x14ac:dyDescent="0.3">
      <c r="A178" s="108" t="s">
        <v>12</v>
      </c>
      <c r="B178" s="911">
        <v>5</v>
      </c>
      <c r="C178" s="917">
        <f>C174*B178</f>
        <v>15</v>
      </c>
      <c r="D178" s="909">
        <f>D174*B178</f>
        <v>30</v>
      </c>
      <c r="E178" s="909">
        <f>E174*B178</f>
        <v>30</v>
      </c>
      <c r="F178" s="909">
        <f>F174*B178</f>
        <v>30</v>
      </c>
      <c r="G178" s="909">
        <f>G174*B178</f>
        <v>30</v>
      </c>
      <c r="H178" s="915">
        <f>H174*B178</f>
        <v>30</v>
      </c>
      <c r="I178" s="911">
        <f>I174*B178</f>
        <v>60</v>
      </c>
      <c r="J178" s="921">
        <f t="shared" si="140"/>
        <v>165</v>
      </c>
      <c r="O178" s="108" t="s">
        <v>12</v>
      </c>
      <c r="P178" s="911">
        <v>5</v>
      </c>
      <c r="Q178" s="917">
        <f>Q174*P178</f>
        <v>15</v>
      </c>
      <c r="R178" s="909">
        <f>R174*P178</f>
        <v>30</v>
      </c>
      <c r="S178" s="909">
        <f>S174*P178</f>
        <v>30</v>
      </c>
      <c r="T178" s="909">
        <f>T174*P178</f>
        <v>30</v>
      </c>
      <c r="U178" s="909">
        <f>U174*P178</f>
        <v>30</v>
      </c>
      <c r="V178" s="915">
        <f>V174*P178</f>
        <v>30</v>
      </c>
      <c r="W178" s="911">
        <f>W174*P178</f>
        <v>60</v>
      </c>
      <c r="X178" s="921">
        <f t="shared" si="141"/>
        <v>165</v>
      </c>
      <c r="AC178" s="108" t="s">
        <v>12</v>
      </c>
      <c r="AD178" s="911">
        <v>5</v>
      </c>
      <c r="AE178" s="917">
        <f>AE174*AD178</f>
        <v>15</v>
      </c>
      <c r="AF178" s="909">
        <f>AF174*AD178</f>
        <v>30</v>
      </c>
      <c r="AG178" s="909">
        <f>AG174*AD178</f>
        <v>30</v>
      </c>
      <c r="AH178" s="909">
        <f>AH174*AD178</f>
        <v>30</v>
      </c>
      <c r="AI178" s="909">
        <f>AI174*AD178</f>
        <v>30</v>
      </c>
      <c r="AJ178" s="915">
        <f>AJ174*AD178</f>
        <v>36000</v>
      </c>
      <c r="AK178" s="921">
        <f t="shared" si="142"/>
        <v>135</v>
      </c>
      <c r="AP178" s="108" t="s">
        <v>12</v>
      </c>
      <c r="AQ178" s="911">
        <v>5</v>
      </c>
      <c r="AR178" s="917">
        <f>AR174*AQ178</f>
        <v>15</v>
      </c>
      <c r="AS178" s="909">
        <f>AS174*AQ178</f>
        <v>30</v>
      </c>
      <c r="AT178" s="909">
        <f>AT174*AQ178</f>
        <v>30</v>
      </c>
      <c r="AU178" s="909">
        <f>AU174*AQ178</f>
        <v>30</v>
      </c>
      <c r="AV178" s="909">
        <f>AV174*AQ178</f>
        <v>30</v>
      </c>
      <c r="AW178" s="915">
        <f>AW174*AQ178</f>
        <v>36000</v>
      </c>
      <c r="AX178" s="921">
        <f t="shared" si="143"/>
        <v>135</v>
      </c>
      <c r="BC178" s="108" t="s">
        <v>12</v>
      </c>
      <c r="BD178" s="911">
        <v>5</v>
      </c>
      <c r="BE178" s="917">
        <f>BE174*BD178</f>
        <v>9000</v>
      </c>
      <c r="BF178" s="909">
        <f>BF174*BD178</f>
        <v>18000</v>
      </c>
      <c r="BG178" s="909">
        <f>BG174*BD178</f>
        <v>18000</v>
      </c>
      <c r="BH178" s="909">
        <f>BH174*BD178</f>
        <v>18000</v>
      </c>
      <c r="BI178" s="909">
        <f>BI174*BD178</f>
        <v>18000</v>
      </c>
      <c r="BJ178" s="915">
        <f>BJ174*BD178</f>
        <v>18000</v>
      </c>
      <c r="BK178" s="911">
        <f>BK174*BD178</f>
        <v>36000</v>
      </c>
      <c r="BL178" s="905">
        <f t="shared" si="139"/>
        <v>99000</v>
      </c>
      <c r="BM178" s="909">
        <f>BM174*BD178</f>
        <v>18000</v>
      </c>
      <c r="BN178" s="909">
        <f>BN174*BD178</f>
        <v>18000</v>
      </c>
      <c r="BO178" s="909">
        <f>BO174*BD178</f>
        <v>18000</v>
      </c>
      <c r="BP178" s="915">
        <f>BP174*BD178</f>
        <v>18000</v>
      </c>
      <c r="BQ178" s="921">
        <f t="shared" si="144"/>
        <v>171000</v>
      </c>
    </row>
    <row r="179" spans="1:69" x14ac:dyDescent="0.3">
      <c r="A179" s="109" t="s">
        <v>16</v>
      </c>
      <c r="B179" s="952"/>
      <c r="C179" s="953"/>
      <c r="D179" s="963"/>
      <c r="E179" s="963"/>
      <c r="F179" s="963"/>
      <c r="G179" s="963"/>
      <c r="H179" s="958"/>
      <c r="I179" s="952"/>
      <c r="J179" s="936"/>
      <c r="O179" s="109" t="s">
        <v>16</v>
      </c>
      <c r="P179" s="952"/>
      <c r="Q179" s="953"/>
      <c r="R179" s="963"/>
      <c r="S179" s="963"/>
      <c r="T179" s="963"/>
      <c r="U179" s="963"/>
      <c r="V179" s="958"/>
      <c r="W179" s="952"/>
      <c r="X179" s="936"/>
      <c r="AC179" s="109" t="s">
        <v>16</v>
      </c>
      <c r="AD179" s="952"/>
      <c r="AE179" s="953"/>
      <c r="AF179" s="963"/>
      <c r="AG179" s="963"/>
      <c r="AH179" s="963"/>
      <c r="AI179" s="963"/>
      <c r="AJ179" s="958"/>
      <c r="AK179" s="936"/>
      <c r="AP179" s="109" t="s">
        <v>16</v>
      </c>
      <c r="AQ179" s="952"/>
      <c r="AR179" s="953"/>
      <c r="AS179" s="963"/>
      <c r="AT179" s="963"/>
      <c r="AU179" s="963"/>
      <c r="AV179" s="963"/>
      <c r="AW179" s="958"/>
      <c r="AX179" s="936"/>
      <c r="BC179" s="109" t="s">
        <v>16</v>
      </c>
      <c r="BD179" s="952"/>
      <c r="BE179" s="953"/>
      <c r="BF179" s="963"/>
      <c r="BG179" s="963"/>
      <c r="BH179" s="963"/>
      <c r="BI179" s="963"/>
      <c r="BJ179" s="958"/>
      <c r="BK179" s="952"/>
      <c r="BL179" s="929"/>
      <c r="BM179" s="963"/>
      <c r="BN179" s="963"/>
      <c r="BO179" s="963"/>
      <c r="BP179" s="958"/>
      <c r="BQ179" s="936"/>
    </row>
    <row r="180" spans="1:69" ht="15" thickBot="1" x14ac:dyDescent="0.35">
      <c r="A180" s="110" t="s">
        <v>9</v>
      </c>
      <c r="B180" s="912"/>
      <c r="C180" s="918"/>
      <c r="D180" s="910"/>
      <c r="E180" s="910"/>
      <c r="F180" s="910"/>
      <c r="G180" s="910"/>
      <c r="H180" s="916"/>
      <c r="I180" s="912"/>
      <c r="J180" s="922"/>
      <c r="O180" s="110" t="s">
        <v>9</v>
      </c>
      <c r="P180" s="912"/>
      <c r="Q180" s="918"/>
      <c r="R180" s="910"/>
      <c r="S180" s="910"/>
      <c r="T180" s="910"/>
      <c r="U180" s="910"/>
      <c r="V180" s="916"/>
      <c r="W180" s="912"/>
      <c r="X180" s="922"/>
      <c r="AC180" s="110" t="s">
        <v>9</v>
      </c>
      <c r="AD180" s="912"/>
      <c r="AE180" s="918"/>
      <c r="AF180" s="910"/>
      <c r="AG180" s="910"/>
      <c r="AH180" s="910"/>
      <c r="AI180" s="910"/>
      <c r="AJ180" s="916"/>
      <c r="AK180" s="922"/>
      <c r="AP180" s="110" t="s">
        <v>9</v>
      </c>
      <c r="AQ180" s="912"/>
      <c r="AR180" s="918"/>
      <c r="AS180" s="910"/>
      <c r="AT180" s="910"/>
      <c r="AU180" s="910"/>
      <c r="AV180" s="910"/>
      <c r="AW180" s="916"/>
      <c r="AX180" s="922"/>
      <c r="BC180" s="110" t="s">
        <v>9</v>
      </c>
      <c r="BD180" s="912"/>
      <c r="BE180" s="918"/>
      <c r="BF180" s="910"/>
      <c r="BG180" s="910"/>
      <c r="BH180" s="910"/>
      <c r="BI180" s="910"/>
      <c r="BJ180" s="916"/>
      <c r="BK180" s="912"/>
      <c r="BL180" s="906"/>
      <c r="BM180" s="910"/>
      <c r="BN180" s="910"/>
      <c r="BO180" s="910"/>
      <c r="BP180" s="916"/>
      <c r="BQ180" s="922"/>
    </row>
    <row r="181" spans="1:69" x14ac:dyDescent="0.3">
      <c r="A181" s="111" t="s">
        <v>10</v>
      </c>
      <c r="B181" s="930">
        <v>7</v>
      </c>
      <c r="C181" s="926">
        <f>C174*B181</f>
        <v>21</v>
      </c>
      <c r="D181" s="923">
        <f>D174*B181</f>
        <v>42</v>
      </c>
      <c r="E181" s="923">
        <f>E174*B181</f>
        <v>42</v>
      </c>
      <c r="F181" s="923">
        <f>F174*B181</f>
        <v>42</v>
      </c>
      <c r="G181" s="923">
        <f>G174*B181</f>
        <v>42</v>
      </c>
      <c r="H181" s="933">
        <f>H174*B181</f>
        <v>42</v>
      </c>
      <c r="I181" s="930">
        <f>I174*B181</f>
        <v>84</v>
      </c>
      <c r="J181" s="921">
        <f t="shared" ref="J181" si="145">C181+D181+E181+F181+G181+H181</f>
        <v>231</v>
      </c>
      <c r="O181" s="111" t="s">
        <v>10</v>
      </c>
      <c r="P181" s="930">
        <v>7</v>
      </c>
      <c r="Q181" s="926">
        <f>Q174*P181</f>
        <v>21</v>
      </c>
      <c r="R181" s="923">
        <f>R174*P181</f>
        <v>42</v>
      </c>
      <c r="S181" s="923">
        <f>S174*P181</f>
        <v>42</v>
      </c>
      <c r="T181" s="923">
        <f>T174*P181</f>
        <v>42</v>
      </c>
      <c r="U181" s="923">
        <f>U174*P181</f>
        <v>42</v>
      </c>
      <c r="V181" s="933">
        <f>V174*P181</f>
        <v>42</v>
      </c>
      <c r="W181" s="930">
        <f>W174*P181</f>
        <v>84</v>
      </c>
      <c r="X181" s="921">
        <f t="shared" ref="X181" si="146">Q181+R181+S181+T181+U181+V181</f>
        <v>231</v>
      </c>
      <c r="AC181" s="111" t="s">
        <v>10</v>
      </c>
      <c r="AD181" s="930">
        <v>7</v>
      </c>
      <c r="AE181" s="926">
        <f>AE174*AD181</f>
        <v>21</v>
      </c>
      <c r="AF181" s="923">
        <f>AF174*AD181</f>
        <v>42</v>
      </c>
      <c r="AG181" s="923">
        <f>AG174*AD181</f>
        <v>42</v>
      </c>
      <c r="AH181" s="923">
        <f>AH174*AD181</f>
        <v>42</v>
      </c>
      <c r="AI181" s="923">
        <f>AI174*AD181</f>
        <v>42</v>
      </c>
      <c r="AJ181" s="933">
        <f>AJ174*AD181</f>
        <v>50400</v>
      </c>
      <c r="AK181" s="921">
        <f t="shared" ref="AK181" si="147">AE181+AF181+AG181+AH181+AI181</f>
        <v>189</v>
      </c>
      <c r="AP181" s="111" t="s">
        <v>10</v>
      </c>
      <c r="AQ181" s="930">
        <v>7</v>
      </c>
      <c r="AR181" s="926">
        <f>AR174*AQ181</f>
        <v>21</v>
      </c>
      <c r="AS181" s="923">
        <f>AS174*AQ181</f>
        <v>42</v>
      </c>
      <c r="AT181" s="923">
        <f>AT174*AQ181</f>
        <v>42</v>
      </c>
      <c r="AU181" s="923">
        <f>AU174*AQ181</f>
        <v>42</v>
      </c>
      <c r="AV181" s="923">
        <f>AV174*AQ181</f>
        <v>42</v>
      </c>
      <c r="AW181" s="933">
        <f>AW174*AQ181</f>
        <v>50400</v>
      </c>
      <c r="AX181" s="921">
        <f t="shared" ref="AX181" si="148">AR181+AS181+AT181+AU181+AV181</f>
        <v>189</v>
      </c>
      <c r="BC181" s="111" t="s">
        <v>10</v>
      </c>
      <c r="BD181" s="930">
        <v>7</v>
      </c>
      <c r="BE181" s="926">
        <f>BE174*BD181</f>
        <v>12600</v>
      </c>
      <c r="BF181" s="923">
        <f>BF174*BD181</f>
        <v>25200</v>
      </c>
      <c r="BG181" s="923">
        <f>BG174*BD181</f>
        <v>25200</v>
      </c>
      <c r="BH181" s="923">
        <f>BH174*BD181</f>
        <v>25200</v>
      </c>
      <c r="BI181" s="923">
        <f>BI174*BD181</f>
        <v>25200</v>
      </c>
      <c r="BJ181" s="933">
        <f>BJ174*BD181</f>
        <v>25200</v>
      </c>
      <c r="BK181" s="930">
        <f>BK174*BD181</f>
        <v>50400</v>
      </c>
      <c r="BL181" s="905">
        <f>BE181+BF181+BG181+BH181+BI181+BJ181</f>
        <v>138600</v>
      </c>
      <c r="BM181" s="923">
        <f>BM174*BD181</f>
        <v>25200</v>
      </c>
      <c r="BN181" s="923">
        <f>BN174*BD181</f>
        <v>25200</v>
      </c>
      <c r="BO181" s="923">
        <f>BO174*BD181</f>
        <v>25200</v>
      </c>
      <c r="BP181" s="933">
        <f>BP174*BD181</f>
        <v>25200</v>
      </c>
      <c r="BQ181" s="921">
        <f t="shared" ref="BQ181" si="149">BE181+BF181+BG181+BH181+BI181+BJ181+BM181+BN181+BO181+BP181</f>
        <v>239400</v>
      </c>
    </row>
    <row r="182" spans="1:69" x14ac:dyDescent="0.3">
      <c r="A182" s="112" t="s">
        <v>17</v>
      </c>
      <c r="B182" s="931"/>
      <c r="C182" s="927"/>
      <c r="D182" s="924"/>
      <c r="E182" s="924"/>
      <c r="F182" s="924"/>
      <c r="G182" s="924"/>
      <c r="H182" s="934"/>
      <c r="I182" s="931"/>
      <c r="J182" s="936"/>
      <c r="O182" s="112" t="s">
        <v>17</v>
      </c>
      <c r="P182" s="931"/>
      <c r="Q182" s="927"/>
      <c r="R182" s="924"/>
      <c r="S182" s="924"/>
      <c r="T182" s="924"/>
      <c r="U182" s="924"/>
      <c r="V182" s="934"/>
      <c r="W182" s="931"/>
      <c r="X182" s="936"/>
      <c r="AC182" s="112" t="s">
        <v>17</v>
      </c>
      <c r="AD182" s="931"/>
      <c r="AE182" s="927"/>
      <c r="AF182" s="924"/>
      <c r="AG182" s="924"/>
      <c r="AH182" s="924"/>
      <c r="AI182" s="924"/>
      <c r="AJ182" s="934"/>
      <c r="AK182" s="936"/>
      <c r="AP182" s="112" t="s">
        <v>17</v>
      </c>
      <c r="AQ182" s="931"/>
      <c r="AR182" s="927"/>
      <c r="AS182" s="924"/>
      <c r="AT182" s="924"/>
      <c r="AU182" s="924"/>
      <c r="AV182" s="924"/>
      <c r="AW182" s="934"/>
      <c r="AX182" s="936"/>
      <c r="BC182" s="112" t="s">
        <v>17</v>
      </c>
      <c r="BD182" s="931"/>
      <c r="BE182" s="927"/>
      <c r="BF182" s="924"/>
      <c r="BG182" s="924"/>
      <c r="BH182" s="924"/>
      <c r="BI182" s="924"/>
      <c r="BJ182" s="934"/>
      <c r="BK182" s="931"/>
      <c r="BL182" s="929"/>
      <c r="BM182" s="924"/>
      <c r="BN182" s="924"/>
      <c r="BO182" s="924"/>
      <c r="BP182" s="934"/>
      <c r="BQ182" s="936"/>
    </row>
    <row r="183" spans="1:69" ht="15" thickBot="1" x14ac:dyDescent="0.35">
      <c r="A183" s="113" t="s">
        <v>18</v>
      </c>
      <c r="B183" s="932"/>
      <c r="C183" s="928"/>
      <c r="D183" s="925"/>
      <c r="E183" s="925"/>
      <c r="F183" s="925"/>
      <c r="G183" s="925"/>
      <c r="H183" s="935"/>
      <c r="I183" s="932"/>
      <c r="J183" s="922"/>
      <c r="O183" s="113" t="s">
        <v>18</v>
      </c>
      <c r="P183" s="932"/>
      <c r="Q183" s="928"/>
      <c r="R183" s="925"/>
      <c r="S183" s="925"/>
      <c r="T183" s="925"/>
      <c r="U183" s="925"/>
      <c r="V183" s="935"/>
      <c r="W183" s="932"/>
      <c r="X183" s="922"/>
      <c r="AC183" s="113" t="s">
        <v>18</v>
      </c>
      <c r="AD183" s="932"/>
      <c r="AE183" s="928"/>
      <c r="AF183" s="925"/>
      <c r="AG183" s="925"/>
      <c r="AH183" s="925"/>
      <c r="AI183" s="925"/>
      <c r="AJ183" s="935"/>
      <c r="AK183" s="922"/>
      <c r="AP183" s="113" t="s">
        <v>18</v>
      </c>
      <c r="AQ183" s="932"/>
      <c r="AR183" s="928"/>
      <c r="AS183" s="925"/>
      <c r="AT183" s="925"/>
      <c r="AU183" s="925"/>
      <c r="AV183" s="925"/>
      <c r="AW183" s="935"/>
      <c r="AX183" s="922"/>
      <c r="BC183" s="113" t="s">
        <v>18</v>
      </c>
      <c r="BD183" s="932"/>
      <c r="BE183" s="928"/>
      <c r="BF183" s="925"/>
      <c r="BG183" s="925"/>
      <c r="BH183" s="925"/>
      <c r="BI183" s="925"/>
      <c r="BJ183" s="935"/>
      <c r="BK183" s="932"/>
      <c r="BL183" s="906"/>
      <c r="BM183" s="925"/>
      <c r="BN183" s="925"/>
      <c r="BO183" s="925"/>
      <c r="BP183" s="935"/>
      <c r="BQ183" s="922"/>
    </row>
    <row r="184" spans="1:69" x14ac:dyDescent="0.3">
      <c r="A184" s="114" t="s">
        <v>14</v>
      </c>
      <c r="B184" s="948">
        <v>10</v>
      </c>
      <c r="C184" s="950">
        <f>C174*B184</f>
        <v>30</v>
      </c>
      <c r="D184" s="961">
        <f>D174*B184</f>
        <v>60</v>
      </c>
      <c r="E184" s="961">
        <f>E174*B184</f>
        <v>60</v>
      </c>
      <c r="F184" s="961">
        <f>F174*B184</f>
        <v>60</v>
      </c>
      <c r="G184" s="961">
        <f>G174*B184</f>
        <v>60</v>
      </c>
      <c r="H184" s="959">
        <f>H174*B184</f>
        <v>60</v>
      </c>
      <c r="I184" s="948">
        <f>I174*B184</f>
        <v>120</v>
      </c>
      <c r="J184" s="921">
        <f t="shared" ref="J184" si="150">C184+D184+E184+F184+G184+H184</f>
        <v>330</v>
      </c>
      <c r="O184" s="114" t="s">
        <v>14</v>
      </c>
      <c r="P184" s="948">
        <v>10</v>
      </c>
      <c r="Q184" s="950">
        <f>Q174*P184</f>
        <v>30</v>
      </c>
      <c r="R184" s="961">
        <f>R174*P184</f>
        <v>60</v>
      </c>
      <c r="S184" s="961">
        <f>S174*P184</f>
        <v>60</v>
      </c>
      <c r="T184" s="961">
        <f>T174*P184</f>
        <v>60</v>
      </c>
      <c r="U184" s="961">
        <f>U174*P184</f>
        <v>60</v>
      </c>
      <c r="V184" s="959">
        <f>V174*P184</f>
        <v>60</v>
      </c>
      <c r="W184" s="948">
        <f>W174*P184</f>
        <v>120</v>
      </c>
      <c r="X184" s="921">
        <f t="shared" ref="X184" si="151">Q184+R184+S184+T184+U184+V184</f>
        <v>330</v>
      </c>
      <c r="AC184" s="114" t="s">
        <v>14</v>
      </c>
      <c r="AD184" s="948">
        <v>10</v>
      </c>
      <c r="AE184" s="950">
        <f>AE174*AD184</f>
        <v>30</v>
      </c>
      <c r="AF184" s="961">
        <f>AF174*AD184</f>
        <v>60</v>
      </c>
      <c r="AG184" s="961">
        <f>AG174*AD184</f>
        <v>60</v>
      </c>
      <c r="AH184" s="961">
        <f>AH174*AD184</f>
        <v>60</v>
      </c>
      <c r="AI184" s="961">
        <f>AI174*AD184</f>
        <v>60</v>
      </c>
      <c r="AJ184" s="959">
        <f>AJ174*AD184</f>
        <v>72000</v>
      </c>
      <c r="AK184" s="921">
        <f t="shared" ref="AK184" si="152">AE184+AF184+AG184+AH184+AI184</f>
        <v>270</v>
      </c>
      <c r="AP184" s="114" t="s">
        <v>14</v>
      </c>
      <c r="AQ184" s="948">
        <v>10</v>
      </c>
      <c r="AR184" s="950">
        <f>AR174*AQ184</f>
        <v>30</v>
      </c>
      <c r="AS184" s="961">
        <f>AS174*AQ184</f>
        <v>60</v>
      </c>
      <c r="AT184" s="961">
        <f>AT174*AQ184</f>
        <v>60</v>
      </c>
      <c r="AU184" s="961">
        <f>AU174*AQ184</f>
        <v>60</v>
      </c>
      <c r="AV184" s="961">
        <f>AV174*AQ184</f>
        <v>60</v>
      </c>
      <c r="AW184" s="959">
        <f>AW174*AQ184</f>
        <v>72000</v>
      </c>
      <c r="AX184" s="921">
        <f t="shared" ref="AX184" si="153">AR184+AS184+AT184+AU184+AV184</f>
        <v>270</v>
      </c>
      <c r="BC184" s="114" t="s">
        <v>14</v>
      </c>
      <c r="BD184" s="948">
        <v>10</v>
      </c>
      <c r="BE184" s="950">
        <f>BE174*BD184</f>
        <v>18000</v>
      </c>
      <c r="BF184" s="961">
        <f>BF174*BD184</f>
        <v>36000</v>
      </c>
      <c r="BG184" s="961">
        <f>BG174*BD184</f>
        <v>36000</v>
      </c>
      <c r="BH184" s="961">
        <f>BH174*BD184</f>
        <v>36000</v>
      </c>
      <c r="BI184" s="961">
        <f>BI174*BD184</f>
        <v>36000</v>
      </c>
      <c r="BJ184" s="959">
        <f>BJ174*BD184</f>
        <v>36000</v>
      </c>
      <c r="BK184" s="948">
        <f>BK174*BD184</f>
        <v>72000</v>
      </c>
      <c r="BL184" s="905">
        <f>BE184+BF184+BG184+BH184+BI184+BJ184</f>
        <v>198000</v>
      </c>
      <c r="BM184" s="961">
        <f>BM174*BD184</f>
        <v>36000</v>
      </c>
      <c r="BN184" s="961">
        <f>BN174*BD184</f>
        <v>36000</v>
      </c>
      <c r="BO184" s="961">
        <f>BO174*BD184</f>
        <v>36000</v>
      </c>
      <c r="BP184" s="959">
        <f>BP174*BD184</f>
        <v>36000</v>
      </c>
      <c r="BQ184" s="921">
        <f t="shared" ref="BQ184" si="154">BE184+BF184+BG184+BH184+BI184+BJ184+BM184+BN184+BO184+BP184</f>
        <v>342000</v>
      </c>
    </row>
    <row r="185" spans="1:69" ht="15" thickBot="1" x14ac:dyDescent="0.35">
      <c r="A185" s="115" t="s">
        <v>19</v>
      </c>
      <c r="B185" s="949"/>
      <c r="C185" s="951"/>
      <c r="D185" s="962"/>
      <c r="E185" s="962"/>
      <c r="F185" s="962"/>
      <c r="G185" s="962"/>
      <c r="H185" s="960"/>
      <c r="I185" s="949"/>
      <c r="J185" s="922"/>
      <c r="O185" s="115" t="s">
        <v>19</v>
      </c>
      <c r="P185" s="949"/>
      <c r="Q185" s="951"/>
      <c r="R185" s="962"/>
      <c r="S185" s="962"/>
      <c r="T185" s="962"/>
      <c r="U185" s="962"/>
      <c r="V185" s="960"/>
      <c r="W185" s="949"/>
      <c r="X185" s="922"/>
      <c r="AC185" s="115" t="s">
        <v>19</v>
      </c>
      <c r="AD185" s="949"/>
      <c r="AE185" s="951"/>
      <c r="AF185" s="962"/>
      <c r="AG185" s="962"/>
      <c r="AH185" s="962"/>
      <c r="AI185" s="962"/>
      <c r="AJ185" s="960"/>
      <c r="AK185" s="922"/>
      <c r="AP185" s="115" t="s">
        <v>19</v>
      </c>
      <c r="AQ185" s="949"/>
      <c r="AR185" s="951"/>
      <c r="AS185" s="962"/>
      <c r="AT185" s="962"/>
      <c r="AU185" s="962"/>
      <c r="AV185" s="962"/>
      <c r="AW185" s="960"/>
      <c r="AX185" s="922"/>
      <c r="BC185" s="115" t="s">
        <v>19</v>
      </c>
      <c r="BD185" s="949"/>
      <c r="BE185" s="951"/>
      <c r="BF185" s="962"/>
      <c r="BG185" s="962"/>
      <c r="BH185" s="962"/>
      <c r="BI185" s="962"/>
      <c r="BJ185" s="960"/>
      <c r="BK185" s="949"/>
      <c r="BL185" s="906"/>
      <c r="BM185" s="962"/>
      <c r="BN185" s="962"/>
      <c r="BO185" s="962"/>
      <c r="BP185" s="960"/>
      <c r="BQ185" s="922"/>
    </row>
    <row r="186" spans="1:69" ht="15" thickBot="1" x14ac:dyDescent="0.35">
      <c r="A186" s="116" t="s">
        <v>15</v>
      </c>
      <c r="B186" s="131">
        <v>15</v>
      </c>
      <c r="C186" s="147">
        <f>C174*B186</f>
        <v>45</v>
      </c>
      <c r="D186" s="147">
        <f>D174*B186</f>
        <v>90</v>
      </c>
      <c r="E186" s="158">
        <f>E174*B186</f>
        <v>90</v>
      </c>
      <c r="F186" s="158">
        <f>F174*B186</f>
        <v>90</v>
      </c>
      <c r="G186" s="158">
        <f>G174*B186</f>
        <v>90</v>
      </c>
      <c r="H186" s="132">
        <f>H174*B186</f>
        <v>90</v>
      </c>
      <c r="I186" s="131">
        <f>I174*B186</f>
        <v>180</v>
      </c>
      <c r="J186" s="13">
        <f t="shared" ref="J186:J189" si="155">C186+D186+E186+F186+G186+H186</f>
        <v>495</v>
      </c>
      <c r="O186" s="116" t="s">
        <v>15</v>
      </c>
      <c r="P186" s="131">
        <v>15</v>
      </c>
      <c r="Q186" s="147">
        <f>Q174*P186</f>
        <v>45</v>
      </c>
      <c r="R186" s="147">
        <f>R174*P186</f>
        <v>90</v>
      </c>
      <c r="S186" s="158">
        <f>S174*P186</f>
        <v>90</v>
      </c>
      <c r="T186" s="158">
        <f>T174*P186</f>
        <v>90</v>
      </c>
      <c r="U186" s="158">
        <f>U174*P186</f>
        <v>90</v>
      </c>
      <c r="V186" s="132">
        <f>V174*P186</f>
        <v>90</v>
      </c>
      <c r="W186" s="131">
        <f>W174*P186</f>
        <v>180</v>
      </c>
      <c r="X186" s="13">
        <f t="shared" ref="X186:X189" si="156">Q186+R186+S186+T186+U186+V186</f>
        <v>495</v>
      </c>
      <c r="AC186" s="116" t="s">
        <v>15</v>
      </c>
      <c r="AD186" s="131">
        <v>15</v>
      </c>
      <c r="AE186" s="147">
        <f>AE174*AD186</f>
        <v>45</v>
      </c>
      <c r="AF186" s="147">
        <f>AF174*AD186</f>
        <v>90</v>
      </c>
      <c r="AG186" s="158">
        <f>AG174*AD186</f>
        <v>90</v>
      </c>
      <c r="AH186" s="158">
        <f>AH174*AD186</f>
        <v>90</v>
      </c>
      <c r="AI186" s="158">
        <f>AI174*AD186</f>
        <v>90</v>
      </c>
      <c r="AJ186" s="131">
        <f>AJ174*AD186</f>
        <v>108000</v>
      </c>
      <c r="AK186" s="921">
        <f t="shared" ref="AK186:AK189" si="157">AE186+AF186+AG186+AH186+AI186</f>
        <v>405</v>
      </c>
      <c r="AP186" s="116" t="s">
        <v>15</v>
      </c>
      <c r="AQ186" s="131">
        <v>15</v>
      </c>
      <c r="AR186" s="147">
        <f>AR174*AQ186</f>
        <v>45</v>
      </c>
      <c r="AS186" s="147">
        <f>AS174*AQ186</f>
        <v>90</v>
      </c>
      <c r="AT186" s="158">
        <f>AT174*AQ186</f>
        <v>90</v>
      </c>
      <c r="AU186" s="158">
        <f>AU174*AQ186</f>
        <v>90</v>
      </c>
      <c r="AV186" s="158">
        <f>AV174*AQ186</f>
        <v>90</v>
      </c>
      <c r="AW186" s="131">
        <f>AW174*AQ186</f>
        <v>108000</v>
      </c>
      <c r="AX186" s="921">
        <f t="shared" ref="AX186:AX189" si="158">AR186+AS186+AT186+AU186+AV186</f>
        <v>405</v>
      </c>
      <c r="BC186" s="116" t="s">
        <v>15</v>
      </c>
      <c r="BD186" s="131">
        <v>15</v>
      </c>
      <c r="BE186" s="147">
        <f>BE174*BD186</f>
        <v>27000</v>
      </c>
      <c r="BF186" s="147">
        <f>BF174*BD186</f>
        <v>54000</v>
      </c>
      <c r="BG186" s="158">
        <f>BG174*BD186</f>
        <v>54000</v>
      </c>
      <c r="BH186" s="158">
        <f>BH174*BD186</f>
        <v>54000</v>
      </c>
      <c r="BI186" s="158">
        <f>BI174*BD186</f>
        <v>54000</v>
      </c>
      <c r="BJ186" s="132">
        <f>BJ174*BD186</f>
        <v>54000</v>
      </c>
      <c r="BK186" s="131">
        <f>BK174*BD186</f>
        <v>108000</v>
      </c>
      <c r="BL186" s="13">
        <f>BE186+BF186+BG186+BH186+BI186+BJ186</f>
        <v>297000</v>
      </c>
      <c r="BM186" s="158">
        <f>BM174*BD186</f>
        <v>54000</v>
      </c>
      <c r="BN186" s="158">
        <f>BN174*BD186</f>
        <v>54000</v>
      </c>
      <c r="BO186" s="158">
        <f>BO174*BD186</f>
        <v>54000</v>
      </c>
      <c r="BP186" s="132">
        <f>BP174*BD186</f>
        <v>54000</v>
      </c>
      <c r="BQ186" s="13">
        <f t="shared" ref="BQ186:BQ189" si="159">BE186+BF186+BG186+BH186+BI186+BJ186+BM186+BN186+BO186+BP186</f>
        <v>513000</v>
      </c>
    </row>
    <row r="187" spans="1:69" ht="15" thickBot="1" x14ac:dyDescent="0.35">
      <c r="A187" s="904" t="s">
        <v>25</v>
      </c>
      <c r="B187" s="133">
        <v>20</v>
      </c>
      <c r="C187" s="148">
        <f>C174*B187</f>
        <v>60</v>
      </c>
      <c r="D187" s="148">
        <f>D174*B187</f>
        <v>120</v>
      </c>
      <c r="E187" s="159">
        <f>E174*B187</f>
        <v>120</v>
      </c>
      <c r="F187" s="159">
        <f>F174*B187</f>
        <v>120</v>
      </c>
      <c r="G187" s="159">
        <f>G174*B187</f>
        <v>120</v>
      </c>
      <c r="H187" s="134">
        <f>H174*B187</f>
        <v>120</v>
      </c>
      <c r="I187" s="133">
        <f>I174*B187</f>
        <v>240</v>
      </c>
      <c r="J187" s="13">
        <f t="shared" si="155"/>
        <v>660</v>
      </c>
      <c r="O187" s="904" t="s">
        <v>25</v>
      </c>
      <c r="P187" s="133">
        <v>20</v>
      </c>
      <c r="Q187" s="148">
        <f>Q174*P187</f>
        <v>60</v>
      </c>
      <c r="R187" s="148">
        <f>R174*P187</f>
        <v>120</v>
      </c>
      <c r="S187" s="159">
        <f>S174*P187</f>
        <v>120</v>
      </c>
      <c r="T187" s="159">
        <f>T174*P187</f>
        <v>120</v>
      </c>
      <c r="U187" s="159">
        <f>U174*P187</f>
        <v>120</v>
      </c>
      <c r="V187" s="134">
        <f>V174*P187</f>
        <v>120</v>
      </c>
      <c r="W187" s="133">
        <f>W174*P187</f>
        <v>240</v>
      </c>
      <c r="X187" s="13">
        <f t="shared" si="156"/>
        <v>660</v>
      </c>
      <c r="AC187" s="904" t="s">
        <v>25</v>
      </c>
      <c r="AD187" s="133">
        <v>20</v>
      </c>
      <c r="AE187" s="148">
        <f>AE174*AD187</f>
        <v>60</v>
      </c>
      <c r="AF187" s="148">
        <f>AF174*AD187</f>
        <v>120</v>
      </c>
      <c r="AG187" s="159">
        <f>AG174*AD187</f>
        <v>120</v>
      </c>
      <c r="AH187" s="159">
        <f>AH174*AD187</f>
        <v>120</v>
      </c>
      <c r="AI187" s="159">
        <f>AI174*AD187</f>
        <v>120</v>
      </c>
      <c r="AJ187" s="133">
        <f>AJ174*AD187</f>
        <v>144000</v>
      </c>
      <c r="AK187" s="921">
        <f t="shared" si="157"/>
        <v>540</v>
      </c>
      <c r="AP187" s="904" t="s">
        <v>25</v>
      </c>
      <c r="AQ187" s="133">
        <v>20</v>
      </c>
      <c r="AR187" s="148">
        <f>AR174*AQ187</f>
        <v>60</v>
      </c>
      <c r="AS187" s="148">
        <f>AS174*AQ187</f>
        <v>120</v>
      </c>
      <c r="AT187" s="159">
        <f>AT174*AQ187</f>
        <v>120</v>
      </c>
      <c r="AU187" s="159">
        <f>AU174*AQ187</f>
        <v>120</v>
      </c>
      <c r="AV187" s="159">
        <f>AV174*AQ187</f>
        <v>120</v>
      </c>
      <c r="AW187" s="133">
        <f>AW174*AQ187</f>
        <v>144000</v>
      </c>
      <c r="AX187" s="921">
        <f t="shared" si="158"/>
        <v>540</v>
      </c>
      <c r="BC187" s="904" t="s">
        <v>25</v>
      </c>
      <c r="BD187" s="133">
        <v>20</v>
      </c>
      <c r="BE187" s="148">
        <f>BE174*BD187</f>
        <v>36000</v>
      </c>
      <c r="BF187" s="148">
        <f>BF174*BD187</f>
        <v>72000</v>
      </c>
      <c r="BG187" s="159">
        <f>BG174*BD187</f>
        <v>72000</v>
      </c>
      <c r="BH187" s="159">
        <f>BH174*BD187</f>
        <v>72000</v>
      </c>
      <c r="BI187" s="159">
        <f>BI174*BD187</f>
        <v>72000</v>
      </c>
      <c r="BJ187" s="134">
        <f>BJ174*BD187</f>
        <v>72000</v>
      </c>
      <c r="BK187" s="133">
        <f>BK174*BD187</f>
        <v>144000</v>
      </c>
      <c r="BL187" s="13">
        <f>BE187+BF187+BG187+BH187+BI187+BJ187</f>
        <v>396000</v>
      </c>
      <c r="BM187" s="159">
        <f>BM174*BD187</f>
        <v>72000</v>
      </c>
      <c r="BN187" s="159">
        <f>BN174*BD187</f>
        <v>72000</v>
      </c>
      <c r="BO187" s="159">
        <f>BO174*BD187</f>
        <v>72000</v>
      </c>
      <c r="BP187" s="134">
        <f>BP174*BD187</f>
        <v>72000</v>
      </c>
      <c r="BQ187" s="13">
        <f t="shared" si="159"/>
        <v>684000</v>
      </c>
    </row>
    <row r="188" spans="1:69" ht="15" thickBot="1" x14ac:dyDescent="0.35">
      <c r="A188" s="117" t="s">
        <v>13</v>
      </c>
      <c r="B188" s="135">
        <v>35</v>
      </c>
      <c r="C188" s="149">
        <f>C174*B188</f>
        <v>105</v>
      </c>
      <c r="D188" s="149">
        <f>D174*B188</f>
        <v>210</v>
      </c>
      <c r="E188" s="160">
        <f>E174*B188</f>
        <v>210</v>
      </c>
      <c r="F188" s="160">
        <f>F174*B188</f>
        <v>210</v>
      </c>
      <c r="G188" s="160">
        <f>G174*B188</f>
        <v>210</v>
      </c>
      <c r="H188" s="136">
        <f>H174*B188</f>
        <v>210</v>
      </c>
      <c r="I188" s="135">
        <f>I174*B188</f>
        <v>420</v>
      </c>
      <c r="J188" s="13">
        <f t="shared" si="155"/>
        <v>1155</v>
      </c>
      <c r="O188" s="117" t="s">
        <v>13</v>
      </c>
      <c r="P188" s="135">
        <v>35</v>
      </c>
      <c r="Q188" s="149">
        <f>Q174*P188</f>
        <v>105</v>
      </c>
      <c r="R188" s="149">
        <f>R174*P188</f>
        <v>210</v>
      </c>
      <c r="S188" s="160">
        <f>S174*P188</f>
        <v>210</v>
      </c>
      <c r="T188" s="160">
        <f>T174*P188</f>
        <v>210</v>
      </c>
      <c r="U188" s="160">
        <f>U174*P188</f>
        <v>210</v>
      </c>
      <c r="V188" s="136">
        <f>V174*P188</f>
        <v>210</v>
      </c>
      <c r="W188" s="135">
        <f>W174*P188</f>
        <v>420</v>
      </c>
      <c r="X188" s="13">
        <f t="shared" si="156"/>
        <v>1155</v>
      </c>
      <c r="AC188" s="117" t="s">
        <v>13</v>
      </c>
      <c r="AD188" s="135">
        <v>35</v>
      </c>
      <c r="AE188" s="149">
        <f>AE174*AD188</f>
        <v>105</v>
      </c>
      <c r="AF188" s="149">
        <f>AF174*AD188</f>
        <v>210</v>
      </c>
      <c r="AG188" s="160">
        <f>AG174*AD188</f>
        <v>210</v>
      </c>
      <c r="AH188" s="160">
        <f>AH174*AD188</f>
        <v>210</v>
      </c>
      <c r="AI188" s="160">
        <f>AI174*AD188</f>
        <v>210</v>
      </c>
      <c r="AJ188" s="135">
        <f>AJ174*AD188</f>
        <v>252000</v>
      </c>
      <c r="AK188" s="921">
        <f t="shared" si="157"/>
        <v>945</v>
      </c>
      <c r="AP188" s="117" t="s">
        <v>13</v>
      </c>
      <c r="AQ188" s="135">
        <v>35</v>
      </c>
      <c r="AR188" s="149">
        <f>AR174*AQ188</f>
        <v>105</v>
      </c>
      <c r="AS188" s="149">
        <f>AS174*AQ188</f>
        <v>210</v>
      </c>
      <c r="AT188" s="160">
        <f>AT174*AQ188</f>
        <v>210</v>
      </c>
      <c r="AU188" s="160">
        <f>AU174*AQ188</f>
        <v>210</v>
      </c>
      <c r="AV188" s="160">
        <f>AV174*AQ188</f>
        <v>210</v>
      </c>
      <c r="AW188" s="135">
        <f>AW174*AQ188</f>
        <v>252000</v>
      </c>
      <c r="AX188" s="921">
        <f t="shared" si="158"/>
        <v>945</v>
      </c>
      <c r="BC188" s="117" t="s">
        <v>13</v>
      </c>
      <c r="BD188" s="135">
        <v>35</v>
      </c>
      <c r="BE188" s="149">
        <f>BE174*BD188</f>
        <v>63000</v>
      </c>
      <c r="BF188" s="149">
        <f>BF174*BD188</f>
        <v>126000</v>
      </c>
      <c r="BG188" s="160">
        <f>BG174*BD188</f>
        <v>126000</v>
      </c>
      <c r="BH188" s="160">
        <f>BH174*BD188</f>
        <v>126000</v>
      </c>
      <c r="BI188" s="160">
        <f>BI174*BD188</f>
        <v>126000</v>
      </c>
      <c r="BJ188" s="136">
        <f>BJ174*BD188</f>
        <v>126000</v>
      </c>
      <c r="BK188" s="135">
        <f>BK174*BD188</f>
        <v>252000</v>
      </c>
      <c r="BL188" s="13">
        <f>BE188+BF188+BG188+BH188+BI188+BJ188</f>
        <v>693000</v>
      </c>
      <c r="BM188" s="160">
        <f>BM174*BD188</f>
        <v>126000</v>
      </c>
      <c r="BN188" s="160">
        <f>BN174*BD188</f>
        <v>126000</v>
      </c>
      <c r="BO188" s="160">
        <f>BO174*BD188</f>
        <v>126000</v>
      </c>
      <c r="BP188" s="136">
        <f>BP174*BD188</f>
        <v>126000</v>
      </c>
      <c r="BQ188" s="13">
        <f t="shared" si="159"/>
        <v>1197000</v>
      </c>
    </row>
    <row r="189" spans="1:69" ht="15" thickBot="1" x14ac:dyDescent="0.35">
      <c r="A189" s="118" t="s">
        <v>11</v>
      </c>
      <c r="B189" s="137">
        <v>40</v>
      </c>
      <c r="C189" s="939">
        <f>C174*B189</f>
        <v>120</v>
      </c>
      <c r="D189" s="939">
        <f>D174*B189</f>
        <v>240</v>
      </c>
      <c r="E189" s="938">
        <f>E174*B189</f>
        <v>240</v>
      </c>
      <c r="F189" s="938">
        <f>F174*B189</f>
        <v>240</v>
      </c>
      <c r="G189" s="938">
        <f>G174*B189</f>
        <v>240</v>
      </c>
      <c r="H189" s="138">
        <f>H174*B189</f>
        <v>240</v>
      </c>
      <c r="I189" s="937">
        <f>I174*B189</f>
        <v>480</v>
      </c>
      <c r="J189" s="922">
        <f t="shared" si="155"/>
        <v>1320</v>
      </c>
      <c r="O189" s="118" t="s">
        <v>11</v>
      </c>
      <c r="P189" s="137">
        <v>40</v>
      </c>
      <c r="Q189" s="939">
        <f>Q174*P189</f>
        <v>120</v>
      </c>
      <c r="R189" s="939">
        <f>R174*P189</f>
        <v>240</v>
      </c>
      <c r="S189" s="938">
        <f>S174*P189</f>
        <v>240</v>
      </c>
      <c r="T189" s="938">
        <f>T174*P189</f>
        <v>240</v>
      </c>
      <c r="U189" s="938">
        <f>U174*P189</f>
        <v>240</v>
      </c>
      <c r="V189" s="138">
        <f>V174*P189</f>
        <v>240</v>
      </c>
      <c r="W189" s="937">
        <f>W174*P189</f>
        <v>480</v>
      </c>
      <c r="X189" s="922">
        <f t="shared" si="156"/>
        <v>1320</v>
      </c>
      <c r="AC189" s="118" t="s">
        <v>11</v>
      </c>
      <c r="AD189" s="137">
        <v>40</v>
      </c>
      <c r="AE189" s="939">
        <f>AE174*AD189</f>
        <v>120</v>
      </c>
      <c r="AF189" s="939">
        <f>AF174*AD189</f>
        <v>240</v>
      </c>
      <c r="AG189" s="938">
        <f>AG174*AD189</f>
        <v>240</v>
      </c>
      <c r="AH189" s="938">
        <f>AH174*AD189</f>
        <v>240</v>
      </c>
      <c r="AI189" s="938">
        <f>AI174*AD189</f>
        <v>240</v>
      </c>
      <c r="AJ189" s="937">
        <f>AJ174*AD189</f>
        <v>288000</v>
      </c>
      <c r="AK189" s="13">
        <f t="shared" si="157"/>
        <v>1080</v>
      </c>
      <c r="AP189" s="118" t="s">
        <v>11</v>
      </c>
      <c r="AQ189" s="137">
        <v>40</v>
      </c>
      <c r="AR189" s="939">
        <f>AR174*AQ189</f>
        <v>120</v>
      </c>
      <c r="AS189" s="939">
        <f>AS174*AQ189</f>
        <v>240</v>
      </c>
      <c r="AT189" s="938">
        <f>AT174*AQ189</f>
        <v>240</v>
      </c>
      <c r="AU189" s="938">
        <f>AU174*AQ189</f>
        <v>240</v>
      </c>
      <c r="AV189" s="938">
        <f>AV174*AQ189</f>
        <v>240</v>
      </c>
      <c r="AW189" s="937">
        <f>AW174*AQ189</f>
        <v>288000</v>
      </c>
      <c r="AX189" s="13">
        <f t="shared" si="158"/>
        <v>1080</v>
      </c>
      <c r="BC189" s="118" t="s">
        <v>11</v>
      </c>
      <c r="BD189" s="137">
        <v>40</v>
      </c>
      <c r="BE189" s="939">
        <f>BE174*BD189</f>
        <v>72000</v>
      </c>
      <c r="BF189" s="939">
        <f>BF174*BD189</f>
        <v>144000</v>
      </c>
      <c r="BG189" s="938">
        <f>BG174*BD189</f>
        <v>144000</v>
      </c>
      <c r="BH189" s="938">
        <f>BH174*BD189</f>
        <v>144000</v>
      </c>
      <c r="BI189" s="938">
        <f>BI174*BD189</f>
        <v>144000</v>
      </c>
      <c r="BJ189" s="138">
        <f>BJ174*BD189</f>
        <v>144000</v>
      </c>
      <c r="BK189" s="937">
        <f>BK174*BD189</f>
        <v>288000</v>
      </c>
      <c r="BL189" s="922">
        <f>BE189+BF189+BG189+BH189+BI189+BJ189</f>
        <v>792000</v>
      </c>
      <c r="BM189" s="938">
        <f>BM174*BD189</f>
        <v>144000</v>
      </c>
      <c r="BN189" s="938">
        <f>BN174*BD189</f>
        <v>144000</v>
      </c>
      <c r="BO189" s="938">
        <f>BO174*BD189</f>
        <v>144000</v>
      </c>
      <c r="BP189" s="138">
        <f>BP174*BD189</f>
        <v>144000</v>
      </c>
      <c r="BQ189" s="13">
        <f t="shared" si="159"/>
        <v>1368000</v>
      </c>
    </row>
    <row r="190" spans="1:69" ht="15" thickBot="1" x14ac:dyDescent="0.35"/>
    <row r="191" spans="1:69" ht="15" thickBot="1" x14ac:dyDescent="0.35">
      <c r="A191" s="415" t="s">
        <v>44</v>
      </c>
      <c r="B191" s="100" t="s">
        <v>32</v>
      </c>
      <c r="C191" s="940" t="s">
        <v>43</v>
      </c>
      <c r="D191" s="941"/>
      <c r="E191" s="941"/>
      <c r="F191" s="941"/>
      <c r="G191" s="941"/>
      <c r="H191" s="941"/>
      <c r="I191" s="942"/>
      <c r="J191" s="13" t="s">
        <v>42</v>
      </c>
      <c r="O191" s="415" t="s">
        <v>44</v>
      </c>
      <c r="P191" s="100" t="s">
        <v>32</v>
      </c>
      <c r="Q191" s="940" t="s">
        <v>95</v>
      </c>
      <c r="R191" s="941"/>
      <c r="S191" s="941"/>
      <c r="T191" s="941"/>
      <c r="U191" s="941"/>
      <c r="V191" s="941"/>
      <c r="W191" s="942"/>
      <c r="X191" s="13" t="s">
        <v>42</v>
      </c>
      <c r="AC191" s="415" t="s">
        <v>44</v>
      </c>
      <c r="AD191" s="100" t="s">
        <v>32</v>
      </c>
      <c r="AE191" s="940" t="s">
        <v>96</v>
      </c>
      <c r="AF191" s="941"/>
      <c r="AG191" s="941"/>
      <c r="AH191" s="941"/>
      <c r="AI191" s="941"/>
      <c r="AJ191" s="942"/>
      <c r="AK191" s="13" t="s">
        <v>42</v>
      </c>
      <c r="AP191" s="415" t="s">
        <v>44</v>
      </c>
      <c r="AQ191" s="100" t="s">
        <v>32</v>
      </c>
      <c r="AR191" s="940" t="s">
        <v>103</v>
      </c>
      <c r="AS191" s="941"/>
      <c r="AT191" s="941"/>
      <c r="AU191" s="941"/>
      <c r="AV191" s="941"/>
      <c r="AW191" s="942"/>
      <c r="AX191" s="13" t="s">
        <v>42</v>
      </c>
      <c r="BC191" s="415" t="s">
        <v>44</v>
      </c>
      <c r="BD191" s="100" t="s">
        <v>32</v>
      </c>
      <c r="BE191" s="940" t="s">
        <v>110</v>
      </c>
      <c r="BF191" s="941"/>
      <c r="BG191" s="941"/>
      <c r="BH191" s="941"/>
      <c r="BI191" s="941"/>
      <c r="BJ191" s="941"/>
      <c r="BK191" s="942"/>
      <c r="BL191" s="13" t="s">
        <v>113</v>
      </c>
      <c r="BM191" s="940" t="s">
        <v>111</v>
      </c>
      <c r="BN191" s="941"/>
      <c r="BO191" s="941"/>
      <c r="BP191" s="942"/>
      <c r="BQ191" s="13" t="s">
        <v>112</v>
      </c>
    </row>
    <row r="192" spans="1:69" ht="15.6" thickTop="1" thickBot="1" x14ac:dyDescent="0.35">
      <c r="A192" s="416" t="s">
        <v>47</v>
      </c>
      <c r="B192" s="167" t="s">
        <v>33</v>
      </c>
      <c r="C192" s="140">
        <v>0</v>
      </c>
      <c r="D192" s="151">
        <v>1</v>
      </c>
      <c r="E192" s="151">
        <v>2</v>
      </c>
      <c r="F192" s="151">
        <v>3</v>
      </c>
      <c r="G192" s="151">
        <v>4</v>
      </c>
      <c r="H192" s="101">
        <v>5</v>
      </c>
      <c r="I192" s="13" t="s">
        <v>34</v>
      </c>
      <c r="J192" s="936"/>
      <c r="O192" s="416" t="s">
        <v>47</v>
      </c>
      <c r="P192" s="167" t="s">
        <v>33</v>
      </c>
      <c r="Q192" s="140">
        <v>0</v>
      </c>
      <c r="R192" s="151">
        <v>1</v>
      </c>
      <c r="S192" s="151">
        <v>2</v>
      </c>
      <c r="T192" s="151">
        <v>3</v>
      </c>
      <c r="U192" s="151">
        <v>4</v>
      </c>
      <c r="V192" s="101">
        <v>5</v>
      </c>
      <c r="W192" s="13" t="s">
        <v>34</v>
      </c>
      <c r="X192" s="936"/>
      <c r="AC192" s="416" t="s">
        <v>47</v>
      </c>
      <c r="AD192" s="167" t="s">
        <v>33</v>
      </c>
      <c r="AE192" s="140">
        <v>0</v>
      </c>
      <c r="AF192" s="151">
        <v>1</v>
      </c>
      <c r="AG192" s="151">
        <v>2</v>
      </c>
      <c r="AH192" s="151">
        <v>3</v>
      </c>
      <c r="AI192" s="151">
        <v>4</v>
      </c>
      <c r="AJ192" s="13" t="s">
        <v>34</v>
      </c>
      <c r="AK192" s="936"/>
      <c r="AP192" s="416" t="s">
        <v>47</v>
      </c>
      <c r="AQ192" s="167" t="s">
        <v>33</v>
      </c>
      <c r="AR192" s="140">
        <v>0</v>
      </c>
      <c r="AS192" s="151">
        <v>1</v>
      </c>
      <c r="AT192" s="151">
        <v>2</v>
      </c>
      <c r="AU192" s="151">
        <v>3</v>
      </c>
      <c r="AV192" s="151">
        <v>4</v>
      </c>
      <c r="AW192" s="13" t="s">
        <v>34</v>
      </c>
      <c r="AX192" s="936"/>
      <c r="BC192" s="416" t="s">
        <v>47</v>
      </c>
      <c r="BD192" s="100" t="s">
        <v>33</v>
      </c>
      <c r="BE192" s="140">
        <v>0</v>
      </c>
      <c r="BF192" s="151">
        <v>1</v>
      </c>
      <c r="BG192" s="151">
        <v>2</v>
      </c>
      <c r="BH192" s="151">
        <v>3</v>
      </c>
      <c r="BI192" s="151">
        <v>4</v>
      </c>
      <c r="BJ192" s="101">
        <v>5</v>
      </c>
      <c r="BK192" s="13" t="s">
        <v>34</v>
      </c>
      <c r="BL192" s="936"/>
      <c r="BM192" s="151">
        <v>2</v>
      </c>
      <c r="BN192" s="151">
        <v>3</v>
      </c>
      <c r="BO192" s="151">
        <v>4</v>
      </c>
      <c r="BP192" s="101">
        <v>5</v>
      </c>
      <c r="BQ192" s="936"/>
    </row>
    <row r="193" spans="1:69" ht="15.6" thickTop="1" thickBot="1" x14ac:dyDescent="0.35">
      <c r="A193" s="333" t="s">
        <v>3</v>
      </c>
      <c r="B193" s="329">
        <v>0.2</v>
      </c>
      <c r="C193" s="330">
        <f>C195*B193</f>
        <v>0.60000000000000009</v>
      </c>
      <c r="D193" s="330">
        <f>D195*B193</f>
        <v>1.2000000000000002</v>
      </c>
      <c r="E193" s="331">
        <f>E195*B193</f>
        <v>1.2000000000000002</v>
      </c>
      <c r="F193" s="331">
        <f>F195*B193</f>
        <v>1.2000000000000002</v>
      </c>
      <c r="G193" s="331">
        <f>G195*B193</f>
        <v>1.2000000000000002</v>
      </c>
      <c r="H193" s="332">
        <f>H195*B193</f>
        <v>1.2000000000000002</v>
      </c>
      <c r="I193" s="329">
        <f>I195*B193</f>
        <v>2.4000000000000004</v>
      </c>
      <c r="J193" s="921">
        <f>C193+D193+E193+F193+G193+H193</f>
        <v>6.6000000000000014</v>
      </c>
      <c r="O193" s="333" t="s">
        <v>3</v>
      </c>
      <c r="P193" s="329">
        <v>0.2</v>
      </c>
      <c r="Q193" s="330">
        <f>Q195*P193</f>
        <v>0.60000000000000009</v>
      </c>
      <c r="R193" s="330">
        <f>R195*P193</f>
        <v>1.2000000000000002</v>
      </c>
      <c r="S193" s="331">
        <f>S195*P193</f>
        <v>1.2000000000000002</v>
      </c>
      <c r="T193" s="331">
        <f>T195*P193</f>
        <v>1.2000000000000002</v>
      </c>
      <c r="U193" s="331">
        <f>U195*P193</f>
        <v>1.2000000000000002</v>
      </c>
      <c r="V193" s="332">
        <f>V195*P193</f>
        <v>1.2000000000000002</v>
      </c>
      <c r="W193" s="329">
        <f>W195*P193</f>
        <v>2.4000000000000004</v>
      </c>
      <c r="X193" s="921">
        <f>Q193+R193+S193+T193+U193+V193</f>
        <v>6.6000000000000014</v>
      </c>
      <c r="AC193" s="333" t="s">
        <v>3</v>
      </c>
      <c r="AD193" s="329">
        <v>0.2</v>
      </c>
      <c r="AE193" s="330">
        <f>AE195*AD193</f>
        <v>0.60000000000000009</v>
      </c>
      <c r="AF193" s="330">
        <f>AF195*AD193</f>
        <v>1.2000000000000002</v>
      </c>
      <c r="AG193" s="331">
        <f>AG195*AD193</f>
        <v>1.2000000000000002</v>
      </c>
      <c r="AH193" s="331">
        <f>AH195*AD193</f>
        <v>1.2000000000000002</v>
      </c>
      <c r="AI193" s="331">
        <f>AI195*AD193</f>
        <v>1.2000000000000002</v>
      </c>
      <c r="AJ193" s="329">
        <f>AJ195*AD193</f>
        <v>1440</v>
      </c>
      <c r="AK193" s="921">
        <f>AE193+AF193+AG193+AH193+AI193</f>
        <v>5.4000000000000012</v>
      </c>
      <c r="AP193" s="333" t="s">
        <v>3</v>
      </c>
      <c r="AQ193" s="329">
        <v>0.2</v>
      </c>
      <c r="AR193" s="330">
        <f>AR195*AQ193</f>
        <v>0.60000000000000009</v>
      </c>
      <c r="AS193" s="330">
        <f>AS195*AQ193</f>
        <v>1.2000000000000002</v>
      </c>
      <c r="AT193" s="331">
        <f>AT195*AQ193</f>
        <v>1.2000000000000002</v>
      </c>
      <c r="AU193" s="331">
        <f>AU195*AQ193</f>
        <v>1.2000000000000002</v>
      </c>
      <c r="AV193" s="331">
        <f>AV195*AQ193</f>
        <v>1.2000000000000002</v>
      </c>
      <c r="AW193" s="329">
        <f>AW195*AQ193</f>
        <v>1440</v>
      </c>
      <c r="AX193" s="921">
        <f>AR193+AS193+AT193+AU193+AV193</f>
        <v>5.4000000000000012</v>
      </c>
      <c r="BC193" s="333" t="s">
        <v>3</v>
      </c>
      <c r="BD193" s="329">
        <v>0.2</v>
      </c>
      <c r="BE193" s="330">
        <f>BE195*BD193</f>
        <v>360</v>
      </c>
      <c r="BF193" s="330">
        <f>BF195*BD193</f>
        <v>720</v>
      </c>
      <c r="BG193" s="331">
        <f>BG195*BD193</f>
        <v>720</v>
      </c>
      <c r="BH193" s="331">
        <f>BH195*BD193</f>
        <v>720</v>
      </c>
      <c r="BI193" s="331">
        <f>BI195*BD193</f>
        <v>720</v>
      </c>
      <c r="BJ193" s="332">
        <f>BJ195*BD193</f>
        <v>720</v>
      </c>
      <c r="BK193" s="329">
        <f>BK195*BD193</f>
        <v>1440</v>
      </c>
      <c r="BL193" s="921">
        <f t="shared" ref="BL193:BL199" si="160">BE193+BF193+BG193+BH193+BI193+BJ193</f>
        <v>3960</v>
      </c>
      <c r="BM193" s="331">
        <f>BM195*BD193</f>
        <v>720</v>
      </c>
      <c r="BN193" s="331">
        <f>BN195*BD193</f>
        <v>720</v>
      </c>
      <c r="BO193" s="331">
        <f>BO195*BD193</f>
        <v>720</v>
      </c>
      <c r="BP193" s="332">
        <f>BP195*BD193</f>
        <v>720</v>
      </c>
      <c r="BQ193" s="520">
        <f>BE193+BF193+BG193+BH193+BI193+BJ193+BM193+BN193+BO193+BP193</f>
        <v>6840</v>
      </c>
    </row>
    <row r="194" spans="1:69" ht="15" thickBot="1" x14ac:dyDescent="0.35">
      <c r="A194" s="328" t="s">
        <v>4</v>
      </c>
      <c r="B194" s="329">
        <v>0.5</v>
      </c>
      <c r="C194" s="330">
        <f>C195*B194</f>
        <v>1.5</v>
      </c>
      <c r="D194" s="330">
        <f>D195*B194</f>
        <v>3</v>
      </c>
      <c r="E194" s="331">
        <f>E195*B194</f>
        <v>3</v>
      </c>
      <c r="F194" s="331">
        <f>F195*B194</f>
        <v>3</v>
      </c>
      <c r="G194" s="331">
        <f>G195*B194</f>
        <v>3</v>
      </c>
      <c r="H194" s="332">
        <f>H195*B194</f>
        <v>3</v>
      </c>
      <c r="I194" s="329">
        <f>I195*B194</f>
        <v>6</v>
      </c>
      <c r="J194" s="13">
        <f t="shared" ref="J194:J199" si="161">C194+D194+E194+F194+G194+H194</f>
        <v>16.5</v>
      </c>
      <c r="O194" s="328" t="s">
        <v>4</v>
      </c>
      <c r="P194" s="329">
        <v>0.5</v>
      </c>
      <c r="Q194" s="330">
        <f>Q195*P194</f>
        <v>1.5</v>
      </c>
      <c r="R194" s="330">
        <f>R195*P194</f>
        <v>3</v>
      </c>
      <c r="S194" s="331">
        <f>S195*P194</f>
        <v>3</v>
      </c>
      <c r="T194" s="331">
        <f>T195*P194</f>
        <v>3</v>
      </c>
      <c r="U194" s="331">
        <f>U195*P194</f>
        <v>3</v>
      </c>
      <c r="V194" s="332">
        <f>V195*P194</f>
        <v>3</v>
      </c>
      <c r="W194" s="329">
        <f>W195*P194</f>
        <v>6</v>
      </c>
      <c r="X194" s="13">
        <f t="shared" ref="X194:X199" si="162">Q194+R194+S194+T194+U194+V194</f>
        <v>16.5</v>
      </c>
      <c r="AC194" s="328" t="s">
        <v>4</v>
      </c>
      <c r="AD194" s="329">
        <v>0.5</v>
      </c>
      <c r="AE194" s="330">
        <f>AE195*AD194</f>
        <v>1.5</v>
      </c>
      <c r="AF194" s="330">
        <f>AF195*AD194</f>
        <v>3</v>
      </c>
      <c r="AG194" s="331">
        <f>AG195*AD194</f>
        <v>3</v>
      </c>
      <c r="AH194" s="331">
        <f>AH195*AD194</f>
        <v>3</v>
      </c>
      <c r="AI194" s="331">
        <f>AI195*AD194</f>
        <v>3</v>
      </c>
      <c r="AJ194" s="329">
        <f>AJ195*AD194</f>
        <v>3600</v>
      </c>
      <c r="AK194" s="921">
        <f t="shared" ref="AK194:AK199" si="163">AE194+AF194+AG194+AH194+AI194</f>
        <v>13.5</v>
      </c>
      <c r="AP194" s="328" t="s">
        <v>4</v>
      </c>
      <c r="AQ194" s="329">
        <v>0.5</v>
      </c>
      <c r="AR194" s="330">
        <f>AR195*AQ194</f>
        <v>1.5</v>
      </c>
      <c r="AS194" s="330">
        <f>AS195*AQ194</f>
        <v>3</v>
      </c>
      <c r="AT194" s="331">
        <f>AT195*AQ194</f>
        <v>3</v>
      </c>
      <c r="AU194" s="331">
        <f>AU195*AQ194</f>
        <v>3</v>
      </c>
      <c r="AV194" s="331">
        <f>AV195*AQ194</f>
        <v>3</v>
      </c>
      <c r="AW194" s="329">
        <f>AW195*AQ194</f>
        <v>3600</v>
      </c>
      <c r="AX194" s="921">
        <f t="shared" ref="AX194:AX199" si="164">AR194+AS194+AT194+AU194+AV194</f>
        <v>13.5</v>
      </c>
      <c r="BC194" s="328" t="s">
        <v>4</v>
      </c>
      <c r="BD194" s="329">
        <v>0.5</v>
      </c>
      <c r="BE194" s="330">
        <f>BE195*BD194</f>
        <v>900</v>
      </c>
      <c r="BF194" s="330">
        <f>BF195*BD194</f>
        <v>1800</v>
      </c>
      <c r="BG194" s="331">
        <f>BG195*BD194</f>
        <v>1800</v>
      </c>
      <c r="BH194" s="331">
        <f>BH195*BD194</f>
        <v>1800</v>
      </c>
      <c r="BI194" s="331">
        <f>BI195*BD194</f>
        <v>1800</v>
      </c>
      <c r="BJ194" s="332">
        <f>BJ195*BD194</f>
        <v>1800</v>
      </c>
      <c r="BK194" s="329">
        <f>BK195*BD194</f>
        <v>3600</v>
      </c>
      <c r="BL194" s="13">
        <f t="shared" si="160"/>
        <v>9900</v>
      </c>
      <c r="BM194" s="331">
        <f>BM195*BD194</f>
        <v>1800</v>
      </c>
      <c r="BN194" s="331">
        <f>BN195*BD194</f>
        <v>1800</v>
      </c>
      <c r="BO194" s="331">
        <f>BO195*BD194</f>
        <v>1800</v>
      </c>
      <c r="BP194" s="332">
        <f>BP195*BD194</f>
        <v>1800</v>
      </c>
      <c r="BQ194" s="13">
        <f>BE194+BF194+BG194+BH194+BI194+BJ194+BM194+BN194+BO194+BP194</f>
        <v>17100</v>
      </c>
    </row>
    <row r="195" spans="1:69" ht="15" thickBot="1" x14ac:dyDescent="0.35">
      <c r="A195" s="201" t="s">
        <v>5</v>
      </c>
      <c r="B195" s="125">
        <v>1</v>
      </c>
      <c r="C195" s="203">
        <v>3</v>
      </c>
      <c r="D195" s="203">
        <v>6</v>
      </c>
      <c r="E195" s="204">
        <v>6</v>
      </c>
      <c r="F195" s="204">
        <v>6</v>
      </c>
      <c r="G195" s="204">
        <v>6</v>
      </c>
      <c r="H195" s="335">
        <v>6</v>
      </c>
      <c r="I195" s="202">
        <v>12</v>
      </c>
      <c r="J195" s="13">
        <f t="shared" si="161"/>
        <v>33</v>
      </c>
      <c r="O195" s="201" t="s">
        <v>5</v>
      </c>
      <c r="P195" s="125">
        <v>1</v>
      </c>
      <c r="Q195" s="203">
        <v>3</v>
      </c>
      <c r="R195" s="203">
        <v>6</v>
      </c>
      <c r="S195" s="204">
        <v>6</v>
      </c>
      <c r="T195" s="204">
        <v>6</v>
      </c>
      <c r="U195" s="204">
        <v>6</v>
      </c>
      <c r="V195" s="335">
        <v>6</v>
      </c>
      <c r="W195" s="202">
        <v>12</v>
      </c>
      <c r="X195" s="13">
        <f t="shared" si="162"/>
        <v>33</v>
      </c>
      <c r="AC195" s="201" t="s">
        <v>5</v>
      </c>
      <c r="AD195" s="125">
        <v>1</v>
      </c>
      <c r="AE195" s="203">
        <v>3</v>
      </c>
      <c r="AF195" s="203">
        <v>6</v>
      </c>
      <c r="AG195" s="204">
        <v>6</v>
      </c>
      <c r="AH195" s="204">
        <v>6</v>
      </c>
      <c r="AI195" s="204">
        <v>6</v>
      </c>
      <c r="AJ195" s="202">
        <v>7200</v>
      </c>
      <c r="AK195" s="921">
        <f t="shared" si="163"/>
        <v>27</v>
      </c>
      <c r="AP195" s="201" t="s">
        <v>5</v>
      </c>
      <c r="AQ195" s="125">
        <v>1</v>
      </c>
      <c r="AR195" s="203">
        <v>3</v>
      </c>
      <c r="AS195" s="203">
        <v>6</v>
      </c>
      <c r="AT195" s="204">
        <v>6</v>
      </c>
      <c r="AU195" s="204">
        <v>6</v>
      </c>
      <c r="AV195" s="204">
        <v>6</v>
      </c>
      <c r="AW195" s="202">
        <v>7200</v>
      </c>
      <c r="AX195" s="921">
        <f t="shared" si="164"/>
        <v>27</v>
      </c>
      <c r="BC195" s="104" t="s">
        <v>5</v>
      </c>
      <c r="BD195" s="123">
        <v>1</v>
      </c>
      <c r="BE195" s="143">
        <v>1800</v>
      </c>
      <c r="BF195" s="143">
        <v>3600</v>
      </c>
      <c r="BG195" s="154">
        <v>3600</v>
      </c>
      <c r="BH195" s="154">
        <v>3600</v>
      </c>
      <c r="BI195" s="154">
        <v>3600</v>
      </c>
      <c r="BJ195" s="124">
        <v>3600</v>
      </c>
      <c r="BK195" s="123">
        <v>7200</v>
      </c>
      <c r="BL195" s="13">
        <f t="shared" si="160"/>
        <v>19800</v>
      </c>
      <c r="BM195" s="154">
        <v>3600</v>
      </c>
      <c r="BN195" s="154">
        <v>3600</v>
      </c>
      <c r="BO195" s="154">
        <v>3600</v>
      </c>
      <c r="BP195" s="124">
        <v>3600</v>
      </c>
      <c r="BQ195" s="13">
        <f>BE195+BF195+BG195+BH195+BI195+BJ195+BM195+BN195+BO195+BP195</f>
        <v>34200</v>
      </c>
    </row>
    <row r="196" spans="1:69" ht="15" thickBot="1" x14ac:dyDescent="0.35">
      <c r="A196" s="328" t="s">
        <v>6</v>
      </c>
      <c r="B196" s="329">
        <v>1.5</v>
      </c>
      <c r="C196" s="330">
        <f>C195*B196</f>
        <v>4.5</v>
      </c>
      <c r="D196" s="330">
        <f>D195*B196</f>
        <v>9</v>
      </c>
      <c r="E196" s="331">
        <f>E195*B196</f>
        <v>9</v>
      </c>
      <c r="F196" s="331">
        <f>F195*B196</f>
        <v>9</v>
      </c>
      <c r="G196" s="331">
        <f>G195*B196</f>
        <v>9</v>
      </c>
      <c r="H196" s="332">
        <f>H195*B196</f>
        <v>9</v>
      </c>
      <c r="I196" s="329">
        <f>I195*B196</f>
        <v>18</v>
      </c>
      <c r="J196" s="13">
        <f t="shared" si="161"/>
        <v>49.5</v>
      </c>
      <c r="O196" s="328" t="s">
        <v>6</v>
      </c>
      <c r="P196" s="329">
        <v>1.5</v>
      </c>
      <c r="Q196" s="330">
        <f>Q195*P196</f>
        <v>4.5</v>
      </c>
      <c r="R196" s="330">
        <f>R195*P196</f>
        <v>9</v>
      </c>
      <c r="S196" s="331">
        <f>S195*P196</f>
        <v>9</v>
      </c>
      <c r="T196" s="331">
        <f>T195*P196</f>
        <v>9</v>
      </c>
      <c r="U196" s="331">
        <f>U195*P196</f>
        <v>9</v>
      </c>
      <c r="V196" s="332">
        <f>V195*P196</f>
        <v>9</v>
      </c>
      <c r="W196" s="329">
        <f>W195*P196</f>
        <v>18</v>
      </c>
      <c r="X196" s="13">
        <f t="shared" si="162"/>
        <v>49.5</v>
      </c>
      <c r="AC196" s="328" t="s">
        <v>6</v>
      </c>
      <c r="AD196" s="329">
        <v>1.5</v>
      </c>
      <c r="AE196" s="330">
        <f>AE195*AD196</f>
        <v>4.5</v>
      </c>
      <c r="AF196" s="330">
        <f>AF195*AD196</f>
        <v>9</v>
      </c>
      <c r="AG196" s="331">
        <f>AG195*AD196</f>
        <v>9</v>
      </c>
      <c r="AH196" s="331">
        <f>AH195*AD196</f>
        <v>9</v>
      </c>
      <c r="AI196" s="331">
        <f>AI195*AD196</f>
        <v>9</v>
      </c>
      <c r="AJ196" s="329">
        <f>AJ195*AD196</f>
        <v>10800</v>
      </c>
      <c r="AK196" s="921">
        <f t="shared" si="163"/>
        <v>40.5</v>
      </c>
      <c r="AP196" s="328" t="s">
        <v>6</v>
      </c>
      <c r="AQ196" s="329">
        <v>1.5</v>
      </c>
      <c r="AR196" s="330">
        <f>AR195*AQ196</f>
        <v>4.5</v>
      </c>
      <c r="AS196" s="330">
        <f>AS195*AQ196</f>
        <v>9</v>
      </c>
      <c r="AT196" s="331">
        <f>AT195*AQ196</f>
        <v>9</v>
      </c>
      <c r="AU196" s="331">
        <f>AU195*AQ196</f>
        <v>9</v>
      </c>
      <c r="AV196" s="331">
        <f>AV195*AQ196</f>
        <v>9</v>
      </c>
      <c r="AW196" s="329">
        <f>AW195*AQ196</f>
        <v>10800</v>
      </c>
      <c r="AX196" s="921">
        <f t="shared" si="164"/>
        <v>40.5</v>
      </c>
      <c r="BC196" s="105" t="s">
        <v>6</v>
      </c>
      <c r="BD196" s="125">
        <v>1.5</v>
      </c>
      <c r="BE196" s="144">
        <f>BE195*BD196</f>
        <v>2700</v>
      </c>
      <c r="BF196" s="144">
        <f>BF195*BD196</f>
        <v>5400</v>
      </c>
      <c r="BG196" s="155">
        <f>BG195*BD196</f>
        <v>5400</v>
      </c>
      <c r="BH196" s="155">
        <f>BH195*BD196</f>
        <v>5400</v>
      </c>
      <c r="BI196" s="155">
        <f>BI195*BD196</f>
        <v>5400</v>
      </c>
      <c r="BJ196" s="126">
        <f>BJ195*BD196</f>
        <v>5400</v>
      </c>
      <c r="BK196" s="125">
        <f>BK195*BD196</f>
        <v>10800</v>
      </c>
      <c r="BL196" s="13">
        <f t="shared" si="160"/>
        <v>29700</v>
      </c>
      <c r="BM196" s="155">
        <f>BM195*BD196</f>
        <v>5400</v>
      </c>
      <c r="BN196" s="155">
        <f>BN195*BD196</f>
        <v>5400</v>
      </c>
      <c r="BO196" s="155">
        <f>BO195*BD196</f>
        <v>5400</v>
      </c>
      <c r="BP196" s="126">
        <f>BP195*BD196</f>
        <v>5400</v>
      </c>
      <c r="BQ196" s="13">
        <f t="shared" ref="BQ196:BQ199" si="165">BE196+BF196+BG196+BH196+BI196+BJ196+BM196+BN196+BO196+BP196</f>
        <v>51300</v>
      </c>
    </row>
    <row r="197" spans="1:69" ht="15" thickBot="1" x14ac:dyDescent="0.35">
      <c r="A197" s="328" t="s">
        <v>7</v>
      </c>
      <c r="B197" s="329">
        <v>2</v>
      </c>
      <c r="C197" s="330">
        <f>C195*B197</f>
        <v>6</v>
      </c>
      <c r="D197" s="330">
        <f>D195*B197</f>
        <v>12</v>
      </c>
      <c r="E197" s="331">
        <f>E195*B197</f>
        <v>12</v>
      </c>
      <c r="F197" s="331">
        <f>F195*B197</f>
        <v>12</v>
      </c>
      <c r="G197" s="331">
        <f>G195*B197</f>
        <v>12</v>
      </c>
      <c r="H197" s="332">
        <f>H195*B197</f>
        <v>12</v>
      </c>
      <c r="I197" s="329">
        <f>I195*B197</f>
        <v>24</v>
      </c>
      <c r="J197" s="13">
        <f t="shared" si="161"/>
        <v>66</v>
      </c>
      <c r="O197" s="328" t="s">
        <v>7</v>
      </c>
      <c r="P197" s="329">
        <v>2</v>
      </c>
      <c r="Q197" s="330">
        <f>Q195*P197</f>
        <v>6</v>
      </c>
      <c r="R197" s="330">
        <f>R195*P197</f>
        <v>12</v>
      </c>
      <c r="S197" s="331">
        <f>S195*P197</f>
        <v>12</v>
      </c>
      <c r="T197" s="331">
        <f>T195*P197</f>
        <v>12</v>
      </c>
      <c r="U197" s="331">
        <f>U195*P197</f>
        <v>12</v>
      </c>
      <c r="V197" s="332">
        <f>V195*P197</f>
        <v>12</v>
      </c>
      <c r="W197" s="329">
        <f>W195*P197</f>
        <v>24</v>
      </c>
      <c r="X197" s="13">
        <f t="shared" si="162"/>
        <v>66</v>
      </c>
      <c r="AC197" s="106" t="s">
        <v>7</v>
      </c>
      <c r="AD197" s="127">
        <v>2</v>
      </c>
      <c r="AE197" s="145">
        <f>AE195*AD197</f>
        <v>6</v>
      </c>
      <c r="AF197" s="145">
        <f>AF195*AD197</f>
        <v>12</v>
      </c>
      <c r="AG197" s="156">
        <f>AG195*AD197</f>
        <v>12</v>
      </c>
      <c r="AH197" s="156">
        <f>AH195*AD197</f>
        <v>12</v>
      </c>
      <c r="AI197" s="156">
        <f>AI195*AD197</f>
        <v>12</v>
      </c>
      <c r="AJ197" s="127">
        <f>AJ195*AD197</f>
        <v>14400</v>
      </c>
      <c r="AK197" s="921">
        <f t="shared" si="163"/>
        <v>54</v>
      </c>
      <c r="AP197" s="106" t="s">
        <v>7</v>
      </c>
      <c r="AQ197" s="127">
        <v>2</v>
      </c>
      <c r="AR197" s="145">
        <f>AR195*AQ197</f>
        <v>6</v>
      </c>
      <c r="AS197" s="145">
        <f>AS195*AQ197</f>
        <v>12</v>
      </c>
      <c r="AT197" s="156">
        <f>AT195*AQ197</f>
        <v>12</v>
      </c>
      <c r="AU197" s="156">
        <f>AU195*AQ197</f>
        <v>12</v>
      </c>
      <c r="AV197" s="156">
        <f>AV195*AQ197</f>
        <v>12</v>
      </c>
      <c r="AW197" s="127">
        <f>AW195*AQ197</f>
        <v>14400</v>
      </c>
      <c r="AX197" s="921">
        <f t="shared" si="164"/>
        <v>54</v>
      </c>
      <c r="BC197" s="106" t="s">
        <v>7</v>
      </c>
      <c r="BD197" s="127">
        <v>2</v>
      </c>
      <c r="BE197" s="145">
        <f>BE195*BD197</f>
        <v>3600</v>
      </c>
      <c r="BF197" s="145">
        <f>BF195*BD197</f>
        <v>7200</v>
      </c>
      <c r="BG197" s="156">
        <f>BG195*BD197</f>
        <v>7200</v>
      </c>
      <c r="BH197" s="156">
        <f>BH195*BD197</f>
        <v>7200</v>
      </c>
      <c r="BI197" s="156">
        <f>BI195*BD197</f>
        <v>7200</v>
      </c>
      <c r="BJ197" s="128">
        <f>BJ195*BD197</f>
        <v>7200</v>
      </c>
      <c r="BK197" s="127">
        <f>BK195*BD197</f>
        <v>14400</v>
      </c>
      <c r="BL197" s="13">
        <f t="shared" si="160"/>
        <v>39600</v>
      </c>
      <c r="BM197" s="156">
        <f>BM195*BD197</f>
        <v>7200</v>
      </c>
      <c r="BN197" s="156">
        <f>BN195*BD197</f>
        <v>7200</v>
      </c>
      <c r="BO197" s="156">
        <f>BO195*BD197</f>
        <v>7200</v>
      </c>
      <c r="BP197" s="128">
        <f>BP195*BD197</f>
        <v>7200</v>
      </c>
      <c r="BQ197" s="13">
        <f t="shared" si="165"/>
        <v>68400</v>
      </c>
    </row>
    <row r="198" spans="1:69" ht="15" thickBot="1" x14ac:dyDescent="0.35">
      <c r="A198" s="328" t="s">
        <v>8</v>
      </c>
      <c r="B198" s="329">
        <v>3</v>
      </c>
      <c r="C198" s="330">
        <f>C195*B198</f>
        <v>9</v>
      </c>
      <c r="D198" s="330">
        <f>D195*B198</f>
        <v>18</v>
      </c>
      <c r="E198" s="331">
        <f>E195*B198</f>
        <v>18</v>
      </c>
      <c r="F198" s="331">
        <f>F195*B198</f>
        <v>18</v>
      </c>
      <c r="G198" s="331">
        <f>G195*B198</f>
        <v>18</v>
      </c>
      <c r="H198" s="332">
        <f>H195*B198</f>
        <v>18</v>
      </c>
      <c r="I198" s="329">
        <f>I195*B198</f>
        <v>36</v>
      </c>
      <c r="J198" s="13">
        <f t="shared" si="161"/>
        <v>99</v>
      </c>
      <c r="O198" s="328" t="s">
        <v>8</v>
      </c>
      <c r="P198" s="329">
        <v>3</v>
      </c>
      <c r="Q198" s="330">
        <f>Q195*P198</f>
        <v>9</v>
      </c>
      <c r="R198" s="330">
        <f>R195*P198</f>
        <v>18</v>
      </c>
      <c r="S198" s="331">
        <f>S195*P198</f>
        <v>18</v>
      </c>
      <c r="T198" s="331">
        <f>T195*P198</f>
        <v>18</v>
      </c>
      <c r="U198" s="331">
        <f>U195*P198</f>
        <v>18</v>
      </c>
      <c r="V198" s="332">
        <f>V195*P198</f>
        <v>18</v>
      </c>
      <c r="W198" s="329">
        <f>W195*P198</f>
        <v>36</v>
      </c>
      <c r="X198" s="13">
        <f t="shared" si="162"/>
        <v>99</v>
      </c>
      <c r="AC198" s="107" t="s">
        <v>8</v>
      </c>
      <c r="AD198" s="129">
        <v>3</v>
      </c>
      <c r="AE198" s="146">
        <f>AE195*AD198</f>
        <v>9</v>
      </c>
      <c r="AF198" s="146">
        <f>AF195*AD198</f>
        <v>18</v>
      </c>
      <c r="AG198" s="157">
        <f>AG195*AD198</f>
        <v>18</v>
      </c>
      <c r="AH198" s="157">
        <f>AH195*AD198</f>
        <v>18</v>
      </c>
      <c r="AI198" s="157">
        <f>AI195*AD198</f>
        <v>18</v>
      </c>
      <c r="AJ198" s="129">
        <f>AJ195*AD198</f>
        <v>21600</v>
      </c>
      <c r="AK198" s="921">
        <f t="shared" si="163"/>
        <v>81</v>
      </c>
      <c r="AP198" s="107" t="s">
        <v>8</v>
      </c>
      <c r="AQ198" s="129">
        <v>3</v>
      </c>
      <c r="AR198" s="146">
        <f>AR195*AQ198</f>
        <v>9</v>
      </c>
      <c r="AS198" s="146">
        <f>AS195*AQ198</f>
        <v>18</v>
      </c>
      <c r="AT198" s="157">
        <f>AT195*AQ198</f>
        <v>18</v>
      </c>
      <c r="AU198" s="157">
        <f>AU195*AQ198</f>
        <v>18</v>
      </c>
      <c r="AV198" s="157">
        <f>AV195*AQ198</f>
        <v>18</v>
      </c>
      <c r="AW198" s="129">
        <f>AW195*AQ198</f>
        <v>21600</v>
      </c>
      <c r="AX198" s="921">
        <f t="shared" si="164"/>
        <v>81</v>
      </c>
      <c r="BC198" s="107" t="s">
        <v>8</v>
      </c>
      <c r="BD198" s="129">
        <v>3</v>
      </c>
      <c r="BE198" s="146">
        <f>BE195*BD198</f>
        <v>5400</v>
      </c>
      <c r="BF198" s="146">
        <f>BF195*BD198</f>
        <v>10800</v>
      </c>
      <c r="BG198" s="157">
        <f>BG195*BD198</f>
        <v>10800</v>
      </c>
      <c r="BH198" s="157">
        <f>BH195*BD198</f>
        <v>10800</v>
      </c>
      <c r="BI198" s="157">
        <f>BI195*BD198</f>
        <v>10800</v>
      </c>
      <c r="BJ198" s="130">
        <f>BJ195*BD198</f>
        <v>10800</v>
      </c>
      <c r="BK198" s="129">
        <f>BK195*BD198</f>
        <v>21600</v>
      </c>
      <c r="BL198" s="13">
        <f t="shared" si="160"/>
        <v>59400</v>
      </c>
      <c r="BM198" s="157">
        <f>BM195*BD198</f>
        <v>10800</v>
      </c>
      <c r="BN198" s="157">
        <f>BN195*BD198</f>
        <v>10800</v>
      </c>
      <c r="BO198" s="157">
        <f>BO195*BD198</f>
        <v>10800</v>
      </c>
      <c r="BP198" s="130">
        <f>BP195*BD198</f>
        <v>10800</v>
      </c>
      <c r="BQ198" s="13">
        <f t="shared" si="165"/>
        <v>102600</v>
      </c>
    </row>
    <row r="199" spans="1:69" x14ac:dyDescent="0.3">
      <c r="A199" s="108" t="s">
        <v>12</v>
      </c>
      <c r="B199" s="911">
        <v>5</v>
      </c>
      <c r="C199" s="917">
        <f>C195*B199</f>
        <v>15</v>
      </c>
      <c r="D199" s="909">
        <f>D195*B199</f>
        <v>30</v>
      </c>
      <c r="E199" s="909">
        <f>E195*B199</f>
        <v>30</v>
      </c>
      <c r="F199" s="909">
        <f>F195*B199</f>
        <v>30</v>
      </c>
      <c r="G199" s="909">
        <f>G195*B199</f>
        <v>30</v>
      </c>
      <c r="H199" s="915">
        <f>H195*B199</f>
        <v>30</v>
      </c>
      <c r="I199" s="911">
        <f>I195*B199</f>
        <v>60</v>
      </c>
      <c r="J199" s="921">
        <f t="shared" si="161"/>
        <v>165</v>
      </c>
      <c r="O199" s="108" t="s">
        <v>12</v>
      </c>
      <c r="P199" s="911">
        <v>5</v>
      </c>
      <c r="Q199" s="917">
        <f>Q195*P199</f>
        <v>15</v>
      </c>
      <c r="R199" s="909">
        <f>R195*P199</f>
        <v>30</v>
      </c>
      <c r="S199" s="909">
        <f>S195*P199</f>
        <v>30</v>
      </c>
      <c r="T199" s="909">
        <f>T195*P199</f>
        <v>30</v>
      </c>
      <c r="U199" s="909">
        <f>U195*P199</f>
        <v>30</v>
      </c>
      <c r="V199" s="915">
        <f>V195*P199</f>
        <v>30</v>
      </c>
      <c r="W199" s="911">
        <f>W195*P199</f>
        <v>60</v>
      </c>
      <c r="X199" s="921">
        <f t="shared" si="162"/>
        <v>165</v>
      </c>
      <c r="AC199" s="108" t="s">
        <v>12</v>
      </c>
      <c r="AD199" s="911">
        <v>5</v>
      </c>
      <c r="AE199" s="917">
        <f>AE195*AD199</f>
        <v>15</v>
      </c>
      <c r="AF199" s="909">
        <f>AF195*AD199</f>
        <v>30</v>
      </c>
      <c r="AG199" s="909">
        <f>AG195*AD199</f>
        <v>30</v>
      </c>
      <c r="AH199" s="909">
        <f>AH195*AD199</f>
        <v>30</v>
      </c>
      <c r="AI199" s="909">
        <f>AI195*AD199</f>
        <v>30</v>
      </c>
      <c r="AJ199" s="915">
        <f>AJ195*AD199</f>
        <v>36000</v>
      </c>
      <c r="AK199" s="921">
        <f t="shared" si="163"/>
        <v>135</v>
      </c>
      <c r="AP199" s="108" t="s">
        <v>12</v>
      </c>
      <c r="AQ199" s="911">
        <v>5</v>
      </c>
      <c r="AR199" s="917">
        <f>AR195*AQ199</f>
        <v>15</v>
      </c>
      <c r="AS199" s="909">
        <f>AS195*AQ199</f>
        <v>30</v>
      </c>
      <c r="AT199" s="909">
        <f>AT195*AQ199</f>
        <v>30</v>
      </c>
      <c r="AU199" s="909">
        <f>AU195*AQ199</f>
        <v>30</v>
      </c>
      <c r="AV199" s="909">
        <f>AV195*AQ199</f>
        <v>30</v>
      </c>
      <c r="AW199" s="915">
        <f>AW195*AQ199</f>
        <v>36000</v>
      </c>
      <c r="AX199" s="921">
        <f t="shared" si="164"/>
        <v>135</v>
      </c>
      <c r="BC199" s="108" t="s">
        <v>12</v>
      </c>
      <c r="BD199" s="911">
        <v>5</v>
      </c>
      <c r="BE199" s="917">
        <f>BE195*BD199</f>
        <v>9000</v>
      </c>
      <c r="BF199" s="909">
        <f>BF195*BD199</f>
        <v>18000</v>
      </c>
      <c r="BG199" s="909">
        <f>BG195*BD199</f>
        <v>18000</v>
      </c>
      <c r="BH199" s="909">
        <f>BH195*BD199</f>
        <v>18000</v>
      </c>
      <c r="BI199" s="909">
        <f>BI195*BD199</f>
        <v>18000</v>
      </c>
      <c r="BJ199" s="915">
        <f>BJ195*BD199</f>
        <v>18000</v>
      </c>
      <c r="BK199" s="911">
        <f>BK195*BD199</f>
        <v>36000</v>
      </c>
      <c r="BL199" s="905">
        <f t="shared" si="160"/>
        <v>99000</v>
      </c>
      <c r="BM199" s="909">
        <f>BM195*BD199</f>
        <v>18000</v>
      </c>
      <c r="BN199" s="909">
        <f>BN195*BD199</f>
        <v>18000</v>
      </c>
      <c r="BO199" s="909">
        <f>BO195*BD199</f>
        <v>18000</v>
      </c>
      <c r="BP199" s="915">
        <f>BP195*BD199</f>
        <v>18000</v>
      </c>
      <c r="BQ199" s="921">
        <f t="shared" si="165"/>
        <v>171000</v>
      </c>
    </row>
    <row r="200" spans="1:69" x14ac:dyDescent="0.3">
      <c r="A200" s="109" t="s">
        <v>16</v>
      </c>
      <c r="B200" s="952"/>
      <c r="C200" s="953"/>
      <c r="D200" s="963"/>
      <c r="E200" s="963"/>
      <c r="F200" s="963"/>
      <c r="G200" s="963"/>
      <c r="H200" s="958"/>
      <c r="I200" s="952"/>
      <c r="J200" s="936"/>
      <c r="O200" s="109" t="s">
        <v>16</v>
      </c>
      <c r="P200" s="952"/>
      <c r="Q200" s="953"/>
      <c r="R200" s="963"/>
      <c r="S200" s="963"/>
      <c r="T200" s="963"/>
      <c r="U200" s="963"/>
      <c r="V200" s="958"/>
      <c r="W200" s="952"/>
      <c r="X200" s="936"/>
      <c r="AC200" s="109" t="s">
        <v>16</v>
      </c>
      <c r="AD200" s="952"/>
      <c r="AE200" s="953"/>
      <c r="AF200" s="963"/>
      <c r="AG200" s="963"/>
      <c r="AH200" s="963"/>
      <c r="AI200" s="963"/>
      <c r="AJ200" s="958"/>
      <c r="AK200" s="936"/>
      <c r="AP200" s="109" t="s">
        <v>16</v>
      </c>
      <c r="AQ200" s="952"/>
      <c r="AR200" s="953"/>
      <c r="AS200" s="963"/>
      <c r="AT200" s="963"/>
      <c r="AU200" s="963"/>
      <c r="AV200" s="963"/>
      <c r="AW200" s="958"/>
      <c r="AX200" s="936"/>
      <c r="BC200" s="109" t="s">
        <v>16</v>
      </c>
      <c r="BD200" s="952"/>
      <c r="BE200" s="953"/>
      <c r="BF200" s="963"/>
      <c r="BG200" s="963"/>
      <c r="BH200" s="963"/>
      <c r="BI200" s="963"/>
      <c r="BJ200" s="958"/>
      <c r="BK200" s="952"/>
      <c r="BL200" s="929"/>
      <c r="BM200" s="963"/>
      <c r="BN200" s="963"/>
      <c r="BO200" s="963"/>
      <c r="BP200" s="958"/>
      <c r="BQ200" s="936"/>
    </row>
    <row r="201" spans="1:69" ht="15" thickBot="1" x14ac:dyDescent="0.35">
      <c r="A201" s="110" t="s">
        <v>9</v>
      </c>
      <c r="B201" s="912"/>
      <c r="C201" s="918"/>
      <c r="D201" s="910"/>
      <c r="E201" s="910"/>
      <c r="F201" s="910"/>
      <c r="G201" s="910"/>
      <c r="H201" s="916"/>
      <c r="I201" s="912"/>
      <c r="J201" s="922"/>
      <c r="O201" s="110" t="s">
        <v>9</v>
      </c>
      <c r="P201" s="912"/>
      <c r="Q201" s="918"/>
      <c r="R201" s="910"/>
      <c r="S201" s="910"/>
      <c r="T201" s="910"/>
      <c r="U201" s="910"/>
      <c r="V201" s="916"/>
      <c r="W201" s="912"/>
      <c r="X201" s="922"/>
      <c r="AC201" s="110" t="s">
        <v>9</v>
      </c>
      <c r="AD201" s="912"/>
      <c r="AE201" s="918"/>
      <c r="AF201" s="910"/>
      <c r="AG201" s="910"/>
      <c r="AH201" s="910"/>
      <c r="AI201" s="910"/>
      <c r="AJ201" s="916"/>
      <c r="AK201" s="922"/>
      <c r="AP201" s="110" t="s">
        <v>9</v>
      </c>
      <c r="AQ201" s="912"/>
      <c r="AR201" s="918"/>
      <c r="AS201" s="910"/>
      <c r="AT201" s="910"/>
      <c r="AU201" s="910"/>
      <c r="AV201" s="910"/>
      <c r="AW201" s="916"/>
      <c r="AX201" s="922"/>
      <c r="BC201" s="110" t="s">
        <v>9</v>
      </c>
      <c r="BD201" s="912"/>
      <c r="BE201" s="918"/>
      <c r="BF201" s="910"/>
      <c r="BG201" s="910"/>
      <c r="BH201" s="910"/>
      <c r="BI201" s="910"/>
      <c r="BJ201" s="916"/>
      <c r="BK201" s="912"/>
      <c r="BL201" s="906"/>
      <c r="BM201" s="910"/>
      <c r="BN201" s="910"/>
      <c r="BO201" s="910"/>
      <c r="BP201" s="916"/>
      <c r="BQ201" s="922"/>
    </row>
    <row r="202" spans="1:69" x14ac:dyDescent="0.3">
      <c r="A202" s="111" t="s">
        <v>10</v>
      </c>
      <c r="B202" s="930">
        <v>7</v>
      </c>
      <c r="C202" s="926">
        <f>C195*B202</f>
        <v>21</v>
      </c>
      <c r="D202" s="923">
        <f>D195*B202</f>
        <v>42</v>
      </c>
      <c r="E202" s="923">
        <f>E195*B202</f>
        <v>42</v>
      </c>
      <c r="F202" s="923">
        <f>F195*B202</f>
        <v>42</v>
      </c>
      <c r="G202" s="923">
        <f>G195*B202</f>
        <v>42</v>
      </c>
      <c r="H202" s="933">
        <f>H195*B202</f>
        <v>42</v>
      </c>
      <c r="I202" s="930">
        <f>I195*B202</f>
        <v>84</v>
      </c>
      <c r="J202" s="921">
        <f t="shared" ref="J202" si="166">C202+D202+E202+F202+G202+H202</f>
        <v>231</v>
      </c>
      <c r="O202" s="111" t="s">
        <v>10</v>
      </c>
      <c r="P202" s="930">
        <v>7</v>
      </c>
      <c r="Q202" s="926">
        <f>Q195*P202</f>
        <v>21</v>
      </c>
      <c r="R202" s="923">
        <f>R195*P202</f>
        <v>42</v>
      </c>
      <c r="S202" s="923">
        <f>S195*P202</f>
        <v>42</v>
      </c>
      <c r="T202" s="923">
        <f>T195*P202</f>
        <v>42</v>
      </c>
      <c r="U202" s="923">
        <f>U195*P202</f>
        <v>42</v>
      </c>
      <c r="V202" s="933">
        <f>V195*P202</f>
        <v>42</v>
      </c>
      <c r="W202" s="930">
        <f>W195*P202</f>
        <v>84</v>
      </c>
      <c r="X202" s="921">
        <f t="shared" ref="X202" si="167">Q202+R202+S202+T202+U202+V202</f>
        <v>231</v>
      </c>
      <c r="AC202" s="111" t="s">
        <v>10</v>
      </c>
      <c r="AD202" s="930">
        <v>7</v>
      </c>
      <c r="AE202" s="926">
        <f>AE195*AD202</f>
        <v>21</v>
      </c>
      <c r="AF202" s="923">
        <f>AF195*AD202</f>
        <v>42</v>
      </c>
      <c r="AG202" s="923">
        <f>AG195*AD202</f>
        <v>42</v>
      </c>
      <c r="AH202" s="923">
        <f>AH195*AD202</f>
        <v>42</v>
      </c>
      <c r="AI202" s="923">
        <f>AI195*AD202</f>
        <v>42</v>
      </c>
      <c r="AJ202" s="933">
        <f>AJ195*AD202</f>
        <v>50400</v>
      </c>
      <c r="AK202" s="921">
        <f t="shared" ref="AK202" si="168">AE202+AF202+AG202+AH202+AI202</f>
        <v>189</v>
      </c>
      <c r="AP202" s="111" t="s">
        <v>10</v>
      </c>
      <c r="AQ202" s="930">
        <v>7</v>
      </c>
      <c r="AR202" s="926">
        <f>AR195*AQ202</f>
        <v>21</v>
      </c>
      <c r="AS202" s="923">
        <f>AS195*AQ202</f>
        <v>42</v>
      </c>
      <c r="AT202" s="923">
        <f>AT195*AQ202</f>
        <v>42</v>
      </c>
      <c r="AU202" s="923">
        <f>AU195*AQ202</f>
        <v>42</v>
      </c>
      <c r="AV202" s="923">
        <f>AV195*AQ202</f>
        <v>42</v>
      </c>
      <c r="AW202" s="933">
        <f>AW195*AQ202</f>
        <v>50400</v>
      </c>
      <c r="AX202" s="921">
        <f t="shared" ref="AX202" si="169">AR202+AS202+AT202+AU202+AV202</f>
        <v>189</v>
      </c>
      <c r="BC202" s="111" t="s">
        <v>10</v>
      </c>
      <c r="BD202" s="930">
        <v>7</v>
      </c>
      <c r="BE202" s="926">
        <f>BE195*BD202</f>
        <v>12600</v>
      </c>
      <c r="BF202" s="923">
        <f>BF195*BD202</f>
        <v>25200</v>
      </c>
      <c r="BG202" s="923">
        <f>BG195*BD202</f>
        <v>25200</v>
      </c>
      <c r="BH202" s="923">
        <f>BH195*BD202</f>
        <v>25200</v>
      </c>
      <c r="BI202" s="923">
        <f>BI195*BD202</f>
        <v>25200</v>
      </c>
      <c r="BJ202" s="933">
        <f>BJ195*BD202</f>
        <v>25200</v>
      </c>
      <c r="BK202" s="930">
        <f>BK195*BD202</f>
        <v>50400</v>
      </c>
      <c r="BL202" s="905">
        <f>BE202+BF202+BG202+BH202+BI202+BJ202</f>
        <v>138600</v>
      </c>
      <c r="BM202" s="923">
        <f>BM195*BD202</f>
        <v>25200</v>
      </c>
      <c r="BN202" s="923">
        <f>BN195*BD202</f>
        <v>25200</v>
      </c>
      <c r="BO202" s="923">
        <f>BO195*BD202</f>
        <v>25200</v>
      </c>
      <c r="BP202" s="933">
        <f>BP195*BD202</f>
        <v>25200</v>
      </c>
      <c r="BQ202" s="921">
        <f t="shared" ref="BQ202" si="170">BE202+BF202+BG202+BH202+BI202+BJ202+BM202+BN202+BO202+BP202</f>
        <v>239400</v>
      </c>
    </row>
    <row r="203" spans="1:69" x14ac:dyDescent="0.3">
      <c r="A203" s="112" t="s">
        <v>17</v>
      </c>
      <c r="B203" s="931"/>
      <c r="C203" s="927"/>
      <c r="D203" s="924"/>
      <c r="E203" s="924"/>
      <c r="F203" s="924"/>
      <c r="G203" s="924"/>
      <c r="H203" s="934"/>
      <c r="I203" s="931"/>
      <c r="J203" s="936"/>
      <c r="O203" s="112" t="s">
        <v>17</v>
      </c>
      <c r="P203" s="931"/>
      <c r="Q203" s="927"/>
      <c r="R203" s="924"/>
      <c r="S203" s="924"/>
      <c r="T203" s="924"/>
      <c r="U203" s="924"/>
      <c r="V203" s="934"/>
      <c r="W203" s="931"/>
      <c r="X203" s="936"/>
      <c r="AC203" s="112" t="s">
        <v>17</v>
      </c>
      <c r="AD203" s="931"/>
      <c r="AE203" s="927"/>
      <c r="AF203" s="924"/>
      <c r="AG203" s="924"/>
      <c r="AH203" s="924"/>
      <c r="AI203" s="924"/>
      <c r="AJ203" s="934"/>
      <c r="AK203" s="936"/>
      <c r="AP203" s="112" t="s">
        <v>17</v>
      </c>
      <c r="AQ203" s="931"/>
      <c r="AR203" s="927"/>
      <c r="AS203" s="924"/>
      <c r="AT203" s="924"/>
      <c r="AU203" s="924"/>
      <c r="AV203" s="924"/>
      <c r="AW203" s="934"/>
      <c r="AX203" s="936"/>
      <c r="BC203" s="112" t="s">
        <v>17</v>
      </c>
      <c r="BD203" s="931"/>
      <c r="BE203" s="927"/>
      <c r="BF203" s="924"/>
      <c r="BG203" s="924"/>
      <c r="BH203" s="924"/>
      <c r="BI203" s="924"/>
      <c r="BJ203" s="934"/>
      <c r="BK203" s="931"/>
      <c r="BL203" s="929"/>
      <c r="BM203" s="924"/>
      <c r="BN203" s="924"/>
      <c r="BO203" s="924"/>
      <c r="BP203" s="934"/>
      <c r="BQ203" s="936"/>
    </row>
    <row r="204" spans="1:69" ht="15" thickBot="1" x14ac:dyDescent="0.35">
      <c r="A204" s="113" t="s">
        <v>18</v>
      </c>
      <c r="B204" s="932"/>
      <c r="C204" s="928"/>
      <c r="D204" s="925"/>
      <c r="E204" s="925"/>
      <c r="F204" s="925"/>
      <c r="G204" s="925"/>
      <c r="H204" s="935"/>
      <c r="I204" s="932"/>
      <c r="J204" s="922"/>
      <c r="O204" s="113" t="s">
        <v>18</v>
      </c>
      <c r="P204" s="932"/>
      <c r="Q204" s="928"/>
      <c r="R204" s="925"/>
      <c r="S204" s="925"/>
      <c r="T204" s="925"/>
      <c r="U204" s="925"/>
      <c r="V204" s="935"/>
      <c r="W204" s="932"/>
      <c r="X204" s="922"/>
      <c r="AC204" s="113" t="s">
        <v>18</v>
      </c>
      <c r="AD204" s="932"/>
      <c r="AE204" s="928"/>
      <c r="AF204" s="925"/>
      <c r="AG204" s="925"/>
      <c r="AH204" s="925"/>
      <c r="AI204" s="925"/>
      <c r="AJ204" s="935"/>
      <c r="AK204" s="922"/>
      <c r="AP204" s="113" t="s">
        <v>18</v>
      </c>
      <c r="AQ204" s="932"/>
      <c r="AR204" s="928"/>
      <c r="AS204" s="925"/>
      <c r="AT204" s="925"/>
      <c r="AU204" s="925"/>
      <c r="AV204" s="925"/>
      <c r="AW204" s="935"/>
      <c r="AX204" s="922"/>
      <c r="BC204" s="113" t="s">
        <v>18</v>
      </c>
      <c r="BD204" s="932"/>
      <c r="BE204" s="928"/>
      <c r="BF204" s="925"/>
      <c r="BG204" s="925"/>
      <c r="BH204" s="925"/>
      <c r="BI204" s="925"/>
      <c r="BJ204" s="935"/>
      <c r="BK204" s="932"/>
      <c r="BL204" s="906"/>
      <c r="BM204" s="925"/>
      <c r="BN204" s="925"/>
      <c r="BO204" s="925"/>
      <c r="BP204" s="935"/>
      <c r="BQ204" s="922"/>
    </row>
    <row r="205" spans="1:69" x14ac:dyDescent="0.3">
      <c r="A205" s="114" t="s">
        <v>14</v>
      </c>
      <c r="B205" s="948">
        <v>10</v>
      </c>
      <c r="C205" s="950">
        <f>C195*B205</f>
        <v>30</v>
      </c>
      <c r="D205" s="961">
        <f>D195*B205</f>
        <v>60</v>
      </c>
      <c r="E205" s="961">
        <f>E195*B205</f>
        <v>60</v>
      </c>
      <c r="F205" s="961">
        <f>F195*B205</f>
        <v>60</v>
      </c>
      <c r="G205" s="961">
        <f>G195*B205</f>
        <v>60</v>
      </c>
      <c r="H205" s="959">
        <f>H195*B205</f>
        <v>60</v>
      </c>
      <c r="I205" s="948">
        <f>I195*B205</f>
        <v>120</v>
      </c>
      <c r="J205" s="921">
        <f t="shared" ref="J205" si="171">C205+D205+E205+F205+G205+H205</f>
        <v>330</v>
      </c>
      <c r="O205" s="114" t="s">
        <v>14</v>
      </c>
      <c r="P205" s="948">
        <v>10</v>
      </c>
      <c r="Q205" s="950">
        <f>Q195*P205</f>
        <v>30</v>
      </c>
      <c r="R205" s="961">
        <f>R195*P205</f>
        <v>60</v>
      </c>
      <c r="S205" s="961">
        <f>S195*P205</f>
        <v>60</v>
      </c>
      <c r="T205" s="961">
        <f>T195*P205</f>
        <v>60</v>
      </c>
      <c r="U205" s="961">
        <f>U195*P205</f>
        <v>60</v>
      </c>
      <c r="V205" s="959">
        <f>V195*P205</f>
        <v>60</v>
      </c>
      <c r="W205" s="948">
        <f>W195*P205</f>
        <v>120</v>
      </c>
      <c r="X205" s="921">
        <f t="shared" ref="X205" si="172">Q205+R205+S205+T205+U205+V205</f>
        <v>330</v>
      </c>
      <c r="AC205" s="114" t="s">
        <v>14</v>
      </c>
      <c r="AD205" s="948">
        <v>6.5</v>
      </c>
      <c r="AE205" s="950">
        <f>AE195*AD205</f>
        <v>19.5</v>
      </c>
      <c r="AF205" s="961">
        <f>AF195*AD205</f>
        <v>39</v>
      </c>
      <c r="AG205" s="961">
        <f>AG195*AD205</f>
        <v>39</v>
      </c>
      <c r="AH205" s="961">
        <f>AH195*AD205</f>
        <v>39</v>
      </c>
      <c r="AI205" s="961">
        <f>AI195*AD205</f>
        <v>39</v>
      </c>
      <c r="AJ205" s="959">
        <f>AJ195*AD205</f>
        <v>46800</v>
      </c>
      <c r="AK205" s="921">
        <f t="shared" ref="AK205" si="173">AE205+AF205+AG205+AH205+AI205</f>
        <v>175.5</v>
      </c>
      <c r="AP205" s="114" t="s">
        <v>14</v>
      </c>
      <c r="AQ205" s="948">
        <v>10</v>
      </c>
      <c r="AR205" s="950">
        <f>AR195*AQ205</f>
        <v>30</v>
      </c>
      <c r="AS205" s="961">
        <f>AS195*AQ205</f>
        <v>60</v>
      </c>
      <c r="AT205" s="961">
        <f>AT195*AQ205</f>
        <v>60</v>
      </c>
      <c r="AU205" s="961">
        <f>AU195*AQ205</f>
        <v>60</v>
      </c>
      <c r="AV205" s="961">
        <f>AV195*AQ205</f>
        <v>60</v>
      </c>
      <c r="AW205" s="959">
        <f>AW195*AQ205</f>
        <v>72000</v>
      </c>
      <c r="AX205" s="921">
        <f t="shared" ref="AX205" si="174">AR205+AS205+AT205+AU205+AV205</f>
        <v>270</v>
      </c>
      <c r="BC205" s="114" t="s">
        <v>14</v>
      </c>
      <c r="BD205" s="948">
        <v>10</v>
      </c>
      <c r="BE205" s="950">
        <f>BE195*BD205</f>
        <v>18000</v>
      </c>
      <c r="BF205" s="961">
        <f>BF195*BD205</f>
        <v>36000</v>
      </c>
      <c r="BG205" s="961">
        <f>BG195*BD205</f>
        <v>36000</v>
      </c>
      <c r="BH205" s="961">
        <f>BH195*BD205</f>
        <v>36000</v>
      </c>
      <c r="BI205" s="961">
        <f>BI195*BD205</f>
        <v>36000</v>
      </c>
      <c r="BJ205" s="959">
        <f>BJ195*BD205</f>
        <v>36000</v>
      </c>
      <c r="BK205" s="948">
        <f>BK195*BD205</f>
        <v>72000</v>
      </c>
      <c r="BL205" s="905">
        <f>BE205+BF205+BG205+BH205+BI205+BJ205</f>
        <v>198000</v>
      </c>
      <c r="BM205" s="961">
        <f>BM195*BD205</f>
        <v>36000</v>
      </c>
      <c r="BN205" s="961">
        <f>BN195*BD205</f>
        <v>36000</v>
      </c>
      <c r="BO205" s="961">
        <f>BO195*BD205</f>
        <v>36000</v>
      </c>
      <c r="BP205" s="959">
        <f>BP195*BD205</f>
        <v>36000</v>
      </c>
      <c r="BQ205" s="921">
        <f t="shared" ref="BQ205" si="175">BE205+BF205+BG205+BH205+BI205+BJ205+BM205+BN205+BO205+BP205</f>
        <v>342000</v>
      </c>
    </row>
    <row r="206" spans="1:69" ht="15" thickBot="1" x14ac:dyDescent="0.35">
      <c r="A206" s="115" t="s">
        <v>19</v>
      </c>
      <c r="B206" s="949"/>
      <c r="C206" s="951"/>
      <c r="D206" s="962"/>
      <c r="E206" s="962"/>
      <c r="F206" s="962"/>
      <c r="G206" s="962"/>
      <c r="H206" s="960"/>
      <c r="I206" s="949"/>
      <c r="J206" s="922"/>
      <c r="O206" s="115" t="s">
        <v>19</v>
      </c>
      <c r="P206" s="949"/>
      <c r="Q206" s="951"/>
      <c r="R206" s="962"/>
      <c r="S206" s="962"/>
      <c r="T206" s="962"/>
      <c r="U206" s="962"/>
      <c r="V206" s="960"/>
      <c r="W206" s="949"/>
      <c r="X206" s="922"/>
      <c r="AC206" s="115" t="s">
        <v>19</v>
      </c>
      <c r="AD206" s="949"/>
      <c r="AE206" s="951"/>
      <c r="AF206" s="962"/>
      <c r="AG206" s="962"/>
      <c r="AH206" s="962"/>
      <c r="AI206" s="962"/>
      <c r="AJ206" s="960"/>
      <c r="AK206" s="922"/>
      <c r="AP206" s="115" t="s">
        <v>19</v>
      </c>
      <c r="AQ206" s="949"/>
      <c r="AR206" s="951"/>
      <c r="AS206" s="962"/>
      <c r="AT206" s="962"/>
      <c r="AU206" s="962"/>
      <c r="AV206" s="962"/>
      <c r="AW206" s="960"/>
      <c r="AX206" s="922"/>
      <c r="BC206" s="115" t="s">
        <v>19</v>
      </c>
      <c r="BD206" s="949"/>
      <c r="BE206" s="951"/>
      <c r="BF206" s="962"/>
      <c r="BG206" s="962"/>
      <c r="BH206" s="962"/>
      <c r="BI206" s="962"/>
      <c r="BJ206" s="960"/>
      <c r="BK206" s="949"/>
      <c r="BL206" s="906"/>
      <c r="BM206" s="962"/>
      <c r="BN206" s="962"/>
      <c r="BO206" s="962"/>
      <c r="BP206" s="960"/>
      <c r="BQ206" s="922"/>
    </row>
    <row r="207" spans="1:69" ht="15" thickBot="1" x14ac:dyDescent="0.35">
      <c r="A207" s="116" t="s">
        <v>15</v>
      </c>
      <c r="B207" s="131">
        <v>15</v>
      </c>
      <c r="C207" s="147">
        <f>C195*B207</f>
        <v>45</v>
      </c>
      <c r="D207" s="147">
        <f>D195*B207</f>
        <v>90</v>
      </c>
      <c r="E207" s="158">
        <f>E195*B207</f>
        <v>90</v>
      </c>
      <c r="F207" s="158">
        <f>F195*B207</f>
        <v>90</v>
      </c>
      <c r="G207" s="158">
        <f>G195*B207</f>
        <v>90</v>
      </c>
      <c r="H207" s="132">
        <f>H195*B207</f>
        <v>90</v>
      </c>
      <c r="I207" s="131">
        <f>I195*B207</f>
        <v>180</v>
      </c>
      <c r="J207" s="13">
        <f t="shared" ref="J207:J210" si="176">C207+D207+E207+F207+G207+H207</f>
        <v>495</v>
      </c>
      <c r="O207" s="116" t="s">
        <v>15</v>
      </c>
      <c r="P207" s="131">
        <v>15</v>
      </c>
      <c r="Q207" s="147">
        <f>Q195*P207</f>
        <v>45</v>
      </c>
      <c r="R207" s="147">
        <f>R195*P207</f>
        <v>90</v>
      </c>
      <c r="S207" s="158">
        <f>S195*P207</f>
        <v>90</v>
      </c>
      <c r="T207" s="158">
        <f>T195*P207</f>
        <v>90</v>
      </c>
      <c r="U207" s="158">
        <f>U195*P207</f>
        <v>90</v>
      </c>
      <c r="V207" s="132">
        <f>V195*P207</f>
        <v>90</v>
      </c>
      <c r="W207" s="131">
        <f>W195*P207</f>
        <v>180</v>
      </c>
      <c r="X207" s="13">
        <f t="shared" ref="X207:X210" si="177">Q207+R207+S207+T207+U207+V207</f>
        <v>495</v>
      </c>
      <c r="AC207" s="116" t="s">
        <v>15</v>
      </c>
      <c r="AD207" s="131">
        <v>8</v>
      </c>
      <c r="AE207" s="147">
        <f>AE195*AD207</f>
        <v>24</v>
      </c>
      <c r="AF207" s="147">
        <f>AF195*AD207</f>
        <v>48</v>
      </c>
      <c r="AG207" s="158">
        <f>AG195*AD207</f>
        <v>48</v>
      </c>
      <c r="AH207" s="158">
        <f>AH195*AD207</f>
        <v>48</v>
      </c>
      <c r="AI207" s="158">
        <f>AI195*AD207</f>
        <v>48</v>
      </c>
      <c r="AJ207" s="132">
        <f>AJ195*AD207</f>
        <v>57600</v>
      </c>
      <c r="AK207" s="921">
        <f t="shared" ref="AK207:AK210" si="178">AE207+AF207+AG207+AH207+AI207</f>
        <v>216</v>
      </c>
      <c r="AP207" s="116" t="s">
        <v>15</v>
      </c>
      <c r="AQ207" s="131">
        <v>15</v>
      </c>
      <c r="AR207" s="147">
        <f>AR195*AQ207</f>
        <v>45</v>
      </c>
      <c r="AS207" s="147">
        <f>AS195*AQ207</f>
        <v>90</v>
      </c>
      <c r="AT207" s="158">
        <f>AT195*AQ207</f>
        <v>90</v>
      </c>
      <c r="AU207" s="158">
        <f>AU195*AQ207</f>
        <v>90</v>
      </c>
      <c r="AV207" s="158">
        <f>AV195*AQ207</f>
        <v>90</v>
      </c>
      <c r="AW207" s="131">
        <f>AW195*AQ207</f>
        <v>108000</v>
      </c>
      <c r="AX207" s="921">
        <f t="shared" ref="AX207:AX210" si="179">AR207+AS207+AT207+AU207+AV207</f>
        <v>405</v>
      </c>
      <c r="BC207" s="116" t="s">
        <v>15</v>
      </c>
      <c r="BD207" s="131">
        <v>15</v>
      </c>
      <c r="BE207" s="147">
        <f>BE195*BD207</f>
        <v>27000</v>
      </c>
      <c r="BF207" s="147">
        <f>BF195*BD207</f>
        <v>54000</v>
      </c>
      <c r="BG207" s="158">
        <f>BG195*BD207</f>
        <v>54000</v>
      </c>
      <c r="BH207" s="158">
        <f>BH195*BD207</f>
        <v>54000</v>
      </c>
      <c r="BI207" s="158">
        <f>BI195*BD207</f>
        <v>54000</v>
      </c>
      <c r="BJ207" s="132">
        <f>BJ195*BD207</f>
        <v>54000</v>
      </c>
      <c r="BK207" s="131">
        <f>BK195*BD207</f>
        <v>108000</v>
      </c>
      <c r="BL207" s="13">
        <f>BE207+BF207+BG207+BH207+BI207+BJ207</f>
        <v>297000</v>
      </c>
      <c r="BM207" s="158">
        <f>BM195*BD207</f>
        <v>54000</v>
      </c>
      <c r="BN207" s="158">
        <f>BN195*BD207</f>
        <v>54000</v>
      </c>
      <c r="BO207" s="158">
        <f>BO195*BD207</f>
        <v>54000</v>
      </c>
      <c r="BP207" s="132">
        <f>BP195*BD207</f>
        <v>54000</v>
      </c>
      <c r="BQ207" s="13">
        <f t="shared" ref="BQ207:BQ210" si="180">BE207+BF207+BG207+BH207+BI207+BJ207+BM207+BN207+BO207+BP207</f>
        <v>513000</v>
      </c>
    </row>
    <row r="208" spans="1:69" ht="15" thickBot="1" x14ac:dyDescent="0.35">
      <c r="A208" s="904" t="s">
        <v>25</v>
      </c>
      <c r="B208" s="133">
        <v>20</v>
      </c>
      <c r="C208" s="148">
        <f>C195*B208</f>
        <v>60</v>
      </c>
      <c r="D208" s="148">
        <f>D195*B208</f>
        <v>120</v>
      </c>
      <c r="E208" s="159">
        <f>E195*B208</f>
        <v>120</v>
      </c>
      <c r="F208" s="159">
        <f>F195*B208</f>
        <v>120</v>
      </c>
      <c r="G208" s="159">
        <f>G195*B208</f>
        <v>120</v>
      </c>
      <c r="H208" s="134">
        <f>H195*B208</f>
        <v>120</v>
      </c>
      <c r="I208" s="133">
        <f>I195*B208</f>
        <v>240</v>
      </c>
      <c r="J208" s="13">
        <f t="shared" si="176"/>
        <v>660</v>
      </c>
      <c r="O208" s="904" t="s">
        <v>25</v>
      </c>
      <c r="P208" s="133">
        <v>20</v>
      </c>
      <c r="Q208" s="148">
        <f>Q195*P208</f>
        <v>60</v>
      </c>
      <c r="R208" s="148">
        <f>R195*P208</f>
        <v>120</v>
      </c>
      <c r="S208" s="159">
        <f>S195*P208</f>
        <v>120</v>
      </c>
      <c r="T208" s="159">
        <f>T195*P208</f>
        <v>120</v>
      </c>
      <c r="U208" s="159">
        <f>U195*P208</f>
        <v>120</v>
      </c>
      <c r="V208" s="134">
        <f>V195*P208</f>
        <v>120</v>
      </c>
      <c r="W208" s="133">
        <f>W195*P208</f>
        <v>240</v>
      </c>
      <c r="X208" s="13">
        <f t="shared" si="177"/>
        <v>660</v>
      </c>
      <c r="AC208" s="904" t="s">
        <v>25</v>
      </c>
      <c r="AD208" s="133">
        <v>20</v>
      </c>
      <c r="AE208" s="148">
        <f>AE195*AD208</f>
        <v>60</v>
      </c>
      <c r="AF208" s="148">
        <f>AF195*AD208</f>
        <v>120</v>
      </c>
      <c r="AG208" s="159">
        <f>AG195*AD208</f>
        <v>120</v>
      </c>
      <c r="AH208" s="159">
        <f>AH195*AD208</f>
        <v>120</v>
      </c>
      <c r="AI208" s="159">
        <f>AI195*AD208</f>
        <v>120</v>
      </c>
      <c r="AJ208" s="133">
        <f>AJ195*AD208</f>
        <v>144000</v>
      </c>
      <c r="AK208" s="921">
        <f t="shared" si="178"/>
        <v>540</v>
      </c>
      <c r="AP208" s="904" t="s">
        <v>25</v>
      </c>
      <c r="AQ208" s="133">
        <v>20</v>
      </c>
      <c r="AR208" s="148">
        <f>AR195*AQ208</f>
        <v>60</v>
      </c>
      <c r="AS208" s="148">
        <f>AS195*AQ208</f>
        <v>120</v>
      </c>
      <c r="AT208" s="159">
        <f>AT195*AQ208</f>
        <v>120</v>
      </c>
      <c r="AU208" s="159">
        <f>AU195*AQ208</f>
        <v>120</v>
      </c>
      <c r="AV208" s="159">
        <f>AV195*AQ208</f>
        <v>120</v>
      </c>
      <c r="AW208" s="133">
        <f>AW195*AQ208</f>
        <v>144000</v>
      </c>
      <c r="AX208" s="921">
        <f t="shared" si="179"/>
        <v>540</v>
      </c>
      <c r="BC208" s="904" t="s">
        <v>25</v>
      </c>
      <c r="BD208" s="133">
        <v>20</v>
      </c>
      <c r="BE208" s="148">
        <f>BE195*BD208</f>
        <v>36000</v>
      </c>
      <c r="BF208" s="148">
        <f>BF195*BD208</f>
        <v>72000</v>
      </c>
      <c r="BG208" s="159">
        <f>BG195*BD208</f>
        <v>72000</v>
      </c>
      <c r="BH208" s="159">
        <f>BH195*BD208</f>
        <v>72000</v>
      </c>
      <c r="BI208" s="159">
        <f>BI195*BD208</f>
        <v>72000</v>
      </c>
      <c r="BJ208" s="134">
        <f>BJ195*BD208</f>
        <v>72000</v>
      </c>
      <c r="BK208" s="133">
        <f>BK195*BD208</f>
        <v>144000</v>
      </c>
      <c r="BL208" s="13">
        <f>BE208+BF208+BG208+BH208+BI208+BJ208</f>
        <v>396000</v>
      </c>
      <c r="BM208" s="159">
        <f>BM195*BD208</f>
        <v>72000</v>
      </c>
      <c r="BN208" s="159">
        <f>BN195*BD208</f>
        <v>72000</v>
      </c>
      <c r="BO208" s="159">
        <f>BO195*BD208</f>
        <v>72000</v>
      </c>
      <c r="BP208" s="134">
        <f>BP195*BD208</f>
        <v>72000</v>
      </c>
      <c r="BQ208" s="13">
        <f t="shared" si="180"/>
        <v>684000</v>
      </c>
    </row>
    <row r="209" spans="1:72" ht="15" thickBot="1" x14ac:dyDescent="0.35">
      <c r="A209" s="117" t="s">
        <v>13</v>
      </c>
      <c r="B209" s="135">
        <v>35</v>
      </c>
      <c r="C209" s="149">
        <f>C195*B209</f>
        <v>105</v>
      </c>
      <c r="D209" s="149">
        <f>D195*B209</f>
        <v>210</v>
      </c>
      <c r="E209" s="160">
        <f>E195*B209</f>
        <v>210</v>
      </c>
      <c r="F209" s="160">
        <f>F195*B209</f>
        <v>210</v>
      </c>
      <c r="G209" s="160">
        <f>G195*B209</f>
        <v>210</v>
      </c>
      <c r="H209" s="136">
        <f>H195*B209</f>
        <v>210</v>
      </c>
      <c r="I209" s="135">
        <f>I195*B209</f>
        <v>420</v>
      </c>
      <c r="J209" s="13">
        <f t="shared" si="176"/>
        <v>1155</v>
      </c>
      <c r="O209" s="117" t="s">
        <v>13</v>
      </c>
      <c r="P209" s="135">
        <v>35</v>
      </c>
      <c r="Q209" s="149">
        <f>Q195*P209</f>
        <v>105</v>
      </c>
      <c r="R209" s="149">
        <f>R195*P209</f>
        <v>210</v>
      </c>
      <c r="S209" s="160">
        <f>S195*P209</f>
        <v>210</v>
      </c>
      <c r="T209" s="160">
        <f>T195*P209</f>
        <v>210</v>
      </c>
      <c r="U209" s="160">
        <f>U195*P209</f>
        <v>210</v>
      </c>
      <c r="V209" s="136">
        <f>V195*P209</f>
        <v>210</v>
      </c>
      <c r="W209" s="135">
        <f>W195*P209</f>
        <v>420</v>
      </c>
      <c r="X209" s="13">
        <f t="shared" si="177"/>
        <v>1155</v>
      </c>
      <c r="AC209" s="117" t="s">
        <v>13</v>
      </c>
      <c r="AD209" s="135">
        <v>35</v>
      </c>
      <c r="AE209" s="149">
        <f>AE195*AD209</f>
        <v>105</v>
      </c>
      <c r="AF209" s="149">
        <f>AF195*AD209</f>
        <v>210</v>
      </c>
      <c r="AG209" s="160">
        <f>AG195*AD209</f>
        <v>210</v>
      </c>
      <c r="AH209" s="160">
        <f>AH195*AD209</f>
        <v>210</v>
      </c>
      <c r="AI209" s="160">
        <f>AI195*AD209</f>
        <v>210</v>
      </c>
      <c r="AJ209" s="135">
        <f>AJ195*AD209</f>
        <v>252000</v>
      </c>
      <c r="AK209" s="921">
        <f t="shared" si="178"/>
        <v>945</v>
      </c>
      <c r="AP209" s="117" t="s">
        <v>13</v>
      </c>
      <c r="AQ209" s="135">
        <v>35</v>
      </c>
      <c r="AR209" s="149">
        <f>AR195*AQ209</f>
        <v>105</v>
      </c>
      <c r="AS209" s="149">
        <f>AS195*AQ209</f>
        <v>210</v>
      </c>
      <c r="AT209" s="160">
        <f>AT195*AQ209</f>
        <v>210</v>
      </c>
      <c r="AU209" s="160">
        <f>AU195*AQ209</f>
        <v>210</v>
      </c>
      <c r="AV209" s="160">
        <f>AV195*AQ209</f>
        <v>210</v>
      </c>
      <c r="AW209" s="135">
        <f>AW195*AQ209</f>
        <v>252000</v>
      </c>
      <c r="AX209" s="921">
        <f t="shared" si="179"/>
        <v>945</v>
      </c>
      <c r="BC209" s="117" t="s">
        <v>13</v>
      </c>
      <c r="BD209" s="135">
        <v>35</v>
      </c>
      <c r="BE209" s="149">
        <f>BE195*BD209</f>
        <v>63000</v>
      </c>
      <c r="BF209" s="149">
        <f>BF195*BD209</f>
        <v>126000</v>
      </c>
      <c r="BG209" s="160">
        <f>BG195*BD209</f>
        <v>126000</v>
      </c>
      <c r="BH209" s="160">
        <f>BH195*BD209</f>
        <v>126000</v>
      </c>
      <c r="BI209" s="160">
        <f>BI195*BD209</f>
        <v>126000</v>
      </c>
      <c r="BJ209" s="136">
        <f>BJ195*BD209</f>
        <v>126000</v>
      </c>
      <c r="BK209" s="135">
        <f>BK195*BD209</f>
        <v>252000</v>
      </c>
      <c r="BL209" s="13">
        <f>BE209+BF209+BG209+BH209+BI209+BJ209</f>
        <v>693000</v>
      </c>
      <c r="BM209" s="160">
        <f>BM195*BD209</f>
        <v>126000</v>
      </c>
      <c r="BN209" s="160">
        <f>BN195*BD209</f>
        <v>126000</v>
      </c>
      <c r="BO209" s="160">
        <f>BO195*BD209</f>
        <v>126000</v>
      </c>
      <c r="BP209" s="136">
        <f>BP195*BD209</f>
        <v>126000</v>
      </c>
      <c r="BQ209" s="13">
        <f t="shared" si="180"/>
        <v>1197000</v>
      </c>
    </row>
    <row r="210" spans="1:72" ht="15" thickBot="1" x14ac:dyDescent="0.35">
      <c r="A210" s="118" t="s">
        <v>11</v>
      </c>
      <c r="B210" s="137">
        <v>40</v>
      </c>
      <c r="C210" s="939">
        <f>C195*B210</f>
        <v>120</v>
      </c>
      <c r="D210" s="939">
        <f>D195*B210</f>
        <v>240</v>
      </c>
      <c r="E210" s="938">
        <f>E195*B210</f>
        <v>240</v>
      </c>
      <c r="F210" s="938">
        <f>F195*B210</f>
        <v>240</v>
      </c>
      <c r="G210" s="938">
        <f>G195*B210</f>
        <v>240</v>
      </c>
      <c r="H210" s="138">
        <f>H195*B210</f>
        <v>240</v>
      </c>
      <c r="I210" s="937">
        <f>I195*B210</f>
        <v>480</v>
      </c>
      <c r="J210" s="922">
        <f t="shared" si="176"/>
        <v>1320</v>
      </c>
      <c r="O210" s="118" t="s">
        <v>11</v>
      </c>
      <c r="P210" s="137">
        <v>40</v>
      </c>
      <c r="Q210" s="939">
        <f>Q195*P210</f>
        <v>120</v>
      </c>
      <c r="R210" s="939">
        <f>R195*P210</f>
        <v>240</v>
      </c>
      <c r="S210" s="938">
        <f>S195*P210</f>
        <v>240</v>
      </c>
      <c r="T210" s="938">
        <f>T195*P210</f>
        <v>240</v>
      </c>
      <c r="U210" s="938">
        <f>U195*P210</f>
        <v>240</v>
      </c>
      <c r="V210" s="138">
        <f>V195*P210</f>
        <v>240</v>
      </c>
      <c r="W210" s="937">
        <f>W195*P210</f>
        <v>480</v>
      </c>
      <c r="X210" s="922">
        <f t="shared" si="177"/>
        <v>1320</v>
      </c>
      <c r="AC210" s="118" t="s">
        <v>11</v>
      </c>
      <c r="AD210" s="137">
        <v>40</v>
      </c>
      <c r="AE210" s="939">
        <f>AE195*AD210</f>
        <v>120</v>
      </c>
      <c r="AF210" s="939">
        <f>AF195*AD210</f>
        <v>240</v>
      </c>
      <c r="AG210" s="938">
        <f>AG195*AD210</f>
        <v>240</v>
      </c>
      <c r="AH210" s="938">
        <f>AH195*AD210</f>
        <v>240</v>
      </c>
      <c r="AI210" s="938">
        <f>AI195*AD210</f>
        <v>240</v>
      </c>
      <c r="AJ210" s="937">
        <f>AJ195*AD210</f>
        <v>288000</v>
      </c>
      <c r="AK210" s="13">
        <f t="shared" si="178"/>
        <v>1080</v>
      </c>
      <c r="AP210" s="118" t="s">
        <v>11</v>
      </c>
      <c r="AQ210" s="137">
        <v>40</v>
      </c>
      <c r="AR210" s="939">
        <f>AR195*AQ210</f>
        <v>120</v>
      </c>
      <c r="AS210" s="939">
        <f>AS195*AQ210</f>
        <v>240</v>
      </c>
      <c r="AT210" s="938">
        <f>AT195*AQ210</f>
        <v>240</v>
      </c>
      <c r="AU210" s="938">
        <f>AU195*AQ210</f>
        <v>240</v>
      </c>
      <c r="AV210" s="938">
        <f>AV195*AQ210</f>
        <v>240</v>
      </c>
      <c r="AW210" s="937">
        <f>AW195*AQ210</f>
        <v>288000</v>
      </c>
      <c r="AX210" s="13">
        <f t="shared" si="179"/>
        <v>1080</v>
      </c>
      <c r="BC210" s="118" t="s">
        <v>11</v>
      </c>
      <c r="BD210" s="137">
        <v>40</v>
      </c>
      <c r="BE210" s="939">
        <f>BE195*BD210</f>
        <v>72000</v>
      </c>
      <c r="BF210" s="939">
        <f>BF195*BD210</f>
        <v>144000</v>
      </c>
      <c r="BG210" s="938">
        <f>BG195*BD210</f>
        <v>144000</v>
      </c>
      <c r="BH210" s="938">
        <f>BH195*BD210</f>
        <v>144000</v>
      </c>
      <c r="BI210" s="938">
        <f>BI195*BD210</f>
        <v>144000</v>
      </c>
      <c r="BJ210" s="138">
        <f>BJ195*BD210</f>
        <v>144000</v>
      </c>
      <c r="BK210" s="937">
        <f>BK195*BD210</f>
        <v>288000</v>
      </c>
      <c r="BL210" s="922">
        <f>BE210+BF210+BG210+BH210+BI210+BJ210</f>
        <v>792000</v>
      </c>
      <c r="BM210" s="938">
        <f>BM195*BD210</f>
        <v>144000</v>
      </c>
      <c r="BN210" s="938">
        <f>BN195*BD210</f>
        <v>144000</v>
      </c>
      <c r="BO210" s="938">
        <f>BO195*BD210</f>
        <v>144000</v>
      </c>
      <c r="BP210" s="138">
        <f>BP195*BD210</f>
        <v>144000</v>
      </c>
      <c r="BQ210" s="13">
        <f t="shared" si="180"/>
        <v>1368000</v>
      </c>
    </row>
    <row r="211" spans="1:72" ht="15" thickBot="1" x14ac:dyDescent="0.35"/>
    <row r="212" spans="1:72" ht="15" thickBot="1" x14ac:dyDescent="0.35">
      <c r="A212" s="166" t="s">
        <v>46</v>
      </c>
      <c r="B212" s="100" t="s">
        <v>32</v>
      </c>
      <c r="C212" s="940" t="s">
        <v>43</v>
      </c>
      <c r="D212" s="941"/>
      <c r="E212" s="941"/>
      <c r="F212" s="941"/>
      <c r="G212" s="941"/>
      <c r="H212" s="941"/>
      <c r="I212" s="942"/>
      <c r="J212" s="13" t="s">
        <v>42</v>
      </c>
      <c r="K212" s="13" t="s">
        <v>79</v>
      </c>
      <c r="L212" s="13" t="s">
        <v>80</v>
      </c>
      <c r="O212" s="408" t="s">
        <v>46</v>
      </c>
      <c r="P212" s="100" t="s">
        <v>32</v>
      </c>
      <c r="Q212" s="940" t="s">
        <v>95</v>
      </c>
      <c r="R212" s="941"/>
      <c r="S212" s="941"/>
      <c r="T212" s="941"/>
      <c r="U212" s="941"/>
      <c r="V212" s="941"/>
      <c r="W212" s="942"/>
      <c r="X212" s="13" t="s">
        <v>42</v>
      </c>
      <c r="Y212" s="13" t="s">
        <v>79</v>
      </c>
      <c r="Z212" s="13" t="s">
        <v>80</v>
      </c>
      <c r="AC212" s="162" t="s">
        <v>46</v>
      </c>
      <c r="AD212" s="100" t="s">
        <v>32</v>
      </c>
      <c r="AE212" s="940" t="s">
        <v>96</v>
      </c>
      <c r="AF212" s="941"/>
      <c r="AG212" s="941"/>
      <c r="AH212" s="941"/>
      <c r="AI212" s="941"/>
      <c r="AJ212" s="942"/>
      <c r="AK212" s="13" t="s">
        <v>42</v>
      </c>
      <c r="AL212" s="13" t="s">
        <v>79</v>
      </c>
      <c r="AM212" s="13" t="s">
        <v>80</v>
      </c>
      <c r="AN212" s="483"/>
      <c r="AP212" s="508" t="s">
        <v>104</v>
      </c>
      <c r="AQ212" s="100" t="s">
        <v>32</v>
      </c>
      <c r="AR212" s="940" t="s">
        <v>103</v>
      </c>
      <c r="AS212" s="941"/>
      <c r="AT212" s="941"/>
      <c r="AU212" s="941"/>
      <c r="AV212" s="941"/>
      <c r="AW212" s="942"/>
      <c r="AX212" s="13" t="s">
        <v>42</v>
      </c>
      <c r="AY212" s="13" t="s">
        <v>79</v>
      </c>
      <c r="AZ212" s="13" t="s">
        <v>105</v>
      </c>
      <c r="BC212" s="512" t="s">
        <v>46</v>
      </c>
      <c r="BD212" s="100" t="s">
        <v>32</v>
      </c>
      <c r="BE212" s="940" t="s">
        <v>110</v>
      </c>
      <c r="BF212" s="941"/>
      <c r="BG212" s="941"/>
      <c r="BH212" s="941"/>
      <c r="BI212" s="941"/>
      <c r="BJ212" s="941"/>
      <c r="BK212" s="942"/>
      <c r="BL212" s="13" t="s">
        <v>113</v>
      </c>
      <c r="BM212" s="940" t="s">
        <v>111</v>
      </c>
      <c r="BN212" s="941"/>
      <c r="BO212" s="941"/>
      <c r="BP212" s="942"/>
      <c r="BQ212" s="13" t="s">
        <v>112</v>
      </c>
      <c r="BR212" s="13" t="s">
        <v>79</v>
      </c>
      <c r="BS212" s="13" t="s">
        <v>115</v>
      </c>
      <c r="BT212" s="13" t="s">
        <v>116</v>
      </c>
    </row>
    <row r="213" spans="1:72" ht="15.6" thickTop="1" thickBot="1" x14ac:dyDescent="0.35">
      <c r="A213" s="169" t="s">
        <v>47</v>
      </c>
      <c r="B213" s="167" t="s">
        <v>33</v>
      </c>
      <c r="C213" s="140">
        <v>0</v>
      </c>
      <c r="D213" s="151">
        <v>1</v>
      </c>
      <c r="E213" s="151">
        <v>2</v>
      </c>
      <c r="F213" s="151">
        <v>3</v>
      </c>
      <c r="G213" s="151">
        <v>4</v>
      </c>
      <c r="H213" s="101">
        <v>5</v>
      </c>
      <c r="I213" s="13" t="s">
        <v>34</v>
      </c>
      <c r="J213" s="936"/>
      <c r="K213" s="936" t="s">
        <v>82</v>
      </c>
      <c r="L213" s="936" t="s">
        <v>81</v>
      </c>
      <c r="O213" s="409" t="s">
        <v>94</v>
      </c>
      <c r="P213" s="167" t="s">
        <v>33</v>
      </c>
      <c r="Q213" s="140">
        <v>0</v>
      </c>
      <c r="R213" s="151">
        <v>1</v>
      </c>
      <c r="S213" s="151">
        <v>2</v>
      </c>
      <c r="T213" s="151">
        <v>3</v>
      </c>
      <c r="U213" s="151">
        <v>4</v>
      </c>
      <c r="V213" s="101">
        <v>5</v>
      </c>
      <c r="W213" s="13" t="s">
        <v>34</v>
      </c>
      <c r="X213" s="936"/>
      <c r="Y213" s="936" t="s">
        <v>82</v>
      </c>
      <c r="Z213" s="936" t="s">
        <v>81</v>
      </c>
      <c r="AC213" s="170" t="s">
        <v>37</v>
      </c>
      <c r="AD213" s="167" t="s">
        <v>33</v>
      </c>
      <c r="AE213" s="140">
        <v>0</v>
      </c>
      <c r="AF213" s="151">
        <v>1</v>
      </c>
      <c r="AG213" s="151">
        <v>2</v>
      </c>
      <c r="AH213" s="151">
        <v>3</v>
      </c>
      <c r="AI213" s="151">
        <v>4</v>
      </c>
      <c r="AJ213" s="13" t="s">
        <v>34</v>
      </c>
      <c r="AK213" s="936"/>
      <c r="AL213" s="936" t="s">
        <v>82</v>
      </c>
      <c r="AM213" s="936" t="s">
        <v>81</v>
      </c>
      <c r="AN213" s="483"/>
      <c r="AP213" s="509" t="s">
        <v>105</v>
      </c>
      <c r="AQ213" s="167" t="s">
        <v>33</v>
      </c>
      <c r="AR213" s="140">
        <v>0</v>
      </c>
      <c r="AS213" s="151">
        <v>1</v>
      </c>
      <c r="AT213" s="151">
        <v>2</v>
      </c>
      <c r="AU213" s="151">
        <v>3</v>
      </c>
      <c r="AV213" s="151">
        <v>4</v>
      </c>
      <c r="AW213" s="13" t="s">
        <v>34</v>
      </c>
      <c r="AX213" s="936"/>
      <c r="AY213" s="936" t="s">
        <v>106</v>
      </c>
      <c r="AZ213" s="936" t="s">
        <v>107</v>
      </c>
      <c r="BC213" s="521" t="s">
        <v>114</v>
      </c>
      <c r="BD213" s="100" t="s">
        <v>33</v>
      </c>
      <c r="BE213" s="140">
        <v>0</v>
      </c>
      <c r="BF213" s="151">
        <v>1</v>
      </c>
      <c r="BG213" s="151">
        <v>2</v>
      </c>
      <c r="BH213" s="151">
        <v>3</v>
      </c>
      <c r="BI213" s="151">
        <v>4</v>
      </c>
      <c r="BJ213" s="101">
        <v>5</v>
      </c>
      <c r="BK213" s="13" t="s">
        <v>34</v>
      </c>
      <c r="BL213" s="936"/>
      <c r="BM213" s="151">
        <v>2</v>
      </c>
      <c r="BN213" s="151">
        <v>3</v>
      </c>
      <c r="BO213" s="151">
        <v>4</v>
      </c>
      <c r="BP213" s="101">
        <v>5</v>
      </c>
      <c r="BQ213" s="936"/>
      <c r="BR213" s="936" t="s">
        <v>82</v>
      </c>
      <c r="BS213" s="936" t="s">
        <v>81</v>
      </c>
      <c r="BT213" s="936" t="s">
        <v>117</v>
      </c>
    </row>
    <row r="214" spans="1:72" ht="15.6" thickTop="1" thickBot="1" x14ac:dyDescent="0.35">
      <c r="A214" s="333" t="s">
        <v>3</v>
      </c>
      <c r="B214" s="329">
        <v>0.2</v>
      </c>
      <c r="C214" s="330">
        <f>C216*B214</f>
        <v>0</v>
      </c>
      <c r="D214" s="330">
        <f>D216*B214</f>
        <v>0</v>
      </c>
      <c r="E214" s="331">
        <f>E216*B214</f>
        <v>500</v>
      </c>
      <c r="F214" s="331">
        <f>F216*B214</f>
        <v>1000</v>
      </c>
      <c r="G214" s="331">
        <f>G216*B214</f>
        <v>1500</v>
      </c>
      <c r="H214" s="332">
        <f>H216*B214</f>
        <v>2000</v>
      </c>
      <c r="I214" s="329">
        <f>I216*B214</f>
        <v>2000</v>
      </c>
      <c r="J214" s="921">
        <f>H214</f>
        <v>2000</v>
      </c>
      <c r="K214" s="921">
        <f t="shared" ref="K214:K220" si="181">B214/B193</f>
        <v>1</v>
      </c>
      <c r="L214" s="921">
        <f t="shared" ref="L214:L220" si="182">J45/H214</f>
        <v>0.9</v>
      </c>
      <c r="O214" s="333" t="s">
        <v>3</v>
      </c>
      <c r="P214" s="329">
        <v>0.2</v>
      </c>
      <c r="Q214" s="330">
        <f>Q216*P214</f>
        <v>0</v>
      </c>
      <c r="R214" s="330">
        <f>R216*P214</f>
        <v>0</v>
      </c>
      <c r="S214" s="331">
        <f>S216*P214</f>
        <v>300</v>
      </c>
      <c r="T214" s="331">
        <f>T216*P214</f>
        <v>600</v>
      </c>
      <c r="U214" s="331">
        <f>U216*P214</f>
        <v>900</v>
      </c>
      <c r="V214" s="332">
        <f>V216*P214</f>
        <v>1600</v>
      </c>
      <c r="W214" s="329">
        <f>W216*P214</f>
        <v>1600</v>
      </c>
      <c r="X214" s="921">
        <f>V214</f>
        <v>1600</v>
      </c>
      <c r="Y214" s="921">
        <f t="shared" ref="Y214:Y220" si="183">P214/P193</f>
        <v>1</v>
      </c>
      <c r="Z214" s="921">
        <f t="shared" ref="Z214:Z220" si="184">X45/V214</f>
        <v>1.375</v>
      </c>
      <c r="AC214" s="333" t="s">
        <v>3</v>
      </c>
      <c r="AD214" s="329">
        <v>0.2</v>
      </c>
      <c r="AE214" s="330">
        <f>AE216*AD214</f>
        <v>0</v>
      </c>
      <c r="AF214" s="330">
        <f>AF216*AD214</f>
        <v>0</v>
      </c>
      <c r="AG214" s="331">
        <f>AG216*AD214</f>
        <v>300</v>
      </c>
      <c r="AH214" s="331">
        <f>AH216*AD214</f>
        <v>600</v>
      </c>
      <c r="AI214" s="331">
        <f>AI216*AD214</f>
        <v>900</v>
      </c>
      <c r="AJ214" s="329">
        <f>AJ216*AD214</f>
        <v>1600</v>
      </c>
      <c r="AK214" s="921">
        <f t="shared" ref="AK214:AK231" si="185">AI214</f>
        <v>900</v>
      </c>
      <c r="AL214" s="921">
        <f t="shared" ref="AL214:AL220" si="186">AD214/AD193</f>
        <v>1</v>
      </c>
      <c r="AM214" s="921">
        <f t="shared" ref="AM214:AM220" si="187">AK45/AI214</f>
        <v>2.2222222222222223</v>
      </c>
      <c r="AN214" s="483"/>
      <c r="AP214" s="333" t="s">
        <v>3</v>
      </c>
      <c r="AQ214" s="329">
        <v>0.2</v>
      </c>
      <c r="AR214" s="330">
        <f>AR216*AQ214</f>
        <v>0</v>
      </c>
      <c r="AS214" s="330">
        <f>AS216*AQ214</f>
        <v>0</v>
      </c>
      <c r="AT214" s="331">
        <f>AT216*AQ214</f>
        <v>0</v>
      </c>
      <c r="AU214" s="331">
        <f>AU216*AQ214</f>
        <v>0</v>
      </c>
      <c r="AV214" s="331">
        <f>AV216/AQ214</f>
        <v>18000</v>
      </c>
      <c r="AW214" s="329">
        <f>AV214</f>
        <v>18000</v>
      </c>
      <c r="AX214" s="921">
        <f t="shared" ref="AX214:AX231" si="188">AV214</f>
        <v>18000</v>
      </c>
      <c r="AY214" s="921">
        <f t="shared" ref="AY214:AY220" si="189">AQ214/AQ193</f>
        <v>1</v>
      </c>
      <c r="AZ214" s="510">
        <f>AV214/AV218</f>
        <v>10</v>
      </c>
      <c r="BC214" s="333" t="s">
        <v>3</v>
      </c>
      <c r="BD214" s="329">
        <v>0.2</v>
      </c>
      <c r="BE214" s="330">
        <f>BE216*BD214</f>
        <v>0</v>
      </c>
      <c r="BF214" s="330">
        <f>BF216*BD214</f>
        <v>0</v>
      </c>
      <c r="BG214" s="331">
        <f>BG216*BD214</f>
        <v>300</v>
      </c>
      <c r="BH214" s="331">
        <f>BH216*BD214</f>
        <v>700</v>
      </c>
      <c r="BI214" s="331">
        <f>BI216*BD214</f>
        <v>1200</v>
      </c>
      <c r="BJ214" s="332">
        <f>BJ216*BD214</f>
        <v>2000</v>
      </c>
      <c r="BK214" s="329">
        <f>BK216*BD214</f>
        <v>2000</v>
      </c>
      <c r="BL214" s="921">
        <f>BJ214</f>
        <v>2000</v>
      </c>
      <c r="BM214" s="331">
        <f>BM216*BD214</f>
        <v>720</v>
      </c>
      <c r="BN214" s="331">
        <f>BN216*BD214</f>
        <v>720</v>
      </c>
      <c r="BO214" s="331">
        <f>BO216*BD214</f>
        <v>720</v>
      </c>
      <c r="BP214" s="332">
        <f>BP216*BD214</f>
        <v>720</v>
      </c>
      <c r="BQ214" s="520">
        <f>BE214+BF214+BG214+BH214+BI214+BJ214+BM214+BN214+BO214+BP214</f>
        <v>7080</v>
      </c>
      <c r="BR214" s="921">
        <f t="shared" ref="BR214:BR220" si="190">BD214/BD193</f>
        <v>1</v>
      </c>
      <c r="BS214" s="921">
        <f>BL24/(BT214*3*0.25)</f>
        <v>114.98666666666666</v>
      </c>
      <c r="BT214" s="13">
        <f>BL214*1.5</f>
        <v>3000</v>
      </c>
    </row>
    <row r="215" spans="1:72" ht="15" thickBot="1" x14ac:dyDescent="0.35">
      <c r="A215" s="328" t="s">
        <v>4</v>
      </c>
      <c r="B215" s="329">
        <v>0.5</v>
      </c>
      <c r="C215" s="330">
        <f>C216*B215</f>
        <v>0</v>
      </c>
      <c r="D215" s="330">
        <f>D216*B215</f>
        <v>0</v>
      </c>
      <c r="E215" s="331">
        <f>E216*B215</f>
        <v>1250</v>
      </c>
      <c r="F215" s="331">
        <f>F216*B215</f>
        <v>2500</v>
      </c>
      <c r="G215" s="331">
        <f>G216*B215</f>
        <v>3750</v>
      </c>
      <c r="H215" s="332">
        <f>H216*B215</f>
        <v>5000</v>
      </c>
      <c r="I215" s="329">
        <f>I216*B215</f>
        <v>5000</v>
      </c>
      <c r="J215" s="921">
        <f t="shared" ref="J215:J231" si="191">H215</f>
        <v>5000</v>
      </c>
      <c r="K215" s="921">
        <f t="shared" si="181"/>
        <v>1</v>
      </c>
      <c r="L215" s="921">
        <f t="shared" si="182"/>
        <v>0.9</v>
      </c>
      <c r="O215" s="328" t="s">
        <v>4</v>
      </c>
      <c r="P215" s="329">
        <v>0.5</v>
      </c>
      <c r="Q215" s="330">
        <f>Q216*P215</f>
        <v>0</v>
      </c>
      <c r="R215" s="330">
        <f>R216*P215</f>
        <v>0</v>
      </c>
      <c r="S215" s="331">
        <f>S216*P215</f>
        <v>750</v>
      </c>
      <c r="T215" s="331">
        <f>T216*P215</f>
        <v>1500</v>
      </c>
      <c r="U215" s="331">
        <f>U216*P215</f>
        <v>2250</v>
      </c>
      <c r="V215" s="332">
        <f>V216*P215</f>
        <v>4000</v>
      </c>
      <c r="W215" s="329">
        <f>W216*P215</f>
        <v>4000</v>
      </c>
      <c r="X215" s="921">
        <f t="shared" ref="X215:X231" si="192">V215</f>
        <v>4000</v>
      </c>
      <c r="Y215" s="921">
        <f t="shared" si="183"/>
        <v>1</v>
      </c>
      <c r="Z215" s="921">
        <f t="shared" si="184"/>
        <v>1.375</v>
      </c>
      <c r="AC215" s="328" t="s">
        <v>4</v>
      </c>
      <c r="AD215" s="329">
        <v>0.5</v>
      </c>
      <c r="AE215" s="330">
        <f>AE216*AD215</f>
        <v>0</v>
      </c>
      <c r="AF215" s="330">
        <f>AF216*AD215</f>
        <v>0</v>
      </c>
      <c r="AG215" s="331">
        <f>AG216*AD215</f>
        <v>750</v>
      </c>
      <c r="AH215" s="331">
        <f>AH216*AD215</f>
        <v>1500</v>
      </c>
      <c r="AI215" s="331">
        <f>AI216*AD215</f>
        <v>2250</v>
      </c>
      <c r="AJ215" s="329">
        <f>AJ216*AD215</f>
        <v>4000</v>
      </c>
      <c r="AK215" s="921">
        <f t="shared" si="185"/>
        <v>2250</v>
      </c>
      <c r="AL215" s="921">
        <f t="shared" si="186"/>
        <v>1</v>
      </c>
      <c r="AM215" s="921">
        <f t="shared" si="187"/>
        <v>2.2222222222222223</v>
      </c>
      <c r="AN215" s="483"/>
      <c r="AP215" s="328" t="s">
        <v>4</v>
      </c>
      <c r="AQ215" s="329">
        <v>0.5</v>
      </c>
      <c r="AR215" s="330">
        <f>AR216*AQ215</f>
        <v>0</v>
      </c>
      <c r="AS215" s="330">
        <f>AS216*AQ215</f>
        <v>0</v>
      </c>
      <c r="AT215" s="331">
        <f>AT216*AQ215</f>
        <v>0</v>
      </c>
      <c r="AU215" s="331">
        <f>AU216*AQ215</f>
        <v>0</v>
      </c>
      <c r="AV215" s="331">
        <f>AV216/AQ215</f>
        <v>7200</v>
      </c>
      <c r="AW215" s="329">
        <f t="shared" ref="AW215:AW231" si="193">AV215</f>
        <v>7200</v>
      </c>
      <c r="AX215" s="921">
        <f t="shared" si="188"/>
        <v>7200</v>
      </c>
      <c r="AY215" s="921">
        <f t="shared" si="189"/>
        <v>1</v>
      </c>
      <c r="AZ215" s="510">
        <f>AV215/AV218</f>
        <v>4</v>
      </c>
      <c r="BC215" s="328" t="s">
        <v>4</v>
      </c>
      <c r="BD215" s="329">
        <v>0.5</v>
      </c>
      <c r="BE215" s="330">
        <f>BE216*BD215</f>
        <v>0</v>
      </c>
      <c r="BF215" s="330">
        <f>BF216*BD215</f>
        <v>0</v>
      </c>
      <c r="BG215" s="331">
        <f>BG216*BD215</f>
        <v>750</v>
      </c>
      <c r="BH215" s="331">
        <f>BH216*BD215</f>
        <v>1750</v>
      </c>
      <c r="BI215" s="331">
        <f>BI216*BD215</f>
        <v>3000</v>
      </c>
      <c r="BJ215" s="332">
        <f>BJ216*BD215</f>
        <v>5000</v>
      </c>
      <c r="BK215" s="329">
        <f>BK216*BD215</f>
        <v>5000</v>
      </c>
      <c r="BL215" s="921">
        <f t="shared" ref="BL215:BL216" si="194">BJ215</f>
        <v>5000</v>
      </c>
      <c r="BM215" s="331">
        <f>BM216*BD215</f>
        <v>1800</v>
      </c>
      <c r="BN215" s="331">
        <f>BN216*BD215</f>
        <v>1800</v>
      </c>
      <c r="BO215" s="331">
        <f>BO216*BD215</f>
        <v>1800</v>
      </c>
      <c r="BP215" s="332">
        <f>BP216*BD215</f>
        <v>1800</v>
      </c>
      <c r="BQ215" s="13">
        <f>BE215+BF215+BG215+BH215+BI215+BJ215+BM215+BN215+BO215+BP215</f>
        <v>17700</v>
      </c>
      <c r="BR215" s="921">
        <f t="shared" si="190"/>
        <v>1</v>
      </c>
      <c r="BS215" s="998">
        <f t="shared" ref="BS215:BS231" si="195">BL25/(BT215*3*0.25)</f>
        <v>114.98666666666666</v>
      </c>
      <c r="BT215" s="13">
        <f t="shared" ref="BT215:BT231" si="196">BL215*1.5</f>
        <v>7500</v>
      </c>
    </row>
    <row r="216" spans="1:72" ht="15" thickBot="1" x14ac:dyDescent="0.35">
      <c r="A216" s="105" t="s">
        <v>5</v>
      </c>
      <c r="B216" s="125">
        <v>1</v>
      </c>
      <c r="C216" s="144">
        <v>0</v>
      </c>
      <c r="D216" s="144">
        <v>0</v>
      </c>
      <c r="E216" s="155">
        <v>2500</v>
      </c>
      <c r="F216" s="155">
        <v>5000</v>
      </c>
      <c r="G216" s="155">
        <v>7500</v>
      </c>
      <c r="H216" s="126">
        <v>10000</v>
      </c>
      <c r="I216" s="125">
        <v>10000</v>
      </c>
      <c r="J216" s="921">
        <f t="shared" si="191"/>
        <v>10000</v>
      </c>
      <c r="K216" s="921">
        <f t="shared" si="181"/>
        <v>1</v>
      </c>
      <c r="L216" s="921">
        <f t="shared" si="182"/>
        <v>0.9</v>
      </c>
      <c r="O216" s="105" t="s">
        <v>5</v>
      </c>
      <c r="P216" s="125">
        <v>1</v>
      </c>
      <c r="Q216" s="144">
        <v>0</v>
      </c>
      <c r="R216" s="144">
        <v>0</v>
      </c>
      <c r="S216" s="155">
        <v>1500</v>
      </c>
      <c r="T216" s="155">
        <v>3000</v>
      </c>
      <c r="U216" s="155">
        <v>4500</v>
      </c>
      <c r="V216" s="126">
        <v>8000</v>
      </c>
      <c r="W216" s="125">
        <v>8000</v>
      </c>
      <c r="X216" s="921">
        <f t="shared" si="192"/>
        <v>8000</v>
      </c>
      <c r="Y216" s="921">
        <f t="shared" si="183"/>
        <v>1</v>
      </c>
      <c r="Z216" s="921">
        <f t="shared" si="184"/>
        <v>1.375</v>
      </c>
      <c r="AC216" s="105" t="s">
        <v>5</v>
      </c>
      <c r="AD216" s="125">
        <v>1</v>
      </c>
      <c r="AE216" s="144">
        <v>0</v>
      </c>
      <c r="AF216" s="144">
        <v>0</v>
      </c>
      <c r="AG216" s="155">
        <v>1500</v>
      </c>
      <c r="AH216" s="155">
        <v>3000</v>
      </c>
      <c r="AI216" s="155">
        <v>4500</v>
      </c>
      <c r="AJ216" s="125">
        <v>8000</v>
      </c>
      <c r="AK216" s="921">
        <f t="shared" si="185"/>
        <v>4500</v>
      </c>
      <c r="AL216" s="921">
        <f t="shared" si="186"/>
        <v>1</v>
      </c>
      <c r="AM216" s="921">
        <f t="shared" si="187"/>
        <v>2.2222222222222223</v>
      </c>
      <c r="AN216" s="483"/>
      <c r="AP216" s="105" t="s">
        <v>5</v>
      </c>
      <c r="AQ216" s="125">
        <v>1</v>
      </c>
      <c r="AR216" s="144">
        <v>0</v>
      </c>
      <c r="AS216" s="144">
        <v>0</v>
      </c>
      <c r="AT216" s="155">
        <v>0</v>
      </c>
      <c r="AU216" s="155">
        <v>0</v>
      </c>
      <c r="AV216" s="155">
        <v>3600</v>
      </c>
      <c r="AW216" s="329">
        <f t="shared" si="193"/>
        <v>3600</v>
      </c>
      <c r="AX216" s="921">
        <f t="shared" si="188"/>
        <v>3600</v>
      </c>
      <c r="AY216" s="921">
        <f t="shared" si="189"/>
        <v>1</v>
      </c>
      <c r="AZ216" s="510">
        <f>AV216/AV218</f>
        <v>2</v>
      </c>
      <c r="BC216" s="104" t="s">
        <v>5</v>
      </c>
      <c r="BD216" s="123">
        <v>1</v>
      </c>
      <c r="BE216" s="143">
        <v>0</v>
      </c>
      <c r="BF216" s="143">
        <v>0</v>
      </c>
      <c r="BG216" s="154">
        <v>1500</v>
      </c>
      <c r="BH216" s="154">
        <v>3500</v>
      </c>
      <c r="BI216" s="154">
        <v>6000</v>
      </c>
      <c r="BJ216" s="124">
        <v>10000</v>
      </c>
      <c r="BK216" s="123">
        <v>10000</v>
      </c>
      <c r="BL216" s="921">
        <f t="shared" si="194"/>
        <v>10000</v>
      </c>
      <c r="BM216" s="154">
        <v>3600</v>
      </c>
      <c r="BN216" s="154">
        <v>3600</v>
      </c>
      <c r="BO216" s="154">
        <v>3600</v>
      </c>
      <c r="BP216" s="124">
        <v>3600</v>
      </c>
      <c r="BQ216" s="13">
        <f>BE216+BF216+BG216+BH216+BI216+BJ216+BM216+BN216+BO216+BP216</f>
        <v>35400</v>
      </c>
      <c r="BR216" s="921">
        <f t="shared" si="190"/>
        <v>1</v>
      </c>
      <c r="BS216" s="998">
        <f t="shared" si="195"/>
        <v>114.98666666666666</v>
      </c>
      <c r="BT216" s="13">
        <f t="shared" si="196"/>
        <v>15000</v>
      </c>
    </row>
    <row r="217" spans="1:72" ht="15" thickBot="1" x14ac:dyDescent="0.35">
      <c r="A217" s="328" t="s">
        <v>6</v>
      </c>
      <c r="B217" s="329">
        <v>1.5</v>
      </c>
      <c r="C217" s="330">
        <f>C216*B217</f>
        <v>0</v>
      </c>
      <c r="D217" s="330">
        <f>D216*B217</f>
        <v>0</v>
      </c>
      <c r="E217" s="331">
        <f>E216*B217</f>
        <v>3750</v>
      </c>
      <c r="F217" s="331">
        <f>F216*B217</f>
        <v>7500</v>
      </c>
      <c r="G217" s="331">
        <f>G216*B217</f>
        <v>11250</v>
      </c>
      <c r="H217" s="332">
        <f>H216*B217</f>
        <v>15000</v>
      </c>
      <c r="I217" s="329">
        <f>I216*B217</f>
        <v>15000</v>
      </c>
      <c r="J217" s="921">
        <f t="shared" si="191"/>
        <v>15000</v>
      </c>
      <c r="K217" s="921">
        <f t="shared" si="181"/>
        <v>1</v>
      </c>
      <c r="L217" s="921">
        <f t="shared" si="182"/>
        <v>0.9</v>
      </c>
      <c r="O217" s="328" t="s">
        <v>6</v>
      </c>
      <c r="P217" s="329">
        <v>1.8</v>
      </c>
      <c r="Q217" s="330">
        <f>Q216*P217</f>
        <v>0</v>
      </c>
      <c r="R217" s="330">
        <f>R216*P217</f>
        <v>0</v>
      </c>
      <c r="S217" s="331">
        <f>S216*P217</f>
        <v>2700</v>
      </c>
      <c r="T217" s="331">
        <f>T216*P217</f>
        <v>5400</v>
      </c>
      <c r="U217" s="331">
        <f>U216*P217</f>
        <v>8100</v>
      </c>
      <c r="V217" s="332">
        <f>V216*P217</f>
        <v>14400</v>
      </c>
      <c r="W217" s="329">
        <f>W216*P217</f>
        <v>14400</v>
      </c>
      <c r="X217" s="921">
        <f t="shared" si="192"/>
        <v>14400</v>
      </c>
      <c r="Y217" s="921">
        <f t="shared" si="183"/>
        <v>1.2</v>
      </c>
      <c r="Z217" s="921">
        <f t="shared" si="184"/>
        <v>1.1458333333333333</v>
      </c>
      <c r="AC217" s="328" t="s">
        <v>6</v>
      </c>
      <c r="AD217" s="329">
        <v>1.8</v>
      </c>
      <c r="AE217" s="330">
        <f>AE216*AD217</f>
        <v>0</v>
      </c>
      <c r="AF217" s="330">
        <f>AF216*AD217</f>
        <v>0</v>
      </c>
      <c r="AG217" s="331">
        <f>AG216*AD217</f>
        <v>2700</v>
      </c>
      <c r="AH217" s="331">
        <f>AH216*AD217</f>
        <v>5400</v>
      </c>
      <c r="AI217" s="331">
        <f>AI216*AD217</f>
        <v>8100</v>
      </c>
      <c r="AJ217" s="329">
        <f>AJ216*AD217</f>
        <v>14400</v>
      </c>
      <c r="AK217" s="921">
        <f t="shared" si="185"/>
        <v>8100</v>
      </c>
      <c r="AL217" s="921">
        <f t="shared" si="186"/>
        <v>1.2</v>
      </c>
      <c r="AM217" s="921">
        <f t="shared" si="187"/>
        <v>1.8518518518518519</v>
      </c>
      <c r="AN217" s="483"/>
      <c r="AP217" s="328" t="s">
        <v>6</v>
      </c>
      <c r="AQ217" s="329">
        <v>2</v>
      </c>
      <c r="AR217" s="330">
        <f>AR216*AQ217</f>
        <v>0</v>
      </c>
      <c r="AS217" s="330">
        <f>AS216*AQ217</f>
        <v>0</v>
      </c>
      <c r="AT217" s="331">
        <f>AT216*AQ217</f>
        <v>0</v>
      </c>
      <c r="AU217" s="331">
        <f>AU216*AQ217</f>
        <v>0</v>
      </c>
      <c r="AV217" s="331">
        <f>AV216/AQ217</f>
        <v>1800</v>
      </c>
      <c r="AW217" s="329">
        <f t="shared" si="193"/>
        <v>1800</v>
      </c>
      <c r="AX217" s="921">
        <f t="shared" si="188"/>
        <v>1800</v>
      </c>
      <c r="AY217" s="921">
        <f t="shared" si="189"/>
        <v>1.3333333333333333</v>
      </c>
      <c r="AZ217" s="510">
        <f>AV217/AV218</f>
        <v>1</v>
      </c>
      <c r="BC217" s="105" t="s">
        <v>6</v>
      </c>
      <c r="BD217" s="125">
        <v>1.5</v>
      </c>
      <c r="BE217" s="144">
        <f>BE216*BD217</f>
        <v>0</v>
      </c>
      <c r="BF217" s="144">
        <f>BF216*BD217</f>
        <v>0</v>
      </c>
      <c r="BG217" s="155">
        <f>BG216*BD217</f>
        <v>2250</v>
      </c>
      <c r="BH217" s="155">
        <f>BH216*BD217</f>
        <v>5250</v>
      </c>
      <c r="BI217" s="155">
        <f>BI216*BD217</f>
        <v>9000</v>
      </c>
      <c r="BJ217" s="126">
        <f>BJ216*BD217</f>
        <v>15000</v>
      </c>
      <c r="BK217" s="125">
        <f>BK216*BD217</f>
        <v>15000</v>
      </c>
      <c r="BL217" s="13">
        <f t="shared" ref="BL217" si="197">BE217+BF217+BG217+BH217+BI217+BJ217</f>
        <v>31500</v>
      </c>
      <c r="BM217" s="155">
        <f>BM216*BD217</f>
        <v>5400</v>
      </c>
      <c r="BN217" s="155">
        <f>BN216*BD217</f>
        <v>5400</v>
      </c>
      <c r="BO217" s="155">
        <f>BO216*BD217</f>
        <v>5400</v>
      </c>
      <c r="BP217" s="126">
        <f>BP216*BD217</f>
        <v>5400</v>
      </c>
      <c r="BQ217" s="13">
        <f t="shared" ref="BQ217:BQ231" si="198">BE217+BF217+BG217+BH217+BI217+BJ217+BM217+BN217+BO217+BP217</f>
        <v>53100</v>
      </c>
      <c r="BR217" s="921">
        <f t="shared" si="190"/>
        <v>1</v>
      </c>
      <c r="BS217" s="998">
        <f t="shared" si="195"/>
        <v>54.755555555555553</v>
      </c>
      <c r="BT217" s="13">
        <f t="shared" si="196"/>
        <v>47250</v>
      </c>
    </row>
    <row r="218" spans="1:72" ht="15" thickBot="1" x14ac:dyDescent="0.35">
      <c r="A218" s="328" t="s">
        <v>7</v>
      </c>
      <c r="B218" s="329">
        <v>2.4</v>
      </c>
      <c r="C218" s="330">
        <f>C216*B218</f>
        <v>0</v>
      </c>
      <c r="D218" s="330">
        <f>D216*B218</f>
        <v>0</v>
      </c>
      <c r="E218" s="331">
        <f>E216*B218</f>
        <v>6000</v>
      </c>
      <c r="F218" s="331">
        <f>F216*B218</f>
        <v>12000</v>
      </c>
      <c r="G218" s="331">
        <f>G216*B218</f>
        <v>18000</v>
      </c>
      <c r="H218" s="332">
        <f>H216*B218</f>
        <v>24000</v>
      </c>
      <c r="I218" s="329">
        <f>I216*B218</f>
        <v>24000</v>
      </c>
      <c r="J218" s="921">
        <f t="shared" si="191"/>
        <v>24000</v>
      </c>
      <c r="K218" s="921">
        <f t="shared" si="181"/>
        <v>1.2</v>
      </c>
      <c r="L218" s="921">
        <f t="shared" si="182"/>
        <v>0.75</v>
      </c>
      <c r="O218" s="328" t="s">
        <v>7</v>
      </c>
      <c r="P218" s="329">
        <v>3</v>
      </c>
      <c r="Q218" s="330">
        <f>Q216*P218</f>
        <v>0</v>
      </c>
      <c r="R218" s="330">
        <f>R216*P218</f>
        <v>0</v>
      </c>
      <c r="S218" s="331">
        <f>S216*P218</f>
        <v>4500</v>
      </c>
      <c r="T218" s="331">
        <f>T216*P218</f>
        <v>9000</v>
      </c>
      <c r="U218" s="331">
        <f>U216*P218</f>
        <v>13500</v>
      </c>
      <c r="V218" s="332">
        <f>V216*P218</f>
        <v>24000</v>
      </c>
      <c r="W218" s="329">
        <f>W216*P218</f>
        <v>24000</v>
      </c>
      <c r="X218" s="921">
        <f t="shared" si="192"/>
        <v>24000</v>
      </c>
      <c r="Y218" s="921">
        <f t="shared" si="183"/>
        <v>1.5</v>
      </c>
      <c r="Z218" s="921">
        <f t="shared" si="184"/>
        <v>0.91666666666666663</v>
      </c>
      <c r="AC218" s="106" t="s">
        <v>7</v>
      </c>
      <c r="AD218" s="127">
        <v>2</v>
      </c>
      <c r="AE218" s="145">
        <f>AE216*AD218</f>
        <v>0</v>
      </c>
      <c r="AF218" s="145">
        <f>AF216*AD218</f>
        <v>0</v>
      </c>
      <c r="AG218" s="156">
        <f>AG216*AD218</f>
        <v>3000</v>
      </c>
      <c r="AH218" s="156">
        <f>AH216*AD218</f>
        <v>6000</v>
      </c>
      <c r="AI218" s="156">
        <f>AI216*AD218</f>
        <v>9000</v>
      </c>
      <c r="AJ218" s="127">
        <f>AJ216*AD218</f>
        <v>16000</v>
      </c>
      <c r="AK218" s="921">
        <f t="shared" si="185"/>
        <v>9000</v>
      </c>
      <c r="AL218" s="921">
        <f t="shared" si="186"/>
        <v>1</v>
      </c>
      <c r="AM218" s="921">
        <f t="shared" si="187"/>
        <v>2.2222222222222223</v>
      </c>
      <c r="AN218" s="483"/>
      <c r="AP218" s="106" t="s">
        <v>7</v>
      </c>
      <c r="AQ218" s="127">
        <v>2</v>
      </c>
      <c r="AR218" s="145">
        <f>AR216/AQ218</f>
        <v>0</v>
      </c>
      <c r="AS218" s="145">
        <f>AS216*AQ218</f>
        <v>0</v>
      </c>
      <c r="AT218" s="156">
        <f>AT216*AQ218</f>
        <v>0</v>
      </c>
      <c r="AU218" s="156">
        <f>AU216*AQ218</f>
        <v>0</v>
      </c>
      <c r="AV218" s="156">
        <f>AV216/AQ218</f>
        <v>1800</v>
      </c>
      <c r="AW218" s="127">
        <f t="shared" si="193"/>
        <v>1800</v>
      </c>
      <c r="AX218" s="921">
        <f t="shared" si="188"/>
        <v>1800</v>
      </c>
      <c r="AY218" s="921">
        <f t="shared" si="189"/>
        <v>1</v>
      </c>
      <c r="AZ218" s="510">
        <f>AV218/AV218</f>
        <v>1</v>
      </c>
      <c r="BC218" s="106" t="s">
        <v>7</v>
      </c>
      <c r="BD218" s="127">
        <v>2.4</v>
      </c>
      <c r="BE218" s="145">
        <f>BE216*BD218</f>
        <v>0</v>
      </c>
      <c r="BF218" s="145">
        <f>BF216*BD218</f>
        <v>0</v>
      </c>
      <c r="BG218" s="156">
        <f>BG216*BD218</f>
        <v>3600</v>
      </c>
      <c r="BH218" s="156">
        <f>BH216*BD218</f>
        <v>8400</v>
      </c>
      <c r="BI218" s="156">
        <f>BI216*BD218</f>
        <v>14400</v>
      </c>
      <c r="BJ218" s="128">
        <f>BJ216*BD218</f>
        <v>24000</v>
      </c>
      <c r="BK218" s="127">
        <f>BK216*BD218</f>
        <v>24000</v>
      </c>
      <c r="BL218" s="921">
        <f t="shared" ref="BL218:BL231" si="199">BJ218</f>
        <v>24000</v>
      </c>
      <c r="BM218" s="156">
        <f>BM216*BD218</f>
        <v>8640</v>
      </c>
      <c r="BN218" s="156">
        <f>BN216*BD218</f>
        <v>8640</v>
      </c>
      <c r="BO218" s="156">
        <f>BO216*BD218</f>
        <v>8640</v>
      </c>
      <c r="BP218" s="128">
        <f>BP216*BD218</f>
        <v>8640</v>
      </c>
      <c r="BQ218" s="13">
        <f t="shared" si="198"/>
        <v>84960</v>
      </c>
      <c r="BR218" s="921">
        <f t="shared" si="190"/>
        <v>1.2</v>
      </c>
      <c r="BS218" s="998">
        <f t="shared" si="195"/>
        <v>95.822222222222223</v>
      </c>
      <c r="BT218" s="13">
        <f t="shared" si="196"/>
        <v>36000</v>
      </c>
    </row>
    <row r="219" spans="1:72" ht="15" thickBot="1" x14ac:dyDescent="0.35">
      <c r="A219" s="328" t="s">
        <v>8</v>
      </c>
      <c r="B219" s="329">
        <v>3.75</v>
      </c>
      <c r="C219" s="330">
        <f>C216*B219</f>
        <v>0</v>
      </c>
      <c r="D219" s="330">
        <f>D216*B219</f>
        <v>0</v>
      </c>
      <c r="E219" s="331">
        <f>E216*B219</f>
        <v>9375</v>
      </c>
      <c r="F219" s="331">
        <f>F216*B219</f>
        <v>18750</v>
      </c>
      <c r="G219" s="331">
        <f>G216*B219</f>
        <v>28125</v>
      </c>
      <c r="H219" s="332">
        <f>H216*B219</f>
        <v>37500</v>
      </c>
      <c r="I219" s="329">
        <f>I216*B219</f>
        <v>37500</v>
      </c>
      <c r="J219" s="921">
        <f t="shared" si="191"/>
        <v>37500</v>
      </c>
      <c r="K219" s="921">
        <f t="shared" si="181"/>
        <v>1.25</v>
      </c>
      <c r="L219" s="921">
        <f t="shared" si="182"/>
        <v>0.72</v>
      </c>
      <c r="O219" s="328" t="s">
        <v>8</v>
      </c>
      <c r="P219" s="329">
        <v>4.5</v>
      </c>
      <c r="Q219" s="330">
        <f>Q216*P219</f>
        <v>0</v>
      </c>
      <c r="R219" s="330">
        <f>R216*P219</f>
        <v>0</v>
      </c>
      <c r="S219" s="331">
        <f>S216*P219</f>
        <v>6750</v>
      </c>
      <c r="T219" s="331">
        <f>T216*P219</f>
        <v>13500</v>
      </c>
      <c r="U219" s="331">
        <f>U216*P219</f>
        <v>20250</v>
      </c>
      <c r="V219" s="332">
        <f>V216*P219</f>
        <v>36000</v>
      </c>
      <c r="W219" s="329">
        <f>W216*P219</f>
        <v>36000</v>
      </c>
      <c r="X219" s="921">
        <f t="shared" si="192"/>
        <v>36000</v>
      </c>
      <c r="Y219" s="921">
        <f t="shared" si="183"/>
        <v>1.5</v>
      </c>
      <c r="Z219" s="921">
        <f t="shared" si="184"/>
        <v>0.91666666666666663</v>
      </c>
      <c r="AC219" s="107" t="s">
        <v>8</v>
      </c>
      <c r="AD219" s="129">
        <v>3</v>
      </c>
      <c r="AE219" s="146">
        <f>AE216*AD219</f>
        <v>0</v>
      </c>
      <c r="AF219" s="146">
        <f>AF216*AD219</f>
        <v>0</v>
      </c>
      <c r="AG219" s="157">
        <f>AG216*AD219</f>
        <v>4500</v>
      </c>
      <c r="AH219" s="157">
        <f>AH216*AD219</f>
        <v>9000</v>
      </c>
      <c r="AI219" s="157">
        <f>AI216*AD219</f>
        <v>13500</v>
      </c>
      <c r="AJ219" s="129">
        <f>AJ216*AD219</f>
        <v>24000</v>
      </c>
      <c r="AK219" s="921">
        <f t="shared" si="185"/>
        <v>13500</v>
      </c>
      <c r="AL219" s="921">
        <f t="shared" si="186"/>
        <v>1</v>
      </c>
      <c r="AM219" s="921">
        <f t="shared" si="187"/>
        <v>2.2222222222222223</v>
      </c>
      <c r="AN219" s="483"/>
      <c r="AP219" s="107" t="s">
        <v>8</v>
      </c>
      <c r="AQ219" s="129">
        <v>2.5</v>
      </c>
      <c r="AR219" s="146">
        <f>AR216*AQ219</f>
        <v>0</v>
      </c>
      <c r="AS219" s="146">
        <f>AS216*AQ219</f>
        <v>0</v>
      </c>
      <c r="AT219" s="157">
        <f>AT216*AQ219</f>
        <v>0</v>
      </c>
      <c r="AU219" s="157">
        <f>AU216*AQ219</f>
        <v>0</v>
      </c>
      <c r="AV219" s="157">
        <f>AV216/AQ219</f>
        <v>1440</v>
      </c>
      <c r="AW219" s="129">
        <f t="shared" si="193"/>
        <v>1440</v>
      </c>
      <c r="AX219" s="921">
        <f t="shared" si="188"/>
        <v>1440</v>
      </c>
      <c r="AY219" s="921">
        <f t="shared" si="189"/>
        <v>0.83333333333333337</v>
      </c>
      <c r="AZ219" s="510">
        <f>AV219/AV218</f>
        <v>0.8</v>
      </c>
      <c r="BC219" s="107" t="s">
        <v>8</v>
      </c>
      <c r="BD219" s="129">
        <v>3.75</v>
      </c>
      <c r="BE219" s="146">
        <f>BE216*BD219</f>
        <v>0</v>
      </c>
      <c r="BF219" s="146">
        <f>BF216*BD219</f>
        <v>0</v>
      </c>
      <c r="BG219" s="157">
        <f>BG216*BD219</f>
        <v>5625</v>
      </c>
      <c r="BH219" s="157">
        <f>BH216*BD219</f>
        <v>13125</v>
      </c>
      <c r="BI219" s="157">
        <f>BI216*BD219</f>
        <v>22500</v>
      </c>
      <c r="BJ219" s="130">
        <f>BJ216*BD219</f>
        <v>37500</v>
      </c>
      <c r="BK219" s="129">
        <f>BK216*BD219</f>
        <v>37500</v>
      </c>
      <c r="BL219" s="921">
        <f t="shared" si="199"/>
        <v>37500</v>
      </c>
      <c r="BM219" s="157">
        <f>BM216*BD219</f>
        <v>13500</v>
      </c>
      <c r="BN219" s="157">
        <f>BN216*BD219</f>
        <v>13500</v>
      </c>
      <c r="BO219" s="157">
        <f>BO216*BD219</f>
        <v>13500</v>
      </c>
      <c r="BP219" s="130">
        <f>BP216*BD219</f>
        <v>13500</v>
      </c>
      <c r="BQ219" s="13">
        <f t="shared" si="198"/>
        <v>132750</v>
      </c>
      <c r="BR219" s="921">
        <f t="shared" si="190"/>
        <v>1.25</v>
      </c>
      <c r="BS219" s="998">
        <f t="shared" si="195"/>
        <v>91.989333333333335</v>
      </c>
      <c r="BT219" s="13">
        <f t="shared" si="196"/>
        <v>56250</v>
      </c>
    </row>
    <row r="220" spans="1:72" ht="15" thickBot="1" x14ac:dyDescent="0.35">
      <c r="A220" s="108" t="s">
        <v>12</v>
      </c>
      <c r="B220" s="190">
        <v>6</v>
      </c>
      <c r="C220" s="345">
        <f>C216*B220</f>
        <v>0</v>
      </c>
      <c r="D220" s="345">
        <f>D216*B220</f>
        <v>0</v>
      </c>
      <c r="E220" s="346">
        <f>E216*B220</f>
        <v>15000</v>
      </c>
      <c r="F220" s="346">
        <f>F216*B220</f>
        <v>30000</v>
      </c>
      <c r="G220" s="346">
        <f>G216*B220</f>
        <v>45000</v>
      </c>
      <c r="H220" s="347">
        <f>H216*B220</f>
        <v>60000</v>
      </c>
      <c r="I220" s="190">
        <f>I216*B220</f>
        <v>60000</v>
      </c>
      <c r="J220" s="921">
        <f t="shared" si="191"/>
        <v>60000</v>
      </c>
      <c r="K220" s="921">
        <f t="shared" si="181"/>
        <v>1.2</v>
      </c>
      <c r="L220" s="921">
        <f t="shared" si="182"/>
        <v>0.75</v>
      </c>
      <c r="O220" s="108" t="s">
        <v>12</v>
      </c>
      <c r="P220" s="190">
        <v>4</v>
      </c>
      <c r="Q220" s="345">
        <f>Q216*P220</f>
        <v>0</v>
      </c>
      <c r="R220" s="345">
        <f>R216*P220</f>
        <v>0</v>
      </c>
      <c r="S220" s="346">
        <f>S216*P220</f>
        <v>6000</v>
      </c>
      <c r="T220" s="346">
        <f>T216*P220</f>
        <v>12000</v>
      </c>
      <c r="U220" s="346">
        <f>U216*P220</f>
        <v>18000</v>
      </c>
      <c r="V220" s="347">
        <f>V216*P220</f>
        <v>32000</v>
      </c>
      <c r="W220" s="190">
        <f>W216*P220</f>
        <v>32000</v>
      </c>
      <c r="X220" s="921">
        <f t="shared" si="192"/>
        <v>32000</v>
      </c>
      <c r="Y220" s="921">
        <f t="shared" si="183"/>
        <v>0.8</v>
      </c>
      <c r="Z220" s="921">
        <f t="shared" si="184"/>
        <v>1.71875</v>
      </c>
      <c r="AC220" s="108" t="s">
        <v>12</v>
      </c>
      <c r="AD220" s="190">
        <v>4</v>
      </c>
      <c r="AE220" s="345">
        <f>AE216*AD220</f>
        <v>0</v>
      </c>
      <c r="AF220" s="345">
        <f>AF216*AD220</f>
        <v>0</v>
      </c>
      <c r="AG220" s="346">
        <f>AG216*AD220</f>
        <v>6000</v>
      </c>
      <c r="AH220" s="346">
        <f>AH216*AD220</f>
        <v>12000</v>
      </c>
      <c r="AI220" s="346">
        <f>AI216*AD220</f>
        <v>18000</v>
      </c>
      <c r="AJ220" s="190">
        <f>AJ216*AD220</f>
        <v>32000</v>
      </c>
      <c r="AK220" s="921">
        <f t="shared" si="185"/>
        <v>18000</v>
      </c>
      <c r="AL220" s="921">
        <f t="shared" si="186"/>
        <v>0.8</v>
      </c>
      <c r="AM220" s="921">
        <f t="shared" si="187"/>
        <v>2.7777777777777777</v>
      </c>
      <c r="AN220" s="483"/>
      <c r="AP220" s="108" t="s">
        <v>12</v>
      </c>
      <c r="AQ220" s="190">
        <v>2.6666666659999998</v>
      </c>
      <c r="AR220" s="345">
        <f>AR216*AQ220</f>
        <v>0</v>
      </c>
      <c r="AS220" s="345">
        <f>AS216*AQ220</f>
        <v>0</v>
      </c>
      <c r="AT220" s="346">
        <f>AT216*AQ220</f>
        <v>0</v>
      </c>
      <c r="AU220" s="346">
        <f>AU216*AQ220</f>
        <v>0</v>
      </c>
      <c r="AV220" s="346">
        <f>AV216/AQ220</f>
        <v>1350.0000003375001</v>
      </c>
      <c r="AW220" s="500">
        <f t="shared" si="193"/>
        <v>1350.0000003375001</v>
      </c>
      <c r="AX220" s="921">
        <f t="shared" si="188"/>
        <v>1350.0000003375001</v>
      </c>
      <c r="AY220" s="921">
        <f t="shared" si="189"/>
        <v>0.53333333319999998</v>
      </c>
      <c r="AZ220" s="510">
        <f>AV220/AV218</f>
        <v>0.75000000018750002</v>
      </c>
      <c r="BC220" s="108" t="s">
        <v>12</v>
      </c>
      <c r="BD220" s="190">
        <v>6</v>
      </c>
      <c r="BE220" s="345">
        <f>BE216*BD220</f>
        <v>0</v>
      </c>
      <c r="BF220" s="345">
        <f>BF216*BD220</f>
        <v>0</v>
      </c>
      <c r="BG220" s="346">
        <f>BG216*BD220</f>
        <v>9000</v>
      </c>
      <c r="BH220" s="346">
        <f>BH216*BD220</f>
        <v>21000</v>
      </c>
      <c r="BI220" s="346">
        <f>BI216*BD220</f>
        <v>36000</v>
      </c>
      <c r="BJ220" s="347">
        <f>BJ216*BD220</f>
        <v>60000</v>
      </c>
      <c r="BK220" s="190">
        <f>BK216*BD220</f>
        <v>60000</v>
      </c>
      <c r="BL220" s="921">
        <f t="shared" si="199"/>
        <v>60000</v>
      </c>
      <c r="BM220" s="522">
        <f>BM216*BD220</f>
        <v>21600</v>
      </c>
      <c r="BN220" s="522">
        <f>BN216*BD220</f>
        <v>21600</v>
      </c>
      <c r="BO220" s="522">
        <f>BO216*BD220</f>
        <v>21600</v>
      </c>
      <c r="BP220" s="523">
        <f>BP216*BD220</f>
        <v>21600</v>
      </c>
      <c r="BQ220" s="921">
        <f t="shared" si="198"/>
        <v>212400</v>
      </c>
      <c r="BR220" s="921">
        <f t="shared" si="190"/>
        <v>1.2</v>
      </c>
      <c r="BS220" s="998">
        <f t="shared" si="195"/>
        <v>95.822222222222223</v>
      </c>
      <c r="BT220" s="13">
        <f t="shared" si="196"/>
        <v>90000</v>
      </c>
    </row>
    <row r="221" spans="1:72" ht="15" thickBot="1" x14ac:dyDescent="0.35">
      <c r="A221" s="109" t="s">
        <v>16</v>
      </c>
      <c r="B221" s="189">
        <v>7</v>
      </c>
      <c r="C221" s="351">
        <f>C216*B221</f>
        <v>0</v>
      </c>
      <c r="D221" s="351">
        <f>D216*B221</f>
        <v>0</v>
      </c>
      <c r="E221" s="352">
        <f>E216*B221</f>
        <v>17500</v>
      </c>
      <c r="F221" s="352">
        <f>F216*B221</f>
        <v>35000</v>
      </c>
      <c r="G221" s="352">
        <f>G216*B221</f>
        <v>52500</v>
      </c>
      <c r="H221" s="353">
        <f>H216*B221</f>
        <v>70000</v>
      </c>
      <c r="I221" s="189">
        <f>I216*B221</f>
        <v>70000</v>
      </c>
      <c r="J221" s="921">
        <f t="shared" si="191"/>
        <v>70000</v>
      </c>
      <c r="K221" s="921">
        <f>B221/B199</f>
        <v>1.4</v>
      </c>
      <c r="L221" s="921">
        <f>J51/H221</f>
        <v>0.6428571428571429</v>
      </c>
      <c r="O221" s="109" t="s">
        <v>16</v>
      </c>
      <c r="P221" s="189">
        <v>6</v>
      </c>
      <c r="Q221" s="351">
        <f>Q216*P221</f>
        <v>0</v>
      </c>
      <c r="R221" s="351">
        <f>R216*P221</f>
        <v>0</v>
      </c>
      <c r="S221" s="352">
        <f>S216*P221</f>
        <v>9000</v>
      </c>
      <c r="T221" s="352">
        <f>T216*P221</f>
        <v>18000</v>
      </c>
      <c r="U221" s="352">
        <f>U216*P221</f>
        <v>27000</v>
      </c>
      <c r="V221" s="353">
        <f>V216*P221</f>
        <v>48000</v>
      </c>
      <c r="W221" s="189">
        <f>W216*P221</f>
        <v>48000</v>
      </c>
      <c r="X221" s="921">
        <f t="shared" si="192"/>
        <v>48000</v>
      </c>
      <c r="Y221" s="921">
        <f>P221/P199</f>
        <v>1.2</v>
      </c>
      <c r="Z221" s="921">
        <f>X51/V221</f>
        <v>1.1458333333333333</v>
      </c>
      <c r="AC221" s="109" t="s">
        <v>16</v>
      </c>
      <c r="AD221" s="189">
        <v>6</v>
      </c>
      <c r="AE221" s="351">
        <f>AE216*AD221</f>
        <v>0</v>
      </c>
      <c r="AF221" s="351">
        <f>AF216*AD221</f>
        <v>0</v>
      </c>
      <c r="AG221" s="352">
        <f>AG216*AD221</f>
        <v>9000</v>
      </c>
      <c r="AH221" s="352">
        <f>AH216*AD221</f>
        <v>18000</v>
      </c>
      <c r="AI221" s="352">
        <f>AI216*AD221</f>
        <v>27000</v>
      </c>
      <c r="AJ221" s="189">
        <f>AJ216*AD221</f>
        <v>48000</v>
      </c>
      <c r="AK221" s="921">
        <f t="shared" si="185"/>
        <v>27000</v>
      </c>
      <c r="AL221" s="921">
        <f>AD221/AD199</f>
        <v>1.2</v>
      </c>
      <c r="AM221" s="921">
        <f>AK51/AI221</f>
        <v>1.8518518518518519</v>
      </c>
      <c r="AN221" s="483"/>
      <c r="AP221" s="109" t="s">
        <v>16</v>
      </c>
      <c r="AQ221" s="189">
        <v>2.8571428569999999</v>
      </c>
      <c r="AR221" s="351">
        <f>AR216*AQ221</f>
        <v>0</v>
      </c>
      <c r="AS221" s="351">
        <f>AS216*AQ221</f>
        <v>0</v>
      </c>
      <c r="AT221" s="352">
        <f>AT216*AQ221</f>
        <v>0</v>
      </c>
      <c r="AU221" s="352">
        <f>AU216*AQ221</f>
        <v>0</v>
      </c>
      <c r="AV221" s="352">
        <f>AV216/AQ221</f>
        <v>1260.000000063</v>
      </c>
      <c r="AW221" s="501">
        <f t="shared" si="193"/>
        <v>1260.000000063</v>
      </c>
      <c r="AX221" s="921">
        <f t="shared" si="188"/>
        <v>1260.000000063</v>
      </c>
      <c r="AY221" s="921">
        <f>AQ221/AQ199</f>
        <v>0.57142857140000003</v>
      </c>
      <c r="AZ221" s="510">
        <f>AV221/AV218</f>
        <v>0.70000000003499996</v>
      </c>
      <c r="BC221" s="109" t="s">
        <v>16</v>
      </c>
      <c r="BD221" s="189">
        <v>7</v>
      </c>
      <c r="BE221" s="351">
        <f>BE216*BD221</f>
        <v>0</v>
      </c>
      <c r="BF221" s="351">
        <f>BF216*BD221</f>
        <v>0</v>
      </c>
      <c r="BG221" s="352">
        <f>BG216*BD221</f>
        <v>10500</v>
      </c>
      <c r="BH221" s="352">
        <f>BH216*BD221</f>
        <v>24500</v>
      </c>
      <c r="BI221" s="352">
        <f>BI216*BD221</f>
        <v>42000</v>
      </c>
      <c r="BJ221" s="353">
        <f>BJ216*BD221</f>
        <v>70000</v>
      </c>
      <c r="BK221" s="189">
        <f>BK216*BD221</f>
        <v>70000</v>
      </c>
      <c r="BL221" s="921">
        <f t="shared" si="199"/>
        <v>70000</v>
      </c>
      <c r="BM221" s="524">
        <f>BM216*BD221</f>
        <v>25200</v>
      </c>
      <c r="BN221" s="524">
        <f>BN216*BD221</f>
        <v>25200</v>
      </c>
      <c r="BO221" s="524">
        <f>BO216*BD221</f>
        <v>25200</v>
      </c>
      <c r="BP221" s="525">
        <f>BP216*BD221</f>
        <v>25200</v>
      </c>
      <c r="BQ221" s="921">
        <f t="shared" si="198"/>
        <v>247800</v>
      </c>
      <c r="BR221" s="921">
        <f>BD221/BD199</f>
        <v>1.4</v>
      </c>
      <c r="BS221" s="998">
        <f>BL30/(BT221*3*0.25)</f>
        <v>82.13333333333334</v>
      </c>
      <c r="BT221" s="13">
        <f t="shared" si="196"/>
        <v>105000</v>
      </c>
    </row>
    <row r="222" spans="1:72" ht="15" thickBot="1" x14ac:dyDescent="0.35">
      <c r="A222" s="180" t="s">
        <v>9</v>
      </c>
      <c r="B222" s="183">
        <v>8</v>
      </c>
      <c r="C222" s="354">
        <f>C216*B222</f>
        <v>0</v>
      </c>
      <c r="D222" s="354">
        <f>D216*B222</f>
        <v>0</v>
      </c>
      <c r="E222" s="355">
        <f>E216*B222</f>
        <v>20000</v>
      </c>
      <c r="F222" s="355">
        <f>F216*B222</f>
        <v>40000</v>
      </c>
      <c r="G222" s="355">
        <f>G216*B222</f>
        <v>60000</v>
      </c>
      <c r="H222" s="356">
        <f>H216*B222</f>
        <v>80000</v>
      </c>
      <c r="I222" s="183">
        <f>I216*B222</f>
        <v>80000</v>
      </c>
      <c r="J222" s="921">
        <f t="shared" si="191"/>
        <v>80000</v>
      </c>
      <c r="K222" s="921">
        <f>B222/B199</f>
        <v>1.6</v>
      </c>
      <c r="L222" s="921">
        <f>J51/H222</f>
        <v>0.5625</v>
      </c>
      <c r="O222" s="180" t="s">
        <v>9</v>
      </c>
      <c r="P222" s="183">
        <v>8.75</v>
      </c>
      <c r="Q222" s="354">
        <f>Q216*P222</f>
        <v>0</v>
      </c>
      <c r="R222" s="354">
        <f>R216*P222</f>
        <v>0</v>
      </c>
      <c r="S222" s="355">
        <f>S216*P222</f>
        <v>13125</v>
      </c>
      <c r="T222" s="355">
        <f>T216*P222</f>
        <v>26250</v>
      </c>
      <c r="U222" s="355">
        <f>U216*P222</f>
        <v>39375</v>
      </c>
      <c r="V222" s="356">
        <f>V216*P222</f>
        <v>70000</v>
      </c>
      <c r="W222" s="183">
        <f>W216*P222</f>
        <v>70000</v>
      </c>
      <c r="X222" s="921">
        <f t="shared" si="192"/>
        <v>70000</v>
      </c>
      <c r="Y222" s="921">
        <f>P222/P199</f>
        <v>1.75</v>
      </c>
      <c r="Z222" s="921">
        <f>X51/V222</f>
        <v>0.7857142857142857</v>
      </c>
      <c r="AC222" s="180" t="s">
        <v>9</v>
      </c>
      <c r="AD222" s="183">
        <v>8.75</v>
      </c>
      <c r="AE222" s="354">
        <f>AE216*AD222</f>
        <v>0</v>
      </c>
      <c r="AF222" s="354">
        <f>AF216*AD222</f>
        <v>0</v>
      </c>
      <c r="AG222" s="355">
        <f>AG216*AD222</f>
        <v>13125</v>
      </c>
      <c r="AH222" s="355">
        <f>AH216*AD222</f>
        <v>26250</v>
      </c>
      <c r="AI222" s="355">
        <f>AI216*AD222</f>
        <v>39375</v>
      </c>
      <c r="AJ222" s="183">
        <f>AJ216*AD222</f>
        <v>70000</v>
      </c>
      <c r="AK222" s="921">
        <f t="shared" si="185"/>
        <v>39375</v>
      </c>
      <c r="AL222" s="921">
        <f>AD222/AD199</f>
        <v>1.75</v>
      </c>
      <c r="AM222" s="921">
        <f>AK51/AI222</f>
        <v>1.2698412698412698</v>
      </c>
      <c r="AN222" s="483"/>
      <c r="AP222" s="180" t="s">
        <v>9</v>
      </c>
      <c r="AQ222" s="183">
        <v>3.3333333330000001</v>
      </c>
      <c r="AR222" s="354">
        <f>AR216*AQ222</f>
        <v>0</v>
      </c>
      <c r="AS222" s="354">
        <f>AS216*AQ222</f>
        <v>0</v>
      </c>
      <c r="AT222" s="355">
        <f>AT216*AQ222</f>
        <v>0</v>
      </c>
      <c r="AU222" s="355">
        <f>AU216*AQ222</f>
        <v>0</v>
      </c>
      <c r="AV222" s="355">
        <f>AV216/AQ222</f>
        <v>1080.000000108</v>
      </c>
      <c r="AW222" s="502">
        <f t="shared" si="193"/>
        <v>1080.000000108</v>
      </c>
      <c r="AX222" s="921">
        <f t="shared" si="188"/>
        <v>1080.000000108</v>
      </c>
      <c r="AY222" s="921">
        <f>AQ222/AQ199</f>
        <v>0.66666666660000007</v>
      </c>
      <c r="AZ222" s="510">
        <f>AV222/AV218</f>
        <v>0.60000000005999998</v>
      </c>
      <c r="BC222" s="110" t="s">
        <v>9</v>
      </c>
      <c r="BD222" s="183">
        <v>8</v>
      </c>
      <c r="BE222" s="354">
        <f>BE216*BD222</f>
        <v>0</v>
      </c>
      <c r="BF222" s="354">
        <f>BF216*BD222</f>
        <v>0</v>
      </c>
      <c r="BG222" s="355">
        <f>BG216*BD222</f>
        <v>12000</v>
      </c>
      <c r="BH222" s="355">
        <f>BH216*BD222</f>
        <v>28000</v>
      </c>
      <c r="BI222" s="355">
        <f>BI216*BD222</f>
        <v>48000</v>
      </c>
      <c r="BJ222" s="356">
        <f>BJ216*BD222</f>
        <v>80000</v>
      </c>
      <c r="BK222" s="183">
        <f>BK216*BD222</f>
        <v>80000</v>
      </c>
      <c r="BL222" s="921">
        <f t="shared" si="199"/>
        <v>80000</v>
      </c>
      <c r="BM222" s="909">
        <f>BM216*BD222</f>
        <v>28800</v>
      </c>
      <c r="BN222" s="909">
        <f>BN216*BD222</f>
        <v>28800</v>
      </c>
      <c r="BO222" s="909">
        <f>BO216*BD222</f>
        <v>28800</v>
      </c>
      <c r="BP222" s="915">
        <f>BP216*BD222</f>
        <v>28800</v>
      </c>
      <c r="BQ222" s="921">
        <f t="shared" si="198"/>
        <v>283200</v>
      </c>
      <c r="BR222" s="921">
        <f>BD222/BD199</f>
        <v>1.6</v>
      </c>
      <c r="BS222" s="998">
        <f>BL30/(BT222*3*0.25)</f>
        <v>71.86666666666666</v>
      </c>
      <c r="BT222" s="13">
        <f t="shared" si="196"/>
        <v>120000</v>
      </c>
    </row>
    <row r="223" spans="1:72" ht="15" thickBot="1" x14ac:dyDescent="0.35">
      <c r="A223" s="111" t="s">
        <v>10</v>
      </c>
      <c r="B223" s="184">
        <v>10.5</v>
      </c>
      <c r="C223" s="348">
        <f>C216*B223</f>
        <v>0</v>
      </c>
      <c r="D223" s="348">
        <f>D216*B223</f>
        <v>0</v>
      </c>
      <c r="E223" s="349">
        <f>E216*B223</f>
        <v>26250</v>
      </c>
      <c r="F223" s="349">
        <f>F216*B223</f>
        <v>52500</v>
      </c>
      <c r="G223" s="349">
        <f>G216*B223</f>
        <v>78750</v>
      </c>
      <c r="H223" s="350">
        <f>H216*B223</f>
        <v>105000</v>
      </c>
      <c r="I223" s="184">
        <f>I216*B223</f>
        <v>105000</v>
      </c>
      <c r="J223" s="921">
        <f t="shared" si="191"/>
        <v>105000</v>
      </c>
      <c r="K223" s="921">
        <f>B223/B202</f>
        <v>1.5</v>
      </c>
      <c r="L223" s="921">
        <f>J54/H223</f>
        <v>0.6</v>
      </c>
      <c r="O223" s="111" t="s">
        <v>10</v>
      </c>
      <c r="P223" s="184">
        <v>5.6</v>
      </c>
      <c r="Q223" s="348">
        <f>Q216*P223</f>
        <v>0</v>
      </c>
      <c r="R223" s="348">
        <f>R216*P223</f>
        <v>0</v>
      </c>
      <c r="S223" s="349">
        <f>S216*P223</f>
        <v>8400</v>
      </c>
      <c r="T223" s="349">
        <f>T216*P223</f>
        <v>16800</v>
      </c>
      <c r="U223" s="349">
        <f>U216*P223</f>
        <v>25200</v>
      </c>
      <c r="V223" s="350">
        <f>V216*P223</f>
        <v>44800</v>
      </c>
      <c r="W223" s="184">
        <f>W216*P223</f>
        <v>44800</v>
      </c>
      <c r="X223" s="921">
        <f t="shared" si="192"/>
        <v>44800</v>
      </c>
      <c r="Y223" s="921">
        <f>P223/P202</f>
        <v>0.79999999999999993</v>
      </c>
      <c r="Z223" s="921">
        <f>X54/V223</f>
        <v>1.71875</v>
      </c>
      <c r="AC223" s="111" t="s">
        <v>10</v>
      </c>
      <c r="AD223" s="184">
        <v>5.6</v>
      </c>
      <c r="AE223" s="348">
        <f>AE216*AD223</f>
        <v>0</v>
      </c>
      <c r="AF223" s="348">
        <f>AF216*AD223</f>
        <v>0</v>
      </c>
      <c r="AG223" s="349">
        <f>AG216*AD223</f>
        <v>8400</v>
      </c>
      <c r="AH223" s="349">
        <f>AH216*AD223</f>
        <v>16800</v>
      </c>
      <c r="AI223" s="349">
        <f>AI216*AD223</f>
        <v>25200</v>
      </c>
      <c r="AJ223" s="184">
        <f>AJ216*AD223</f>
        <v>44800</v>
      </c>
      <c r="AK223" s="921">
        <f t="shared" si="185"/>
        <v>25200</v>
      </c>
      <c r="AL223" s="921">
        <f>AD223/AD202</f>
        <v>0.79999999999999993</v>
      </c>
      <c r="AM223" s="921">
        <f>AK54/AI223</f>
        <v>2.7777777777777777</v>
      </c>
      <c r="AN223" s="483"/>
      <c r="AP223" s="111" t="s">
        <v>10</v>
      </c>
      <c r="AQ223" s="184">
        <v>4</v>
      </c>
      <c r="AR223" s="348">
        <f>AR216*AQ223</f>
        <v>0</v>
      </c>
      <c r="AS223" s="348">
        <f>AS216*AQ223</f>
        <v>0</v>
      </c>
      <c r="AT223" s="349">
        <f>AT216*AQ223</f>
        <v>0</v>
      </c>
      <c r="AU223" s="349">
        <f>AU216*AQ223</f>
        <v>0</v>
      </c>
      <c r="AV223" s="349">
        <f>AV216/AQ223</f>
        <v>900</v>
      </c>
      <c r="AW223" s="503">
        <f t="shared" si="193"/>
        <v>900</v>
      </c>
      <c r="AX223" s="921">
        <f t="shared" si="188"/>
        <v>900</v>
      </c>
      <c r="AY223" s="921">
        <f>AQ223/AQ202</f>
        <v>0.5714285714285714</v>
      </c>
      <c r="AZ223" s="510">
        <f>AV223/AV218</f>
        <v>0.5</v>
      </c>
      <c r="BC223" s="111" t="s">
        <v>10</v>
      </c>
      <c r="BD223" s="184">
        <v>10.5</v>
      </c>
      <c r="BE223" s="348">
        <f>BE216*BD223</f>
        <v>0</v>
      </c>
      <c r="BF223" s="348">
        <f>BF216*BD223</f>
        <v>0</v>
      </c>
      <c r="BG223" s="349">
        <f>BG216*BD223</f>
        <v>15750</v>
      </c>
      <c r="BH223" s="349">
        <f>BH216*BD223</f>
        <v>36750</v>
      </c>
      <c r="BI223" s="349">
        <f>BI216*BD223</f>
        <v>63000</v>
      </c>
      <c r="BJ223" s="350">
        <f>BJ216*BD223</f>
        <v>105000</v>
      </c>
      <c r="BK223" s="184">
        <f>BK216*BD223</f>
        <v>105000</v>
      </c>
      <c r="BL223" s="921">
        <f t="shared" si="199"/>
        <v>105000</v>
      </c>
      <c r="BM223" s="923">
        <f>BM216*BD223</f>
        <v>37800</v>
      </c>
      <c r="BN223" s="923">
        <f>BN216*BD223</f>
        <v>37800</v>
      </c>
      <c r="BO223" s="923">
        <f>BO216*BD223</f>
        <v>37800</v>
      </c>
      <c r="BP223" s="933">
        <f>BP216*BD223</f>
        <v>37800</v>
      </c>
      <c r="BQ223" s="921">
        <f t="shared" si="198"/>
        <v>371700</v>
      </c>
      <c r="BR223" s="921">
        <f>BD223/BD202</f>
        <v>1.5</v>
      </c>
      <c r="BS223" s="998">
        <f t="shared" si="195"/>
        <v>76.657777777777781</v>
      </c>
      <c r="BT223" s="13">
        <f t="shared" si="196"/>
        <v>157500</v>
      </c>
    </row>
    <row r="224" spans="1:72" ht="15" thickBot="1" x14ac:dyDescent="0.35">
      <c r="A224" s="112" t="s">
        <v>17</v>
      </c>
      <c r="B224" s="188">
        <v>10.5</v>
      </c>
      <c r="C224" s="360">
        <f>C216*B224</f>
        <v>0</v>
      </c>
      <c r="D224" s="360">
        <f>D216*B224</f>
        <v>0</v>
      </c>
      <c r="E224" s="361">
        <f>E216*B224</f>
        <v>26250</v>
      </c>
      <c r="F224" s="361">
        <f>F216*B224</f>
        <v>52500</v>
      </c>
      <c r="G224" s="361">
        <f>G216*B224</f>
        <v>78750</v>
      </c>
      <c r="H224" s="362">
        <f>H216*B224</f>
        <v>105000</v>
      </c>
      <c r="I224" s="188">
        <f>I216*B224</f>
        <v>105000</v>
      </c>
      <c r="J224" s="921">
        <f t="shared" si="191"/>
        <v>105000</v>
      </c>
      <c r="K224" s="921">
        <f>B224/B202</f>
        <v>1.5</v>
      </c>
      <c r="L224" s="921">
        <f>J54/H224</f>
        <v>0.6</v>
      </c>
      <c r="O224" s="112" t="s">
        <v>17</v>
      </c>
      <c r="P224" s="188">
        <v>8.4</v>
      </c>
      <c r="Q224" s="360">
        <f>Q216*P224</f>
        <v>0</v>
      </c>
      <c r="R224" s="360">
        <f>R216*P224</f>
        <v>0</v>
      </c>
      <c r="S224" s="361">
        <f>S216*P224</f>
        <v>12600</v>
      </c>
      <c r="T224" s="361">
        <f>T216*P224</f>
        <v>25200</v>
      </c>
      <c r="U224" s="361">
        <f>U216*P224</f>
        <v>37800</v>
      </c>
      <c r="V224" s="362">
        <f>V216*P224</f>
        <v>67200</v>
      </c>
      <c r="W224" s="188">
        <f>W216*P224</f>
        <v>67200</v>
      </c>
      <c r="X224" s="921">
        <f t="shared" si="192"/>
        <v>67200</v>
      </c>
      <c r="Y224" s="921">
        <f>P224/P202</f>
        <v>1.2</v>
      </c>
      <c r="Z224" s="921">
        <f>X54/V224</f>
        <v>1.1458333333333333</v>
      </c>
      <c r="AC224" s="112" t="s">
        <v>17</v>
      </c>
      <c r="AD224" s="188">
        <v>8.4</v>
      </c>
      <c r="AE224" s="360">
        <f>AE216*AD224</f>
        <v>0</v>
      </c>
      <c r="AF224" s="360">
        <f>AF216*AD224</f>
        <v>0</v>
      </c>
      <c r="AG224" s="361">
        <f>AG216*AD224</f>
        <v>12600</v>
      </c>
      <c r="AH224" s="361">
        <f>AH216*AD224</f>
        <v>25200</v>
      </c>
      <c r="AI224" s="361">
        <f>AI216*AD224</f>
        <v>37800</v>
      </c>
      <c r="AJ224" s="188">
        <f>AJ216*AD224</f>
        <v>67200</v>
      </c>
      <c r="AK224" s="921">
        <f t="shared" si="185"/>
        <v>37800</v>
      </c>
      <c r="AL224" s="921">
        <f>AD224/AD202</f>
        <v>1.2</v>
      </c>
      <c r="AM224" s="921">
        <f>AK54/AI224</f>
        <v>1.8518518518518519</v>
      </c>
      <c r="AN224" s="483"/>
      <c r="AP224" s="112" t="s">
        <v>17</v>
      </c>
      <c r="AQ224" s="188">
        <v>4</v>
      </c>
      <c r="AR224" s="360">
        <f>AR216*AQ224</f>
        <v>0</v>
      </c>
      <c r="AS224" s="360">
        <f>AS216*AQ224</f>
        <v>0</v>
      </c>
      <c r="AT224" s="361">
        <f>AT216*AQ224</f>
        <v>0</v>
      </c>
      <c r="AU224" s="361">
        <f>AU216*AQ224</f>
        <v>0</v>
      </c>
      <c r="AV224" s="361">
        <f>AV216/AQ224</f>
        <v>900</v>
      </c>
      <c r="AW224" s="504">
        <f t="shared" si="193"/>
        <v>900</v>
      </c>
      <c r="AX224" s="921">
        <f t="shared" si="188"/>
        <v>900</v>
      </c>
      <c r="AY224" s="921">
        <f>AQ224/AQ202</f>
        <v>0.5714285714285714</v>
      </c>
      <c r="AZ224" s="510">
        <f>AV224/AV218</f>
        <v>0.5</v>
      </c>
      <c r="BC224" s="112" t="s">
        <v>17</v>
      </c>
      <c r="BD224" s="188">
        <v>10.5</v>
      </c>
      <c r="BE224" s="360">
        <f>BE216*BD224</f>
        <v>0</v>
      </c>
      <c r="BF224" s="360">
        <f>BF216*BD224</f>
        <v>0</v>
      </c>
      <c r="BG224" s="361">
        <f>BG216*BD224</f>
        <v>15750</v>
      </c>
      <c r="BH224" s="361">
        <f>BH216*BD224</f>
        <v>36750</v>
      </c>
      <c r="BI224" s="361">
        <f>BI216*BD224</f>
        <v>63000</v>
      </c>
      <c r="BJ224" s="362">
        <f>BJ216*BD224</f>
        <v>105000</v>
      </c>
      <c r="BK224" s="526">
        <f>BK216*BD224</f>
        <v>105000</v>
      </c>
      <c r="BL224" s="921">
        <f t="shared" si="199"/>
        <v>105000</v>
      </c>
      <c r="BM224" s="527">
        <f>BM216*BD224</f>
        <v>37800</v>
      </c>
      <c r="BN224" s="527">
        <f>BN216*BD224</f>
        <v>37800</v>
      </c>
      <c r="BO224" s="527">
        <f>BO216*BD224</f>
        <v>37800</v>
      </c>
      <c r="BP224" s="528">
        <f>BP216*BD224</f>
        <v>37800</v>
      </c>
      <c r="BQ224" s="921">
        <f t="shared" si="198"/>
        <v>371700</v>
      </c>
      <c r="BR224" s="921">
        <f>BD224/BD202</f>
        <v>1.5</v>
      </c>
      <c r="BS224" s="998">
        <f>BL33/(BT224*3*0.25)</f>
        <v>76.657777777777781</v>
      </c>
      <c r="BT224" s="13">
        <f t="shared" si="196"/>
        <v>157500</v>
      </c>
    </row>
    <row r="225" spans="1:72" ht="15" thickBot="1" x14ac:dyDescent="0.35">
      <c r="A225" s="181" t="s">
        <v>18</v>
      </c>
      <c r="B225" s="187">
        <v>11.55</v>
      </c>
      <c r="C225" s="363">
        <f>C216*B225</f>
        <v>0</v>
      </c>
      <c r="D225" s="363">
        <f>D216*B225</f>
        <v>0</v>
      </c>
      <c r="E225" s="364">
        <f>E216*B225</f>
        <v>28875</v>
      </c>
      <c r="F225" s="364">
        <f>F216*B225</f>
        <v>57750</v>
      </c>
      <c r="G225" s="364">
        <f>G216*B225</f>
        <v>86625</v>
      </c>
      <c r="H225" s="365">
        <f>H216*B225</f>
        <v>115500</v>
      </c>
      <c r="I225" s="187">
        <f>I216*B225</f>
        <v>115500</v>
      </c>
      <c r="J225" s="921">
        <f t="shared" si="191"/>
        <v>115500</v>
      </c>
      <c r="K225" s="369">
        <f>B225/B202</f>
        <v>1.6500000000000001</v>
      </c>
      <c r="L225" s="921">
        <f>J54/H225</f>
        <v>0.54545454545454541</v>
      </c>
      <c r="O225" s="181" t="s">
        <v>18</v>
      </c>
      <c r="P225" s="187">
        <v>10.5</v>
      </c>
      <c r="Q225" s="363">
        <f>Q216*P225</f>
        <v>0</v>
      </c>
      <c r="R225" s="363">
        <f>R216*P225</f>
        <v>0</v>
      </c>
      <c r="S225" s="364">
        <f>S216*P225</f>
        <v>15750</v>
      </c>
      <c r="T225" s="364">
        <f>T216*P225</f>
        <v>31500</v>
      </c>
      <c r="U225" s="364">
        <f>U216*P225</f>
        <v>47250</v>
      </c>
      <c r="V225" s="365">
        <f>V216*P225</f>
        <v>84000</v>
      </c>
      <c r="W225" s="187">
        <f>W216*P225</f>
        <v>84000</v>
      </c>
      <c r="X225" s="921">
        <f t="shared" si="192"/>
        <v>84000</v>
      </c>
      <c r="Y225" s="369">
        <f>P225/P202</f>
        <v>1.5</v>
      </c>
      <c r="Z225" s="921">
        <f>X54/V225</f>
        <v>0.91666666666666663</v>
      </c>
      <c r="AC225" s="181" t="s">
        <v>18</v>
      </c>
      <c r="AD225" s="187">
        <v>10.5</v>
      </c>
      <c r="AE225" s="363">
        <f>AE216*AD225</f>
        <v>0</v>
      </c>
      <c r="AF225" s="363">
        <f>AF216*AD225</f>
        <v>0</v>
      </c>
      <c r="AG225" s="364">
        <f>AG216*AD225</f>
        <v>15750</v>
      </c>
      <c r="AH225" s="364">
        <f>AH216*AD225</f>
        <v>31500</v>
      </c>
      <c r="AI225" s="364">
        <f>AI216*AD225</f>
        <v>47250</v>
      </c>
      <c r="AJ225" s="187">
        <f>AJ216*AD225</f>
        <v>84000</v>
      </c>
      <c r="AK225" s="921">
        <f t="shared" si="185"/>
        <v>47250</v>
      </c>
      <c r="AL225" s="921">
        <f>AD225/AD202</f>
        <v>1.5</v>
      </c>
      <c r="AM225" s="921">
        <f>AK54/AI225</f>
        <v>1.4814814814814814</v>
      </c>
      <c r="AN225" s="483"/>
      <c r="AP225" s="181" t="s">
        <v>18</v>
      </c>
      <c r="AQ225" s="187">
        <v>4.4444444440000002</v>
      </c>
      <c r="AR225" s="363">
        <f>AR216*AQ225</f>
        <v>0</v>
      </c>
      <c r="AS225" s="363">
        <f>AS216*AQ225</f>
        <v>0</v>
      </c>
      <c r="AT225" s="364">
        <f>AT216*AQ225</f>
        <v>0</v>
      </c>
      <c r="AU225" s="364">
        <f>AU216*AQ225</f>
        <v>0</v>
      </c>
      <c r="AV225" s="364">
        <f>AV216/AQ225</f>
        <v>810.00000008099994</v>
      </c>
      <c r="AW225" s="505">
        <f t="shared" si="193"/>
        <v>810.00000008099994</v>
      </c>
      <c r="AX225" s="921">
        <f t="shared" si="188"/>
        <v>810.00000008099994</v>
      </c>
      <c r="AY225" s="921">
        <f>AQ225/AQ202</f>
        <v>0.6349206348571429</v>
      </c>
      <c r="AZ225" s="510">
        <f>AV225/AV218</f>
        <v>0.45000000004499996</v>
      </c>
      <c r="BC225" s="113" t="s">
        <v>18</v>
      </c>
      <c r="BD225" s="187">
        <v>11.55</v>
      </c>
      <c r="BE225" s="363">
        <f>BE216*BD225</f>
        <v>0</v>
      </c>
      <c r="BF225" s="363">
        <f>BF216*BD225</f>
        <v>0</v>
      </c>
      <c r="BG225" s="364">
        <f>BG216*BD225</f>
        <v>17325</v>
      </c>
      <c r="BH225" s="364">
        <f>BH216*BD225</f>
        <v>40425</v>
      </c>
      <c r="BI225" s="364">
        <f>BI216*BD225</f>
        <v>69300</v>
      </c>
      <c r="BJ225" s="365">
        <f>BJ216*BD225</f>
        <v>115500</v>
      </c>
      <c r="BK225" s="187">
        <f>BK216*BD225</f>
        <v>115500</v>
      </c>
      <c r="BL225" s="921">
        <f t="shared" si="199"/>
        <v>115500</v>
      </c>
      <c r="BM225" s="908">
        <f>BM216*BD225</f>
        <v>41580</v>
      </c>
      <c r="BN225" s="908">
        <f>BN216*BD225</f>
        <v>41580</v>
      </c>
      <c r="BO225" s="908">
        <f>BO216*BD225</f>
        <v>41580</v>
      </c>
      <c r="BP225" s="907">
        <f>BP216*BD225</f>
        <v>41580</v>
      </c>
      <c r="BQ225" s="921">
        <f t="shared" si="198"/>
        <v>408870</v>
      </c>
      <c r="BR225" s="921">
        <f>BD225/BD202</f>
        <v>1.6500000000000001</v>
      </c>
      <c r="BS225" s="998">
        <f>BL33/(BT225*3*0.25)</f>
        <v>69.688888888888883</v>
      </c>
      <c r="BT225" s="13">
        <f t="shared" si="196"/>
        <v>173250</v>
      </c>
    </row>
    <row r="226" spans="1:72" ht="15" thickBot="1" x14ac:dyDescent="0.35">
      <c r="A226" s="114" t="s">
        <v>14</v>
      </c>
      <c r="B226" s="185">
        <v>15</v>
      </c>
      <c r="C226" s="357">
        <f>C216*B226</f>
        <v>0</v>
      </c>
      <c r="D226" s="357">
        <f>D216*B226</f>
        <v>0</v>
      </c>
      <c r="E226" s="358">
        <f>E216*B226</f>
        <v>37500</v>
      </c>
      <c r="F226" s="358">
        <f>F216*B226</f>
        <v>75000</v>
      </c>
      <c r="G226" s="358">
        <f>G216*B226</f>
        <v>112500</v>
      </c>
      <c r="H226" s="359">
        <f>H216*B226</f>
        <v>150000</v>
      </c>
      <c r="I226" s="185">
        <f>I216*B226</f>
        <v>150000</v>
      </c>
      <c r="J226" s="921">
        <f t="shared" si="191"/>
        <v>150000</v>
      </c>
      <c r="K226" s="921">
        <f>B226/B205</f>
        <v>1.5</v>
      </c>
      <c r="L226" s="921">
        <f>J57/H226</f>
        <v>0.6</v>
      </c>
      <c r="O226" s="114" t="s">
        <v>14</v>
      </c>
      <c r="P226" s="185">
        <v>8</v>
      </c>
      <c r="Q226" s="357">
        <f>Q216*P226</f>
        <v>0</v>
      </c>
      <c r="R226" s="357">
        <f>R216*P226</f>
        <v>0</v>
      </c>
      <c r="S226" s="358">
        <f>S216*P226</f>
        <v>12000</v>
      </c>
      <c r="T226" s="358">
        <f>T216*P226</f>
        <v>24000</v>
      </c>
      <c r="U226" s="358">
        <f>U216*P226</f>
        <v>36000</v>
      </c>
      <c r="V226" s="359">
        <f>V216*P226</f>
        <v>64000</v>
      </c>
      <c r="W226" s="185">
        <f>W216*P226</f>
        <v>64000</v>
      </c>
      <c r="X226" s="921">
        <f t="shared" si="192"/>
        <v>64000</v>
      </c>
      <c r="Y226" s="921">
        <f>P226/P205</f>
        <v>0.8</v>
      </c>
      <c r="Z226" s="921">
        <f>X57/V226</f>
        <v>1.71875</v>
      </c>
      <c r="AC226" s="114" t="s">
        <v>14</v>
      </c>
      <c r="AD226" s="185">
        <v>8</v>
      </c>
      <c r="AE226" s="357">
        <f>AE216*AD226</f>
        <v>0</v>
      </c>
      <c r="AF226" s="357">
        <f>AF216*AD226</f>
        <v>0</v>
      </c>
      <c r="AG226" s="358">
        <f>AG216*AD226</f>
        <v>12000</v>
      </c>
      <c r="AH226" s="358">
        <f>AH216*AD226</f>
        <v>24000</v>
      </c>
      <c r="AI226" s="358">
        <f>AI216*AD226</f>
        <v>36000</v>
      </c>
      <c r="AJ226" s="185">
        <f>AJ216*AD226</f>
        <v>64000</v>
      </c>
      <c r="AK226" s="921">
        <f t="shared" si="185"/>
        <v>36000</v>
      </c>
      <c r="AL226" s="921">
        <f>AD226/AD205</f>
        <v>1.2307692307692308</v>
      </c>
      <c r="AM226" s="921">
        <f>AK57/AI226</f>
        <v>2.7777777777777777</v>
      </c>
      <c r="AN226" s="483"/>
      <c r="AP226" s="114" t="s">
        <v>14</v>
      </c>
      <c r="AQ226" s="185">
        <v>4.4444444440000002</v>
      </c>
      <c r="AR226" s="357">
        <f>AR216*AQ226</f>
        <v>0</v>
      </c>
      <c r="AS226" s="357">
        <f>AS216*AQ226</f>
        <v>0</v>
      </c>
      <c r="AT226" s="358">
        <f>AT216*AQ226</f>
        <v>0</v>
      </c>
      <c r="AU226" s="358">
        <f>AU216*AQ226</f>
        <v>0</v>
      </c>
      <c r="AV226" s="358">
        <f>AV216/AQ226</f>
        <v>810.00000008099994</v>
      </c>
      <c r="AW226" s="506">
        <f t="shared" si="193"/>
        <v>810.00000008099994</v>
      </c>
      <c r="AX226" s="921">
        <f t="shared" si="188"/>
        <v>810.00000008099994</v>
      </c>
      <c r="AY226" s="921">
        <f>AQ226/AQ205</f>
        <v>0.44444444440000003</v>
      </c>
      <c r="AZ226" s="510">
        <f>AV226/AV218</f>
        <v>0.45000000004499996</v>
      </c>
      <c r="BC226" s="114" t="s">
        <v>14</v>
      </c>
      <c r="BD226" s="185">
        <v>15</v>
      </c>
      <c r="BE226" s="357">
        <f>BE216*BD226</f>
        <v>0</v>
      </c>
      <c r="BF226" s="357">
        <f>BF216*BD226</f>
        <v>0</v>
      </c>
      <c r="BG226" s="358">
        <f>BG216*BD226</f>
        <v>22500</v>
      </c>
      <c r="BH226" s="358">
        <f>BH216*BD226</f>
        <v>52500</v>
      </c>
      <c r="BI226" s="358">
        <f>BI216*BD226</f>
        <v>90000</v>
      </c>
      <c r="BJ226" s="359">
        <f>BJ216*BD226</f>
        <v>150000</v>
      </c>
      <c r="BK226" s="185">
        <f>BK216*BD226</f>
        <v>150000</v>
      </c>
      <c r="BL226" s="921">
        <f t="shared" si="199"/>
        <v>150000</v>
      </c>
      <c r="BM226" s="961">
        <f>BM216*BD226</f>
        <v>54000</v>
      </c>
      <c r="BN226" s="961">
        <f>BN216*BD226</f>
        <v>54000</v>
      </c>
      <c r="BO226" s="961">
        <f>BO216*BD226</f>
        <v>54000</v>
      </c>
      <c r="BP226" s="959">
        <f>BP216*BD226</f>
        <v>54000</v>
      </c>
      <c r="BQ226" s="921">
        <f t="shared" si="198"/>
        <v>531000</v>
      </c>
      <c r="BR226" s="921">
        <f>BD226/BD205</f>
        <v>1.5</v>
      </c>
      <c r="BS226" s="998">
        <f t="shared" si="195"/>
        <v>76.657777777777781</v>
      </c>
      <c r="BT226" s="13">
        <f t="shared" si="196"/>
        <v>225000</v>
      </c>
    </row>
    <row r="227" spans="1:72" ht="15" thickBot="1" x14ac:dyDescent="0.35">
      <c r="A227" s="182" t="s">
        <v>19</v>
      </c>
      <c r="B227" s="186">
        <v>17.5</v>
      </c>
      <c r="C227" s="366">
        <f>C216*B227</f>
        <v>0</v>
      </c>
      <c r="D227" s="366">
        <f>D216*B227</f>
        <v>0</v>
      </c>
      <c r="E227" s="367">
        <f>E216*B227</f>
        <v>43750</v>
      </c>
      <c r="F227" s="367">
        <f>F216*B227</f>
        <v>87500</v>
      </c>
      <c r="G227" s="367">
        <f>G216*B227</f>
        <v>131250</v>
      </c>
      <c r="H227" s="368">
        <f>H216*B227</f>
        <v>175000</v>
      </c>
      <c r="I227" s="186">
        <f>I216*B227</f>
        <v>175000</v>
      </c>
      <c r="J227" s="921">
        <f t="shared" si="191"/>
        <v>175000</v>
      </c>
      <c r="K227" s="921">
        <f>B227/B205</f>
        <v>1.75</v>
      </c>
      <c r="L227" s="921">
        <f>J57/H227</f>
        <v>0.51428571428571423</v>
      </c>
      <c r="O227" s="182" t="s">
        <v>19</v>
      </c>
      <c r="P227" s="186">
        <v>12.5</v>
      </c>
      <c r="Q227" s="366">
        <f>Q216*P227</f>
        <v>0</v>
      </c>
      <c r="R227" s="366">
        <f>R216*P227</f>
        <v>0</v>
      </c>
      <c r="S227" s="367">
        <f>S216*P227</f>
        <v>18750</v>
      </c>
      <c r="T227" s="367">
        <f>T216*P227</f>
        <v>37500</v>
      </c>
      <c r="U227" s="367">
        <f>U216*P227</f>
        <v>56250</v>
      </c>
      <c r="V227" s="368">
        <f>V216*P227</f>
        <v>100000</v>
      </c>
      <c r="W227" s="186">
        <f>W216*P227</f>
        <v>100000</v>
      </c>
      <c r="X227" s="921">
        <f t="shared" si="192"/>
        <v>100000</v>
      </c>
      <c r="Y227" s="921">
        <f>P227/P205</f>
        <v>1.25</v>
      </c>
      <c r="Z227" s="921">
        <f>X57/V227</f>
        <v>1.1000000000000001</v>
      </c>
      <c r="AC227" s="182" t="s">
        <v>19</v>
      </c>
      <c r="AD227" s="186">
        <v>12.5</v>
      </c>
      <c r="AE227" s="366">
        <f>AE216*AD227</f>
        <v>0</v>
      </c>
      <c r="AF227" s="366">
        <f>AF216*AD227</f>
        <v>0</v>
      </c>
      <c r="AG227" s="367">
        <f>AG216*AD227</f>
        <v>18750</v>
      </c>
      <c r="AH227" s="367">
        <f>AH216*AD227</f>
        <v>37500</v>
      </c>
      <c r="AI227" s="367">
        <f>AI216*AD227</f>
        <v>56250</v>
      </c>
      <c r="AJ227" s="186">
        <f>AJ216*AD227</f>
        <v>100000</v>
      </c>
      <c r="AK227" s="921">
        <f t="shared" si="185"/>
        <v>56250</v>
      </c>
      <c r="AL227" s="921">
        <f>AD227/AD205</f>
        <v>1.9230769230769231</v>
      </c>
      <c r="AM227" s="921">
        <f>AK57/AI227</f>
        <v>1.7777777777777777</v>
      </c>
      <c r="AN227" s="483"/>
      <c r="AP227" s="182" t="s">
        <v>19</v>
      </c>
      <c r="AQ227" s="186">
        <v>5.7142857139999998</v>
      </c>
      <c r="AR227" s="366">
        <f>AR216*AQ227</f>
        <v>0</v>
      </c>
      <c r="AS227" s="366">
        <f>AS216*AQ227</f>
        <v>0</v>
      </c>
      <c r="AT227" s="367">
        <f>AT216*AQ227</f>
        <v>0</v>
      </c>
      <c r="AU227" s="367">
        <f>AU216*AQ227</f>
        <v>0</v>
      </c>
      <c r="AV227" s="367">
        <f>AV216/AQ227</f>
        <v>630.00000003150001</v>
      </c>
      <c r="AW227" s="507">
        <f t="shared" si="193"/>
        <v>630.00000003150001</v>
      </c>
      <c r="AX227" s="921">
        <f t="shared" si="188"/>
        <v>630.00000003150001</v>
      </c>
      <c r="AY227" s="921">
        <f>AQ227/AQ205</f>
        <v>0.57142857140000003</v>
      </c>
      <c r="AZ227" s="510">
        <f>AV227/AV218</f>
        <v>0.35000000001749998</v>
      </c>
      <c r="BC227" s="115" t="s">
        <v>19</v>
      </c>
      <c r="BD227" s="186">
        <v>17.5</v>
      </c>
      <c r="BE227" s="366">
        <f>BE216*BD227</f>
        <v>0</v>
      </c>
      <c r="BF227" s="366">
        <f>BF216*BD227</f>
        <v>0</v>
      </c>
      <c r="BG227" s="367">
        <f>BG216*BD227</f>
        <v>26250</v>
      </c>
      <c r="BH227" s="367">
        <f>BH216*BD227</f>
        <v>61250</v>
      </c>
      <c r="BI227" s="367">
        <f>BI216*BD227</f>
        <v>105000</v>
      </c>
      <c r="BJ227" s="368">
        <f>BJ216*BD227</f>
        <v>175000</v>
      </c>
      <c r="BK227" s="186">
        <f>BK216*BD227</f>
        <v>175000</v>
      </c>
      <c r="BL227" s="921">
        <f t="shared" si="199"/>
        <v>175000</v>
      </c>
      <c r="BM227" s="531">
        <f>BM216*BD227</f>
        <v>63000</v>
      </c>
      <c r="BN227" s="531">
        <f>BN216*BD227</f>
        <v>63000</v>
      </c>
      <c r="BO227" s="531">
        <f>BO216*BD227</f>
        <v>63000</v>
      </c>
      <c r="BP227" s="532">
        <f>BP216*BD227</f>
        <v>63000</v>
      </c>
      <c r="BQ227" s="921">
        <f t="shared" si="198"/>
        <v>619500</v>
      </c>
      <c r="BR227" s="921">
        <f>BD227/BD205</f>
        <v>1.75</v>
      </c>
      <c r="BS227" s="998">
        <f>BL36/(BT227*3*0.25)</f>
        <v>65.706666666666663</v>
      </c>
      <c r="BT227" s="13">
        <f t="shared" si="196"/>
        <v>262500</v>
      </c>
    </row>
    <row r="228" spans="1:72" ht="15" thickBot="1" x14ac:dyDescent="0.35">
      <c r="A228" s="116" t="s">
        <v>15</v>
      </c>
      <c r="B228" s="131">
        <v>22.5</v>
      </c>
      <c r="C228" s="147">
        <f>C216*B228</f>
        <v>0</v>
      </c>
      <c r="D228" s="147">
        <f>D216*B228</f>
        <v>0</v>
      </c>
      <c r="E228" s="158">
        <f>E216*B228</f>
        <v>56250</v>
      </c>
      <c r="F228" s="158">
        <f>F216*B228</f>
        <v>112500</v>
      </c>
      <c r="G228" s="158">
        <f>G216*B228</f>
        <v>168750</v>
      </c>
      <c r="H228" s="132">
        <f>H216*B228</f>
        <v>225000</v>
      </c>
      <c r="I228" s="131">
        <f>I216*B228</f>
        <v>225000</v>
      </c>
      <c r="J228" s="921">
        <f t="shared" si="191"/>
        <v>225000</v>
      </c>
      <c r="K228" s="921">
        <f>B228/B207</f>
        <v>1.5</v>
      </c>
      <c r="L228" s="921">
        <f>J59/H228</f>
        <v>0.6</v>
      </c>
      <c r="O228" s="116" t="s">
        <v>15</v>
      </c>
      <c r="P228" s="131">
        <v>15</v>
      </c>
      <c r="Q228" s="147">
        <f>Q216*P228</f>
        <v>0</v>
      </c>
      <c r="R228" s="147">
        <f>R216*P228</f>
        <v>0</v>
      </c>
      <c r="S228" s="158">
        <f>S216*P228</f>
        <v>22500</v>
      </c>
      <c r="T228" s="158">
        <f>T216*P228</f>
        <v>45000</v>
      </c>
      <c r="U228" s="158">
        <f>U216*P228</f>
        <v>67500</v>
      </c>
      <c r="V228" s="132">
        <f>V216*P228</f>
        <v>120000</v>
      </c>
      <c r="W228" s="131">
        <f>W216*P228</f>
        <v>120000</v>
      </c>
      <c r="X228" s="921">
        <f t="shared" si="192"/>
        <v>120000</v>
      </c>
      <c r="Y228" s="921">
        <f>P228/P207</f>
        <v>1</v>
      </c>
      <c r="Z228" s="921">
        <f>X59/V228</f>
        <v>1.375</v>
      </c>
      <c r="AC228" s="116" t="s">
        <v>15</v>
      </c>
      <c r="AD228" s="131">
        <v>15</v>
      </c>
      <c r="AE228" s="147">
        <f>AE216*AD228</f>
        <v>0</v>
      </c>
      <c r="AF228" s="147">
        <f>AF216*AD228</f>
        <v>0</v>
      </c>
      <c r="AG228" s="158">
        <f>AG216*AD228</f>
        <v>22500</v>
      </c>
      <c r="AH228" s="158">
        <f>AH216*AD228</f>
        <v>45000</v>
      </c>
      <c r="AI228" s="158">
        <f>AI216*AD228</f>
        <v>67500</v>
      </c>
      <c r="AJ228" s="131">
        <f>AJ216*AD228</f>
        <v>120000</v>
      </c>
      <c r="AK228" s="921">
        <f t="shared" si="185"/>
        <v>67500</v>
      </c>
      <c r="AL228" s="921">
        <f>AD228/AD207</f>
        <v>1.875</v>
      </c>
      <c r="AM228" s="921">
        <f>AK59/AI228</f>
        <v>2.2222222222222223</v>
      </c>
      <c r="AN228" s="483"/>
      <c r="AP228" s="116" t="s">
        <v>15</v>
      </c>
      <c r="AQ228" s="131">
        <v>5.7142857139999998</v>
      </c>
      <c r="AR228" s="147">
        <f>AR216*AQ228</f>
        <v>0</v>
      </c>
      <c r="AS228" s="147">
        <f>AS216*AQ228</f>
        <v>0</v>
      </c>
      <c r="AT228" s="158">
        <f>AT216*AQ228</f>
        <v>0</v>
      </c>
      <c r="AU228" s="158">
        <f>AU216*AQ228</f>
        <v>0</v>
      </c>
      <c r="AV228" s="158">
        <f>AV216/AQ228</f>
        <v>630.00000003150001</v>
      </c>
      <c r="AW228" s="131">
        <f t="shared" si="193"/>
        <v>630.00000003150001</v>
      </c>
      <c r="AX228" s="921">
        <f t="shared" si="188"/>
        <v>630.00000003150001</v>
      </c>
      <c r="AY228" s="921">
        <f>AQ228/AQ207</f>
        <v>0.38095238093333333</v>
      </c>
      <c r="AZ228" s="510">
        <f>AV228/AV218</f>
        <v>0.35000000001749998</v>
      </c>
      <c r="BC228" s="116" t="s">
        <v>15</v>
      </c>
      <c r="BD228" s="131">
        <v>22.5</v>
      </c>
      <c r="BE228" s="147">
        <f>BE216*BD228</f>
        <v>0</v>
      </c>
      <c r="BF228" s="147">
        <f>BF216*BD228</f>
        <v>0</v>
      </c>
      <c r="BG228" s="158">
        <f>BG216*BD228</f>
        <v>33750</v>
      </c>
      <c r="BH228" s="158">
        <f>BH216*BD228</f>
        <v>78750</v>
      </c>
      <c r="BI228" s="158">
        <f>BI216*BD228</f>
        <v>135000</v>
      </c>
      <c r="BJ228" s="132">
        <f>BJ216*BD228</f>
        <v>225000</v>
      </c>
      <c r="BK228" s="131">
        <f>BK216*BD228</f>
        <v>225000</v>
      </c>
      <c r="BL228" s="921">
        <f t="shared" si="199"/>
        <v>225000</v>
      </c>
      <c r="BM228" s="158">
        <f>BM216*BD228</f>
        <v>81000</v>
      </c>
      <c r="BN228" s="158">
        <f>BN216*BD228</f>
        <v>81000</v>
      </c>
      <c r="BO228" s="158">
        <f>BO216*BD228</f>
        <v>81000</v>
      </c>
      <c r="BP228" s="132">
        <f>BP216*BD228</f>
        <v>81000</v>
      </c>
      <c r="BQ228" s="13">
        <f t="shared" si="198"/>
        <v>796500</v>
      </c>
      <c r="BR228" s="921">
        <f>BD228/BD207</f>
        <v>1.5</v>
      </c>
      <c r="BS228" s="998">
        <f t="shared" si="195"/>
        <v>76.657777777777781</v>
      </c>
      <c r="BT228" s="13">
        <f t="shared" si="196"/>
        <v>337500</v>
      </c>
    </row>
    <row r="229" spans="1:72" ht="15" thickBot="1" x14ac:dyDescent="0.35">
      <c r="A229" s="904" t="s">
        <v>25</v>
      </c>
      <c r="B229" s="133">
        <v>40</v>
      </c>
      <c r="C229" s="148">
        <f>C216*B229</f>
        <v>0</v>
      </c>
      <c r="D229" s="148">
        <f>D216*B229</f>
        <v>0</v>
      </c>
      <c r="E229" s="159">
        <f>E216*B229</f>
        <v>100000</v>
      </c>
      <c r="F229" s="159">
        <f>F216*B229</f>
        <v>200000</v>
      </c>
      <c r="G229" s="159">
        <f>G216*B229</f>
        <v>300000</v>
      </c>
      <c r="H229" s="134">
        <f>H216*B229</f>
        <v>400000</v>
      </c>
      <c r="I229" s="133">
        <f>I216*B229</f>
        <v>400000</v>
      </c>
      <c r="J229" s="921">
        <f t="shared" si="191"/>
        <v>400000</v>
      </c>
      <c r="K229" s="921">
        <f>B229/B208</f>
        <v>2</v>
      </c>
      <c r="L229" s="921">
        <f>J60/H229</f>
        <v>0.45</v>
      </c>
      <c r="O229" s="904" t="s">
        <v>25</v>
      </c>
      <c r="P229" s="133">
        <v>40</v>
      </c>
      <c r="Q229" s="148">
        <f>Q216*P229</f>
        <v>0</v>
      </c>
      <c r="R229" s="148">
        <f>R216*P229</f>
        <v>0</v>
      </c>
      <c r="S229" s="159">
        <f>S216*P229</f>
        <v>60000</v>
      </c>
      <c r="T229" s="159">
        <f>T216*P229</f>
        <v>120000</v>
      </c>
      <c r="U229" s="159">
        <f>U216*P229</f>
        <v>180000</v>
      </c>
      <c r="V229" s="134">
        <f>V216*P229</f>
        <v>320000</v>
      </c>
      <c r="W229" s="133">
        <f>W216*P229</f>
        <v>320000</v>
      </c>
      <c r="X229" s="921">
        <f t="shared" si="192"/>
        <v>320000</v>
      </c>
      <c r="Y229" s="921">
        <f>P229/P208</f>
        <v>2</v>
      </c>
      <c r="Z229" s="921">
        <f>X60/V229</f>
        <v>0.6875</v>
      </c>
      <c r="AC229" s="904" t="s">
        <v>25</v>
      </c>
      <c r="AD229" s="133">
        <v>40</v>
      </c>
      <c r="AE229" s="148">
        <f>AE216*AD229</f>
        <v>0</v>
      </c>
      <c r="AF229" s="148">
        <f>AF216*AD229</f>
        <v>0</v>
      </c>
      <c r="AG229" s="159">
        <f>AG216*AD229</f>
        <v>60000</v>
      </c>
      <c r="AH229" s="159">
        <f>AH216*AD229</f>
        <v>120000</v>
      </c>
      <c r="AI229" s="159">
        <f>AI216*AD229</f>
        <v>180000</v>
      </c>
      <c r="AJ229" s="133">
        <f>AJ216*AD229</f>
        <v>320000</v>
      </c>
      <c r="AK229" s="921">
        <f t="shared" si="185"/>
        <v>180000</v>
      </c>
      <c r="AL229" s="921">
        <f>AD229/AD208</f>
        <v>2</v>
      </c>
      <c r="AM229" s="921">
        <f>AK60/AI229</f>
        <v>1.1111111111111112</v>
      </c>
      <c r="AN229" s="483"/>
      <c r="AP229" s="904" t="s">
        <v>25</v>
      </c>
      <c r="AQ229" s="133">
        <v>8</v>
      </c>
      <c r="AR229" s="148">
        <f>AR216*AQ229</f>
        <v>0</v>
      </c>
      <c r="AS229" s="148">
        <f>AS216*AQ229</f>
        <v>0</v>
      </c>
      <c r="AT229" s="159">
        <f>AT216*AQ229</f>
        <v>0</v>
      </c>
      <c r="AU229" s="159">
        <f>AU216*AQ229</f>
        <v>0</v>
      </c>
      <c r="AV229" s="159">
        <f>AV216/AQ229</f>
        <v>450</v>
      </c>
      <c r="AW229" s="133">
        <f t="shared" si="193"/>
        <v>450</v>
      </c>
      <c r="AX229" s="921">
        <f t="shared" si="188"/>
        <v>450</v>
      </c>
      <c r="AY229" s="921">
        <f>AQ229/AQ208</f>
        <v>0.4</v>
      </c>
      <c r="AZ229" s="510">
        <f>AV229/AV218</f>
        <v>0.25</v>
      </c>
      <c r="BC229" s="904" t="s">
        <v>25</v>
      </c>
      <c r="BD229" s="133">
        <v>40</v>
      </c>
      <c r="BE229" s="148">
        <f>BE216*BD229</f>
        <v>0</v>
      </c>
      <c r="BF229" s="148">
        <f>BF216*BD229</f>
        <v>0</v>
      </c>
      <c r="BG229" s="159">
        <f>BG216*BD229</f>
        <v>60000</v>
      </c>
      <c r="BH229" s="159">
        <f>BH216*BD229</f>
        <v>140000</v>
      </c>
      <c r="BI229" s="159">
        <f>BI216*BD229</f>
        <v>240000</v>
      </c>
      <c r="BJ229" s="134">
        <f>BJ216*BD229</f>
        <v>400000</v>
      </c>
      <c r="BK229" s="133">
        <f>BK216*BD229</f>
        <v>400000</v>
      </c>
      <c r="BL229" s="921">
        <f t="shared" si="199"/>
        <v>400000</v>
      </c>
      <c r="BM229" s="159">
        <f>BM216*BD229</f>
        <v>144000</v>
      </c>
      <c r="BN229" s="159">
        <f>BN216*BD229</f>
        <v>144000</v>
      </c>
      <c r="BO229" s="159">
        <f>BO216*BD229</f>
        <v>144000</v>
      </c>
      <c r="BP229" s="134">
        <f>BP216*BD229</f>
        <v>144000</v>
      </c>
      <c r="BQ229" s="13">
        <f t="shared" si="198"/>
        <v>1416000</v>
      </c>
      <c r="BR229" s="921">
        <f>BD229/BD208</f>
        <v>2</v>
      </c>
      <c r="BS229" s="998">
        <f t="shared" si="195"/>
        <v>57.493333333333332</v>
      </c>
      <c r="BT229" s="13">
        <f t="shared" si="196"/>
        <v>600000</v>
      </c>
    </row>
    <row r="230" spans="1:72" ht="15" thickBot="1" x14ac:dyDescent="0.35">
      <c r="A230" s="117" t="s">
        <v>13</v>
      </c>
      <c r="B230" s="135">
        <v>61.25</v>
      </c>
      <c r="C230" s="149">
        <f>C216*B230</f>
        <v>0</v>
      </c>
      <c r="D230" s="149">
        <f>D216*B230</f>
        <v>0</v>
      </c>
      <c r="E230" s="160">
        <f>E216*B230</f>
        <v>153125</v>
      </c>
      <c r="F230" s="160">
        <f>F216*B230</f>
        <v>306250</v>
      </c>
      <c r="G230" s="160">
        <f>G216*B230</f>
        <v>459375</v>
      </c>
      <c r="H230" s="136">
        <f>H216*B230</f>
        <v>612500</v>
      </c>
      <c r="I230" s="135">
        <f>I216*B230</f>
        <v>612500</v>
      </c>
      <c r="J230" s="921">
        <f t="shared" si="191"/>
        <v>612500</v>
      </c>
      <c r="K230" s="921">
        <f>B230/B209</f>
        <v>1.75</v>
      </c>
      <c r="L230" s="921">
        <f>J61/H230</f>
        <v>0.51428571428571423</v>
      </c>
      <c r="O230" s="117" t="s">
        <v>13</v>
      </c>
      <c r="P230" s="135">
        <v>24.5</v>
      </c>
      <c r="Q230" s="149">
        <f>Q216*P230</f>
        <v>0</v>
      </c>
      <c r="R230" s="149">
        <f>R216*P230</f>
        <v>0</v>
      </c>
      <c r="S230" s="160">
        <f>S216*P230</f>
        <v>36750</v>
      </c>
      <c r="T230" s="160">
        <f>T216*P230</f>
        <v>73500</v>
      </c>
      <c r="U230" s="160">
        <f>U216*P230</f>
        <v>110250</v>
      </c>
      <c r="V230" s="136">
        <f>V216*P230</f>
        <v>196000</v>
      </c>
      <c r="W230" s="135">
        <f>W216*P230</f>
        <v>196000</v>
      </c>
      <c r="X230" s="921">
        <f t="shared" si="192"/>
        <v>196000</v>
      </c>
      <c r="Y230" s="921">
        <f>P230/P209</f>
        <v>0.7</v>
      </c>
      <c r="Z230" s="921">
        <f>X61/V230</f>
        <v>1.9642857142857142</v>
      </c>
      <c r="AC230" s="117" t="s">
        <v>13</v>
      </c>
      <c r="AD230" s="135">
        <v>24.5</v>
      </c>
      <c r="AE230" s="149">
        <f>AE216*AD230</f>
        <v>0</v>
      </c>
      <c r="AF230" s="149">
        <f>AF216*AD230</f>
        <v>0</v>
      </c>
      <c r="AG230" s="160">
        <f>AG216*AD230</f>
        <v>36750</v>
      </c>
      <c r="AH230" s="160">
        <f>AH216*AD230</f>
        <v>73500</v>
      </c>
      <c r="AI230" s="160">
        <f>AI216*AD230</f>
        <v>110250</v>
      </c>
      <c r="AJ230" s="135">
        <f>AJ216*AD230</f>
        <v>196000</v>
      </c>
      <c r="AK230" s="921">
        <f t="shared" si="185"/>
        <v>110250</v>
      </c>
      <c r="AL230" s="921">
        <f>AD230/AD209</f>
        <v>0.7</v>
      </c>
      <c r="AM230" s="921">
        <f>AK61/AI230</f>
        <v>3.1746031746031744</v>
      </c>
      <c r="AN230" s="483"/>
      <c r="AP230" s="117" t="s">
        <v>13</v>
      </c>
      <c r="AQ230" s="135">
        <v>8</v>
      </c>
      <c r="AR230" s="149">
        <f>AR216*AQ230</f>
        <v>0</v>
      </c>
      <c r="AS230" s="149">
        <f>AS216*AQ230</f>
        <v>0</v>
      </c>
      <c r="AT230" s="160">
        <f>AT216*AQ230</f>
        <v>0</v>
      </c>
      <c r="AU230" s="160">
        <f>AU216*AQ230</f>
        <v>0</v>
      </c>
      <c r="AV230" s="160">
        <f>AV216/AQ230</f>
        <v>450</v>
      </c>
      <c r="AW230" s="135">
        <f t="shared" si="193"/>
        <v>450</v>
      </c>
      <c r="AX230" s="921">
        <f t="shared" si="188"/>
        <v>450</v>
      </c>
      <c r="AY230" s="921">
        <f>AQ230/AQ209</f>
        <v>0.22857142857142856</v>
      </c>
      <c r="AZ230" s="510">
        <f>AV230/AV218</f>
        <v>0.25</v>
      </c>
      <c r="BC230" s="117" t="s">
        <v>13</v>
      </c>
      <c r="BD230" s="135">
        <v>61.25</v>
      </c>
      <c r="BE230" s="149">
        <f>BE216*BD230</f>
        <v>0</v>
      </c>
      <c r="BF230" s="149">
        <f>BF216*BD230</f>
        <v>0</v>
      </c>
      <c r="BG230" s="160">
        <f>BG216*BD230</f>
        <v>91875</v>
      </c>
      <c r="BH230" s="160">
        <f>BH216*BD230</f>
        <v>214375</v>
      </c>
      <c r="BI230" s="160">
        <f>BI216*BD230</f>
        <v>367500</v>
      </c>
      <c r="BJ230" s="136">
        <f>BJ216*BD230</f>
        <v>612500</v>
      </c>
      <c r="BK230" s="135">
        <f>BK216*BD230</f>
        <v>612500</v>
      </c>
      <c r="BL230" s="921">
        <f t="shared" si="199"/>
        <v>612500</v>
      </c>
      <c r="BM230" s="160">
        <f>BM216*BD230</f>
        <v>220500</v>
      </c>
      <c r="BN230" s="160">
        <f>BN216*BD230</f>
        <v>220500</v>
      </c>
      <c r="BO230" s="160">
        <f>BO216*BD230</f>
        <v>220500</v>
      </c>
      <c r="BP230" s="136">
        <f>BP216*BD230</f>
        <v>220500</v>
      </c>
      <c r="BQ230" s="13">
        <f t="shared" si="198"/>
        <v>2168250</v>
      </c>
      <c r="BR230" s="921">
        <f>BD230/BD209</f>
        <v>1.75</v>
      </c>
      <c r="BS230" s="998">
        <f t="shared" si="195"/>
        <v>65.706666666666663</v>
      </c>
      <c r="BT230" s="13">
        <f t="shared" si="196"/>
        <v>918750</v>
      </c>
    </row>
    <row r="231" spans="1:72" ht="15" thickBot="1" x14ac:dyDescent="0.35">
      <c r="A231" s="118" t="s">
        <v>11</v>
      </c>
      <c r="B231" s="137">
        <v>70</v>
      </c>
      <c r="C231" s="939">
        <f>C216*B231</f>
        <v>0</v>
      </c>
      <c r="D231" s="939">
        <f>D216*B231</f>
        <v>0</v>
      </c>
      <c r="E231" s="938">
        <f>E216*B231</f>
        <v>175000</v>
      </c>
      <c r="F231" s="938">
        <f>F216*B231</f>
        <v>350000</v>
      </c>
      <c r="G231" s="938">
        <f>G216*B231</f>
        <v>525000</v>
      </c>
      <c r="H231" s="138">
        <f>H216*B231</f>
        <v>700000</v>
      </c>
      <c r="I231" s="937">
        <f>I216*B231</f>
        <v>700000</v>
      </c>
      <c r="J231" s="13">
        <f t="shared" si="191"/>
        <v>700000</v>
      </c>
      <c r="K231" s="13">
        <f>B231/B210</f>
        <v>1.75</v>
      </c>
      <c r="L231" s="13">
        <f>J62/H231</f>
        <v>0.51428571428571423</v>
      </c>
      <c r="O231" s="118" t="s">
        <v>11</v>
      </c>
      <c r="P231" s="137">
        <v>28</v>
      </c>
      <c r="Q231" s="939">
        <f>Q216*P231</f>
        <v>0</v>
      </c>
      <c r="R231" s="939">
        <f>R216*P231</f>
        <v>0</v>
      </c>
      <c r="S231" s="938">
        <f>S216*P231</f>
        <v>42000</v>
      </c>
      <c r="T231" s="938">
        <f>T216*P231</f>
        <v>84000</v>
      </c>
      <c r="U231" s="938">
        <f>U216*P231</f>
        <v>126000</v>
      </c>
      <c r="V231" s="138">
        <f>V216*P231</f>
        <v>224000</v>
      </c>
      <c r="W231" s="937">
        <f>W216*P231</f>
        <v>224000</v>
      </c>
      <c r="X231" s="13">
        <f t="shared" si="192"/>
        <v>224000</v>
      </c>
      <c r="Y231" s="13">
        <f>P231/P210</f>
        <v>0.7</v>
      </c>
      <c r="Z231" s="13">
        <f>X62/V231</f>
        <v>1.9642857142857142</v>
      </c>
      <c r="AC231" s="118" t="s">
        <v>11</v>
      </c>
      <c r="AD231" s="137">
        <v>28</v>
      </c>
      <c r="AE231" s="939">
        <f>AE216*AD231</f>
        <v>0</v>
      </c>
      <c r="AF231" s="939">
        <f>AF216*AD231</f>
        <v>0</v>
      </c>
      <c r="AG231" s="938">
        <f>AG216*AD231</f>
        <v>42000</v>
      </c>
      <c r="AH231" s="938">
        <f>AH216*AD231</f>
        <v>84000</v>
      </c>
      <c r="AI231" s="938">
        <f>AI216*AD231</f>
        <v>126000</v>
      </c>
      <c r="AJ231" s="937">
        <f>AJ216*AD231</f>
        <v>224000</v>
      </c>
      <c r="AK231" s="13">
        <f t="shared" si="185"/>
        <v>126000</v>
      </c>
      <c r="AL231" s="13">
        <f>AD231/AD210</f>
        <v>0.7</v>
      </c>
      <c r="AM231" s="13">
        <f>AK62/AI231</f>
        <v>3.1746031746031744</v>
      </c>
      <c r="AN231" s="483"/>
      <c r="AP231" s="118" t="s">
        <v>11</v>
      </c>
      <c r="AQ231" s="137">
        <v>8</v>
      </c>
      <c r="AR231" s="939">
        <f>AR216*AQ231</f>
        <v>0</v>
      </c>
      <c r="AS231" s="939">
        <f>AS216*AQ231</f>
        <v>0</v>
      </c>
      <c r="AT231" s="938">
        <f>AT216*AQ231</f>
        <v>0</v>
      </c>
      <c r="AU231" s="938">
        <f>AU216*AQ231</f>
        <v>0</v>
      </c>
      <c r="AV231" s="938">
        <f>AV216/AQ231</f>
        <v>450</v>
      </c>
      <c r="AW231" s="387">
        <f t="shared" si="193"/>
        <v>450</v>
      </c>
      <c r="AX231" s="13">
        <f t="shared" si="188"/>
        <v>450</v>
      </c>
      <c r="AY231" s="13">
        <f>AQ231/AQ210</f>
        <v>0.2</v>
      </c>
      <c r="AZ231" s="511">
        <f>AV231/AV218</f>
        <v>0.25</v>
      </c>
      <c r="BC231" s="118" t="s">
        <v>11</v>
      </c>
      <c r="BD231" s="137">
        <v>70</v>
      </c>
      <c r="BE231" s="939">
        <f>BE216*BD231</f>
        <v>0</v>
      </c>
      <c r="BF231" s="939">
        <f>BF216*BD231</f>
        <v>0</v>
      </c>
      <c r="BG231" s="938">
        <f>BG216*BD231</f>
        <v>105000</v>
      </c>
      <c r="BH231" s="938">
        <f>BH216*BD231</f>
        <v>245000</v>
      </c>
      <c r="BI231" s="938">
        <f>BI216*BD231</f>
        <v>420000</v>
      </c>
      <c r="BJ231" s="138">
        <f>BJ216*BD231</f>
        <v>700000</v>
      </c>
      <c r="BK231" s="937">
        <f>BK216*BD231</f>
        <v>700000</v>
      </c>
      <c r="BL231" s="140">
        <f t="shared" si="199"/>
        <v>700000</v>
      </c>
      <c r="BM231" s="938">
        <f>BM216*BD231</f>
        <v>252000</v>
      </c>
      <c r="BN231" s="938">
        <f>BN216*BD231</f>
        <v>252000</v>
      </c>
      <c r="BO231" s="938">
        <f>BO216*BD231</f>
        <v>252000</v>
      </c>
      <c r="BP231" s="138">
        <f>BP216*BD231</f>
        <v>252000</v>
      </c>
      <c r="BQ231" s="13">
        <f t="shared" si="198"/>
        <v>2478000</v>
      </c>
      <c r="BR231" s="13">
        <f>BD231/BD210</f>
        <v>1.75</v>
      </c>
      <c r="BS231" s="13">
        <f t="shared" si="195"/>
        <v>65.706666666666663</v>
      </c>
      <c r="BT231" s="13">
        <f t="shared" si="196"/>
        <v>1050000</v>
      </c>
    </row>
    <row r="233" spans="1:72" x14ac:dyDescent="0.3">
      <c r="A233" s="8" t="s">
        <v>67</v>
      </c>
      <c r="B233" s="8" t="s">
        <v>72</v>
      </c>
      <c r="P233" s="957"/>
      <c r="AC233" s="957"/>
      <c r="AD233" s="957"/>
      <c r="AE233" s="957"/>
      <c r="AF233" s="957"/>
      <c r="AG233" s="957"/>
      <c r="AH233" s="957"/>
      <c r="AI233" s="957"/>
      <c r="AJ233" s="957"/>
    </row>
    <row r="234" spans="1:72" x14ac:dyDescent="0.3">
      <c r="A234" s="8" t="s">
        <v>68</v>
      </c>
      <c r="B234" s="8" t="s">
        <v>68</v>
      </c>
      <c r="P234" s="957"/>
      <c r="AC234" s="192"/>
      <c r="AD234" s="957"/>
      <c r="AE234" s="957"/>
      <c r="AF234" s="957"/>
      <c r="AG234" s="957"/>
      <c r="AH234" s="957"/>
      <c r="AI234" s="957"/>
      <c r="AJ234" s="957"/>
    </row>
    <row r="235" spans="1:72" x14ac:dyDescent="0.3">
      <c r="A235" s="8" t="s">
        <v>69</v>
      </c>
      <c r="B235" s="8" t="s">
        <v>69</v>
      </c>
      <c r="P235" s="957"/>
      <c r="AC235" s="192"/>
      <c r="AD235" s="957"/>
      <c r="AE235" s="957"/>
      <c r="AF235" s="957"/>
      <c r="AG235" s="957"/>
      <c r="AH235" s="957"/>
      <c r="AI235" s="957"/>
      <c r="AJ235" s="957"/>
    </row>
    <row r="236" spans="1:72" x14ac:dyDescent="0.3">
      <c r="A236" s="8" t="s">
        <v>70</v>
      </c>
      <c r="B236" s="8" t="s">
        <v>70</v>
      </c>
      <c r="P236" s="957"/>
      <c r="AC236" s="957"/>
      <c r="AD236" s="957"/>
      <c r="AE236" s="957"/>
      <c r="AF236" s="957"/>
      <c r="AG236" s="957"/>
      <c r="AH236" s="957"/>
      <c r="AI236" s="957"/>
      <c r="AJ236" s="957"/>
    </row>
    <row r="237" spans="1:72" x14ac:dyDescent="0.3">
      <c r="A237" s="8" t="s">
        <v>71</v>
      </c>
      <c r="B237" s="8" t="s">
        <v>71</v>
      </c>
      <c r="P237" s="957"/>
      <c r="AC237" s="957"/>
      <c r="AD237" s="957"/>
      <c r="AE237" s="957"/>
      <c r="AF237" s="957"/>
      <c r="AG237" s="957"/>
      <c r="AH237" s="957"/>
      <c r="AI237" s="957"/>
      <c r="AJ237" s="957"/>
    </row>
    <row r="238" spans="1:72" x14ac:dyDescent="0.3">
      <c r="A238" s="8" t="s">
        <v>74</v>
      </c>
      <c r="B238" s="8" t="s">
        <v>73</v>
      </c>
      <c r="P238" s="957"/>
      <c r="AC238" s="192"/>
      <c r="AD238" s="957"/>
      <c r="AE238" s="957"/>
      <c r="AF238" s="957"/>
      <c r="AG238" s="957"/>
      <c r="AH238" s="957"/>
      <c r="AI238" s="957"/>
      <c r="AJ238" s="957"/>
    </row>
    <row r="239" spans="1:72" x14ac:dyDescent="0.3">
      <c r="P239" s="957"/>
      <c r="AC239" s="192"/>
      <c r="AD239" s="957"/>
      <c r="AE239" s="957"/>
      <c r="AF239" s="957"/>
      <c r="AG239" s="957"/>
      <c r="AH239" s="957"/>
      <c r="AI239" s="957"/>
      <c r="AJ239" s="957"/>
    </row>
    <row r="240" spans="1:72" x14ac:dyDescent="0.3">
      <c r="A240" s="8" t="s">
        <v>67</v>
      </c>
      <c r="B240" s="8" t="s">
        <v>72</v>
      </c>
      <c r="P240" s="957"/>
      <c r="AC240" s="192"/>
      <c r="AD240" s="957"/>
      <c r="AE240" s="957"/>
      <c r="AF240" s="957"/>
      <c r="AG240" s="957"/>
      <c r="AH240" s="957"/>
      <c r="AI240" s="957"/>
      <c r="AJ240" s="957"/>
    </row>
    <row r="241" spans="1:36" x14ac:dyDescent="0.3">
      <c r="A241" s="8" t="s">
        <v>75</v>
      </c>
      <c r="B241" s="8" t="s">
        <v>75</v>
      </c>
      <c r="P241" s="957"/>
      <c r="AC241" s="957"/>
      <c r="AD241" s="957"/>
      <c r="AE241" s="957"/>
      <c r="AF241" s="957"/>
      <c r="AG241" s="957"/>
      <c r="AH241" s="957"/>
      <c r="AI241" s="957"/>
      <c r="AJ241" s="957"/>
    </row>
    <row r="242" spans="1:36" x14ac:dyDescent="0.3">
      <c r="A242" s="8" t="s">
        <v>76</v>
      </c>
      <c r="B242" s="8" t="s">
        <v>76</v>
      </c>
      <c r="P242" s="957"/>
      <c r="AC242" s="957"/>
      <c r="AD242" s="957"/>
      <c r="AE242" s="957"/>
      <c r="AF242" s="957"/>
      <c r="AG242" s="957"/>
      <c r="AH242" s="957"/>
      <c r="AI242" s="957"/>
      <c r="AJ242" s="957"/>
    </row>
    <row r="243" spans="1:36" x14ac:dyDescent="0.3">
      <c r="A243" s="8" t="s">
        <v>70</v>
      </c>
      <c r="B243" s="8" t="s">
        <v>70</v>
      </c>
      <c r="P243" s="957"/>
    </row>
    <row r="244" spans="1:36" x14ac:dyDescent="0.3">
      <c r="A244" s="8" t="s">
        <v>71</v>
      </c>
      <c r="B244" s="8" t="s">
        <v>71</v>
      </c>
      <c r="P244" s="957"/>
    </row>
    <row r="245" spans="1:36" x14ac:dyDescent="0.3">
      <c r="A245" s="8" t="s">
        <v>77</v>
      </c>
      <c r="B245" s="8" t="s">
        <v>77</v>
      </c>
    </row>
    <row r="246" spans="1:36" x14ac:dyDescent="0.3">
      <c r="A246" s="336">
        <v>4.5833333333333337E-2</v>
      </c>
      <c r="B246" s="336">
        <v>4.7916666666666663E-2</v>
      </c>
    </row>
  </sheetData>
  <mergeCells count="924">
    <mergeCell ref="AK117:AK119"/>
    <mergeCell ref="AJ117:AJ119"/>
    <mergeCell ref="AK36:AK37"/>
    <mergeCell ref="AE85:AJ85"/>
    <mergeCell ref="AE106:AJ106"/>
    <mergeCell ref="AJ120:AJ121"/>
    <mergeCell ref="AK120:AK121"/>
    <mergeCell ref="AJ99:AJ100"/>
    <mergeCell ref="AK99:AK100"/>
    <mergeCell ref="AF114:AF116"/>
    <mergeCell ref="AG114:AG116"/>
    <mergeCell ref="AH114:AH116"/>
    <mergeCell ref="AH120:AH121"/>
    <mergeCell ref="AI120:AI121"/>
    <mergeCell ref="AI36:AI37"/>
    <mergeCell ref="AH36:AH37"/>
    <mergeCell ref="AG36:AG37"/>
    <mergeCell ref="AF36:AF37"/>
    <mergeCell ref="AE36:AE37"/>
    <mergeCell ref="AJ78:AJ79"/>
    <mergeCell ref="AK78:AK79"/>
    <mergeCell ref="AF78:AF79"/>
    <mergeCell ref="AG78:AG79"/>
    <mergeCell ref="AH78:AH79"/>
    <mergeCell ref="AK75:AK77"/>
    <mergeCell ref="AD93:AD95"/>
    <mergeCell ref="AE93:AE95"/>
    <mergeCell ref="AF93:AF95"/>
    <mergeCell ref="AG93:AG95"/>
    <mergeCell ref="AH93:AH95"/>
    <mergeCell ref="AI93:AI95"/>
    <mergeCell ref="AD114:AD116"/>
    <mergeCell ref="AE114:AE116"/>
    <mergeCell ref="AJ96:AJ98"/>
    <mergeCell ref="AK96:AK98"/>
    <mergeCell ref="AJ93:AJ95"/>
    <mergeCell ref="AK93:AK95"/>
    <mergeCell ref="AI114:AI116"/>
    <mergeCell ref="AJ114:AJ116"/>
    <mergeCell ref="AK114:AK116"/>
    <mergeCell ref="AD99:AD100"/>
    <mergeCell ref="AE99:AE100"/>
    <mergeCell ref="AF99:AF100"/>
    <mergeCell ref="AG99:AG100"/>
    <mergeCell ref="AH99:AH100"/>
    <mergeCell ref="AI99:AI100"/>
    <mergeCell ref="AD117:AD119"/>
    <mergeCell ref="AE117:AE119"/>
    <mergeCell ref="AF117:AF119"/>
    <mergeCell ref="AG117:AG119"/>
    <mergeCell ref="AH117:AH119"/>
    <mergeCell ref="AI117:AI119"/>
    <mergeCell ref="AD96:AD98"/>
    <mergeCell ref="AF96:AF98"/>
    <mergeCell ref="AG96:AG98"/>
    <mergeCell ref="AH96:AH98"/>
    <mergeCell ref="AI96:AI98"/>
    <mergeCell ref="AD36:AD37"/>
    <mergeCell ref="AI33:AI35"/>
    <mergeCell ref="AE43:AJ43"/>
    <mergeCell ref="AJ57:AJ58"/>
    <mergeCell ref="AG33:AG35"/>
    <mergeCell ref="AF33:AF35"/>
    <mergeCell ref="AE33:AE35"/>
    <mergeCell ref="AJ33:AJ35"/>
    <mergeCell ref="AJ36:AJ37"/>
    <mergeCell ref="AD54:AD56"/>
    <mergeCell ref="AE54:AE56"/>
    <mergeCell ref="AF54:AF56"/>
    <mergeCell ref="AG54:AG56"/>
    <mergeCell ref="AH54:AH56"/>
    <mergeCell ref="AI54:AI56"/>
    <mergeCell ref="AJ54:AJ56"/>
    <mergeCell ref="AK30:AK32"/>
    <mergeCell ref="AJ30:AJ32"/>
    <mergeCell ref="AH33:AH35"/>
    <mergeCell ref="AD33:AD35"/>
    <mergeCell ref="AI30:AI32"/>
    <mergeCell ref="AH30:AH32"/>
    <mergeCell ref="AG30:AG32"/>
    <mergeCell ref="AF30:AF32"/>
    <mergeCell ref="AE30:AE32"/>
    <mergeCell ref="AD30:AD32"/>
    <mergeCell ref="AK33:AK35"/>
    <mergeCell ref="BM64:BP64"/>
    <mergeCell ref="BP57:BP58"/>
    <mergeCell ref="BO57:BO58"/>
    <mergeCell ref="BN57:BN58"/>
    <mergeCell ref="BM57:BM58"/>
    <mergeCell ref="BP78:BP79"/>
    <mergeCell ref="BO78:BO79"/>
    <mergeCell ref="BN78:BN79"/>
    <mergeCell ref="BM78:BM79"/>
    <mergeCell ref="BP75:BP77"/>
    <mergeCell ref="BO75:BO77"/>
    <mergeCell ref="BN75:BN77"/>
    <mergeCell ref="BM75:BM77"/>
    <mergeCell ref="BP72:BP74"/>
    <mergeCell ref="BO72:BO74"/>
    <mergeCell ref="BN72:BN74"/>
    <mergeCell ref="CH64:CL64"/>
    <mergeCell ref="CH71:CL71"/>
    <mergeCell ref="BK9:BK11"/>
    <mergeCell ref="BL9:BL11"/>
    <mergeCell ref="BD12:BD14"/>
    <mergeCell ref="BE12:BE14"/>
    <mergeCell ref="BF12:BF14"/>
    <mergeCell ref="BG12:BG14"/>
    <mergeCell ref="BH12:BH14"/>
    <mergeCell ref="BI12:BI14"/>
    <mergeCell ref="BJ12:BJ14"/>
    <mergeCell ref="BK12:BK14"/>
    <mergeCell ref="BD51:BD53"/>
    <mergeCell ref="BE51:BE53"/>
    <mergeCell ref="BF51:BF53"/>
    <mergeCell ref="BG51:BG53"/>
    <mergeCell ref="BH51:BH53"/>
    <mergeCell ref="BL33:BL35"/>
    <mergeCell ref="BI33:BI35"/>
    <mergeCell ref="BH33:BH35"/>
    <mergeCell ref="BG33:BG35"/>
    <mergeCell ref="BF33:BF35"/>
    <mergeCell ref="BE33:BE35"/>
    <mergeCell ref="BD33:BD35"/>
    <mergeCell ref="CH57:CL57"/>
    <mergeCell ref="BJ9:BJ11"/>
    <mergeCell ref="BP30:BP32"/>
    <mergeCell ref="BN30:BN32"/>
    <mergeCell ref="BM30:BM32"/>
    <mergeCell ref="BL30:BL32"/>
    <mergeCell ref="BK30:BK32"/>
    <mergeCell ref="BJ30:BJ32"/>
    <mergeCell ref="BI30:BI32"/>
    <mergeCell ref="BN33:BN35"/>
    <mergeCell ref="BM33:BM35"/>
    <mergeCell ref="BJ15:BJ16"/>
    <mergeCell ref="BK15:BK16"/>
    <mergeCell ref="BL15:BL16"/>
    <mergeCell ref="BE22:BK22"/>
    <mergeCell ref="BI51:BI53"/>
    <mergeCell ref="BJ51:BJ53"/>
    <mergeCell ref="BK51:BK53"/>
    <mergeCell ref="BE43:BK43"/>
    <mergeCell ref="BP33:BP35"/>
    <mergeCell ref="BQ33:BQ35"/>
    <mergeCell ref="BQ36:BQ37"/>
    <mergeCell ref="BQ51:BQ53"/>
    <mergeCell ref="BN15:BN16"/>
    <mergeCell ref="CF1:CF2"/>
    <mergeCell ref="CH1:CL1"/>
    <mergeCell ref="CH8:CL8"/>
    <mergeCell ref="CH15:CL15"/>
    <mergeCell ref="CH22:CL22"/>
    <mergeCell ref="CH29:CL29"/>
    <mergeCell ref="CH36:CL36"/>
    <mergeCell ref="CH43:CL43"/>
    <mergeCell ref="CH50:CL50"/>
    <mergeCell ref="AD120:AD121"/>
    <mergeCell ref="AE120:AE121"/>
    <mergeCell ref="AF120:AF121"/>
    <mergeCell ref="AG120:AG121"/>
    <mergeCell ref="AE96:AE98"/>
    <mergeCell ref="BW8:CA8"/>
    <mergeCell ref="BW15:CA15"/>
    <mergeCell ref="BW22:CA22"/>
    <mergeCell ref="BW29:CA29"/>
    <mergeCell ref="BW36:CA36"/>
    <mergeCell ref="BH30:BH32"/>
    <mergeCell ref="BG30:BG32"/>
    <mergeCell ref="BF30:BF32"/>
    <mergeCell ref="BE30:BE32"/>
    <mergeCell ref="BD30:BD32"/>
    <mergeCell ref="AX33:AX35"/>
    <mergeCell ref="AR43:AW43"/>
    <mergeCell ref="AR33:AR35"/>
    <mergeCell ref="AS33:AS35"/>
    <mergeCell ref="AT33:AT35"/>
    <mergeCell ref="AU33:AU35"/>
    <mergeCell ref="AD78:AD79"/>
    <mergeCell ref="AE78:AE79"/>
    <mergeCell ref="BM72:BM74"/>
    <mergeCell ref="AI78:AI79"/>
    <mergeCell ref="AD75:AD77"/>
    <mergeCell ref="AE75:AE77"/>
    <mergeCell ref="AF75:AF77"/>
    <mergeCell ref="AG75:AG77"/>
    <mergeCell ref="AH75:AH77"/>
    <mergeCell ref="AI75:AI77"/>
    <mergeCell ref="AK57:AK58"/>
    <mergeCell ref="AD72:AD74"/>
    <mergeCell ref="AE72:AE74"/>
    <mergeCell ref="AF72:AF74"/>
    <mergeCell ref="AG72:AG74"/>
    <mergeCell ref="AH72:AH74"/>
    <mergeCell ref="AI72:AI74"/>
    <mergeCell ref="AJ72:AJ74"/>
    <mergeCell ref="AK72:AK74"/>
    <mergeCell ref="AE64:AJ64"/>
    <mergeCell ref="AD57:AD58"/>
    <mergeCell ref="AE57:AE58"/>
    <mergeCell ref="AF57:AF58"/>
    <mergeCell ref="AG57:AG58"/>
    <mergeCell ref="AH57:AH58"/>
    <mergeCell ref="AI57:AI58"/>
    <mergeCell ref="AJ75:AJ77"/>
    <mergeCell ref="AK54:AK56"/>
    <mergeCell ref="AD51:AD53"/>
    <mergeCell ref="AE51:AE53"/>
    <mergeCell ref="AF51:AF53"/>
    <mergeCell ref="AG51:AG53"/>
    <mergeCell ref="AH51:AH53"/>
    <mergeCell ref="AI51:AI53"/>
    <mergeCell ref="AJ51:AJ53"/>
    <mergeCell ref="AK51:AK53"/>
    <mergeCell ref="AK9:AK11"/>
    <mergeCell ref="AJ9:AJ11"/>
    <mergeCell ref="AC1:AC2"/>
    <mergeCell ref="AD9:AD11"/>
    <mergeCell ref="AE9:AE11"/>
    <mergeCell ref="AF9:AF11"/>
    <mergeCell ref="AG9:AG11"/>
    <mergeCell ref="AH9:AH11"/>
    <mergeCell ref="AI9:AI11"/>
    <mergeCell ref="AE1:AJ1"/>
    <mergeCell ref="AE22:AJ22"/>
    <mergeCell ref="AD12:AD14"/>
    <mergeCell ref="AE12:AE14"/>
    <mergeCell ref="AF12:AF14"/>
    <mergeCell ref="AG12:AG14"/>
    <mergeCell ref="AH12:AH14"/>
    <mergeCell ref="AI12:AI14"/>
    <mergeCell ref="AJ12:AJ14"/>
    <mergeCell ref="AK12:AK14"/>
    <mergeCell ref="AD15:AD16"/>
    <mergeCell ref="AE15:AE16"/>
    <mergeCell ref="AF15:AF16"/>
    <mergeCell ref="AG15:AG16"/>
    <mergeCell ref="AH15:AH16"/>
    <mergeCell ref="AI15:AI16"/>
    <mergeCell ref="AK15:AK16"/>
    <mergeCell ref="AJ15:AJ16"/>
    <mergeCell ref="P120:P121"/>
    <mergeCell ref="Q120:Q121"/>
    <mergeCell ref="R120:R121"/>
    <mergeCell ref="S120:S121"/>
    <mergeCell ref="T120:T121"/>
    <mergeCell ref="U120:U121"/>
    <mergeCell ref="V120:V121"/>
    <mergeCell ref="W120:W121"/>
    <mergeCell ref="X120:X121"/>
    <mergeCell ref="X114:X116"/>
    <mergeCell ref="P117:P119"/>
    <mergeCell ref="Q117:Q119"/>
    <mergeCell ref="R117:R119"/>
    <mergeCell ref="S117:S119"/>
    <mergeCell ref="T117:T119"/>
    <mergeCell ref="U117:U119"/>
    <mergeCell ref="V117:V119"/>
    <mergeCell ref="W117:W119"/>
    <mergeCell ref="X117:X119"/>
    <mergeCell ref="Q106:W106"/>
    <mergeCell ref="P114:P116"/>
    <mergeCell ref="Q114:Q116"/>
    <mergeCell ref="R114:R116"/>
    <mergeCell ref="S114:S116"/>
    <mergeCell ref="T114:T116"/>
    <mergeCell ref="U114:U116"/>
    <mergeCell ref="V114:V116"/>
    <mergeCell ref="W114:W116"/>
    <mergeCell ref="P99:P100"/>
    <mergeCell ref="Q99:Q100"/>
    <mergeCell ref="R99:R100"/>
    <mergeCell ref="S99:S100"/>
    <mergeCell ref="T99:T100"/>
    <mergeCell ref="U99:U100"/>
    <mergeCell ref="V99:V100"/>
    <mergeCell ref="W99:W100"/>
    <mergeCell ref="X99:X100"/>
    <mergeCell ref="X93:X95"/>
    <mergeCell ref="P96:P98"/>
    <mergeCell ref="Q96:Q98"/>
    <mergeCell ref="R96:R98"/>
    <mergeCell ref="S96:S98"/>
    <mergeCell ref="T96:T98"/>
    <mergeCell ref="U96:U98"/>
    <mergeCell ref="V96:V98"/>
    <mergeCell ref="W96:W98"/>
    <mergeCell ref="X96:X98"/>
    <mergeCell ref="Q85:W85"/>
    <mergeCell ref="P93:P95"/>
    <mergeCell ref="Q93:Q95"/>
    <mergeCell ref="R93:R95"/>
    <mergeCell ref="S93:S95"/>
    <mergeCell ref="T93:T95"/>
    <mergeCell ref="U93:U95"/>
    <mergeCell ref="V93:V95"/>
    <mergeCell ref="W93:W95"/>
    <mergeCell ref="P78:P79"/>
    <mergeCell ref="Q78:Q79"/>
    <mergeCell ref="R78:R79"/>
    <mergeCell ref="S78:S79"/>
    <mergeCell ref="T78:T79"/>
    <mergeCell ref="U78:U79"/>
    <mergeCell ref="V78:V79"/>
    <mergeCell ref="W78:W79"/>
    <mergeCell ref="X78:X79"/>
    <mergeCell ref="X72:X74"/>
    <mergeCell ref="P75:P77"/>
    <mergeCell ref="Q75:Q77"/>
    <mergeCell ref="R75:R77"/>
    <mergeCell ref="S75:S77"/>
    <mergeCell ref="T75:T77"/>
    <mergeCell ref="U75:U77"/>
    <mergeCell ref="V75:V77"/>
    <mergeCell ref="W75:W77"/>
    <mergeCell ref="X75:X77"/>
    <mergeCell ref="Q64:W64"/>
    <mergeCell ref="P72:P74"/>
    <mergeCell ref="Q72:Q74"/>
    <mergeCell ref="R72:R74"/>
    <mergeCell ref="S72:S74"/>
    <mergeCell ref="T72:T74"/>
    <mergeCell ref="U72:U74"/>
    <mergeCell ref="V72:V74"/>
    <mergeCell ref="W72:W74"/>
    <mergeCell ref="P57:P58"/>
    <mergeCell ref="Q57:Q58"/>
    <mergeCell ref="R57:R58"/>
    <mergeCell ref="S57:S58"/>
    <mergeCell ref="T57:T58"/>
    <mergeCell ref="U57:U58"/>
    <mergeCell ref="V57:V58"/>
    <mergeCell ref="W57:W58"/>
    <mergeCell ref="X57:X58"/>
    <mergeCell ref="X51:X53"/>
    <mergeCell ref="P54:P56"/>
    <mergeCell ref="Q54:Q56"/>
    <mergeCell ref="R54:R56"/>
    <mergeCell ref="S54:S56"/>
    <mergeCell ref="T54:T56"/>
    <mergeCell ref="U54:U56"/>
    <mergeCell ref="V54:V56"/>
    <mergeCell ref="W54:W56"/>
    <mergeCell ref="X54:X56"/>
    <mergeCell ref="Q43:W43"/>
    <mergeCell ref="P51:P53"/>
    <mergeCell ref="Q51:Q53"/>
    <mergeCell ref="R51:R53"/>
    <mergeCell ref="S51:S53"/>
    <mergeCell ref="T51:T53"/>
    <mergeCell ref="U51:U53"/>
    <mergeCell ref="V51:V53"/>
    <mergeCell ref="W51:W53"/>
    <mergeCell ref="P36:P37"/>
    <mergeCell ref="Q36:Q37"/>
    <mergeCell ref="R36:R37"/>
    <mergeCell ref="S36:S37"/>
    <mergeCell ref="T36:T37"/>
    <mergeCell ref="U36:U37"/>
    <mergeCell ref="V36:V37"/>
    <mergeCell ref="W36:W37"/>
    <mergeCell ref="X36:X37"/>
    <mergeCell ref="X12:X14"/>
    <mergeCell ref="P33:P35"/>
    <mergeCell ref="Q33:Q35"/>
    <mergeCell ref="R33:R35"/>
    <mergeCell ref="S33:S35"/>
    <mergeCell ref="T33:T35"/>
    <mergeCell ref="U33:U35"/>
    <mergeCell ref="V33:V35"/>
    <mergeCell ref="W33:W35"/>
    <mergeCell ref="X33:X35"/>
    <mergeCell ref="S30:S32"/>
    <mergeCell ref="R30:R32"/>
    <mergeCell ref="Q30:Q32"/>
    <mergeCell ref="P30:P32"/>
    <mergeCell ref="U30:U32"/>
    <mergeCell ref="T30:T32"/>
    <mergeCell ref="W30:W32"/>
    <mergeCell ref="V30:V32"/>
    <mergeCell ref="R15:R16"/>
    <mergeCell ref="S15:S16"/>
    <mergeCell ref="T15:T16"/>
    <mergeCell ref="X30:X32"/>
    <mergeCell ref="U15:U16"/>
    <mergeCell ref="V15:V16"/>
    <mergeCell ref="W15:W16"/>
    <mergeCell ref="X15:X16"/>
    <mergeCell ref="Q22:W22"/>
    <mergeCell ref="O1:O2"/>
    <mergeCell ref="Q1:W1"/>
    <mergeCell ref="P9:P11"/>
    <mergeCell ref="Q9:Q11"/>
    <mergeCell ref="R9:R11"/>
    <mergeCell ref="S9:S11"/>
    <mergeCell ref="T9:T11"/>
    <mergeCell ref="U9:U11"/>
    <mergeCell ref="V9:V11"/>
    <mergeCell ref="W9:W11"/>
    <mergeCell ref="X9:X11"/>
    <mergeCell ref="P12:P14"/>
    <mergeCell ref="Q12:Q14"/>
    <mergeCell ref="R12:R14"/>
    <mergeCell ref="S12:S14"/>
    <mergeCell ref="T12:T14"/>
    <mergeCell ref="U12:U14"/>
    <mergeCell ref="V12:V14"/>
    <mergeCell ref="W12:W14"/>
    <mergeCell ref="A1:A2"/>
    <mergeCell ref="C1:I1"/>
    <mergeCell ref="J9:J11"/>
    <mergeCell ref="B12:B14"/>
    <mergeCell ref="C12:C14"/>
    <mergeCell ref="D12:D14"/>
    <mergeCell ref="E12:E14"/>
    <mergeCell ref="F12:F14"/>
    <mergeCell ref="G12:G14"/>
    <mergeCell ref="H12:H14"/>
    <mergeCell ref="I12:I14"/>
    <mergeCell ref="J12:J14"/>
    <mergeCell ref="D9:D11"/>
    <mergeCell ref="C9:C11"/>
    <mergeCell ref="B9:B11"/>
    <mergeCell ref="I9:I11"/>
    <mergeCell ref="F9:F11"/>
    <mergeCell ref="E9:E11"/>
    <mergeCell ref="B30:B32"/>
    <mergeCell ref="I30:I32"/>
    <mergeCell ref="J15:J16"/>
    <mergeCell ref="C22:I22"/>
    <mergeCell ref="B15:B16"/>
    <mergeCell ref="C15:C16"/>
    <mergeCell ref="D15:D16"/>
    <mergeCell ref="E15:E16"/>
    <mergeCell ref="F15:F16"/>
    <mergeCell ref="G15:G16"/>
    <mergeCell ref="E30:E32"/>
    <mergeCell ref="B33:B35"/>
    <mergeCell ref="C33:C35"/>
    <mergeCell ref="D33:D35"/>
    <mergeCell ref="E33:E35"/>
    <mergeCell ref="F33:F35"/>
    <mergeCell ref="G33:G35"/>
    <mergeCell ref="H33:H35"/>
    <mergeCell ref="I33:I35"/>
    <mergeCell ref="J33:J35"/>
    <mergeCell ref="B51:B53"/>
    <mergeCell ref="C51:C53"/>
    <mergeCell ref="D51:D53"/>
    <mergeCell ref="E51:E53"/>
    <mergeCell ref="F51:F53"/>
    <mergeCell ref="B75:B77"/>
    <mergeCell ref="J72:J74"/>
    <mergeCell ref="J36:J37"/>
    <mergeCell ref="C43:I43"/>
    <mergeCell ref="B36:B37"/>
    <mergeCell ref="C36:C37"/>
    <mergeCell ref="D36:D37"/>
    <mergeCell ref="E36:E37"/>
    <mergeCell ref="F36:F37"/>
    <mergeCell ref="B54:B56"/>
    <mergeCell ref="C54:C56"/>
    <mergeCell ref="D54:D56"/>
    <mergeCell ref="E54:E56"/>
    <mergeCell ref="F54:F56"/>
    <mergeCell ref="G54:G56"/>
    <mergeCell ref="H54:H56"/>
    <mergeCell ref="I54:I56"/>
    <mergeCell ref="J54:J56"/>
    <mergeCell ref="B57:B58"/>
    <mergeCell ref="C57:C58"/>
    <mergeCell ref="D57:D58"/>
    <mergeCell ref="E57:E58"/>
    <mergeCell ref="F57:F58"/>
    <mergeCell ref="G57:G58"/>
    <mergeCell ref="B78:B79"/>
    <mergeCell ref="C78:C79"/>
    <mergeCell ref="D78:D79"/>
    <mergeCell ref="E78:E79"/>
    <mergeCell ref="F78:F79"/>
    <mergeCell ref="G78:G79"/>
    <mergeCell ref="B72:B74"/>
    <mergeCell ref="G75:G77"/>
    <mergeCell ref="F75:F77"/>
    <mergeCell ref="E75:E77"/>
    <mergeCell ref="D75:D77"/>
    <mergeCell ref="C75:C77"/>
    <mergeCell ref="F72:F74"/>
    <mergeCell ref="E72:E74"/>
    <mergeCell ref="D72:D74"/>
    <mergeCell ref="C72:C74"/>
    <mergeCell ref="H57:H58"/>
    <mergeCell ref="G51:G53"/>
    <mergeCell ref="H51:H53"/>
    <mergeCell ref="G36:G37"/>
    <mergeCell ref="H36:H37"/>
    <mergeCell ref="H30:H32"/>
    <mergeCell ref="H15:H16"/>
    <mergeCell ref="G30:G32"/>
    <mergeCell ref="F30:F32"/>
    <mergeCell ref="B99:B100"/>
    <mergeCell ref="B96:B98"/>
    <mergeCell ref="B93:B95"/>
    <mergeCell ref="J114:J116"/>
    <mergeCell ref="J117:J119"/>
    <mergeCell ref="C114:C116"/>
    <mergeCell ref="C117:C119"/>
    <mergeCell ref="D93:D95"/>
    <mergeCell ref="D99:D100"/>
    <mergeCell ref="D96:D98"/>
    <mergeCell ref="C99:C100"/>
    <mergeCell ref="C96:C98"/>
    <mergeCell ref="C93:C95"/>
    <mergeCell ref="F99:F100"/>
    <mergeCell ref="F96:F98"/>
    <mergeCell ref="E99:E100"/>
    <mergeCell ref="E96:E98"/>
    <mergeCell ref="C106:I106"/>
    <mergeCell ref="I96:I98"/>
    <mergeCell ref="I99:I100"/>
    <mergeCell ref="F93:F95"/>
    <mergeCell ref="E93:E95"/>
    <mergeCell ref="H99:H100"/>
    <mergeCell ref="F114:F116"/>
    <mergeCell ref="H78:H79"/>
    <mergeCell ref="I78:I79"/>
    <mergeCell ref="J78:J79"/>
    <mergeCell ref="J75:J77"/>
    <mergeCell ref="I75:I77"/>
    <mergeCell ref="H75:H77"/>
    <mergeCell ref="I72:I74"/>
    <mergeCell ref="H72:H74"/>
    <mergeCell ref="G72:G74"/>
    <mergeCell ref="C120:C121"/>
    <mergeCell ref="B120:B121"/>
    <mergeCell ref="B117:B119"/>
    <mergeCell ref="B114:B116"/>
    <mergeCell ref="E120:E121"/>
    <mergeCell ref="E117:E119"/>
    <mergeCell ref="E114:E116"/>
    <mergeCell ref="D120:D121"/>
    <mergeCell ref="D117:D119"/>
    <mergeCell ref="D114:D116"/>
    <mergeCell ref="F117:F119"/>
    <mergeCell ref="F120:F121"/>
    <mergeCell ref="J120:J121"/>
    <mergeCell ref="I120:I121"/>
    <mergeCell ref="I117:I119"/>
    <mergeCell ref="I114:I116"/>
    <mergeCell ref="H96:H98"/>
    <mergeCell ref="H93:H95"/>
    <mergeCell ref="G93:G95"/>
    <mergeCell ref="G99:G100"/>
    <mergeCell ref="G96:G98"/>
    <mergeCell ref="J99:J100"/>
    <mergeCell ref="J96:J98"/>
    <mergeCell ref="J93:J95"/>
    <mergeCell ref="I93:I95"/>
    <mergeCell ref="G120:G121"/>
    <mergeCell ref="H114:H116"/>
    <mergeCell ref="H117:H119"/>
    <mergeCell ref="H120:H121"/>
    <mergeCell ref="BD9:BD11"/>
    <mergeCell ref="BE9:BE11"/>
    <mergeCell ref="BF9:BF11"/>
    <mergeCell ref="BG9:BG11"/>
    <mergeCell ref="BH9:BH11"/>
    <mergeCell ref="BI9:BI11"/>
    <mergeCell ref="AX15:AX16"/>
    <mergeCell ref="G117:G119"/>
    <mergeCell ref="G114:G116"/>
    <mergeCell ref="H9:H11"/>
    <mergeCell ref="G9:G11"/>
    <mergeCell ref="C85:I85"/>
    <mergeCell ref="I57:I58"/>
    <mergeCell ref="I36:I37"/>
    <mergeCell ref="I15:I16"/>
    <mergeCell ref="J57:J58"/>
    <mergeCell ref="C64:I64"/>
    <mergeCell ref="I51:I53"/>
    <mergeCell ref="J51:J53"/>
    <mergeCell ref="J30:J32"/>
    <mergeCell ref="D30:D32"/>
    <mergeCell ref="C30:C32"/>
    <mergeCell ref="P15:P16"/>
    <mergeCell ref="Q15:Q16"/>
    <mergeCell ref="BC1:BC2"/>
    <mergeCell ref="BF15:BF16"/>
    <mergeCell ref="BG15:BG16"/>
    <mergeCell ref="BH15:BH16"/>
    <mergeCell ref="BI15:BI16"/>
    <mergeCell ref="AP1:AP2"/>
    <mergeCell ref="AR1:AW1"/>
    <mergeCell ref="AQ9:AQ11"/>
    <mergeCell ref="AR9:AR11"/>
    <mergeCell ref="AS9:AS11"/>
    <mergeCell ref="AT9:AT11"/>
    <mergeCell ref="AU9:AU11"/>
    <mergeCell ref="AV9:AV11"/>
    <mergeCell ref="AW9:AW11"/>
    <mergeCell ref="AX9:AX11"/>
    <mergeCell ref="AQ12:AQ14"/>
    <mergeCell ref="AR12:AR14"/>
    <mergeCell ref="AS12:AS14"/>
    <mergeCell ref="AT12:AT14"/>
    <mergeCell ref="AU12:AU14"/>
    <mergeCell ref="AV12:AV14"/>
    <mergeCell ref="AW12:AW14"/>
    <mergeCell ref="AX12:AX14"/>
    <mergeCell ref="BD15:BD16"/>
    <mergeCell ref="AT15:AT16"/>
    <mergeCell ref="AU15:AU16"/>
    <mergeCell ref="AV15:AV16"/>
    <mergeCell ref="AW15:AW16"/>
    <mergeCell ref="AQ15:AQ16"/>
    <mergeCell ref="AR15:AR16"/>
    <mergeCell ref="AS15:AS16"/>
    <mergeCell ref="AQ33:AQ35"/>
    <mergeCell ref="AQ51:AQ53"/>
    <mergeCell ref="AR51:AR53"/>
    <mergeCell ref="AS51:AS53"/>
    <mergeCell ref="AT51:AT53"/>
    <mergeCell ref="AU51:AU53"/>
    <mergeCell ref="AV51:AV53"/>
    <mergeCell ref="AW51:AW53"/>
    <mergeCell ref="AV33:AV35"/>
    <mergeCell ref="AW33:AW35"/>
    <mergeCell ref="AR22:AW22"/>
    <mergeCell ref="AW36:AW37"/>
    <mergeCell ref="AQ54:AQ56"/>
    <mergeCell ref="AR54:AR56"/>
    <mergeCell ref="AS54:AS56"/>
    <mergeCell ref="AT54:AT56"/>
    <mergeCell ref="AU54:AU56"/>
    <mergeCell ref="AV54:AV56"/>
    <mergeCell ref="AW54:AW56"/>
    <mergeCell ref="AX54:AX56"/>
    <mergeCell ref="AQ36:AQ37"/>
    <mergeCell ref="AR36:AR37"/>
    <mergeCell ref="AS36:AS37"/>
    <mergeCell ref="AT36:AT37"/>
    <mergeCell ref="AU36:AU37"/>
    <mergeCell ref="AV36:AV37"/>
    <mergeCell ref="AQ30:AQ32"/>
    <mergeCell ref="AR30:AR32"/>
    <mergeCell ref="AS30:AS32"/>
    <mergeCell ref="AT30:AT32"/>
    <mergeCell ref="AU30:AU32"/>
    <mergeCell ref="AV30:AV32"/>
    <mergeCell ref="AW30:AW32"/>
    <mergeCell ref="AX30:AX32"/>
    <mergeCell ref="AX51:AX53"/>
    <mergeCell ref="AX36:AX37"/>
    <mergeCell ref="AQ75:AQ77"/>
    <mergeCell ref="AR75:AR77"/>
    <mergeCell ref="AS75:AS77"/>
    <mergeCell ref="AT75:AT77"/>
    <mergeCell ref="AU75:AU77"/>
    <mergeCell ref="AV75:AV77"/>
    <mergeCell ref="AW75:AW77"/>
    <mergeCell ref="AX75:AX77"/>
    <mergeCell ref="AQ57:AQ58"/>
    <mergeCell ref="AR57:AR58"/>
    <mergeCell ref="AS57:AS58"/>
    <mergeCell ref="AT57:AT58"/>
    <mergeCell ref="AU57:AU58"/>
    <mergeCell ref="AV57:AV58"/>
    <mergeCell ref="AW57:AW58"/>
    <mergeCell ref="AX57:AX58"/>
    <mergeCell ref="AR64:AW64"/>
    <mergeCell ref="AQ72:AQ74"/>
    <mergeCell ref="AR72:AR74"/>
    <mergeCell ref="AS72:AS74"/>
    <mergeCell ref="AT72:AT74"/>
    <mergeCell ref="AU72:AU74"/>
    <mergeCell ref="AV72:AV74"/>
    <mergeCell ref="AW72:AW74"/>
    <mergeCell ref="AQ78:AQ79"/>
    <mergeCell ref="AR78:AR79"/>
    <mergeCell ref="AS78:AS79"/>
    <mergeCell ref="AT78:AT79"/>
    <mergeCell ref="AU78:AU79"/>
    <mergeCell ref="AV78:AV79"/>
    <mergeCell ref="AW78:AW79"/>
    <mergeCell ref="AX78:AX79"/>
    <mergeCell ref="AX72:AX74"/>
    <mergeCell ref="AR85:AW85"/>
    <mergeCell ref="AQ93:AQ95"/>
    <mergeCell ref="AR93:AR95"/>
    <mergeCell ref="AS93:AS95"/>
    <mergeCell ref="AT93:AT95"/>
    <mergeCell ref="AU93:AU95"/>
    <mergeCell ref="AV93:AV95"/>
    <mergeCell ref="AW93:AW95"/>
    <mergeCell ref="AX93:AX95"/>
    <mergeCell ref="AQ96:AQ98"/>
    <mergeCell ref="AR96:AR98"/>
    <mergeCell ref="AS96:AS98"/>
    <mergeCell ref="AT96:AT98"/>
    <mergeCell ref="AU96:AU98"/>
    <mergeCell ref="AV96:AV98"/>
    <mergeCell ref="AW96:AW98"/>
    <mergeCell ref="AX96:AX98"/>
    <mergeCell ref="AQ99:AQ100"/>
    <mergeCell ref="AR99:AR100"/>
    <mergeCell ref="AS99:AS100"/>
    <mergeCell ref="AT99:AT100"/>
    <mergeCell ref="AU99:AU100"/>
    <mergeCell ref="AV99:AV100"/>
    <mergeCell ref="AW99:AW100"/>
    <mergeCell ref="AX99:AX100"/>
    <mergeCell ref="AR106:AW106"/>
    <mergeCell ref="AQ120:AQ121"/>
    <mergeCell ref="AR120:AR121"/>
    <mergeCell ref="AS120:AS121"/>
    <mergeCell ref="AT120:AT121"/>
    <mergeCell ref="AU120:AU121"/>
    <mergeCell ref="AV120:AV121"/>
    <mergeCell ref="AW120:AW121"/>
    <mergeCell ref="AX120:AX121"/>
    <mergeCell ref="AQ114:AQ116"/>
    <mergeCell ref="AR114:AR116"/>
    <mergeCell ref="AS114:AS116"/>
    <mergeCell ref="AT114:AT116"/>
    <mergeCell ref="AU114:AU116"/>
    <mergeCell ref="AV114:AV116"/>
    <mergeCell ref="AW114:AW116"/>
    <mergeCell ref="AX114:AX116"/>
    <mergeCell ref="AQ117:AQ119"/>
    <mergeCell ref="AR117:AR119"/>
    <mergeCell ref="AS117:AS119"/>
    <mergeCell ref="AT117:AT119"/>
    <mergeCell ref="AU117:AU119"/>
    <mergeCell ref="AV117:AV119"/>
    <mergeCell ref="AW117:AW119"/>
    <mergeCell ref="AX117:AX119"/>
    <mergeCell ref="BK33:BK35"/>
    <mergeCell ref="BJ33:BJ35"/>
    <mergeCell ref="BL12:BL14"/>
    <mergeCell ref="BD57:BD58"/>
    <mergeCell ref="BE57:BE58"/>
    <mergeCell ref="BF57:BF58"/>
    <mergeCell ref="BG57:BG58"/>
    <mergeCell ref="BH57:BH58"/>
    <mergeCell ref="BI57:BI58"/>
    <mergeCell ref="BJ57:BJ58"/>
    <mergeCell ref="BK57:BK58"/>
    <mergeCell ref="BL57:BL58"/>
    <mergeCell ref="BD54:BD56"/>
    <mergeCell ref="BE54:BE56"/>
    <mergeCell ref="BF54:BF56"/>
    <mergeCell ref="BG54:BG56"/>
    <mergeCell ref="BH54:BH56"/>
    <mergeCell ref="BI54:BI56"/>
    <mergeCell ref="BJ54:BJ56"/>
    <mergeCell ref="BK54:BK56"/>
    <mergeCell ref="BL54:BL56"/>
    <mergeCell ref="BE15:BE16"/>
    <mergeCell ref="BL51:BL53"/>
    <mergeCell ref="BD36:BD37"/>
    <mergeCell ref="BE36:BE37"/>
    <mergeCell ref="BF36:BF37"/>
    <mergeCell ref="BG36:BG37"/>
    <mergeCell ref="BH36:BH37"/>
    <mergeCell ref="BI36:BI37"/>
    <mergeCell ref="BJ36:BJ37"/>
    <mergeCell ref="BK36:BK37"/>
    <mergeCell ref="BL36:BL37"/>
    <mergeCell ref="BE64:BK64"/>
    <mergeCell ref="BD72:BD74"/>
    <mergeCell ref="BE72:BE74"/>
    <mergeCell ref="BF72:BF74"/>
    <mergeCell ref="BG72:BG74"/>
    <mergeCell ref="BH72:BH74"/>
    <mergeCell ref="BI72:BI74"/>
    <mergeCell ref="BJ72:BJ74"/>
    <mergeCell ref="BK93:BK95"/>
    <mergeCell ref="BE85:BK85"/>
    <mergeCell ref="BD93:BD95"/>
    <mergeCell ref="BE93:BE95"/>
    <mergeCell ref="BF93:BF95"/>
    <mergeCell ref="BG93:BG95"/>
    <mergeCell ref="BH93:BH95"/>
    <mergeCell ref="BI93:BI95"/>
    <mergeCell ref="BJ93:BJ95"/>
    <mergeCell ref="BD78:BD79"/>
    <mergeCell ref="BE78:BE79"/>
    <mergeCell ref="BF78:BF79"/>
    <mergeCell ref="BG78:BG79"/>
    <mergeCell ref="BH78:BH79"/>
    <mergeCell ref="BI78:BI79"/>
    <mergeCell ref="BJ78:BJ79"/>
    <mergeCell ref="BL72:BL74"/>
    <mergeCell ref="BD75:BD77"/>
    <mergeCell ref="BE75:BE77"/>
    <mergeCell ref="BF75:BF77"/>
    <mergeCell ref="BG75:BG77"/>
    <mergeCell ref="BH75:BH77"/>
    <mergeCell ref="BI75:BI77"/>
    <mergeCell ref="BJ75:BJ77"/>
    <mergeCell ref="BK75:BK77"/>
    <mergeCell ref="BL75:BL77"/>
    <mergeCell ref="BK72:BK74"/>
    <mergeCell ref="BD96:BD98"/>
    <mergeCell ref="BE96:BE98"/>
    <mergeCell ref="BF96:BF98"/>
    <mergeCell ref="BG96:BG98"/>
    <mergeCell ref="BH96:BH98"/>
    <mergeCell ref="BI96:BI98"/>
    <mergeCell ref="BJ96:BJ98"/>
    <mergeCell ref="BK96:BK98"/>
    <mergeCell ref="BL96:BL98"/>
    <mergeCell ref="BD99:BD100"/>
    <mergeCell ref="BE99:BE100"/>
    <mergeCell ref="BF99:BF100"/>
    <mergeCell ref="BG99:BG100"/>
    <mergeCell ref="BH99:BH100"/>
    <mergeCell ref="BI99:BI100"/>
    <mergeCell ref="BJ99:BJ100"/>
    <mergeCell ref="BK99:BK100"/>
    <mergeCell ref="BL99:BL100"/>
    <mergeCell ref="BK78:BK79"/>
    <mergeCell ref="BL78:BL79"/>
    <mergeCell ref="BM114:BM116"/>
    <mergeCell ref="BN114:BN116"/>
    <mergeCell ref="BO114:BO116"/>
    <mergeCell ref="BL114:BL116"/>
    <mergeCell ref="BM106:BP106"/>
    <mergeCell ref="BL93:BL95"/>
    <mergeCell ref="BK114:BK116"/>
    <mergeCell ref="BE106:BK106"/>
    <mergeCell ref="BP114:BP116"/>
    <mergeCell ref="BD114:BD116"/>
    <mergeCell ref="BE114:BE116"/>
    <mergeCell ref="BF114:BF116"/>
    <mergeCell ref="BG114:BG116"/>
    <mergeCell ref="BH114:BH116"/>
    <mergeCell ref="BI114:BI116"/>
    <mergeCell ref="BJ114:BJ116"/>
    <mergeCell ref="BH120:BH121"/>
    <mergeCell ref="BI120:BI121"/>
    <mergeCell ref="BJ120:BJ121"/>
    <mergeCell ref="BK120:BK121"/>
    <mergeCell ref="BL120:BL121"/>
    <mergeCell ref="BD117:BD119"/>
    <mergeCell ref="BE117:BE119"/>
    <mergeCell ref="BF117:BF119"/>
    <mergeCell ref="BG117:BG119"/>
    <mergeCell ref="BH117:BH119"/>
    <mergeCell ref="BI117:BI119"/>
    <mergeCell ref="BJ117:BJ119"/>
    <mergeCell ref="BK117:BK119"/>
    <mergeCell ref="BL117:BL119"/>
    <mergeCell ref="BD120:BD121"/>
    <mergeCell ref="BE120:BE121"/>
    <mergeCell ref="BF120:BF121"/>
    <mergeCell ref="BG120:BG121"/>
    <mergeCell ref="BU1:BU2"/>
    <mergeCell ref="BW1:CA1"/>
    <mergeCell ref="BQ9:BQ11"/>
    <mergeCell ref="BQ12:BQ14"/>
    <mergeCell ref="BP9:BP11"/>
    <mergeCell ref="BP12:BP14"/>
    <mergeCell ref="BP15:BP16"/>
    <mergeCell ref="BQ15:BQ16"/>
    <mergeCell ref="BQ30:BQ32"/>
    <mergeCell ref="BM1:BP1"/>
    <mergeCell ref="BM22:BP22"/>
    <mergeCell ref="BP36:BP37"/>
    <mergeCell ref="BM43:BP43"/>
    <mergeCell ref="BM51:BM53"/>
    <mergeCell ref="BN51:BN53"/>
    <mergeCell ref="BP51:BP53"/>
    <mergeCell ref="BM54:BM56"/>
    <mergeCell ref="BN54:BN56"/>
    <mergeCell ref="BO54:BO56"/>
    <mergeCell ref="BP54:BP56"/>
    <mergeCell ref="BO36:BO37"/>
    <mergeCell ref="BQ96:BQ98"/>
    <mergeCell ref="BQ99:BQ100"/>
    <mergeCell ref="BQ114:BQ116"/>
    <mergeCell ref="BQ117:BQ119"/>
    <mergeCell ref="BQ120:BQ121"/>
    <mergeCell ref="BM85:BP85"/>
    <mergeCell ref="BM117:BM119"/>
    <mergeCell ref="BN117:BN119"/>
    <mergeCell ref="BO117:BO119"/>
    <mergeCell ref="BP117:BP119"/>
    <mergeCell ref="BM120:BM121"/>
    <mergeCell ref="BN120:BN121"/>
    <mergeCell ref="BO120:BO121"/>
    <mergeCell ref="BP120:BP121"/>
    <mergeCell ref="BM96:BM98"/>
    <mergeCell ref="BN96:BN98"/>
    <mergeCell ref="BO96:BO98"/>
    <mergeCell ref="BP96:BP98"/>
    <mergeCell ref="BM99:BM100"/>
    <mergeCell ref="BN99:BN100"/>
    <mergeCell ref="BO99:BO100"/>
    <mergeCell ref="BP99:BP100"/>
    <mergeCell ref="BE1:BK1"/>
    <mergeCell ref="BM93:BM95"/>
    <mergeCell ref="BN93:BN95"/>
    <mergeCell ref="BO93:BO95"/>
    <mergeCell ref="BP93:BP95"/>
    <mergeCell ref="BQ72:BQ74"/>
    <mergeCell ref="BQ75:BQ77"/>
    <mergeCell ref="BQ78:BQ79"/>
    <mergeCell ref="BQ93:BQ95"/>
    <mergeCell ref="BQ54:BQ56"/>
    <mergeCell ref="BQ57:BQ58"/>
    <mergeCell ref="BO9:BO11"/>
    <mergeCell ref="BO12:BO14"/>
    <mergeCell ref="BO15:BO16"/>
    <mergeCell ref="BO51:BO53"/>
    <mergeCell ref="BM36:BM37"/>
    <mergeCell ref="BN36:BN37"/>
    <mergeCell ref="BM9:BM11"/>
    <mergeCell ref="BN9:BN11"/>
    <mergeCell ref="BM12:BM14"/>
    <mergeCell ref="BN12:BN14"/>
    <mergeCell ref="BM15:BM16"/>
    <mergeCell ref="BO33:BO35"/>
    <mergeCell ref="BO30:BO3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1129-F849-4EBB-8C8E-1575381499FE}">
  <dimension ref="A1:N209"/>
  <sheetViews>
    <sheetView zoomScale="85" zoomScaleNormal="85" workbookViewId="0">
      <selection activeCell="L10" sqref="L10"/>
    </sheetView>
  </sheetViews>
  <sheetFormatPr defaultRowHeight="14.4" x14ac:dyDescent="0.3"/>
  <cols>
    <col min="1" max="1" width="17.44140625" style="8" bestFit="1" customWidth="1"/>
    <col min="2" max="2" width="14.77734375" style="8" bestFit="1" customWidth="1"/>
    <col min="3" max="9" width="8.88671875" style="8"/>
    <col min="10" max="10" width="9.6640625" customWidth="1"/>
    <col min="14" max="14" width="8.88671875" style="8"/>
  </cols>
  <sheetData>
    <row r="1" spans="1:14" ht="15" thickBot="1" x14ac:dyDescent="0.35">
      <c r="A1" s="1220" t="s">
        <v>36</v>
      </c>
      <c r="B1" s="100" t="s">
        <v>32</v>
      </c>
      <c r="C1" s="1218" t="s">
        <v>52</v>
      </c>
      <c r="D1" s="1222"/>
      <c r="E1" s="1222"/>
      <c r="F1" s="1222"/>
      <c r="G1" s="1222"/>
      <c r="H1" s="1222"/>
      <c r="I1" s="1222"/>
      <c r="J1" s="1219"/>
      <c r="K1" s="343" t="s">
        <v>59</v>
      </c>
      <c r="L1" s="13" t="s">
        <v>42</v>
      </c>
      <c r="N1"/>
    </row>
    <row r="2" spans="1:14" ht="15" thickBot="1" x14ac:dyDescent="0.35">
      <c r="A2" s="1221"/>
      <c r="B2" s="100" t="s">
        <v>33</v>
      </c>
      <c r="C2" s="217">
        <v>0</v>
      </c>
      <c r="D2" s="218">
        <v>1</v>
      </c>
      <c r="E2" s="218">
        <v>2</v>
      </c>
      <c r="F2" s="218" t="s">
        <v>55</v>
      </c>
      <c r="G2" s="218" t="s">
        <v>54</v>
      </c>
      <c r="H2" s="218" t="s">
        <v>56</v>
      </c>
      <c r="I2" s="219" t="s">
        <v>57</v>
      </c>
      <c r="J2" s="151" t="s">
        <v>78</v>
      </c>
      <c r="K2" s="140" t="s">
        <v>59</v>
      </c>
      <c r="L2" s="224"/>
      <c r="N2"/>
    </row>
    <row r="3" spans="1:14" ht="15" thickBot="1" x14ac:dyDescent="0.35">
      <c r="A3" s="197" t="s">
        <v>48</v>
      </c>
      <c r="B3" s="198">
        <v>1</v>
      </c>
      <c r="C3" s="147">
        <v>1800</v>
      </c>
      <c r="D3" s="199">
        <v>9600</v>
      </c>
      <c r="E3" s="200">
        <v>7200</v>
      </c>
      <c r="F3" s="200">
        <v>1800</v>
      </c>
      <c r="G3" s="200">
        <v>1800</v>
      </c>
      <c r="H3" s="200">
        <v>1800</v>
      </c>
      <c r="I3" s="220">
        <v>1800</v>
      </c>
      <c r="J3" s="200">
        <v>7200</v>
      </c>
      <c r="K3" s="199">
        <v>6300</v>
      </c>
      <c r="L3" s="177">
        <f>C3+D3+E3*4+G3*4</f>
        <v>47400</v>
      </c>
      <c r="N3"/>
    </row>
    <row r="4" spans="1:14" ht="15" thickBot="1" x14ac:dyDescent="0.35">
      <c r="A4" s="201" t="s">
        <v>49</v>
      </c>
      <c r="B4" s="202">
        <v>2</v>
      </c>
      <c r="C4" s="203">
        <f>C3</f>
        <v>1800</v>
      </c>
      <c r="D4" s="203">
        <f>D3*B4</f>
        <v>19200</v>
      </c>
      <c r="E4" s="204">
        <f>E3*B4</f>
        <v>14400</v>
      </c>
      <c r="F4" s="204">
        <f>F3*B4</f>
        <v>3600</v>
      </c>
      <c r="G4" s="204">
        <f>G3*B4</f>
        <v>3600</v>
      </c>
      <c r="H4" s="204">
        <f>H3*B4</f>
        <v>3600</v>
      </c>
      <c r="I4" s="221">
        <f>I3*B4</f>
        <v>3600</v>
      </c>
      <c r="J4" s="204">
        <f>J3*B4</f>
        <v>14400</v>
      </c>
      <c r="K4" s="203">
        <f>K3*B4</f>
        <v>12600</v>
      </c>
      <c r="L4" s="177">
        <f>C4+D4+E4*4+G4*4</f>
        <v>93000</v>
      </c>
      <c r="N4"/>
    </row>
    <row r="5" spans="1:14" ht="15" thickBot="1" x14ac:dyDescent="0.35">
      <c r="A5" s="205" t="s">
        <v>50</v>
      </c>
      <c r="B5" s="206">
        <v>3</v>
      </c>
      <c r="C5" s="207">
        <f>C3</f>
        <v>1800</v>
      </c>
      <c r="D5" s="207">
        <f>D3*B5</f>
        <v>28800</v>
      </c>
      <c r="E5" s="208">
        <f>E3*B5</f>
        <v>21600</v>
      </c>
      <c r="F5" s="208">
        <f>F3*B5</f>
        <v>5400</v>
      </c>
      <c r="G5" s="208">
        <f>G3*B5</f>
        <v>5400</v>
      </c>
      <c r="H5" s="208">
        <f>H3*B5</f>
        <v>5400</v>
      </c>
      <c r="I5" s="222">
        <f>I3*B5</f>
        <v>5400</v>
      </c>
      <c r="J5" s="208">
        <f>J3*B5</f>
        <v>21600</v>
      </c>
      <c r="K5" s="207">
        <f>K3*B5</f>
        <v>18900</v>
      </c>
      <c r="L5" s="177">
        <f>C5+D5+E5*4+G5*4</f>
        <v>138600</v>
      </c>
      <c r="N5"/>
    </row>
    <row r="6" spans="1:14" ht="15" thickBot="1" x14ac:dyDescent="0.35">
      <c r="A6" s="209" t="s">
        <v>51</v>
      </c>
      <c r="B6" s="210">
        <v>4</v>
      </c>
      <c r="C6" s="211">
        <f>C3</f>
        <v>1800</v>
      </c>
      <c r="D6" s="211">
        <f>D3*B6</f>
        <v>38400</v>
      </c>
      <c r="E6" s="212">
        <f>E3*B6</f>
        <v>28800</v>
      </c>
      <c r="F6" s="212">
        <f>F3*B6</f>
        <v>7200</v>
      </c>
      <c r="G6" s="212">
        <f>G3*B6</f>
        <v>7200</v>
      </c>
      <c r="H6" s="212">
        <f>H3*B6</f>
        <v>7200</v>
      </c>
      <c r="I6" s="223">
        <f>I3*B6</f>
        <v>7200</v>
      </c>
      <c r="J6" s="212">
        <f>J3*B6</f>
        <v>28800</v>
      </c>
      <c r="K6" s="211">
        <f>K3*B6</f>
        <v>25200</v>
      </c>
      <c r="L6" s="13">
        <f>C6+D6+E6*4+G6*4</f>
        <v>184200</v>
      </c>
      <c r="N6"/>
    </row>
    <row r="7" spans="1:14" ht="15" thickBot="1" x14ac:dyDescent="0.35">
      <c r="L7" s="8"/>
      <c r="N7"/>
    </row>
    <row r="8" spans="1:14" ht="15" thickBot="1" x14ac:dyDescent="0.35">
      <c r="A8" s="215" t="s">
        <v>35</v>
      </c>
      <c r="B8" s="100" t="s">
        <v>32</v>
      </c>
      <c r="C8" s="1218" t="s">
        <v>52</v>
      </c>
      <c r="D8" s="1222"/>
      <c r="E8" s="1222"/>
      <c r="F8" s="1222"/>
      <c r="G8" s="1222"/>
      <c r="H8" s="1222"/>
      <c r="I8" s="1222"/>
      <c r="J8" s="1219"/>
      <c r="K8" s="344" t="s">
        <v>59</v>
      </c>
      <c r="L8" s="9" t="s">
        <v>42</v>
      </c>
      <c r="N8"/>
    </row>
    <row r="9" spans="1:14" ht="15.6" thickTop="1" thickBot="1" x14ac:dyDescent="0.35">
      <c r="A9" s="216" t="s">
        <v>53</v>
      </c>
      <c r="B9" s="167" t="s">
        <v>33</v>
      </c>
      <c r="C9" s="140">
        <v>0</v>
      </c>
      <c r="D9" s="151">
        <v>1</v>
      </c>
      <c r="E9" s="151">
        <v>2</v>
      </c>
      <c r="F9" s="151" t="s">
        <v>55</v>
      </c>
      <c r="G9" s="151" t="s">
        <v>54</v>
      </c>
      <c r="H9" s="151" t="s">
        <v>56</v>
      </c>
      <c r="I9" s="225" t="s">
        <v>57</v>
      </c>
      <c r="J9" s="151" t="s">
        <v>78</v>
      </c>
      <c r="K9" s="140" t="s">
        <v>59</v>
      </c>
      <c r="L9" s="224"/>
      <c r="N9"/>
    </row>
    <row r="10" spans="1:14" ht="15.6" thickTop="1" thickBot="1" x14ac:dyDescent="0.35">
      <c r="A10" s="197" t="s">
        <v>48</v>
      </c>
      <c r="B10" s="198">
        <v>1</v>
      </c>
      <c r="C10" s="199">
        <f>C24+C31*2.33+C38*100</f>
        <v>12650</v>
      </c>
      <c r="D10" s="199">
        <f>D24+D31*2.33+D38*100</f>
        <v>146600</v>
      </c>
      <c r="E10" s="199">
        <f>E24+E31*2.33+E38*100</f>
        <v>105800</v>
      </c>
      <c r="F10" s="199">
        <f>F17+F24+F31*2.33+F38*100</f>
        <v>39950</v>
      </c>
      <c r="G10" s="199">
        <f t="shared" ref="G10:I10" si="0">G24+G31*2.33+G38*100</f>
        <v>39950</v>
      </c>
      <c r="H10" s="199">
        <f t="shared" si="0"/>
        <v>39950</v>
      </c>
      <c r="I10" s="198">
        <f t="shared" si="0"/>
        <v>39950</v>
      </c>
      <c r="J10" s="199">
        <f>J24+J31*2.33+J38*100</f>
        <v>105800</v>
      </c>
      <c r="K10" s="199">
        <f>K24+K31*2.33+K38*100</f>
        <v>1230332.04</v>
      </c>
      <c r="L10" s="318">
        <f>C10+D10+E10*4+G10*4</f>
        <v>742250</v>
      </c>
      <c r="N10"/>
    </row>
    <row r="11" spans="1:14" ht="15" thickBot="1" x14ac:dyDescent="0.35">
      <c r="A11" s="201" t="s">
        <v>49</v>
      </c>
      <c r="B11" s="202">
        <v>2</v>
      </c>
      <c r="C11" s="203">
        <f>C10</f>
        <v>12650</v>
      </c>
      <c r="D11" s="203">
        <f>D10*B11</f>
        <v>293200</v>
      </c>
      <c r="E11" s="204">
        <f>E10*B11</f>
        <v>211600</v>
      </c>
      <c r="F11" s="204">
        <f>F10*B11</f>
        <v>79900</v>
      </c>
      <c r="G11" s="204">
        <f>G10*B11</f>
        <v>79900</v>
      </c>
      <c r="H11" s="204">
        <f>H10*B11</f>
        <v>79900</v>
      </c>
      <c r="I11" s="226">
        <f>I10*B11</f>
        <v>79900</v>
      </c>
      <c r="J11" s="204">
        <f>J10*B11</f>
        <v>211600</v>
      </c>
      <c r="K11" s="203">
        <f>K10*B11</f>
        <v>2460664.08</v>
      </c>
      <c r="L11" s="318">
        <f>C11+D11+E11*4+G11*4</f>
        <v>1471850</v>
      </c>
      <c r="N11"/>
    </row>
    <row r="12" spans="1:14" ht="15" thickBot="1" x14ac:dyDescent="0.35">
      <c r="A12" s="205" t="s">
        <v>50</v>
      </c>
      <c r="B12" s="206">
        <v>3</v>
      </c>
      <c r="C12" s="207">
        <f>C10</f>
        <v>12650</v>
      </c>
      <c r="D12" s="207">
        <f>D10*B12</f>
        <v>439800</v>
      </c>
      <c r="E12" s="208">
        <f>E10*B12</f>
        <v>317400</v>
      </c>
      <c r="F12" s="208">
        <f>F10*B12</f>
        <v>119850</v>
      </c>
      <c r="G12" s="208">
        <f>G10*B12</f>
        <v>119850</v>
      </c>
      <c r="H12" s="208">
        <f>H10*B12</f>
        <v>119850</v>
      </c>
      <c r="I12" s="227">
        <f>I10*B12</f>
        <v>119850</v>
      </c>
      <c r="J12" s="208">
        <f>J10*B12</f>
        <v>317400</v>
      </c>
      <c r="K12" s="207">
        <f>K10*B12</f>
        <v>3690996.12</v>
      </c>
      <c r="L12" s="318">
        <f>C12+D12+E12*4+G12*4</f>
        <v>2201450</v>
      </c>
      <c r="N12"/>
    </row>
    <row r="13" spans="1:14" ht="15" thickBot="1" x14ac:dyDescent="0.35">
      <c r="A13" s="209" t="s">
        <v>51</v>
      </c>
      <c r="B13" s="210">
        <v>4</v>
      </c>
      <c r="C13" s="211">
        <f>C10</f>
        <v>12650</v>
      </c>
      <c r="D13" s="211">
        <f>D10*B13</f>
        <v>586400</v>
      </c>
      <c r="E13" s="212">
        <f>E10*B13</f>
        <v>423200</v>
      </c>
      <c r="F13" s="212">
        <f>F10*B13</f>
        <v>159800</v>
      </c>
      <c r="G13" s="212">
        <f>G10*B13</f>
        <v>159800</v>
      </c>
      <c r="H13" s="212">
        <f>H10*B13</f>
        <v>159800</v>
      </c>
      <c r="I13" s="228">
        <f>I10*B13</f>
        <v>159800</v>
      </c>
      <c r="J13" s="212">
        <f>J10*B13</f>
        <v>423200</v>
      </c>
      <c r="K13" s="211">
        <f>K10*B13</f>
        <v>4921328.16</v>
      </c>
      <c r="L13" s="9">
        <f>C13+D13+E13*4+G13*4</f>
        <v>2931050</v>
      </c>
      <c r="N13"/>
    </row>
    <row r="14" spans="1:14" ht="15" thickBot="1" x14ac:dyDescent="0.35">
      <c r="L14" s="8"/>
      <c r="N14"/>
    </row>
    <row r="15" spans="1:14" ht="15" thickBot="1" x14ac:dyDescent="0.35">
      <c r="A15" s="316" t="s">
        <v>35</v>
      </c>
      <c r="B15" s="100" t="s">
        <v>32</v>
      </c>
      <c r="C15" s="1218" t="s">
        <v>52</v>
      </c>
      <c r="D15" s="1222"/>
      <c r="E15" s="1222"/>
      <c r="F15" s="1222"/>
      <c r="G15" s="1222"/>
      <c r="H15" s="1222"/>
      <c r="I15" s="1222"/>
      <c r="J15" s="1219"/>
      <c r="K15" s="343" t="s">
        <v>59</v>
      </c>
      <c r="L15" s="13" t="s">
        <v>42</v>
      </c>
      <c r="N15"/>
    </row>
    <row r="16" spans="1:14" ht="15.6" thickTop="1" thickBot="1" x14ac:dyDescent="0.35">
      <c r="A16" s="317" t="s">
        <v>66</v>
      </c>
      <c r="B16" s="167" t="s">
        <v>33</v>
      </c>
      <c r="C16" s="140">
        <v>0</v>
      </c>
      <c r="D16" s="151">
        <v>1</v>
      </c>
      <c r="E16" s="151">
        <v>2</v>
      </c>
      <c r="F16" s="218" t="s">
        <v>55</v>
      </c>
      <c r="G16" s="218" t="s">
        <v>54</v>
      </c>
      <c r="H16" s="218" t="s">
        <v>56</v>
      </c>
      <c r="I16" s="219" t="s">
        <v>57</v>
      </c>
      <c r="J16" s="151" t="s">
        <v>78</v>
      </c>
      <c r="K16" s="140" t="s">
        <v>59</v>
      </c>
      <c r="L16" s="179"/>
      <c r="N16"/>
    </row>
    <row r="17" spans="1:14" ht="15.6" thickTop="1" thickBot="1" x14ac:dyDescent="0.35">
      <c r="A17" s="197" t="s">
        <v>48</v>
      </c>
      <c r="B17" s="198">
        <v>1</v>
      </c>
      <c r="C17" s="199">
        <v>0</v>
      </c>
      <c r="D17" s="199">
        <v>0</v>
      </c>
      <c r="E17" s="200">
        <v>0</v>
      </c>
      <c r="F17" s="200">
        <v>3000</v>
      </c>
      <c r="G17" s="200">
        <v>0</v>
      </c>
      <c r="H17" s="200">
        <v>0</v>
      </c>
      <c r="I17" s="220">
        <v>0</v>
      </c>
      <c r="J17" s="200">
        <v>0</v>
      </c>
      <c r="K17" s="199">
        <v>1500</v>
      </c>
      <c r="L17" s="177">
        <f>C17+D17+E17*4+G17*4</f>
        <v>0</v>
      </c>
      <c r="N17"/>
    </row>
    <row r="18" spans="1:14" ht="15" thickBot="1" x14ac:dyDescent="0.35">
      <c r="A18" s="201" t="s">
        <v>49</v>
      </c>
      <c r="B18" s="202">
        <v>2</v>
      </c>
      <c r="C18" s="203">
        <f>C17</f>
        <v>0</v>
      </c>
      <c r="D18" s="203">
        <f>D17*B18</f>
        <v>0</v>
      </c>
      <c r="E18" s="204">
        <f>E17*B18</f>
        <v>0</v>
      </c>
      <c r="F18" s="204">
        <f>F17*B18</f>
        <v>6000</v>
      </c>
      <c r="G18" s="204">
        <f>G17*B18</f>
        <v>0</v>
      </c>
      <c r="H18" s="204">
        <f>H17*B18</f>
        <v>0</v>
      </c>
      <c r="I18" s="221">
        <f>I17*B18</f>
        <v>0</v>
      </c>
      <c r="J18" s="204">
        <f>J17*B18</f>
        <v>0</v>
      </c>
      <c r="K18" s="203">
        <f>K17*B18</f>
        <v>3000</v>
      </c>
      <c r="L18" s="177">
        <f>C18+D18+E18*4+G18*4</f>
        <v>0</v>
      </c>
      <c r="N18"/>
    </row>
    <row r="19" spans="1:14" ht="15" thickBot="1" x14ac:dyDescent="0.35">
      <c r="A19" s="205" t="s">
        <v>50</v>
      </c>
      <c r="B19" s="206">
        <v>3</v>
      </c>
      <c r="C19" s="207">
        <f>C17</f>
        <v>0</v>
      </c>
      <c r="D19" s="207">
        <f>D17*B19</f>
        <v>0</v>
      </c>
      <c r="E19" s="208">
        <f>E17*B19</f>
        <v>0</v>
      </c>
      <c r="F19" s="208">
        <f>F17*B19</f>
        <v>9000</v>
      </c>
      <c r="G19" s="208">
        <f>G17*B19</f>
        <v>0</v>
      </c>
      <c r="H19" s="208">
        <f>H17*B19</f>
        <v>0</v>
      </c>
      <c r="I19" s="222">
        <f>I17*B19</f>
        <v>0</v>
      </c>
      <c r="J19" s="208">
        <f>J17*B19</f>
        <v>0</v>
      </c>
      <c r="K19" s="207">
        <f>K17*B19</f>
        <v>4500</v>
      </c>
      <c r="L19" s="177">
        <f>C19+D19+E19*4+G19*4</f>
        <v>0</v>
      </c>
      <c r="N19"/>
    </row>
    <row r="20" spans="1:14" ht="15" thickBot="1" x14ac:dyDescent="0.35">
      <c r="A20" s="209" t="s">
        <v>51</v>
      </c>
      <c r="B20" s="210">
        <v>4</v>
      </c>
      <c r="C20" s="211">
        <f>C17</f>
        <v>0</v>
      </c>
      <c r="D20" s="211">
        <f>D17*B20</f>
        <v>0</v>
      </c>
      <c r="E20" s="212">
        <f>E17*B20</f>
        <v>0</v>
      </c>
      <c r="F20" s="212">
        <f>F17*B20</f>
        <v>12000</v>
      </c>
      <c r="G20" s="212">
        <f>G17*B20</f>
        <v>0</v>
      </c>
      <c r="H20" s="212">
        <f>H17*B20</f>
        <v>0</v>
      </c>
      <c r="I20" s="223">
        <f>I17*B20</f>
        <v>0</v>
      </c>
      <c r="J20" s="212">
        <f>J17*B20</f>
        <v>0</v>
      </c>
      <c r="K20" s="211">
        <f>K17*B20</f>
        <v>6000</v>
      </c>
      <c r="L20" s="13">
        <f>C20+D20+E20*4+G20*4</f>
        <v>0</v>
      </c>
      <c r="N20"/>
    </row>
    <row r="21" spans="1:14" ht="15" thickBot="1" x14ac:dyDescent="0.35">
      <c r="L21" s="8"/>
      <c r="N21"/>
    </row>
    <row r="22" spans="1:14" ht="15" thickBot="1" x14ac:dyDescent="0.35">
      <c r="A22" s="314" t="s">
        <v>35</v>
      </c>
      <c r="B22" s="100" t="s">
        <v>32</v>
      </c>
      <c r="C22" s="1218" t="s">
        <v>52</v>
      </c>
      <c r="D22" s="1222"/>
      <c r="E22" s="1222"/>
      <c r="F22" s="1222"/>
      <c r="G22" s="1222"/>
      <c r="H22" s="1222"/>
      <c r="I22" s="1222"/>
      <c r="J22" s="1219"/>
      <c r="K22" s="343" t="s">
        <v>59</v>
      </c>
      <c r="L22" s="13" t="s">
        <v>42</v>
      </c>
      <c r="N22"/>
    </row>
    <row r="23" spans="1:14" ht="15.6" thickTop="1" thickBot="1" x14ac:dyDescent="0.35">
      <c r="A23" s="315" t="s">
        <v>65</v>
      </c>
      <c r="B23" s="167" t="s">
        <v>33</v>
      </c>
      <c r="C23" s="140">
        <v>0</v>
      </c>
      <c r="D23" s="151">
        <v>1</v>
      </c>
      <c r="E23" s="151">
        <v>2</v>
      </c>
      <c r="F23" s="218" t="s">
        <v>55</v>
      </c>
      <c r="G23" s="218" t="s">
        <v>54</v>
      </c>
      <c r="H23" s="218" t="s">
        <v>56</v>
      </c>
      <c r="I23" s="219" t="s">
        <v>57</v>
      </c>
      <c r="J23" s="151" t="s">
        <v>78</v>
      </c>
      <c r="K23" s="140" t="s">
        <v>59</v>
      </c>
      <c r="L23" s="233"/>
      <c r="N23"/>
    </row>
    <row r="24" spans="1:14" ht="15.6" thickTop="1" thickBot="1" x14ac:dyDescent="0.35">
      <c r="A24" s="197" t="s">
        <v>48</v>
      </c>
      <c r="B24" s="198">
        <v>1</v>
      </c>
      <c r="C24" s="199">
        <v>1000</v>
      </c>
      <c r="D24" s="199">
        <v>0</v>
      </c>
      <c r="E24" s="200">
        <v>2500</v>
      </c>
      <c r="F24" s="200">
        <v>2000</v>
      </c>
      <c r="G24" s="200">
        <v>5000</v>
      </c>
      <c r="H24" s="200">
        <v>5000</v>
      </c>
      <c r="I24" s="220">
        <v>5000</v>
      </c>
      <c r="J24" s="200">
        <v>2500</v>
      </c>
      <c r="K24" s="199">
        <v>3600</v>
      </c>
      <c r="L24" s="232">
        <f>C24+D24+E24*4+G24*4</f>
        <v>31000</v>
      </c>
      <c r="N24"/>
    </row>
    <row r="25" spans="1:14" ht="15" thickBot="1" x14ac:dyDescent="0.35">
      <c r="A25" s="201" t="s">
        <v>49</v>
      </c>
      <c r="B25" s="202">
        <v>2</v>
      </c>
      <c r="C25" s="203">
        <f>C24*B25</f>
        <v>2000</v>
      </c>
      <c r="D25" s="203">
        <f>D24*B25</f>
        <v>0</v>
      </c>
      <c r="E25" s="204">
        <f>E24*B25</f>
        <v>5000</v>
      </c>
      <c r="F25" s="204">
        <f>F24*B25</f>
        <v>4000</v>
      </c>
      <c r="G25" s="204">
        <f>G24*B25</f>
        <v>10000</v>
      </c>
      <c r="H25" s="204">
        <f>H24*B25</f>
        <v>10000</v>
      </c>
      <c r="I25" s="221">
        <f>I24*B25</f>
        <v>10000</v>
      </c>
      <c r="J25" s="204">
        <f>J24*B25</f>
        <v>5000</v>
      </c>
      <c r="K25" s="203">
        <f>K24*B25</f>
        <v>7200</v>
      </c>
      <c r="L25" s="232">
        <f>C25+D25+E25*4+G25*4</f>
        <v>62000</v>
      </c>
      <c r="N25"/>
    </row>
    <row r="26" spans="1:14" ht="15" thickBot="1" x14ac:dyDescent="0.35">
      <c r="A26" s="205" t="s">
        <v>50</v>
      </c>
      <c r="B26" s="206">
        <v>3</v>
      </c>
      <c r="C26" s="207">
        <f>C24*B26</f>
        <v>3000</v>
      </c>
      <c r="D26" s="207">
        <f>D24*B26</f>
        <v>0</v>
      </c>
      <c r="E26" s="208">
        <f>E24*B26</f>
        <v>7500</v>
      </c>
      <c r="F26" s="208">
        <f>F24*B26</f>
        <v>6000</v>
      </c>
      <c r="G26" s="208">
        <f>G24*B26</f>
        <v>15000</v>
      </c>
      <c r="H26" s="208">
        <f>H24*B26</f>
        <v>15000</v>
      </c>
      <c r="I26" s="222">
        <f>I24*B26</f>
        <v>15000</v>
      </c>
      <c r="J26" s="208">
        <f>J24*B26</f>
        <v>7500</v>
      </c>
      <c r="K26" s="207">
        <f>K24*B26</f>
        <v>10800</v>
      </c>
      <c r="L26" s="232">
        <f>C26+D26+E26*4+G26*4</f>
        <v>93000</v>
      </c>
      <c r="N26"/>
    </row>
    <row r="27" spans="1:14" ht="15" thickBot="1" x14ac:dyDescent="0.35">
      <c r="A27" s="209" t="s">
        <v>51</v>
      </c>
      <c r="B27" s="210">
        <v>4</v>
      </c>
      <c r="C27" s="211">
        <f>C24*B27</f>
        <v>4000</v>
      </c>
      <c r="D27" s="211">
        <f>D24*B27</f>
        <v>0</v>
      </c>
      <c r="E27" s="212">
        <f>E24*B27</f>
        <v>10000</v>
      </c>
      <c r="F27" s="212">
        <f>F24*B27</f>
        <v>8000</v>
      </c>
      <c r="G27" s="212">
        <f>G24*B27</f>
        <v>20000</v>
      </c>
      <c r="H27" s="212">
        <f>H24*B27</f>
        <v>20000</v>
      </c>
      <c r="I27" s="223">
        <f>I24*B27</f>
        <v>20000</v>
      </c>
      <c r="J27" s="212">
        <f>J24*B27</f>
        <v>10000</v>
      </c>
      <c r="K27" s="211">
        <f>K24*B27</f>
        <v>14400</v>
      </c>
      <c r="L27" s="13">
        <f>C27+D27+E27*4+G27*4</f>
        <v>124000</v>
      </c>
      <c r="N27"/>
    </row>
    <row r="28" spans="1:14" ht="15" thickBot="1" x14ac:dyDescent="0.35">
      <c r="L28" s="8"/>
      <c r="N28"/>
    </row>
    <row r="29" spans="1:14" ht="15" thickBot="1" x14ac:dyDescent="0.35">
      <c r="A29" s="162" t="s">
        <v>35</v>
      </c>
      <c r="B29" s="100" t="s">
        <v>32</v>
      </c>
      <c r="C29" s="1218" t="s">
        <v>52</v>
      </c>
      <c r="D29" s="1222"/>
      <c r="E29" s="1222"/>
      <c r="F29" s="1222"/>
      <c r="G29" s="1222"/>
      <c r="H29" s="1222"/>
      <c r="I29" s="1222"/>
      <c r="J29" s="1219"/>
      <c r="K29" s="235" t="s">
        <v>59</v>
      </c>
      <c r="L29" s="13" t="s">
        <v>42</v>
      </c>
      <c r="N29"/>
    </row>
    <row r="30" spans="1:14" ht="15.6" thickTop="1" thickBot="1" x14ac:dyDescent="0.35">
      <c r="A30" s="319" t="s">
        <v>37</v>
      </c>
      <c r="B30" s="100" t="s">
        <v>33</v>
      </c>
      <c r="C30" s="140">
        <v>0</v>
      </c>
      <c r="D30" s="151">
        <v>1</v>
      </c>
      <c r="E30" s="151">
        <v>2</v>
      </c>
      <c r="F30" s="218" t="s">
        <v>55</v>
      </c>
      <c r="G30" s="218" t="s">
        <v>54</v>
      </c>
      <c r="H30" s="218" t="s">
        <v>56</v>
      </c>
      <c r="I30" s="325" t="s">
        <v>57</v>
      </c>
      <c r="J30" s="151" t="s">
        <v>78</v>
      </c>
      <c r="K30" s="140" t="s">
        <v>59</v>
      </c>
      <c r="L30" s="233"/>
      <c r="N30"/>
    </row>
    <row r="31" spans="1:14" ht="15.6" thickTop="1" thickBot="1" x14ac:dyDescent="0.35">
      <c r="A31" s="197" t="s">
        <v>48</v>
      </c>
      <c r="B31" s="198">
        <v>1</v>
      </c>
      <c r="C31" s="199">
        <v>5000</v>
      </c>
      <c r="D31" s="199">
        <v>20000</v>
      </c>
      <c r="E31" s="199">
        <v>10000</v>
      </c>
      <c r="F31" s="199">
        <v>15000</v>
      </c>
      <c r="G31" s="199">
        <v>15000</v>
      </c>
      <c r="H31" s="199">
        <v>15000</v>
      </c>
      <c r="I31" s="198">
        <v>15000</v>
      </c>
      <c r="J31" s="199">
        <v>10000</v>
      </c>
      <c r="K31" s="321">
        <f t="shared" ref="K31" si="1">K38+K45*2.33+K52*100</f>
        <v>371988</v>
      </c>
      <c r="L31" s="232">
        <f>C31+D31+E31*4+G31*4</f>
        <v>125000</v>
      </c>
      <c r="N31"/>
    </row>
    <row r="32" spans="1:14" ht="15" thickBot="1" x14ac:dyDescent="0.35">
      <c r="A32" s="201" t="s">
        <v>49</v>
      </c>
      <c r="B32" s="202">
        <v>2</v>
      </c>
      <c r="C32" s="203">
        <f>C31*B32</f>
        <v>10000</v>
      </c>
      <c r="D32" s="203">
        <f>D31*B32</f>
        <v>40000</v>
      </c>
      <c r="E32" s="204">
        <f>E31*B32</f>
        <v>20000</v>
      </c>
      <c r="F32" s="204">
        <f>F31*B32</f>
        <v>30000</v>
      </c>
      <c r="G32" s="204">
        <f>G31*B32</f>
        <v>30000</v>
      </c>
      <c r="H32" s="204">
        <f>H31*B32</f>
        <v>30000</v>
      </c>
      <c r="I32" s="226">
        <f>I31*B32</f>
        <v>30000</v>
      </c>
      <c r="J32" s="204">
        <f>J31*B32</f>
        <v>20000</v>
      </c>
      <c r="K32" s="322">
        <f>K31*B32</f>
        <v>743976</v>
      </c>
      <c r="L32" s="232">
        <f>C32+D32+E32*4+G32*4</f>
        <v>250000</v>
      </c>
      <c r="N32"/>
    </row>
    <row r="33" spans="1:14" ht="15" thickBot="1" x14ac:dyDescent="0.35">
      <c r="A33" s="205" t="s">
        <v>50</v>
      </c>
      <c r="B33" s="206">
        <v>3</v>
      </c>
      <c r="C33" s="207">
        <f>C31*B33</f>
        <v>15000</v>
      </c>
      <c r="D33" s="207">
        <f>D31*B33</f>
        <v>60000</v>
      </c>
      <c r="E33" s="208">
        <f>E31*B33</f>
        <v>30000</v>
      </c>
      <c r="F33" s="208">
        <f>F31*B33</f>
        <v>45000</v>
      </c>
      <c r="G33" s="208">
        <f>G31*B33</f>
        <v>45000</v>
      </c>
      <c r="H33" s="208">
        <f>H31*B33</f>
        <v>45000</v>
      </c>
      <c r="I33" s="227">
        <f>I31*B33</f>
        <v>45000</v>
      </c>
      <c r="J33" s="208">
        <f>J31*B33</f>
        <v>30000</v>
      </c>
      <c r="K33" s="323">
        <f>K31*B33</f>
        <v>1115964</v>
      </c>
      <c r="L33" s="232">
        <f>C33+D33+E33*4+G33*4</f>
        <v>375000</v>
      </c>
      <c r="N33"/>
    </row>
    <row r="34" spans="1:14" ht="15" thickBot="1" x14ac:dyDescent="0.35">
      <c r="A34" s="209" t="s">
        <v>51</v>
      </c>
      <c r="B34" s="210">
        <v>4</v>
      </c>
      <c r="C34" s="211">
        <f>C31*B34</f>
        <v>20000</v>
      </c>
      <c r="D34" s="211">
        <f>D31*B34</f>
        <v>80000</v>
      </c>
      <c r="E34" s="212">
        <f>E31*B34</f>
        <v>40000</v>
      </c>
      <c r="F34" s="212">
        <f>F31*B34</f>
        <v>60000</v>
      </c>
      <c r="G34" s="212">
        <f>G31*B34</f>
        <v>60000</v>
      </c>
      <c r="H34" s="212">
        <f>H31*B34</f>
        <v>60000</v>
      </c>
      <c r="I34" s="228">
        <f>I31*B34</f>
        <v>60000</v>
      </c>
      <c r="J34" s="212">
        <f>J31*B34</f>
        <v>40000</v>
      </c>
      <c r="K34" s="324">
        <f>K31*B34</f>
        <v>1487952</v>
      </c>
      <c r="L34" s="13">
        <f>C34+D34+E34*4+G34*4</f>
        <v>500000</v>
      </c>
      <c r="N34"/>
    </row>
    <row r="35" spans="1:14" ht="15" thickBot="1" x14ac:dyDescent="0.35">
      <c r="L35" s="8"/>
      <c r="N35"/>
    </row>
    <row r="36" spans="1:14" ht="15" thickBot="1" x14ac:dyDescent="0.35">
      <c r="A36" s="163" t="s">
        <v>35</v>
      </c>
      <c r="B36" s="100" t="s">
        <v>32</v>
      </c>
      <c r="C36" s="1218" t="s">
        <v>52</v>
      </c>
      <c r="D36" s="1222"/>
      <c r="E36" s="1222"/>
      <c r="F36" s="1222"/>
      <c r="G36" s="1222"/>
      <c r="H36" s="1222"/>
      <c r="I36" s="1222"/>
      <c r="J36" s="1219"/>
      <c r="K36" s="234" t="s">
        <v>59</v>
      </c>
      <c r="L36" s="13" t="s">
        <v>42</v>
      </c>
      <c r="N36"/>
    </row>
    <row r="37" spans="1:14" ht="15.6" thickTop="1" thickBot="1" x14ac:dyDescent="0.35">
      <c r="A37" s="173" t="s">
        <v>38</v>
      </c>
      <c r="B37" s="167" t="s">
        <v>33</v>
      </c>
      <c r="C37" s="140">
        <v>0</v>
      </c>
      <c r="D37" s="151">
        <v>1</v>
      </c>
      <c r="E37" s="151">
        <v>2</v>
      </c>
      <c r="F37" s="218" t="s">
        <v>55</v>
      </c>
      <c r="G37" s="218" t="s">
        <v>54</v>
      </c>
      <c r="H37" s="218" t="s">
        <v>56</v>
      </c>
      <c r="I37" s="219" t="s">
        <v>57</v>
      </c>
      <c r="J37" s="151" t="s">
        <v>78</v>
      </c>
      <c r="K37" s="140" t="s">
        <v>59</v>
      </c>
      <c r="L37" s="233"/>
      <c r="N37"/>
    </row>
    <row r="38" spans="1:14" ht="15.6" thickTop="1" thickBot="1" x14ac:dyDescent="0.35">
      <c r="A38" s="197" t="s">
        <v>48</v>
      </c>
      <c r="B38" s="198">
        <v>1</v>
      </c>
      <c r="C38" s="199">
        <v>0</v>
      </c>
      <c r="D38" s="199">
        <v>1000</v>
      </c>
      <c r="E38" s="199">
        <v>800</v>
      </c>
      <c r="F38" s="200">
        <v>0</v>
      </c>
      <c r="G38" s="200">
        <v>0</v>
      </c>
      <c r="H38" s="200">
        <v>0</v>
      </c>
      <c r="I38" s="220">
        <v>0</v>
      </c>
      <c r="J38" s="199">
        <v>800</v>
      </c>
      <c r="K38" s="199">
        <v>3600</v>
      </c>
      <c r="L38" s="232">
        <f>C38+D38+E38*4+G38*4</f>
        <v>4200</v>
      </c>
      <c r="N38"/>
    </row>
    <row r="39" spans="1:14" ht="15" thickBot="1" x14ac:dyDescent="0.35">
      <c r="A39" s="201" t="s">
        <v>49</v>
      </c>
      <c r="B39" s="202">
        <v>2</v>
      </c>
      <c r="C39" s="203">
        <f>C38*B39</f>
        <v>0</v>
      </c>
      <c r="D39" s="203">
        <f>D38*B39</f>
        <v>2000</v>
      </c>
      <c r="E39" s="204">
        <f>E38*B39</f>
        <v>1600</v>
      </c>
      <c r="F39" s="204">
        <f>F38*B39</f>
        <v>0</v>
      </c>
      <c r="G39" s="204">
        <f>G38*B39</f>
        <v>0</v>
      </c>
      <c r="H39" s="204">
        <f>H38*B39</f>
        <v>0</v>
      </c>
      <c r="I39" s="221">
        <f>I38*B39</f>
        <v>0</v>
      </c>
      <c r="J39" s="204">
        <f>J38*B39</f>
        <v>1600</v>
      </c>
      <c r="K39" s="203">
        <f>K38*B39</f>
        <v>7200</v>
      </c>
      <c r="L39" s="232">
        <f>C39+D39+E39*4+G39*4</f>
        <v>8400</v>
      </c>
      <c r="N39"/>
    </row>
    <row r="40" spans="1:14" ht="15" thickBot="1" x14ac:dyDescent="0.35">
      <c r="A40" s="205" t="s">
        <v>50</v>
      </c>
      <c r="B40" s="206">
        <v>3</v>
      </c>
      <c r="C40" s="207">
        <f>C38*B40</f>
        <v>0</v>
      </c>
      <c r="D40" s="207">
        <f>D38*B40</f>
        <v>3000</v>
      </c>
      <c r="E40" s="208">
        <f>E38*B40</f>
        <v>2400</v>
      </c>
      <c r="F40" s="208">
        <f>F38*B40</f>
        <v>0</v>
      </c>
      <c r="G40" s="208">
        <f>G38*B40</f>
        <v>0</v>
      </c>
      <c r="H40" s="208">
        <f>H38*B40</f>
        <v>0</v>
      </c>
      <c r="I40" s="222">
        <f>I38*B40</f>
        <v>0</v>
      </c>
      <c r="J40" s="208">
        <f>J38*B40</f>
        <v>2400</v>
      </c>
      <c r="K40" s="207">
        <f>K38*B40</f>
        <v>10800</v>
      </c>
      <c r="L40" s="232">
        <f>C40+D40+E40*4+G40*4</f>
        <v>12600</v>
      </c>
      <c r="N40"/>
    </row>
    <row r="41" spans="1:14" ht="15" thickBot="1" x14ac:dyDescent="0.35">
      <c r="A41" s="209" t="s">
        <v>51</v>
      </c>
      <c r="B41" s="210">
        <v>4</v>
      </c>
      <c r="C41" s="211">
        <f>C38*B41</f>
        <v>0</v>
      </c>
      <c r="D41" s="211">
        <f>D38*B41</f>
        <v>4000</v>
      </c>
      <c r="E41" s="212">
        <f>E38*B41</f>
        <v>3200</v>
      </c>
      <c r="F41" s="212">
        <f>F38*B41</f>
        <v>0</v>
      </c>
      <c r="G41" s="212">
        <f>G38*B41</f>
        <v>0</v>
      </c>
      <c r="H41" s="212">
        <f>H38*B41</f>
        <v>0</v>
      </c>
      <c r="I41" s="223">
        <f>I38*B41</f>
        <v>0</v>
      </c>
      <c r="J41" s="212">
        <f>J38*B41</f>
        <v>3200</v>
      </c>
      <c r="K41" s="211">
        <f>K38*B41</f>
        <v>14400</v>
      </c>
      <c r="L41" s="13">
        <f>C41+D41+E41*4+G41*4</f>
        <v>16800</v>
      </c>
      <c r="N41"/>
    </row>
    <row r="42" spans="1:14" ht="15" thickBot="1" x14ac:dyDescent="0.35">
      <c r="L42" s="8"/>
      <c r="N42"/>
    </row>
    <row r="43" spans="1:14" ht="15" thickBot="1" x14ac:dyDescent="0.35">
      <c r="A43" s="164" t="s">
        <v>35</v>
      </c>
      <c r="B43" s="100" t="s">
        <v>32</v>
      </c>
      <c r="C43" s="1218" t="s">
        <v>52</v>
      </c>
      <c r="D43" s="1222"/>
      <c r="E43" s="1222"/>
      <c r="F43" s="1222"/>
      <c r="G43" s="1222"/>
      <c r="H43" s="1222"/>
      <c r="I43" s="1222"/>
      <c r="J43" s="1219"/>
      <c r="K43" s="234" t="s">
        <v>59</v>
      </c>
      <c r="L43" s="13" t="s">
        <v>42</v>
      </c>
      <c r="N43"/>
    </row>
    <row r="44" spans="1:14" ht="15.6" thickTop="1" thickBot="1" x14ac:dyDescent="0.35">
      <c r="A44" s="172" t="s">
        <v>39</v>
      </c>
      <c r="B44" s="167" t="s">
        <v>33</v>
      </c>
      <c r="C44" s="140">
        <v>0</v>
      </c>
      <c r="D44" s="151">
        <v>1</v>
      </c>
      <c r="E44" s="151">
        <v>2</v>
      </c>
      <c r="F44" s="218" t="s">
        <v>55</v>
      </c>
      <c r="G44" s="218" t="s">
        <v>54</v>
      </c>
      <c r="H44" s="218" t="s">
        <v>56</v>
      </c>
      <c r="I44" s="219" t="s">
        <v>57</v>
      </c>
      <c r="J44" s="151" t="s">
        <v>78</v>
      </c>
      <c r="K44" s="140" t="s">
        <v>59</v>
      </c>
      <c r="L44" s="233"/>
      <c r="N44"/>
    </row>
    <row r="45" spans="1:14" ht="15.6" thickTop="1" thickBot="1" x14ac:dyDescent="0.35">
      <c r="A45" s="197" t="s">
        <v>48</v>
      </c>
      <c r="B45" s="198">
        <v>1</v>
      </c>
      <c r="C45" s="199">
        <v>0</v>
      </c>
      <c r="D45" s="199">
        <v>250</v>
      </c>
      <c r="E45" s="199">
        <v>200</v>
      </c>
      <c r="F45" s="200">
        <v>0</v>
      </c>
      <c r="G45" s="200">
        <v>0</v>
      </c>
      <c r="H45" s="200">
        <v>0</v>
      </c>
      <c r="I45" s="220">
        <v>0</v>
      </c>
      <c r="J45" s="199">
        <v>200</v>
      </c>
      <c r="K45" s="199">
        <v>3600</v>
      </c>
      <c r="L45" s="232">
        <f>C45+D45+E45*4+G45*4</f>
        <v>1050</v>
      </c>
      <c r="N45"/>
    </row>
    <row r="46" spans="1:14" ht="15" thickBot="1" x14ac:dyDescent="0.35">
      <c r="A46" s="201" t="s">
        <v>49</v>
      </c>
      <c r="B46" s="202">
        <v>2</v>
      </c>
      <c r="C46" s="203">
        <f>C45*B46</f>
        <v>0</v>
      </c>
      <c r="D46" s="203">
        <f>D45*B46</f>
        <v>500</v>
      </c>
      <c r="E46" s="204">
        <f>E45*B46</f>
        <v>400</v>
      </c>
      <c r="F46" s="204">
        <f>F45*B46</f>
        <v>0</v>
      </c>
      <c r="G46" s="204">
        <f>G45*B46</f>
        <v>0</v>
      </c>
      <c r="H46" s="204">
        <f>H45*B46</f>
        <v>0</v>
      </c>
      <c r="I46" s="221">
        <f>I45*B46</f>
        <v>0</v>
      </c>
      <c r="J46" s="204">
        <f>J45*B46</f>
        <v>400</v>
      </c>
      <c r="K46" s="203">
        <f>K45*B46</f>
        <v>7200</v>
      </c>
      <c r="L46" s="232">
        <f>C46+D46+E46*4+G46*4</f>
        <v>2100</v>
      </c>
      <c r="N46"/>
    </row>
    <row r="47" spans="1:14" ht="15" thickBot="1" x14ac:dyDescent="0.35">
      <c r="A47" s="205" t="s">
        <v>50</v>
      </c>
      <c r="B47" s="206">
        <v>3</v>
      </c>
      <c r="C47" s="207">
        <f>C45*B47</f>
        <v>0</v>
      </c>
      <c r="D47" s="207">
        <f>D45*B47</f>
        <v>750</v>
      </c>
      <c r="E47" s="208">
        <f>E45*B47</f>
        <v>600</v>
      </c>
      <c r="F47" s="208">
        <f>F45*B47</f>
        <v>0</v>
      </c>
      <c r="G47" s="208">
        <f>G45*B47</f>
        <v>0</v>
      </c>
      <c r="H47" s="208">
        <f>H45*B47</f>
        <v>0</v>
      </c>
      <c r="I47" s="222">
        <f>I45*B47</f>
        <v>0</v>
      </c>
      <c r="J47" s="208">
        <f>J45*B47</f>
        <v>600</v>
      </c>
      <c r="K47" s="207">
        <f>K45*B47</f>
        <v>10800</v>
      </c>
      <c r="L47" s="232">
        <f>C47+D47+E47*4+G47*4</f>
        <v>3150</v>
      </c>
      <c r="N47"/>
    </row>
    <row r="48" spans="1:14" ht="15" thickBot="1" x14ac:dyDescent="0.35">
      <c r="A48" s="209" t="s">
        <v>51</v>
      </c>
      <c r="B48" s="210">
        <v>4</v>
      </c>
      <c r="C48" s="211">
        <f>C45*B48</f>
        <v>0</v>
      </c>
      <c r="D48" s="211">
        <f>D45*B48</f>
        <v>1000</v>
      </c>
      <c r="E48" s="212">
        <f>E45*B48</f>
        <v>800</v>
      </c>
      <c r="F48" s="212">
        <f>F45*B48</f>
        <v>0</v>
      </c>
      <c r="G48" s="212">
        <f>G45*B48</f>
        <v>0</v>
      </c>
      <c r="H48" s="212">
        <f>H45*B48</f>
        <v>0</v>
      </c>
      <c r="I48" s="223">
        <f>I45*B48</f>
        <v>0</v>
      </c>
      <c r="J48" s="212">
        <f>J45*B48</f>
        <v>800</v>
      </c>
      <c r="K48" s="211">
        <f>K45*B48</f>
        <v>14400</v>
      </c>
      <c r="L48" s="13">
        <f>C48+D48+E48*4+G48*4</f>
        <v>4200</v>
      </c>
      <c r="N48"/>
    </row>
    <row r="49" spans="1:14" ht="15" thickBot="1" x14ac:dyDescent="0.35">
      <c r="L49" s="8"/>
      <c r="N49"/>
    </row>
    <row r="50" spans="1:14" ht="15" thickBot="1" x14ac:dyDescent="0.35">
      <c r="A50" s="165" t="s">
        <v>35</v>
      </c>
      <c r="B50" s="100" t="s">
        <v>32</v>
      </c>
      <c r="C50" s="1218" t="s">
        <v>52</v>
      </c>
      <c r="D50" s="1222"/>
      <c r="E50" s="1222"/>
      <c r="F50" s="1222"/>
      <c r="G50" s="1222"/>
      <c r="H50" s="1222"/>
      <c r="I50" s="1222"/>
      <c r="J50" s="1219"/>
      <c r="K50" s="234" t="s">
        <v>59</v>
      </c>
      <c r="L50" s="13" t="s">
        <v>42</v>
      </c>
      <c r="N50"/>
    </row>
    <row r="51" spans="1:14" ht="15.6" thickTop="1" thickBot="1" x14ac:dyDescent="0.35">
      <c r="A51" s="171" t="s">
        <v>40</v>
      </c>
      <c r="B51" s="167" t="s">
        <v>33</v>
      </c>
      <c r="C51" s="140">
        <v>0</v>
      </c>
      <c r="D51" s="151">
        <v>1</v>
      </c>
      <c r="E51" s="151">
        <v>2</v>
      </c>
      <c r="F51" s="218" t="s">
        <v>55</v>
      </c>
      <c r="G51" s="218" t="s">
        <v>54</v>
      </c>
      <c r="H51" s="218" t="s">
        <v>56</v>
      </c>
      <c r="I51" s="219" t="s">
        <v>57</v>
      </c>
      <c r="J51" s="151" t="s">
        <v>78</v>
      </c>
      <c r="K51" s="140" t="s">
        <v>59</v>
      </c>
      <c r="L51" s="233"/>
      <c r="N51"/>
    </row>
    <row r="52" spans="1:14" ht="15.6" thickTop="1" thickBot="1" x14ac:dyDescent="0.35">
      <c r="A52" s="197" t="s">
        <v>48</v>
      </c>
      <c r="B52" s="198">
        <v>1</v>
      </c>
      <c r="C52" s="199">
        <v>10</v>
      </c>
      <c r="D52" s="199">
        <v>100</v>
      </c>
      <c r="E52" s="199">
        <v>80</v>
      </c>
      <c r="F52" s="200">
        <v>0</v>
      </c>
      <c r="G52" s="200">
        <v>30</v>
      </c>
      <c r="H52" s="200">
        <v>0</v>
      </c>
      <c r="I52" s="220">
        <v>0</v>
      </c>
      <c r="J52" s="199">
        <v>80</v>
      </c>
      <c r="K52" s="199">
        <v>3600</v>
      </c>
      <c r="L52" s="232">
        <f>C52+D52+E52*4+G52*4</f>
        <v>550</v>
      </c>
      <c r="N52"/>
    </row>
    <row r="53" spans="1:14" ht="15" thickBot="1" x14ac:dyDescent="0.35">
      <c r="A53" s="201" t="s">
        <v>49</v>
      </c>
      <c r="B53" s="202">
        <v>2</v>
      </c>
      <c r="C53" s="203">
        <f>C52*B53</f>
        <v>20</v>
      </c>
      <c r="D53" s="203">
        <f>D52*B53</f>
        <v>200</v>
      </c>
      <c r="E53" s="204">
        <f>E52*B53</f>
        <v>160</v>
      </c>
      <c r="F53" s="204">
        <f>F52*B53</f>
        <v>0</v>
      </c>
      <c r="G53" s="204">
        <f>G52*B53</f>
        <v>60</v>
      </c>
      <c r="H53" s="204">
        <f>H52*B53</f>
        <v>0</v>
      </c>
      <c r="I53" s="221">
        <f>I52*B53</f>
        <v>0</v>
      </c>
      <c r="J53" s="204">
        <f>J52*B53</f>
        <v>160</v>
      </c>
      <c r="K53" s="203">
        <f>K52*B53</f>
        <v>7200</v>
      </c>
      <c r="L53" s="232">
        <f>C53+D53+E53*4+G53*4</f>
        <v>1100</v>
      </c>
      <c r="N53"/>
    </row>
    <row r="54" spans="1:14" ht="15" thickBot="1" x14ac:dyDescent="0.35">
      <c r="A54" s="205" t="s">
        <v>50</v>
      </c>
      <c r="B54" s="206">
        <v>3</v>
      </c>
      <c r="C54" s="207">
        <f>C52*B54</f>
        <v>30</v>
      </c>
      <c r="D54" s="207">
        <f>D52*B54</f>
        <v>300</v>
      </c>
      <c r="E54" s="208">
        <f>E52*B54</f>
        <v>240</v>
      </c>
      <c r="F54" s="208">
        <f>F52*B54</f>
        <v>0</v>
      </c>
      <c r="G54" s="208">
        <f>G52*B54</f>
        <v>90</v>
      </c>
      <c r="H54" s="208">
        <f>H52*B54</f>
        <v>0</v>
      </c>
      <c r="I54" s="222">
        <f>I52*B54</f>
        <v>0</v>
      </c>
      <c r="J54" s="208">
        <f>J52*B54</f>
        <v>240</v>
      </c>
      <c r="K54" s="207">
        <f>K52*B54</f>
        <v>10800</v>
      </c>
      <c r="L54" s="232">
        <f>C54+D54+E54*4+G54*4</f>
        <v>1650</v>
      </c>
      <c r="N54"/>
    </row>
    <row r="55" spans="1:14" ht="15" thickBot="1" x14ac:dyDescent="0.35">
      <c r="A55" s="209" t="s">
        <v>51</v>
      </c>
      <c r="B55" s="210">
        <v>4</v>
      </c>
      <c r="C55" s="211">
        <f>C52*B55</f>
        <v>40</v>
      </c>
      <c r="D55" s="211">
        <f>D52*B55</f>
        <v>400</v>
      </c>
      <c r="E55" s="212">
        <f>E52*B55</f>
        <v>320</v>
      </c>
      <c r="F55" s="212">
        <f>F52*B55</f>
        <v>0</v>
      </c>
      <c r="G55" s="212">
        <f>G52*B55</f>
        <v>120</v>
      </c>
      <c r="H55" s="212">
        <f>H52*B55</f>
        <v>0</v>
      </c>
      <c r="I55" s="223">
        <f>I52*B55</f>
        <v>0</v>
      </c>
      <c r="J55" s="212">
        <f>J52*B55</f>
        <v>320</v>
      </c>
      <c r="K55" s="211">
        <f>K52*B55</f>
        <v>14400</v>
      </c>
      <c r="L55" s="13">
        <f>C55+D55+E55*4+G55*4</f>
        <v>2200</v>
      </c>
      <c r="N55"/>
    </row>
    <row r="56" spans="1:14" ht="15" thickBot="1" x14ac:dyDescent="0.35">
      <c r="L56" s="8"/>
      <c r="N56"/>
    </row>
    <row r="57" spans="1:14" ht="15" thickBot="1" x14ac:dyDescent="0.35">
      <c r="A57" s="213" t="s">
        <v>35</v>
      </c>
      <c r="B57" s="100" t="s">
        <v>32</v>
      </c>
      <c r="C57" s="1218" t="s">
        <v>52</v>
      </c>
      <c r="D57" s="1222"/>
      <c r="E57" s="1222"/>
      <c r="F57" s="1222"/>
      <c r="G57" s="1222"/>
      <c r="H57" s="1222"/>
      <c r="I57" s="1222"/>
      <c r="J57" s="1219"/>
      <c r="K57" s="234" t="s">
        <v>59</v>
      </c>
      <c r="L57" s="13" t="s">
        <v>42</v>
      </c>
      <c r="N57"/>
    </row>
    <row r="58" spans="1:14" ht="15.6" thickTop="1" thickBot="1" x14ac:dyDescent="0.35">
      <c r="A58" s="214" t="s">
        <v>41</v>
      </c>
      <c r="B58" s="167" t="s">
        <v>33</v>
      </c>
      <c r="C58" s="140">
        <v>0</v>
      </c>
      <c r="D58" s="151">
        <v>1</v>
      </c>
      <c r="E58" s="151">
        <v>2</v>
      </c>
      <c r="F58" s="218" t="s">
        <v>55</v>
      </c>
      <c r="G58" s="218" t="s">
        <v>54</v>
      </c>
      <c r="H58" s="218" t="s">
        <v>56</v>
      </c>
      <c r="I58" s="219" t="s">
        <v>57</v>
      </c>
      <c r="J58" s="151" t="s">
        <v>78</v>
      </c>
      <c r="K58" s="140" t="s">
        <v>59</v>
      </c>
      <c r="L58" s="233"/>
      <c r="N58"/>
    </row>
    <row r="59" spans="1:14" ht="15.6" thickTop="1" thickBot="1" x14ac:dyDescent="0.35">
      <c r="A59" s="197" t="s">
        <v>48</v>
      </c>
      <c r="B59" s="198">
        <v>1</v>
      </c>
      <c r="C59" s="199">
        <v>3</v>
      </c>
      <c r="D59" s="199">
        <v>30</v>
      </c>
      <c r="E59" s="200">
        <v>25</v>
      </c>
      <c r="F59" s="200">
        <v>0</v>
      </c>
      <c r="G59" s="200">
        <v>9</v>
      </c>
      <c r="H59" s="200">
        <v>0</v>
      </c>
      <c r="I59" s="220">
        <v>0</v>
      </c>
      <c r="J59" s="200">
        <v>25</v>
      </c>
      <c r="K59" s="199">
        <v>3600</v>
      </c>
      <c r="L59" s="232">
        <f>C59+D59+E59*4+G59*4</f>
        <v>169</v>
      </c>
      <c r="N59"/>
    </row>
    <row r="60" spans="1:14" ht="15" thickBot="1" x14ac:dyDescent="0.35">
      <c r="A60" s="201" t="s">
        <v>49</v>
      </c>
      <c r="B60" s="202">
        <v>2</v>
      </c>
      <c r="C60" s="203">
        <f>C59*B60</f>
        <v>6</v>
      </c>
      <c r="D60" s="203">
        <f>D59*B60</f>
        <v>60</v>
      </c>
      <c r="E60" s="204">
        <f>E59*B60</f>
        <v>50</v>
      </c>
      <c r="F60" s="204">
        <f>F59*B60</f>
        <v>0</v>
      </c>
      <c r="G60" s="204">
        <f>G59*B60</f>
        <v>18</v>
      </c>
      <c r="H60" s="204">
        <f>H59*B60</f>
        <v>0</v>
      </c>
      <c r="I60" s="221">
        <f>I59*B60</f>
        <v>0</v>
      </c>
      <c r="J60" s="204">
        <f>J59*B60</f>
        <v>50</v>
      </c>
      <c r="K60" s="203">
        <f>K59*B60</f>
        <v>7200</v>
      </c>
      <c r="L60" s="232">
        <f>C60+D60+E60*4+G60*4</f>
        <v>338</v>
      </c>
      <c r="N60"/>
    </row>
    <row r="61" spans="1:14" ht="15" thickBot="1" x14ac:dyDescent="0.35">
      <c r="A61" s="205" t="s">
        <v>50</v>
      </c>
      <c r="B61" s="206">
        <v>3</v>
      </c>
      <c r="C61" s="207">
        <f>C59*B61</f>
        <v>9</v>
      </c>
      <c r="D61" s="207">
        <f>D59*B61</f>
        <v>90</v>
      </c>
      <c r="E61" s="208">
        <f>E59*B61</f>
        <v>75</v>
      </c>
      <c r="F61" s="208">
        <f>F59*B61</f>
        <v>0</v>
      </c>
      <c r="G61" s="208">
        <f>G59*B61</f>
        <v>27</v>
      </c>
      <c r="H61" s="208">
        <f>H59*B61</f>
        <v>0</v>
      </c>
      <c r="I61" s="222">
        <f>I59*B61</f>
        <v>0</v>
      </c>
      <c r="J61" s="208">
        <f>J59*B61</f>
        <v>75</v>
      </c>
      <c r="K61" s="207">
        <f>K59*B61</f>
        <v>10800</v>
      </c>
      <c r="L61" s="232">
        <f>C61+D61+E61*4+G61*4</f>
        <v>507</v>
      </c>
      <c r="N61"/>
    </row>
    <row r="62" spans="1:14" ht="15" thickBot="1" x14ac:dyDescent="0.35">
      <c r="A62" s="209" t="s">
        <v>51</v>
      </c>
      <c r="B62" s="210">
        <v>4</v>
      </c>
      <c r="C62" s="211">
        <f>C59*B62</f>
        <v>12</v>
      </c>
      <c r="D62" s="211">
        <f>D59*B62</f>
        <v>120</v>
      </c>
      <c r="E62" s="212">
        <f>E59*B62</f>
        <v>100</v>
      </c>
      <c r="F62" s="212">
        <f>F59*B62</f>
        <v>0</v>
      </c>
      <c r="G62" s="212">
        <f>G59*B62</f>
        <v>36</v>
      </c>
      <c r="H62" s="212">
        <f>H59*B62</f>
        <v>0</v>
      </c>
      <c r="I62" s="223">
        <f>I59*B62</f>
        <v>0</v>
      </c>
      <c r="J62" s="212">
        <f>J59*B62</f>
        <v>100</v>
      </c>
      <c r="K62" s="211">
        <f>K59*B62</f>
        <v>14400</v>
      </c>
      <c r="L62" s="13">
        <f>C62+D62+E62*4+G62*4</f>
        <v>676</v>
      </c>
      <c r="N62"/>
    </row>
    <row r="63" spans="1:14" ht="15" thickBot="1" x14ac:dyDescent="0.35">
      <c r="L63" s="8"/>
      <c r="N63"/>
    </row>
    <row r="64" spans="1:14" ht="15" thickBot="1" x14ac:dyDescent="0.35">
      <c r="A64" s="415" t="s">
        <v>44</v>
      </c>
      <c r="B64" s="100" t="s">
        <v>32</v>
      </c>
      <c r="C64" s="1218" t="s">
        <v>52</v>
      </c>
      <c r="D64" s="1222"/>
      <c r="E64" s="1222"/>
      <c r="F64" s="1222"/>
      <c r="G64" s="1222"/>
      <c r="H64" s="1222"/>
      <c r="I64" s="1222"/>
      <c r="J64" s="1219"/>
      <c r="K64" s="234" t="s">
        <v>59</v>
      </c>
      <c r="L64" s="13" t="s">
        <v>42</v>
      </c>
      <c r="N64"/>
    </row>
    <row r="65" spans="1:14" ht="15.6" thickTop="1" thickBot="1" x14ac:dyDescent="0.35">
      <c r="A65" s="416" t="s">
        <v>47</v>
      </c>
      <c r="B65" s="167" t="s">
        <v>33</v>
      </c>
      <c r="C65" s="140">
        <v>0</v>
      </c>
      <c r="D65" s="151">
        <v>1</v>
      </c>
      <c r="E65" s="151">
        <v>2</v>
      </c>
      <c r="F65" s="218" t="s">
        <v>55</v>
      </c>
      <c r="G65" s="218" t="s">
        <v>54</v>
      </c>
      <c r="H65" s="218" t="s">
        <v>56</v>
      </c>
      <c r="I65" s="219" t="s">
        <v>57</v>
      </c>
      <c r="J65" s="151" t="s">
        <v>78</v>
      </c>
      <c r="K65" s="140" t="s">
        <v>58</v>
      </c>
      <c r="L65" s="233"/>
      <c r="N65"/>
    </row>
    <row r="66" spans="1:14" ht="15.6" thickTop="1" thickBot="1" x14ac:dyDescent="0.35">
      <c r="A66" s="197" t="s">
        <v>48</v>
      </c>
      <c r="B66" s="198">
        <v>1</v>
      </c>
      <c r="C66" s="199">
        <v>1800</v>
      </c>
      <c r="D66" s="199">
        <v>3600</v>
      </c>
      <c r="E66" s="200">
        <v>3600</v>
      </c>
      <c r="F66" s="200">
        <v>0</v>
      </c>
      <c r="G66" s="200">
        <v>0</v>
      </c>
      <c r="H66" s="200">
        <v>0</v>
      </c>
      <c r="I66" s="220">
        <v>0</v>
      </c>
      <c r="J66" s="200">
        <v>3600</v>
      </c>
      <c r="K66" s="199">
        <v>3600</v>
      </c>
      <c r="L66" s="232">
        <f>C66+D66+E66*4+G66*4</f>
        <v>19800</v>
      </c>
      <c r="N66"/>
    </row>
    <row r="67" spans="1:14" ht="15" thickBot="1" x14ac:dyDescent="0.35">
      <c r="A67" s="201" t="s">
        <v>49</v>
      </c>
      <c r="B67" s="202">
        <v>2</v>
      </c>
      <c r="C67" s="144">
        <f>C66</f>
        <v>1800</v>
      </c>
      <c r="D67" s="203">
        <f>D66*B67</f>
        <v>7200</v>
      </c>
      <c r="E67" s="204">
        <f>E66*B67</f>
        <v>7200</v>
      </c>
      <c r="F67" s="204">
        <f>F66*B67</f>
        <v>0</v>
      </c>
      <c r="G67" s="204">
        <f>G66*B67</f>
        <v>0</v>
      </c>
      <c r="H67" s="204">
        <f>H66*B67</f>
        <v>0</v>
      </c>
      <c r="I67" s="221">
        <f>I66*B67</f>
        <v>0</v>
      </c>
      <c r="J67" s="204">
        <f>J66*B67</f>
        <v>7200</v>
      </c>
      <c r="K67" s="203">
        <f>K66*B67</f>
        <v>7200</v>
      </c>
      <c r="L67" s="232">
        <f>C67+D67+E67*4+G67*4</f>
        <v>37800</v>
      </c>
      <c r="N67"/>
    </row>
    <row r="68" spans="1:14" ht="15" thickBot="1" x14ac:dyDescent="0.35">
      <c r="A68" s="205" t="s">
        <v>50</v>
      </c>
      <c r="B68" s="206">
        <v>3</v>
      </c>
      <c r="C68" s="207">
        <f>C66</f>
        <v>1800</v>
      </c>
      <c r="D68" s="207">
        <f>D66*B68</f>
        <v>10800</v>
      </c>
      <c r="E68" s="208">
        <f>E66*B68</f>
        <v>10800</v>
      </c>
      <c r="F68" s="208">
        <f>F66*B68</f>
        <v>0</v>
      </c>
      <c r="G68" s="208">
        <f>G66*B68</f>
        <v>0</v>
      </c>
      <c r="H68" s="208">
        <f>H66*B68</f>
        <v>0</v>
      </c>
      <c r="I68" s="222">
        <f>I66*B68</f>
        <v>0</v>
      </c>
      <c r="J68" s="208">
        <f>J66*B68</f>
        <v>10800</v>
      </c>
      <c r="K68" s="207">
        <f>K66*B68</f>
        <v>10800</v>
      </c>
      <c r="L68" s="232">
        <f>C68+D68+E68*4+G68*4</f>
        <v>55800</v>
      </c>
      <c r="N68"/>
    </row>
    <row r="69" spans="1:14" ht="15" thickBot="1" x14ac:dyDescent="0.35">
      <c r="A69" s="209" t="s">
        <v>51</v>
      </c>
      <c r="B69" s="210">
        <v>4</v>
      </c>
      <c r="C69" s="211">
        <f>C66</f>
        <v>1800</v>
      </c>
      <c r="D69" s="211">
        <f>D66*B69</f>
        <v>14400</v>
      </c>
      <c r="E69" s="212">
        <f>E66*B69</f>
        <v>14400</v>
      </c>
      <c r="F69" s="212">
        <f>F66*B69</f>
        <v>0</v>
      </c>
      <c r="G69" s="212">
        <f>G66*B69</f>
        <v>0</v>
      </c>
      <c r="H69" s="212">
        <f>H66*B69</f>
        <v>0</v>
      </c>
      <c r="I69" s="223">
        <f>I66*B69</f>
        <v>0</v>
      </c>
      <c r="J69" s="212">
        <f>J66*B69</f>
        <v>14400</v>
      </c>
      <c r="K69" s="211">
        <f>K66*B69</f>
        <v>14400</v>
      </c>
      <c r="L69" s="13">
        <f>C69+D69+E69*4+G69*4</f>
        <v>73800</v>
      </c>
      <c r="N69"/>
    </row>
    <row r="70" spans="1:14" ht="15" thickBot="1" x14ac:dyDescent="0.35">
      <c r="A70" s="192"/>
      <c r="B70" s="194"/>
      <c r="C70" s="194"/>
      <c r="D70" s="194"/>
      <c r="E70" s="194"/>
      <c r="F70" s="194"/>
      <c r="G70" s="194"/>
      <c r="H70" s="194"/>
      <c r="I70" s="194"/>
      <c r="N70"/>
    </row>
    <row r="71" spans="1:14" ht="15" thickBot="1" x14ac:dyDescent="0.35">
      <c r="A71" s="162" t="s">
        <v>44</v>
      </c>
      <c r="B71" s="100" t="s">
        <v>32</v>
      </c>
      <c r="C71" s="1218" t="s">
        <v>52</v>
      </c>
      <c r="D71" s="1222"/>
      <c r="E71" s="1222"/>
      <c r="F71" s="1222"/>
      <c r="G71" s="1222"/>
      <c r="H71" s="1222"/>
      <c r="I71" s="1222"/>
      <c r="J71" s="1219"/>
      <c r="K71" s="341" t="s">
        <v>59</v>
      </c>
      <c r="L71" s="13" t="s">
        <v>42</v>
      </c>
      <c r="N71" s="194"/>
    </row>
    <row r="72" spans="1:14" ht="15.6" thickTop="1" thickBot="1" x14ac:dyDescent="0.35">
      <c r="A72" s="170" t="s">
        <v>37</v>
      </c>
      <c r="B72" s="167" t="s">
        <v>33</v>
      </c>
      <c r="C72" s="140">
        <v>0</v>
      </c>
      <c r="D72" s="151">
        <v>1</v>
      </c>
      <c r="E72" s="151">
        <v>2</v>
      </c>
      <c r="F72" s="218" t="s">
        <v>55</v>
      </c>
      <c r="G72" s="218" t="s">
        <v>54</v>
      </c>
      <c r="H72" s="218" t="s">
        <v>56</v>
      </c>
      <c r="I72" s="219" t="s">
        <v>57</v>
      </c>
      <c r="J72" s="151" t="s">
        <v>78</v>
      </c>
      <c r="K72" s="140" t="s">
        <v>59</v>
      </c>
      <c r="L72" s="377"/>
      <c r="N72" s="193"/>
    </row>
    <row r="73" spans="1:14" ht="15.6" thickTop="1" thickBot="1" x14ac:dyDescent="0.35">
      <c r="A73" s="197" t="s">
        <v>48</v>
      </c>
      <c r="B73" s="198">
        <v>1</v>
      </c>
      <c r="C73" s="199">
        <v>1800</v>
      </c>
      <c r="D73" s="199">
        <v>3600</v>
      </c>
      <c r="E73" s="200">
        <v>3600</v>
      </c>
      <c r="F73" s="200">
        <v>0</v>
      </c>
      <c r="G73" s="200">
        <v>0</v>
      </c>
      <c r="H73" s="200">
        <v>0</v>
      </c>
      <c r="I73" s="220">
        <v>0</v>
      </c>
      <c r="J73" s="200">
        <v>3600</v>
      </c>
      <c r="K73" s="199">
        <v>3600</v>
      </c>
      <c r="L73" s="376">
        <f>C73+D73+E73*4+G73*4</f>
        <v>19800</v>
      </c>
      <c r="N73" s="193"/>
    </row>
    <row r="74" spans="1:14" ht="15" thickBot="1" x14ac:dyDescent="0.35">
      <c r="A74" s="201" t="s">
        <v>49</v>
      </c>
      <c r="B74" s="202">
        <v>2</v>
      </c>
      <c r="C74" s="203">
        <f>C73</f>
        <v>1800</v>
      </c>
      <c r="D74" s="203">
        <f>D73*B74</f>
        <v>7200</v>
      </c>
      <c r="E74" s="204">
        <f>E73*B74</f>
        <v>7200</v>
      </c>
      <c r="F74" s="204">
        <f>F73*B74</f>
        <v>0</v>
      </c>
      <c r="G74" s="204">
        <f>G73*B74</f>
        <v>0</v>
      </c>
      <c r="H74" s="204">
        <f>H73*B74</f>
        <v>0</v>
      </c>
      <c r="I74" s="221">
        <f>I73*B74</f>
        <v>0</v>
      </c>
      <c r="J74" s="204">
        <f>J73*B74</f>
        <v>7200</v>
      </c>
      <c r="K74" s="203">
        <f>K73*B74</f>
        <v>7200</v>
      </c>
      <c r="L74" s="376">
        <f>C74+D74+E74*4+G74*4</f>
        <v>37800</v>
      </c>
      <c r="N74" s="193"/>
    </row>
    <row r="75" spans="1:14" ht="15" thickBot="1" x14ac:dyDescent="0.35">
      <c r="A75" s="205" t="s">
        <v>50</v>
      </c>
      <c r="B75" s="206">
        <v>3</v>
      </c>
      <c r="C75" s="987">
        <f>C73</f>
        <v>1800</v>
      </c>
      <c r="D75" s="207">
        <f>D73*B75</f>
        <v>10800</v>
      </c>
      <c r="E75" s="208">
        <f>E73*B75</f>
        <v>10800</v>
      </c>
      <c r="F75" s="208">
        <f>F73*B75</f>
        <v>0</v>
      </c>
      <c r="G75" s="208">
        <f>G73*B75</f>
        <v>0</v>
      </c>
      <c r="H75" s="208">
        <f>H73*B75</f>
        <v>0</v>
      </c>
      <c r="I75" s="222">
        <f>I73*B75</f>
        <v>0</v>
      </c>
      <c r="J75" s="208">
        <f>J73*B75</f>
        <v>10800</v>
      </c>
      <c r="K75" s="207">
        <f>K73*B75</f>
        <v>10800</v>
      </c>
      <c r="L75" s="376">
        <f>C75+D75+E75*4+G75*4</f>
        <v>55800</v>
      </c>
      <c r="N75" s="193"/>
    </row>
    <row r="76" spans="1:14" ht="15" thickBot="1" x14ac:dyDescent="0.35">
      <c r="A76" s="209" t="s">
        <v>51</v>
      </c>
      <c r="B76" s="210">
        <v>4</v>
      </c>
      <c r="C76" s="989">
        <f>C73</f>
        <v>1800</v>
      </c>
      <c r="D76" s="211">
        <f>D73*B76</f>
        <v>14400</v>
      </c>
      <c r="E76" s="212">
        <f>E73*B76</f>
        <v>14400</v>
      </c>
      <c r="F76" s="212">
        <f>F73*B76</f>
        <v>0</v>
      </c>
      <c r="G76" s="212">
        <f>G73*B76</f>
        <v>0</v>
      </c>
      <c r="H76" s="212">
        <f>H73*B76</f>
        <v>0</v>
      </c>
      <c r="I76" s="223">
        <f>I73*B76</f>
        <v>0</v>
      </c>
      <c r="J76" s="212">
        <f>J73*B76</f>
        <v>14400</v>
      </c>
      <c r="K76" s="211">
        <f>K73*B76</f>
        <v>14400</v>
      </c>
      <c r="L76" s="13">
        <f>C76+D76+E76*4+G76*4</f>
        <v>73800</v>
      </c>
      <c r="N76" s="193"/>
    </row>
    <row r="77" spans="1:14" x14ac:dyDescent="0.3">
      <c r="A77" s="192"/>
      <c r="B77" s="194"/>
      <c r="C77" s="194"/>
      <c r="D77" s="194"/>
      <c r="E77" s="194"/>
      <c r="F77" s="194"/>
      <c r="G77" s="194"/>
      <c r="H77" s="194"/>
      <c r="I77" s="194"/>
      <c r="N77" s="193"/>
    </row>
    <row r="78" spans="1:14" x14ac:dyDescent="0.3">
      <c r="A78" s="8" t="s">
        <v>67</v>
      </c>
      <c r="B78" s="8" t="s">
        <v>72</v>
      </c>
      <c r="C78" s="194"/>
      <c r="D78" s="194"/>
      <c r="E78" s="194"/>
      <c r="F78" s="194"/>
      <c r="G78" s="194"/>
      <c r="H78" s="194"/>
      <c r="I78" s="194"/>
      <c r="N78" s="193"/>
    </row>
    <row r="79" spans="1:14" x14ac:dyDescent="0.3">
      <c r="A79" s="8" t="s">
        <v>75</v>
      </c>
      <c r="B79" s="8" t="s">
        <v>75</v>
      </c>
      <c r="C79" s="193"/>
      <c r="D79" s="193"/>
      <c r="E79" s="193"/>
      <c r="F79" s="193"/>
      <c r="G79" s="193"/>
      <c r="H79" s="193"/>
      <c r="I79" s="193"/>
      <c r="N79" s="193"/>
    </row>
    <row r="80" spans="1:14" x14ac:dyDescent="0.3">
      <c r="A80" s="8" t="s">
        <v>76</v>
      </c>
      <c r="B80" s="8" t="s">
        <v>76</v>
      </c>
      <c r="C80" s="193"/>
      <c r="D80" s="193"/>
      <c r="E80" s="193"/>
      <c r="F80" s="193"/>
      <c r="G80" s="193"/>
      <c r="H80" s="193"/>
      <c r="I80" s="193"/>
      <c r="N80" s="194"/>
    </row>
    <row r="81" spans="1:14" x14ac:dyDescent="0.3">
      <c r="A81" s="8" t="s">
        <v>70</v>
      </c>
      <c r="B81" s="8" t="s">
        <v>70</v>
      </c>
      <c r="C81" s="193"/>
      <c r="D81" s="193"/>
      <c r="E81" s="193"/>
      <c r="F81" s="193"/>
      <c r="G81" s="193"/>
      <c r="H81" s="193"/>
      <c r="I81" s="193"/>
      <c r="N81" s="194"/>
    </row>
    <row r="82" spans="1:14" x14ac:dyDescent="0.3">
      <c r="A82" s="8" t="s">
        <v>71</v>
      </c>
      <c r="B82" s="8" t="s">
        <v>71</v>
      </c>
      <c r="C82" s="193"/>
      <c r="D82" s="193"/>
      <c r="E82" s="193"/>
      <c r="F82" s="193"/>
      <c r="G82" s="193"/>
      <c r="H82" s="193"/>
      <c r="I82" s="193"/>
      <c r="N82" s="194"/>
    </row>
    <row r="83" spans="1:14" x14ac:dyDescent="0.3">
      <c r="A83" s="8" t="s">
        <v>77</v>
      </c>
      <c r="B83" s="8" t="s">
        <v>77</v>
      </c>
      <c r="C83" s="193"/>
      <c r="D83" s="193"/>
      <c r="E83" s="193"/>
      <c r="F83" s="193"/>
      <c r="G83" s="193"/>
      <c r="H83" s="193"/>
      <c r="I83" s="193"/>
      <c r="N83" s="194"/>
    </row>
    <row r="84" spans="1:14" x14ac:dyDescent="0.3">
      <c r="A84" s="336">
        <v>8.6805555555555566E-2</v>
      </c>
      <c r="B84" s="336">
        <v>4.4444444444444446E-2</v>
      </c>
      <c r="C84" s="193"/>
      <c r="D84" s="193"/>
      <c r="E84" s="193"/>
      <c r="F84" s="193"/>
      <c r="G84" s="193"/>
      <c r="H84" s="193"/>
      <c r="I84" s="193"/>
      <c r="N84" s="194"/>
    </row>
    <row r="85" spans="1:14" ht="15" thickBot="1" x14ac:dyDescent="0.35">
      <c r="A85" s="194"/>
      <c r="B85" s="194"/>
      <c r="C85" s="194"/>
      <c r="D85" s="194"/>
      <c r="E85" s="194"/>
      <c r="F85" s="194"/>
      <c r="G85" s="194"/>
      <c r="H85" s="194"/>
      <c r="I85" s="194"/>
      <c r="N85" s="194"/>
    </row>
    <row r="86" spans="1:14" ht="15.6" thickTop="1" thickBot="1" x14ac:dyDescent="0.35">
      <c r="A86" s="1258" t="s">
        <v>162</v>
      </c>
      <c r="B86" s="1259"/>
      <c r="C86" s="986">
        <f>C10/C3</f>
        <v>7.0277777777777777</v>
      </c>
      <c r="D86" s="986">
        <f t="shared" ref="D86:I86" si="2">D10/D3</f>
        <v>15.270833333333334</v>
      </c>
      <c r="E86" s="986">
        <f t="shared" si="2"/>
        <v>14.694444444444445</v>
      </c>
      <c r="F86" s="981">
        <f t="shared" si="2"/>
        <v>22.194444444444443</v>
      </c>
      <c r="G86" s="986">
        <f t="shared" si="2"/>
        <v>22.194444444444443</v>
      </c>
      <c r="H86" s="981">
        <f t="shared" si="2"/>
        <v>22.194444444444443</v>
      </c>
      <c r="I86" s="991">
        <f t="shared" si="2"/>
        <v>22.194444444444443</v>
      </c>
      <c r="J86" s="992">
        <f t="shared" ref="J86:L86" si="3">J10/J3</f>
        <v>14.694444444444445</v>
      </c>
      <c r="K86" s="986">
        <f t="shared" si="3"/>
        <v>195.29080000000002</v>
      </c>
      <c r="L86" s="986">
        <f t="shared" si="3"/>
        <v>15.65928270042194</v>
      </c>
      <c r="N86" s="194"/>
    </row>
    <row r="87" spans="1:14" ht="15" thickBot="1" x14ac:dyDescent="0.35">
      <c r="A87" s="1260"/>
      <c r="B87" s="1261"/>
      <c r="C87" s="977">
        <f t="shared" ref="C87:I89" si="4">C11/C4</f>
        <v>7.0277777777777777</v>
      </c>
      <c r="D87" s="977">
        <f t="shared" si="4"/>
        <v>15.270833333333334</v>
      </c>
      <c r="E87" s="977">
        <f t="shared" si="4"/>
        <v>14.694444444444445</v>
      </c>
      <c r="F87" s="981">
        <f t="shared" si="4"/>
        <v>22.194444444444443</v>
      </c>
      <c r="G87" s="977">
        <f t="shared" si="4"/>
        <v>22.194444444444443</v>
      </c>
      <c r="H87" s="981">
        <f t="shared" si="4"/>
        <v>22.194444444444443</v>
      </c>
      <c r="I87" s="991">
        <f t="shared" si="4"/>
        <v>22.194444444444443</v>
      </c>
      <c r="J87" s="993">
        <f t="shared" ref="J87:L87" si="5">J11/J4</f>
        <v>14.694444444444445</v>
      </c>
      <c r="K87" s="977">
        <f t="shared" si="5"/>
        <v>195.29080000000002</v>
      </c>
      <c r="L87" s="977">
        <f t="shared" si="5"/>
        <v>15.826344086021505</v>
      </c>
      <c r="N87" s="194"/>
    </row>
    <row r="88" spans="1:14" ht="15" thickBot="1" x14ac:dyDescent="0.35">
      <c r="A88" s="1260"/>
      <c r="B88" s="1261"/>
      <c r="C88" s="988">
        <f t="shared" si="4"/>
        <v>7.0277777777777777</v>
      </c>
      <c r="D88" s="988">
        <f t="shared" si="4"/>
        <v>15.270833333333334</v>
      </c>
      <c r="E88" s="988">
        <f t="shared" si="4"/>
        <v>14.694444444444445</v>
      </c>
      <c r="F88" s="981">
        <f t="shared" si="4"/>
        <v>22.194444444444443</v>
      </c>
      <c r="G88" s="988">
        <f t="shared" si="4"/>
        <v>22.194444444444443</v>
      </c>
      <c r="H88" s="981">
        <f t="shared" si="4"/>
        <v>22.194444444444443</v>
      </c>
      <c r="I88" s="991">
        <f t="shared" si="4"/>
        <v>22.194444444444443</v>
      </c>
      <c r="J88" s="994">
        <f t="shared" ref="J88:L88" si="6">J12/J5</f>
        <v>14.694444444444445</v>
      </c>
      <c r="K88" s="988">
        <f t="shared" si="6"/>
        <v>195.29080000000002</v>
      </c>
      <c r="L88" s="988">
        <f t="shared" si="6"/>
        <v>15.883477633477634</v>
      </c>
      <c r="N88" s="194"/>
    </row>
    <row r="89" spans="1:14" ht="15" thickBot="1" x14ac:dyDescent="0.35">
      <c r="A89" s="1262"/>
      <c r="B89" s="1263"/>
      <c r="C89" s="990">
        <f t="shared" si="4"/>
        <v>7.0277777777777777</v>
      </c>
      <c r="D89" s="990">
        <f>D13/D6</f>
        <v>15.270833333333334</v>
      </c>
      <c r="E89" s="990">
        <f t="shared" si="4"/>
        <v>14.694444444444445</v>
      </c>
      <c r="F89" s="981">
        <f t="shared" si="4"/>
        <v>22.194444444444443</v>
      </c>
      <c r="G89" s="990">
        <f t="shared" si="4"/>
        <v>22.194444444444443</v>
      </c>
      <c r="H89" s="981">
        <f t="shared" si="4"/>
        <v>22.194444444444443</v>
      </c>
      <c r="I89" s="991">
        <f t="shared" si="4"/>
        <v>22.194444444444443</v>
      </c>
      <c r="J89" s="995">
        <f t="shared" ref="J89:L89" si="7">J13/J6</f>
        <v>14.694444444444445</v>
      </c>
      <c r="K89" s="990">
        <f t="shared" si="7"/>
        <v>195.29080000000002</v>
      </c>
      <c r="L89" s="990">
        <f t="shared" si="7"/>
        <v>15.912323561346362</v>
      </c>
      <c r="N89" s="194"/>
    </row>
    <row r="90" spans="1:14" x14ac:dyDescent="0.3">
      <c r="A90" s="192"/>
      <c r="B90" s="194"/>
      <c r="C90" s="194"/>
      <c r="D90" s="194"/>
      <c r="E90" s="194"/>
      <c r="F90" s="194"/>
      <c r="G90" s="194"/>
      <c r="H90" s="194"/>
      <c r="I90" s="194"/>
      <c r="N90" s="194"/>
    </row>
    <row r="91" spans="1:14" x14ac:dyDescent="0.3">
      <c r="A91" s="192"/>
      <c r="B91" s="194"/>
      <c r="C91" s="194"/>
      <c r="D91" s="194"/>
      <c r="E91" s="194"/>
      <c r="F91" s="194"/>
      <c r="G91" s="194"/>
      <c r="H91" s="194"/>
      <c r="I91" s="194"/>
      <c r="N91" s="194"/>
    </row>
    <row r="92" spans="1:14" x14ac:dyDescent="0.3">
      <c r="A92" s="192"/>
      <c r="B92" s="194"/>
      <c r="C92" s="194"/>
      <c r="D92" s="194"/>
      <c r="E92" s="194"/>
      <c r="F92" s="194"/>
      <c r="G92" s="194"/>
      <c r="H92" s="194"/>
      <c r="I92" s="194"/>
      <c r="N92" s="194"/>
    </row>
    <row r="93" spans="1:14" x14ac:dyDescent="0.3">
      <c r="A93" s="192"/>
      <c r="B93" s="193"/>
      <c r="C93" s="193"/>
      <c r="D93" s="193"/>
      <c r="E93" s="193"/>
      <c r="F93" s="193"/>
      <c r="G93" s="193"/>
      <c r="H93" s="193"/>
      <c r="I93" s="193"/>
      <c r="N93" s="193"/>
    </row>
    <row r="94" spans="1:14" x14ac:dyDescent="0.3">
      <c r="A94" s="192"/>
      <c r="B94" s="193"/>
      <c r="C94" s="193"/>
      <c r="D94" s="193"/>
      <c r="E94" s="193"/>
      <c r="F94" s="193"/>
      <c r="G94" s="193"/>
      <c r="H94" s="193"/>
      <c r="I94" s="193"/>
      <c r="N94" s="193"/>
    </row>
    <row r="95" spans="1:14" x14ac:dyDescent="0.3">
      <c r="A95" s="192"/>
      <c r="B95" s="193"/>
      <c r="C95" s="193"/>
      <c r="D95" s="193"/>
      <c r="E95" s="193"/>
      <c r="F95" s="193"/>
      <c r="G95" s="193"/>
      <c r="H95" s="193"/>
      <c r="I95" s="193"/>
      <c r="N95" s="193"/>
    </row>
    <row r="96" spans="1:14" x14ac:dyDescent="0.3">
      <c r="A96" s="192"/>
      <c r="B96" s="193"/>
      <c r="C96" s="193"/>
      <c r="D96" s="193"/>
      <c r="E96" s="193"/>
      <c r="F96" s="193"/>
      <c r="G96" s="193"/>
      <c r="H96" s="193"/>
      <c r="I96" s="193"/>
      <c r="N96" s="193"/>
    </row>
    <row r="97" spans="1:14" x14ac:dyDescent="0.3">
      <c r="A97" s="192"/>
      <c r="B97" s="193"/>
      <c r="C97" s="193"/>
      <c r="D97" s="193"/>
      <c r="E97" s="193"/>
      <c r="F97" s="193"/>
      <c r="G97" s="193"/>
      <c r="H97" s="193"/>
      <c r="I97" s="193"/>
      <c r="N97" s="193"/>
    </row>
    <row r="98" spans="1:14" x14ac:dyDescent="0.3">
      <c r="A98" s="192"/>
      <c r="B98" s="193"/>
      <c r="C98" s="193"/>
      <c r="D98" s="193"/>
      <c r="E98" s="193"/>
      <c r="F98" s="193"/>
      <c r="G98" s="193"/>
      <c r="H98" s="193"/>
      <c r="I98" s="193"/>
      <c r="N98" s="193"/>
    </row>
    <row r="99" spans="1:14" x14ac:dyDescent="0.3">
      <c r="A99" s="192"/>
      <c r="B99" s="193"/>
      <c r="C99" s="193"/>
      <c r="D99" s="193"/>
      <c r="E99" s="193"/>
      <c r="F99" s="193"/>
      <c r="G99" s="193"/>
      <c r="H99" s="193"/>
      <c r="I99" s="193"/>
      <c r="N99" s="193"/>
    </row>
    <row r="100" spans="1:14" x14ac:dyDescent="0.3">
      <c r="A100" s="192"/>
      <c r="B100" s="193"/>
      <c r="C100" s="193"/>
      <c r="D100" s="193"/>
      <c r="E100" s="193"/>
      <c r="F100" s="193"/>
      <c r="G100" s="193"/>
      <c r="H100" s="193"/>
      <c r="I100" s="193"/>
      <c r="N100" s="193"/>
    </row>
    <row r="101" spans="1:14" x14ac:dyDescent="0.3">
      <c r="A101" s="192"/>
      <c r="B101" s="194"/>
      <c r="C101" s="194"/>
      <c r="D101" s="194"/>
      <c r="E101" s="194"/>
      <c r="F101" s="194"/>
      <c r="G101" s="194"/>
      <c r="H101" s="194"/>
      <c r="I101" s="194"/>
      <c r="N101" s="194"/>
    </row>
    <row r="102" spans="1:14" x14ac:dyDescent="0.3">
      <c r="A102" s="192"/>
      <c r="B102" s="194"/>
      <c r="C102" s="194"/>
      <c r="D102" s="194"/>
      <c r="E102" s="194"/>
      <c r="F102" s="194"/>
      <c r="G102" s="194"/>
      <c r="H102" s="194"/>
      <c r="I102" s="194"/>
      <c r="N102" s="194"/>
    </row>
    <row r="103" spans="1:14" x14ac:dyDescent="0.3">
      <c r="A103" s="192"/>
      <c r="B103" s="194"/>
      <c r="C103" s="194"/>
      <c r="D103" s="194"/>
      <c r="E103" s="194"/>
      <c r="F103" s="194"/>
      <c r="G103" s="194"/>
      <c r="H103" s="194"/>
      <c r="I103" s="194"/>
      <c r="N103" s="194"/>
    </row>
    <row r="104" spans="1:14" x14ac:dyDescent="0.3">
      <c r="A104" s="192"/>
      <c r="B104" s="194"/>
      <c r="C104" s="194"/>
      <c r="D104" s="194"/>
      <c r="E104" s="194"/>
      <c r="F104" s="194"/>
      <c r="G104" s="194"/>
      <c r="H104" s="194"/>
      <c r="I104" s="194"/>
      <c r="N104" s="194"/>
    </row>
    <row r="105" spans="1:14" x14ac:dyDescent="0.3">
      <c r="A105" s="194"/>
      <c r="B105" s="194"/>
      <c r="C105" s="194"/>
      <c r="D105" s="194"/>
      <c r="E105" s="194"/>
      <c r="F105" s="194"/>
      <c r="G105" s="194"/>
      <c r="H105" s="194"/>
      <c r="I105" s="194"/>
      <c r="N105" s="194"/>
    </row>
    <row r="106" spans="1:14" x14ac:dyDescent="0.3">
      <c r="A106" s="195"/>
      <c r="B106" s="191"/>
      <c r="C106" s="196"/>
      <c r="D106" s="196"/>
      <c r="E106" s="196"/>
      <c r="F106" s="196"/>
      <c r="G106" s="196"/>
      <c r="H106" s="196"/>
      <c r="I106" s="196"/>
      <c r="N106" s="194"/>
    </row>
    <row r="107" spans="1:14" x14ac:dyDescent="0.3">
      <c r="A107" s="195"/>
      <c r="B107" s="191"/>
      <c r="C107" s="194"/>
      <c r="D107" s="194"/>
      <c r="E107" s="194"/>
      <c r="F107" s="194"/>
      <c r="G107" s="194"/>
      <c r="H107" s="194"/>
      <c r="I107" s="194"/>
      <c r="N107" s="194"/>
    </row>
    <row r="108" spans="1:14" x14ac:dyDescent="0.3">
      <c r="A108" s="192"/>
      <c r="B108" s="194"/>
      <c r="C108" s="194"/>
      <c r="D108" s="194"/>
      <c r="E108" s="194"/>
      <c r="F108" s="194"/>
      <c r="G108" s="194"/>
      <c r="H108" s="194"/>
      <c r="I108" s="194"/>
      <c r="N108" s="194"/>
    </row>
    <row r="109" spans="1:14" x14ac:dyDescent="0.3">
      <c r="A109" s="192"/>
      <c r="B109" s="194"/>
      <c r="C109" s="194"/>
      <c r="D109" s="194"/>
      <c r="E109" s="194"/>
      <c r="F109" s="194"/>
      <c r="G109" s="194"/>
      <c r="H109" s="194"/>
      <c r="I109" s="194"/>
      <c r="N109" s="194"/>
    </row>
    <row r="110" spans="1:14" x14ac:dyDescent="0.3">
      <c r="A110" s="192"/>
      <c r="B110" s="194"/>
      <c r="C110" s="194"/>
      <c r="D110" s="194"/>
      <c r="E110" s="194"/>
      <c r="F110" s="194"/>
      <c r="G110" s="194"/>
      <c r="H110" s="194"/>
      <c r="I110" s="194"/>
      <c r="N110" s="194"/>
    </row>
    <row r="111" spans="1:14" x14ac:dyDescent="0.3">
      <c r="A111" s="192"/>
      <c r="B111" s="194"/>
      <c r="C111" s="194"/>
      <c r="D111" s="194"/>
      <c r="E111" s="194"/>
      <c r="F111" s="194"/>
      <c r="G111" s="194"/>
      <c r="H111" s="194"/>
      <c r="I111" s="194"/>
      <c r="N111" s="194"/>
    </row>
    <row r="112" spans="1:14" x14ac:dyDescent="0.3">
      <c r="A112" s="192"/>
      <c r="B112" s="194"/>
      <c r="C112" s="194"/>
      <c r="D112" s="194"/>
      <c r="E112" s="194"/>
      <c r="F112" s="194"/>
      <c r="G112" s="194"/>
      <c r="H112" s="194"/>
      <c r="I112" s="194"/>
      <c r="N112" s="194"/>
    </row>
    <row r="113" spans="1:14" x14ac:dyDescent="0.3">
      <c r="A113" s="192"/>
      <c r="B113" s="194"/>
      <c r="C113" s="194"/>
      <c r="D113" s="194"/>
      <c r="E113" s="194"/>
      <c r="F113" s="194"/>
      <c r="G113" s="194"/>
      <c r="H113" s="194"/>
      <c r="I113" s="194"/>
      <c r="N113" s="194"/>
    </row>
    <row r="114" spans="1:14" x14ac:dyDescent="0.3">
      <c r="A114" s="192"/>
      <c r="B114" s="193"/>
      <c r="C114" s="193"/>
      <c r="D114" s="193"/>
      <c r="E114" s="193"/>
      <c r="F114" s="193"/>
      <c r="G114" s="193"/>
      <c r="H114" s="193"/>
      <c r="I114" s="193"/>
      <c r="N114" s="193"/>
    </row>
    <row r="115" spans="1:14" x14ac:dyDescent="0.3">
      <c r="A115" s="192"/>
      <c r="B115" s="193"/>
      <c r="C115" s="193"/>
      <c r="D115" s="193"/>
      <c r="E115" s="193"/>
      <c r="F115" s="193"/>
      <c r="G115" s="193"/>
      <c r="H115" s="193"/>
      <c r="I115" s="193"/>
      <c r="N115" s="193"/>
    </row>
    <row r="116" spans="1:14" x14ac:dyDescent="0.3">
      <c r="A116" s="192"/>
      <c r="B116" s="193"/>
      <c r="C116" s="193"/>
      <c r="D116" s="193"/>
      <c r="E116" s="193"/>
      <c r="F116" s="193"/>
      <c r="G116" s="193"/>
      <c r="H116" s="193"/>
      <c r="I116" s="193"/>
      <c r="N116" s="193"/>
    </row>
    <row r="117" spans="1:14" x14ac:dyDescent="0.3">
      <c r="A117" s="192"/>
      <c r="B117" s="193"/>
      <c r="C117" s="193"/>
      <c r="D117" s="193"/>
      <c r="E117" s="193"/>
      <c r="F117" s="193"/>
      <c r="G117" s="193"/>
      <c r="H117" s="193"/>
      <c r="I117" s="193"/>
      <c r="N117" s="193"/>
    </row>
    <row r="118" spans="1:14" x14ac:dyDescent="0.3">
      <c r="A118" s="192"/>
      <c r="B118" s="193"/>
      <c r="C118" s="193"/>
      <c r="D118" s="193"/>
      <c r="E118" s="193"/>
      <c r="F118" s="193"/>
      <c r="G118" s="193"/>
      <c r="H118" s="193"/>
      <c r="I118" s="193"/>
      <c r="N118" s="193"/>
    </row>
    <row r="119" spans="1:14" x14ac:dyDescent="0.3">
      <c r="A119" s="192"/>
      <c r="B119" s="193"/>
      <c r="C119" s="193"/>
      <c r="D119" s="193"/>
      <c r="E119" s="193"/>
      <c r="F119" s="193"/>
      <c r="G119" s="193"/>
      <c r="H119" s="193"/>
      <c r="I119" s="193"/>
      <c r="N119" s="193"/>
    </row>
    <row r="120" spans="1:14" x14ac:dyDescent="0.3">
      <c r="A120" s="192"/>
      <c r="B120" s="193"/>
      <c r="C120" s="193"/>
      <c r="D120" s="193"/>
      <c r="E120" s="193"/>
      <c r="F120" s="193"/>
      <c r="G120" s="193"/>
      <c r="H120" s="193"/>
      <c r="I120" s="193"/>
      <c r="N120" s="193"/>
    </row>
    <row r="121" spans="1:14" x14ac:dyDescent="0.3">
      <c r="A121" s="192"/>
      <c r="B121" s="193"/>
      <c r="C121" s="193"/>
      <c r="D121" s="193"/>
      <c r="E121" s="193"/>
      <c r="F121" s="193"/>
      <c r="G121" s="193"/>
      <c r="H121" s="193"/>
      <c r="I121" s="193"/>
      <c r="N121" s="193"/>
    </row>
    <row r="122" spans="1:14" x14ac:dyDescent="0.3">
      <c r="A122" s="192"/>
      <c r="B122" s="194"/>
      <c r="C122" s="194"/>
      <c r="D122" s="194"/>
      <c r="E122" s="194"/>
      <c r="F122" s="194"/>
      <c r="G122" s="194"/>
      <c r="H122" s="194"/>
      <c r="I122" s="194"/>
      <c r="N122" s="194"/>
    </row>
    <row r="123" spans="1:14" x14ac:dyDescent="0.3">
      <c r="A123" s="192"/>
      <c r="B123" s="194"/>
      <c r="C123" s="194"/>
      <c r="D123" s="194"/>
      <c r="E123" s="194"/>
      <c r="F123" s="194"/>
      <c r="G123" s="194"/>
      <c r="H123" s="194"/>
      <c r="I123" s="194"/>
      <c r="N123" s="194"/>
    </row>
    <row r="124" spans="1:14" x14ac:dyDescent="0.3">
      <c r="A124" s="192"/>
      <c r="B124" s="194"/>
      <c r="C124" s="194"/>
      <c r="D124" s="194"/>
      <c r="E124" s="194"/>
      <c r="F124" s="194"/>
      <c r="G124" s="194"/>
      <c r="H124" s="194"/>
      <c r="I124" s="194"/>
      <c r="N124" s="194"/>
    </row>
    <row r="125" spans="1:14" x14ac:dyDescent="0.3">
      <c r="A125" s="192"/>
      <c r="B125" s="194"/>
      <c r="C125" s="194"/>
      <c r="D125" s="194"/>
      <c r="E125" s="194"/>
      <c r="F125" s="194"/>
      <c r="G125" s="194"/>
      <c r="H125" s="194"/>
      <c r="I125" s="194"/>
      <c r="N125" s="194"/>
    </row>
    <row r="126" spans="1:14" x14ac:dyDescent="0.3">
      <c r="A126" s="194"/>
      <c r="B126" s="194"/>
      <c r="C126" s="194"/>
      <c r="D126" s="194"/>
      <c r="E126" s="194"/>
      <c r="F126" s="194"/>
      <c r="G126" s="194"/>
      <c r="H126" s="194"/>
      <c r="I126" s="194"/>
      <c r="N126" s="194"/>
    </row>
    <row r="127" spans="1:14" x14ac:dyDescent="0.3">
      <c r="A127" s="195"/>
      <c r="B127" s="191"/>
      <c r="C127" s="196"/>
      <c r="D127" s="196"/>
      <c r="E127" s="196"/>
      <c r="F127" s="196"/>
      <c r="G127" s="196"/>
      <c r="H127" s="196"/>
      <c r="I127" s="196"/>
      <c r="N127" s="194"/>
    </row>
    <row r="128" spans="1:14" x14ac:dyDescent="0.3">
      <c r="A128" s="195"/>
      <c r="B128" s="191"/>
      <c r="C128" s="194"/>
      <c r="D128" s="194"/>
      <c r="E128" s="194"/>
      <c r="F128" s="194"/>
      <c r="G128" s="194"/>
      <c r="H128" s="194"/>
      <c r="I128" s="194"/>
      <c r="N128" s="194"/>
    </row>
    <row r="129" spans="1:14" x14ac:dyDescent="0.3">
      <c r="A129" s="192"/>
      <c r="B129" s="194"/>
      <c r="C129" s="194"/>
      <c r="D129" s="194"/>
      <c r="E129" s="194"/>
      <c r="F129" s="194"/>
      <c r="G129" s="194"/>
      <c r="H129" s="194"/>
      <c r="I129" s="194"/>
      <c r="N129" s="194"/>
    </row>
    <row r="130" spans="1:14" x14ac:dyDescent="0.3">
      <c r="A130" s="192"/>
      <c r="B130" s="194"/>
      <c r="C130" s="194"/>
      <c r="D130" s="194"/>
      <c r="E130" s="194"/>
      <c r="F130" s="194"/>
      <c r="G130" s="194"/>
      <c r="H130" s="194"/>
      <c r="I130" s="194"/>
      <c r="N130" s="194"/>
    </row>
    <row r="131" spans="1:14" x14ac:dyDescent="0.3">
      <c r="A131" s="192"/>
      <c r="B131" s="194"/>
      <c r="C131" s="194"/>
      <c r="D131" s="194"/>
      <c r="E131" s="194"/>
      <c r="F131" s="194"/>
      <c r="G131" s="194"/>
      <c r="H131" s="194"/>
      <c r="I131" s="194"/>
      <c r="N131" s="194"/>
    </row>
    <row r="132" spans="1:14" x14ac:dyDescent="0.3">
      <c r="A132" s="192"/>
      <c r="B132" s="194"/>
      <c r="C132" s="194"/>
      <c r="D132" s="194"/>
      <c r="E132" s="194"/>
      <c r="F132" s="194"/>
      <c r="G132" s="194"/>
      <c r="H132" s="194"/>
      <c r="I132" s="194"/>
      <c r="N132" s="194"/>
    </row>
    <row r="133" spans="1:14" x14ac:dyDescent="0.3">
      <c r="A133" s="192"/>
      <c r="B133" s="194"/>
      <c r="C133" s="194"/>
      <c r="D133" s="194"/>
      <c r="E133" s="194"/>
      <c r="F133" s="194"/>
      <c r="G133" s="194"/>
      <c r="H133" s="194"/>
      <c r="I133" s="194"/>
      <c r="N133" s="194"/>
    </row>
    <row r="134" spans="1:14" x14ac:dyDescent="0.3">
      <c r="A134" s="192"/>
      <c r="B134" s="194"/>
      <c r="C134" s="194"/>
      <c r="D134" s="194"/>
      <c r="E134" s="194"/>
      <c r="F134" s="194"/>
      <c r="G134" s="194"/>
      <c r="H134" s="194"/>
      <c r="I134" s="194"/>
      <c r="N134" s="194"/>
    </row>
    <row r="135" spans="1:14" x14ac:dyDescent="0.3">
      <c r="A135" s="192"/>
      <c r="B135" s="193"/>
      <c r="C135" s="193"/>
      <c r="D135" s="193"/>
      <c r="E135" s="193"/>
      <c r="F135" s="193"/>
      <c r="G135" s="193"/>
      <c r="H135" s="193"/>
      <c r="I135" s="193"/>
      <c r="N135" s="193"/>
    </row>
    <row r="136" spans="1:14" x14ac:dyDescent="0.3">
      <c r="A136" s="192"/>
      <c r="B136" s="193"/>
      <c r="C136" s="193"/>
      <c r="D136" s="193"/>
      <c r="E136" s="193"/>
      <c r="F136" s="193"/>
      <c r="G136" s="193"/>
      <c r="H136" s="193"/>
      <c r="I136" s="193"/>
      <c r="N136" s="193"/>
    </row>
    <row r="137" spans="1:14" x14ac:dyDescent="0.3">
      <c r="A137" s="192"/>
      <c r="B137" s="193"/>
      <c r="C137" s="193"/>
      <c r="D137" s="193"/>
      <c r="E137" s="193"/>
      <c r="F137" s="193"/>
      <c r="G137" s="193"/>
      <c r="H137" s="193"/>
      <c r="I137" s="193"/>
      <c r="N137" s="193"/>
    </row>
    <row r="138" spans="1:14" x14ac:dyDescent="0.3">
      <c r="A138" s="192"/>
      <c r="B138" s="193"/>
      <c r="C138" s="193"/>
      <c r="D138" s="193"/>
      <c r="E138" s="193"/>
      <c r="F138" s="193"/>
      <c r="G138" s="193"/>
      <c r="H138" s="193"/>
      <c r="I138" s="193"/>
      <c r="N138" s="193"/>
    </row>
    <row r="139" spans="1:14" x14ac:dyDescent="0.3">
      <c r="A139" s="192"/>
      <c r="B139" s="193"/>
      <c r="C139" s="193"/>
      <c r="D139" s="193"/>
      <c r="E139" s="193"/>
      <c r="F139" s="193"/>
      <c r="G139" s="193"/>
      <c r="H139" s="193"/>
      <c r="I139" s="193"/>
      <c r="N139" s="193"/>
    </row>
    <row r="140" spans="1:14" x14ac:dyDescent="0.3">
      <c r="A140" s="192"/>
      <c r="B140" s="193"/>
      <c r="C140" s="193"/>
      <c r="D140" s="193"/>
      <c r="E140" s="193"/>
      <c r="F140" s="193"/>
      <c r="G140" s="193"/>
      <c r="H140" s="193"/>
      <c r="I140" s="193"/>
      <c r="N140" s="193"/>
    </row>
    <row r="141" spans="1:14" x14ac:dyDescent="0.3">
      <c r="A141" s="192"/>
      <c r="B141" s="193"/>
      <c r="C141" s="193"/>
      <c r="D141" s="193"/>
      <c r="E141" s="193"/>
      <c r="F141" s="193"/>
      <c r="G141" s="193"/>
      <c r="H141" s="193"/>
      <c r="I141" s="193"/>
      <c r="N141" s="193"/>
    </row>
    <row r="142" spans="1:14" x14ac:dyDescent="0.3">
      <c r="A142" s="192"/>
      <c r="B142" s="193"/>
      <c r="C142" s="193"/>
      <c r="D142" s="193"/>
      <c r="E142" s="193"/>
      <c r="F142" s="193"/>
      <c r="G142" s="193"/>
      <c r="H142" s="193"/>
      <c r="I142" s="193"/>
      <c r="N142" s="193"/>
    </row>
    <row r="143" spans="1:14" x14ac:dyDescent="0.3">
      <c r="A143" s="192"/>
      <c r="B143" s="194"/>
      <c r="C143" s="194"/>
      <c r="D143" s="194"/>
      <c r="E143" s="194"/>
      <c r="F143" s="194"/>
      <c r="G143" s="194"/>
      <c r="H143" s="194"/>
      <c r="I143" s="194"/>
      <c r="N143" s="194"/>
    </row>
    <row r="144" spans="1:14" x14ac:dyDescent="0.3">
      <c r="A144" s="192"/>
      <c r="B144" s="194"/>
      <c r="C144" s="194"/>
      <c r="D144" s="194"/>
      <c r="E144" s="194"/>
      <c r="F144" s="194"/>
      <c r="G144" s="194"/>
      <c r="H144" s="194"/>
      <c r="I144" s="194"/>
      <c r="N144" s="194"/>
    </row>
    <row r="145" spans="1:14" x14ac:dyDescent="0.3">
      <c r="A145" s="192"/>
      <c r="B145" s="194"/>
      <c r="C145" s="194"/>
      <c r="D145" s="194"/>
      <c r="E145" s="194"/>
      <c r="F145" s="194"/>
      <c r="G145" s="194"/>
      <c r="H145" s="194"/>
      <c r="I145" s="194"/>
      <c r="N145" s="194"/>
    </row>
    <row r="146" spans="1:14" x14ac:dyDescent="0.3">
      <c r="A146" s="192"/>
      <c r="B146" s="194"/>
      <c r="C146" s="194"/>
      <c r="D146" s="194"/>
      <c r="E146" s="194"/>
      <c r="F146" s="194"/>
      <c r="G146" s="194"/>
      <c r="H146" s="194"/>
      <c r="I146" s="194"/>
      <c r="N146" s="194"/>
    </row>
    <row r="147" spans="1:14" x14ac:dyDescent="0.3">
      <c r="A147" s="194"/>
      <c r="B147" s="194"/>
      <c r="C147" s="194"/>
      <c r="D147" s="194"/>
      <c r="E147" s="194"/>
      <c r="F147" s="194"/>
      <c r="G147" s="194"/>
      <c r="H147" s="194"/>
      <c r="I147" s="194"/>
      <c r="N147" s="194"/>
    </row>
    <row r="148" spans="1:14" x14ac:dyDescent="0.3">
      <c r="A148" s="194"/>
      <c r="B148" s="194"/>
      <c r="C148" s="194"/>
      <c r="D148" s="194"/>
      <c r="E148" s="194"/>
      <c r="F148" s="194"/>
      <c r="G148" s="194"/>
      <c r="H148" s="194"/>
      <c r="I148" s="194"/>
      <c r="N148" s="194"/>
    </row>
    <row r="149" spans="1:14" x14ac:dyDescent="0.3">
      <c r="A149" s="194"/>
      <c r="B149" s="194"/>
      <c r="C149" s="194"/>
      <c r="D149" s="194"/>
      <c r="E149" s="194"/>
      <c r="F149" s="194"/>
      <c r="G149" s="194"/>
      <c r="H149" s="194"/>
      <c r="I149" s="194"/>
      <c r="N149" s="194"/>
    </row>
    <row r="150" spans="1:14" x14ac:dyDescent="0.3">
      <c r="A150" s="192"/>
      <c r="B150" s="194"/>
      <c r="C150" s="194"/>
      <c r="D150" s="194"/>
      <c r="E150" s="194"/>
      <c r="F150" s="194"/>
      <c r="G150" s="194"/>
      <c r="H150" s="194"/>
      <c r="I150" s="194"/>
      <c r="N150" s="194"/>
    </row>
    <row r="151" spans="1:14" x14ac:dyDescent="0.3">
      <c r="A151" s="192"/>
      <c r="B151" s="194"/>
      <c r="C151" s="194"/>
      <c r="D151" s="194"/>
      <c r="E151" s="194"/>
      <c r="F151" s="194"/>
      <c r="G151" s="194"/>
      <c r="H151" s="194"/>
      <c r="I151" s="194"/>
      <c r="N151" s="194"/>
    </row>
    <row r="152" spans="1:14" x14ac:dyDescent="0.3">
      <c r="A152" s="192"/>
      <c r="B152" s="194"/>
      <c r="C152" s="194"/>
      <c r="D152" s="194"/>
      <c r="E152" s="194"/>
      <c r="F152" s="194"/>
      <c r="G152" s="194"/>
      <c r="H152" s="194"/>
      <c r="I152" s="194"/>
      <c r="N152" s="194"/>
    </row>
    <row r="153" spans="1:14" x14ac:dyDescent="0.3">
      <c r="A153" s="192"/>
      <c r="B153" s="194"/>
      <c r="C153" s="194"/>
      <c r="D153" s="194"/>
      <c r="E153" s="194"/>
      <c r="F153" s="194"/>
      <c r="G153" s="194"/>
      <c r="H153" s="194"/>
      <c r="I153" s="194"/>
      <c r="N153" s="194"/>
    </row>
    <row r="154" spans="1:14" x14ac:dyDescent="0.3">
      <c r="A154" s="192"/>
      <c r="B154" s="194"/>
      <c r="C154" s="194"/>
      <c r="D154" s="194"/>
      <c r="E154" s="194"/>
      <c r="F154" s="194"/>
      <c r="G154" s="194"/>
      <c r="H154" s="194"/>
      <c r="I154" s="194"/>
      <c r="N154" s="194"/>
    </row>
    <row r="155" spans="1:14" x14ac:dyDescent="0.3">
      <c r="A155" s="192"/>
      <c r="B155" s="194"/>
      <c r="C155" s="194"/>
      <c r="D155" s="194"/>
      <c r="E155" s="194"/>
      <c r="F155" s="194"/>
      <c r="G155" s="194"/>
      <c r="H155" s="194"/>
      <c r="I155" s="194"/>
      <c r="N155" s="194"/>
    </row>
    <row r="156" spans="1:14" x14ac:dyDescent="0.3">
      <c r="A156" s="192"/>
      <c r="B156" s="193"/>
      <c r="C156" s="193"/>
      <c r="D156" s="193"/>
      <c r="E156" s="193"/>
      <c r="F156" s="193"/>
      <c r="G156" s="193"/>
      <c r="H156" s="193"/>
      <c r="I156" s="193"/>
      <c r="N156" s="193"/>
    </row>
    <row r="157" spans="1:14" x14ac:dyDescent="0.3">
      <c r="A157" s="192"/>
      <c r="B157" s="193"/>
      <c r="C157" s="193"/>
      <c r="D157" s="193"/>
      <c r="E157" s="193"/>
      <c r="F157" s="193"/>
      <c r="G157" s="193"/>
      <c r="H157" s="193"/>
      <c r="I157" s="193"/>
      <c r="N157" s="193"/>
    </row>
    <row r="158" spans="1:14" x14ac:dyDescent="0.3">
      <c r="A158" s="192"/>
      <c r="B158" s="193"/>
      <c r="C158" s="193"/>
      <c r="D158" s="193"/>
      <c r="E158" s="193"/>
      <c r="F158" s="193"/>
      <c r="G158" s="193"/>
      <c r="H158" s="193"/>
      <c r="I158" s="193"/>
      <c r="N158" s="193"/>
    </row>
    <row r="159" spans="1:14" x14ac:dyDescent="0.3">
      <c r="A159" s="192"/>
      <c r="B159" s="193"/>
      <c r="C159" s="193"/>
      <c r="D159" s="193"/>
      <c r="E159" s="193"/>
      <c r="F159" s="193"/>
      <c r="G159" s="193"/>
      <c r="H159" s="193"/>
      <c r="I159" s="193"/>
      <c r="N159" s="193"/>
    </row>
    <row r="160" spans="1:14" x14ac:dyDescent="0.3">
      <c r="A160" s="192"/>
      <c r="B160" s="193"/>
      <c r="C160" s="193"/>
      <c r="D160" s="193"/>
      <c r="E160" s="193"/>
      <c r="F160" s="193"/>
      <c r="G160" s="193"/>
      <c r="H160" s="193"/>
      <c r="I160" s="193"/>
      <c r="N160" s="193"/>
    </row>
    <row r="161" spans="1:14" x14ac:dyDescent="0.3">
      <c r="A161" s="192"/>
      <c r="B161" s="193"/>
      <c r="C161" s="193"/>
      <c r="D161" s="193"/>
      <c r="E161" s="193"/>
      <c r="F161" s="193"/>
      <c r="G161" s="193"/>
      <c r="H161" s="193"/>
      <c r="I161" s="193"/>
      <c r="N161" s="193"/>
    </row>
    <row r="162" spans="1:14" x14ac:dyDescent="0.3">
      <c r="A162" s="192"/>
      <c r="B162" s="193"/>
      <c r="C162" s="193"/>
      <c r="D162" s="193"/>
      <c r="E162" s="193"/>
      <c r="F162" s="193"/>
      <c r="G162" s="193"/>
      <c r="H162" s="193"/>
      <c r="I162" s="193"/>
      <c r="N162" s="193"/>
    </row>
    <row r="163" spans="1:14" x14ac:dyDescent="0.3">
      <c r="A163" s="192"/>
      <c r="B163" s="193"/>
      <c r="C163" s="193"/>
      <c r="D163" s="193"/>
      <c r="E163" s="193"/>
      <c r="F163" s="193"/>
      <c r="G163" s="193"/>
      <c r="H163" s="193"/>
      <c r="I163" s="193"/>
      <c r="N163" s="193"/>
    </row>
    <row r="164" spans="1:14" x14ac:dyDescent="0.3">
      <c r="A164" s="192"/>
      <c r="B164" s="194"/>
      <c r="C164" s="194"/>
      <c r="D164" s="194"/>
      <c r="E164" s="194"/>
      <c r="F164" s="194"/>
      <c r="G164" s="194"/>
      <c r="H164" s="194"/>
      <c r="I164" s="194"/>
      <c r="N164" s="194"/>
    </row>
    <row r="165" spans="1:14" x14ac:dyDescent="0.3">
      <c r="A165" s="192"/>
      <c r="B165" s="194"/>
      <c r="C165" s="194"/>
      <c r="D165" s="194"/>
      <c r="E165" s="194"/>
      <c r="F165" s="194"/>
      <c r="G165" s="194"/>
      <c r="H165" s="194"/>
      <c r="I165" s="194"/>
      <c r="N165" s="194"/>
    </row>
    <row r="166" spans="1:14" x14ac:dyDescent="0.3">
      <c r="A166" s="192"/>
      <c r="B166" s="194"/>
      <c r="C166" s="194"/>
      <c r="D166" s="194"/>
      <c r="E166" s="194"/>
      <c r="F166" s="194"/>
      <c r="G166" s="194"/>
      <c r="H166" s="194"/>
      <c r="I166" s="194"/>
      <c r="N166" s="194"/>
    </row>
    <row r="167" spans="1:14" x14ac:dyDescent="0.3">
      <c r="A167" s="192"/>
      <c r="B167" s="194"/>
      <c r="C167" s="194"/>
      <c r="D167" s="194"/>
      <c r="E167" s="194"/>
      <c r="F167" s="194"/>
      <c r="G167" s="194"/>
      <c r="H167" s="194"/>
      <c r="I167" s="194"/>
      <c r="N167" s="194"/>
    </row>
    <row r="168" spans="1:14" x14ac:dyDescent="0.3">
      <c r="A168" s="194"/>
      <c r="B168" s="194"/>
      <c r="C168" s="194"/>
      <c r="D168" s="194"/>
      <c r="E168" s="194"/>
      <c r="F168" s="194"/>
      <c r="G168" s="194"/>
      <c r="H168" s="194"/>
      <c r="I168" s="194"/>
      <c r="N168" s="194"/>
    </row>
    <row r="169" spans="1:14" x14ac:dyDescent="0.3">
      <c r="A169" s="195"/>
      <c r="B169" s="191"/>
      <c r="C169" s="196"/>
      <c r="D169" s="196"/>
      <c r="E169" s="196"/>
      <c r="F169" s="196"/>
      <c r="G169" s="196"/>
      <c r="H169" s="196"/>
      <c r="I169" s="196"/>
      <c r="N169" s="194"/>
    </row>
    <row r="170" spans="1:14" x14ac:dyDescent="0.3">
      <c r="A170" s="195"/>
      <c r="B170" s="191"/>
      <c r="C170" s="194"/>
      <c r="D170" s="194"/>
      <c r="E170" s="194"/>
      <c r="F170" s="194"/>
      <c r="G170" s="194"/>
      <c r="H170" s="194"/>
      <c r="I170" s="194"/>
      <c r="N170" s="194"/>
    </row>
    <row r="171" spans="1:14" x14ac:dyDescent="0.3">
      <c r="A171" s="192"/>
      <c r="B171" s="194"/>
      <c r="C171" s="194"/>
      <c r="D171" s="194"/>
      <c r="E171" s="194"/>
      <c r="F171" s="194"/>
      <c r="G171" s="194"/>
      <c r="H171" s="194"/>
      <c r="I171" s="194"/>
      <c r="N171" s="194"/>
    </row>
    <row r="172" spans="1:14" x14ac:dyDescent="0.3">
      <c r="A172" s="192"/>
      <c r="B172" s="194"/>
      <c r="C172" s="194"/>
      <c r="D172" s="194"/>
      <c r="E172" s="194"/>
      <c r="F172" s="194"/>
      <c r="G172" s="194"/>
      <c r="H172" s="194"/>
      <c r="I172" s="194"/>
      <c r="N172" s="194"/>
    </row>
    <row r="173" spans="1:14" x14ac:dyDescent="0.3">
      <c r="A173" s="192"/>
      <c r="B173" s="194"/>
      <c r="C173" s="194"/>
      <c r="D173" s="194"/>
      <c r="E173" s="194"/>
      <c r="F173" s="194"/>
      <c r="G173" s="194"/>
      <c r="H173" s="194"/>
      <c r="I173" s="194"/>
      <c r="N173" s="194"/>
    </row>
    <row r="174" spans="1:14" x14ac:dyDescent="0.3">
      <c r="A174" s="192"/>
      <c r="B174" s="194"/>
      <c r="C174" s="194"/>
      <c r="D174" s="194"/>
      <c r="E174" s="194"/>
      <c r="F174" s="194"/>
      <c r="G174" s="194"/>
      <c r="H174" s="194"/>
      <c r="I174" s="194"/>
      <c r="N174" s="194"/>
    </row>
    <row r="175" spans="1:14" x14ac:dyDescent="0.3">
      <c r="A175" s="192"/>
      <c r="B175" s="194"/>
      <c r="C175" s="194"/>
      <c r="D175" s="194"/>
      <c r="E175" s="194"/>
      <c r="F175" s="194"/>
      <c r="G175" s="194"/>
      <c r="H175" s="194"/>
      <c r="I175" s="194"/>
      <c r="N175" s="194"/>
    </row>
    <row r="176" spans="1:14" x14ac:dyDescent="0.3">
      <c r="A176" s="192"/>
      <c r="B176" s="194"/>
      <c r="C176" s="194"/>
      <c r="D176" s="194"/>
      <c r="E176" s="194"/>
      <c r="F176" s="194"/>
      <c r="G176" s="194"/>
      <c r="H176" s="194"/>
      <c r="I176" s="194"/>
      <c r="N176" s="194"/>
    </row>
    <row r="177" spans="1:14" x14ac:dyDescent="0.3">
      <c r="A177" s="192"/>
      <c r="B177" s="193"/>
      <c r="C177" s="193"/>
      <c r="D177" s="193"/>
      <c r="E177" s="193"/>
      <c r="F177" s="193"/>
      <c r="G177" s="193"/>
      <c r="H177" s="193"/>
      <c r="I177" s="193"/>
      <c r="N177" s="193"/>
    </row>
    <row r="178" spans="1:14" x14ac:dyDescent="0.3">
      <c r="A178" s="192"/>
      <c r="B178" s="193"/>
      <c r="C178" s="193"/>
      <c r="D178" s="193"/>
      <c r="E178" s="193"/>
      <c r="F178" s="193"/>
      <c r="G178" s="193"/>
      <c r="H178" s="193"/>
      <c r="I178" s="193"/>
      <c r="N178" s="193"/>
    </row>
    <row r="179" spans="1:14" x14ac:dyDescent="0.3">
      <c r="A179" s="192"/>
      <c r="B179" s="193"/>
      <c r="C179" s="193"/>
      <c r="D179" s="193"/>
      <c r="E179" s="193"/>
      <c r="F179" s="193"/>
      <c r="G179" s="193"/>
      <c r="H179" s="193"/>
      <c r="I179" s="193"/>
      <c r="N179" s="193"/>
    </row>
    <row r="180" spans="1:14" x14ac:dyDescent="0.3">
      <c r="A180" s="192"/>
      <c r="B180" s="193"/>
      <c r="C180" s="193"/>
      <c r="D180" s="193"/>
      <c r="E180" s="193"/>
      <c r="F180" s="193"/>
      <c r="G180" s="193"/>
      <c r="H180" s="193"/>
      <c r="I180" s="193"/>
      <c r="N180" s="193"/>
    </row>
    <row r="181" spans="1:14" x14ac:dyDescent="0.3">
      <c r="A181" s="192"/>
      <c r="B181" s="193"/>
      <c r="C181" s="193"/>
      <c r="D181" s="193"/>
      <c r="E181" s="193"/>
      <c r="F181" s="193"/>
      <c r="G181" s="193"/>
      <c r="H181" s="193"/>
      <c r="I181" s="193"/>
      <c r="N181" s="193"/>
    </row>
    <row r="182" spans="1:14" x14ac:dyDescent="0.3">
      <c r="A182" s="192"/>
      <c r="B182" s="193"/>
      <c r="C182" s="193"/>
      <c r="D182" s="193"/>
      <c r="E182" s="193"/>
      <c r="F182" s="193"/>
      <c r="G182" s="193"/>
      <c r="H182" s="193"/>
      <c r="I182" s="193"/>
      <c r="N182" s="193"/>
    </row>
    <row r="183" spans="1:14" x14ac:dyDescent="0.3">
      <c r="A183" s="192"/>
      <c r="B183" s="193"/>
      <c r="C183" s="193"/>
      <c r="D183" s="193"/>
      <c r="E183" s="193"/>
      <c r="F183" s="193"/>
      <c r="G183" s="193"/>
      <c r="H183" s="193"/>
      <c r="I183" s="193"/>
      <c r="N183" s="193"/>
    </row>
    <row r="184" spans="1:14" x14ac:dyDescent="0.3">
      <c r="A184" s="192"/>
      <c r="B184" s="193"/>
      <c r="C184" s="193"/>
      <c r="D184" s="193"/>
      <c r="E184" s="193"/>
      <c r="F184" s="193"/>
      <c r="G184" s="193"/>
      <c r="H184" s="193"/>
      <c r="I184" s="193"/>
      <c r="N184" s="193"/>
    </row>
    <row r="185" spans="1:14" x14ac:dyDescent="0.3">
      <c r="A185" s="192"/>
      <c r="B185" s="194"/>
      <c r="C185" s="194"/>
      <c r="D185" s="194"/>
      <c r="E185" s="194"/>
      <c r="F185" s="194"/>
      <c r="G185" s="194"/>
      <c r="H185" s="194"/>
      <c r="I185" s="194"/>
      <c r="N185" s="194"/>
    </row>
    <row r="186" spans="1:14" x14ac:dyDescent="0.3">
      <c r="A186" s="192"/>
      <c r="B186" s="194"/>
      <c r="C186" s="194"/>
      <c r="D186" s="194"/>
      <c r="E186" s="194"/>
      <c r="F186" s="194"/>
      <c r="G186" s="194"/>
      <c r="H186" s="194"/>
      <c r="I186" s="194"/>
      <c r="N186" s="194"/>
    </row>
    <row r="187" spans="1:14" x14ac:dyDescent="0.3">
      <c r="A187" s="192"/>
      <c r="B187" s="194"/>
      <c r="C187" s="194"/>
      <c r="D187" s="194"/>
      <c r="E187" s="194"/>
      <c r="F187" s="194"/>
      <c r="G187" s="194"/>
      <c r="H187" s="194"/>
      <c r="I187" s="194"/>
      <c r="N187" s="194"/>
    </row>
    <row r="188" spans="1:14" x14ac:dyDescent="0.3">
      <c r="A188" s="192"/>
      <c r="B188" s="194"/>
      <c r="C188" s="194"/>
      <c r="D188" s="194"/>
      <c r="E188" s="194"/>
      <c r="F188" s="194"/>
      <c r="G188" s="194"/>
      <c r="H188" s="194"/>
      <c r="I188" s="194"/>
      <c r="N188" s="194"/>
    </row>
    <row r="189" spans="1:14" x14ac:dyDescent="0.3">
      <c r="A189" s="194"/>
      <c r="B189" s="194"/>
      <c r="C189" s="194"/>
      <c r="D189" s="194"/>
      <c r="E189" s="194"/>
      <c r="F189" s="194"/>
      <c r="G189" s="194"/>
      <c r="H189" s="194"/>
      <c r="I189" s="194"/>
      <c r="N189" s="194"/>
    </row>
    <row r="190" spans="1:14" x14ac:dyDescent="0.3">
      <c r="A190" s="195"/>
      <c r="B190" s="191"/>
      <c r="C190" s="196"/>
      <c r="D190" s="196"/>
      <c r="E190" s="196"/>
      <c r="F190" s="196"/>
      <c r="G190" s="196"/>
      <c r="H190" s="196"/>
      <c r="I190" s="196"/>
      <c r="N190" s="194"/>
    </row>
    <row r="191" spans="1:14" x14ac:dyDescent="0.3">
      <c r="A191" s="195"/>
      <c r="B191" s="191"/>
      <c r="C191" s="194"/>
      <c r="D191" s="194"/>
      <c r="E191" s="194"/>
      <c r="F191" s="194"/>
      <c r="G191" s="194"/>
      <c r="H191" s="194"/>
      <c r="I191" s="194"/>
      <c r="N191" s="194"/>
    </row>
    <row r="192" spans="1:14" x14ac:dyDescent="0.3">
      <c r="A192" s="192"/>
      <c r="B192" s="194"/>
      <c r="C192" s="194"/>
      <c r="D192" s="194"/>
      <c r="E192" s="194"/>
      <c r="F192" s="194"/>
      <c r="G192" s="194"/>
      <c r="H192" s="194"/>
      <c r="I192" s="194"/>
      <c r="N192" s="194"/>
    </row>
    <row r="193" spans="1:14" x14ac:dyDescent="0.3">
      <c r="A193" s="192"/>
      <c r="B193" s="194"/>
      <c r="C193" s="194"/>
      <c r="D193" s="194"/>
      <c r="E193" s="194"/>
      <c r="F193" s="194"/>
      <c r="G193" s="194"/>
      <c r="H193" s="194"/>
      <c r="I193" s="194"/>
      <c r="N193" s="194"/>
    </row>
    <row r="194" spans="1:14" x14ac:dyDescent="0.3">
      <c r="A194" s="192"/>
      <c r="B194" s="194"/>
      <c r="C194" s="194"/>
      <c r="D194" s="194"/>
      <c r="E194" s="194"/>
      <c r="F194" s="194"/>
      <c r="G194" s="194"/>
      <c r="H194" s="194"/>
      <c r="I194" s="194"/>
      <c r="N194" s="194"/>
    </row>
    <row r="195" spans="1:14" x14ac:dyDescent="0.3">
      <c r="A195" s="192"/>
      <c r="B195" s="194"/>
      <c r="C195" s="194"/>
      <c r="D195" s="194"/>
      <c r="E195" s="194"/>
      <c r="F195" s="194"/>
      <c r="G195" s="194"/>
      <c r="H195" s="194"/>
      <c r="I195" s="194"/>
      <c r="N195" s="194"/>
    </row>
    <row r="196" spans="1:14" x14ac:dyDescent="0.3">
      <c r="A196" s="192"/>
      <c r="B196" s="194"/>
      <c r="C196" s="194"/>
      <c r="D196" s="194"/>
      <c r="E196" s="194"/>
      <c r="F196" s="194"/>
      <c r="G196" s="194"/>
      <c r="H196" s="194"/>
      <c r="I196" s="194"/>
      <c r="N196" s="194"/>
    </row>
    <row r="197" spans="1:14" x14ac:dyDescent="0.3">
      <c r="A197" s="192"/>
      <c r="B197" s="194"/>
      <c r="C197" s="194"/>
      <c r="D197" s="194"/>
      <c r="E197" s="194"/>
      <c r="F197" s="194"/>
      <c r="G197" s="194"/>
      <c r="H197" s="194"/>
      <c r="I197" s="194"/>
      <c r="N197" s="194"/>
    </row>
    <row r="198" spans="1:14" x14ac:dyDescent="0.3">
      <c r="A198" s="192"/>
      <c r="B198" s="194"/>
      <c r="C198" s="194"/>
      <c r="D198" s="194"/>
      <c r="E198" s="194"/>
      <c r="F198" s="194"/>
      <c r="G198" s="194"/>
      <c r="H198" s="194"/>
      <c r="I198" s="194"/>
      <c r="N198" s="194"/>
    </row>
    <row r="199" spans="1:14" x14ac:dyDescent="0.3">
      <c r="A199" s="192"/>
      <c r="B199" s="194"/>
      <c r="C199" s="194"/>
      <c r="D199" s="194"/>
      <c r="E199" s="194"/>
      <c r="F199" s="194"/>
      <c r="G199" s="194"/>
      <c r="H199" s="194"/>
      <c r="I199" s="194"/>
      <c r="N199" s="194"/>
    </row>
    <row r="200" spans="1:14" x14ac:dyDescent="0.3">
      <c r="A200" s="192"/>
      <c r="B200" s="194"/>
      <c r="C200" s="194"/>
      <c r="D200" s="194"/>
      <c r="E200" s="194"/>
      <c r="F200" s="194"/>
      <c r="G200" s="194"/>
      <c r="H200" s="194"/>
      <c r="I200" s="194"/>
      <c r="N200" s="194"/>
    </row>
    <row r="201" spans="1:14" x14ac:dyDescent="0.3">
      <c r="A201" s="192"/>
      <c r="B201" s="194"/>
      <c r="C201" s="194"/>
      <c r="D201" s="194"/>
      <c r="E201" s="194"/>
      <c r="F201" s="194"/>
      <c r="G201" s="194"/>
      <c r="H201" s="194"/>
      <c r="I201" s="194"/>
      <c r="N201" s="194"/>
    </row>
    <row r="202" spans="1:14" x14ac:dyDescent="0.3">
      <c r="A202" s="192"/>
      <c r="B202" s="194"/>
      <c r="C202" s="194"/>
      <c r="D202" s="194"/>
      <c r="E202" s="194"/>
      <c r="F202" s="194"/>
      <c r="G202" s="194"/>
      <c r="H202" s="194"/>
      <c r="I202" s="194"/>
      <c r="N202" s="194"/>
    </row>
    <row r="203" spans="1:14" x14ac:dyDescent="0.3">
      <c r="A203" s="192"/>
      <c r="B203" s="194"/>
      <c r="C203" s="194"/>
      <c r="D203" s="194"/>
      <c r="E203" s="194"/>
      <c r="F203" s="194"/>
      <c r="G203" s="194"/>
      <c r="H203" s="194"/>
      <c r="I203" s="194"/>
      <c r="N203" s="194"/>
    </row>
    <row r="204" spans="1:14" x14ac:dyDescent="0.3">
      <c r="A204" s="192"/>
      <c r="B204" s="194"/>
      <c r="C204" s="194"/>
      <c r="D204" s="194"/>
      <c r="E204" s="194"/>
      <c r="F204" s="194"/>
      <c r="G204" s="194"/>
      <c r="H204" s="194"/>
      <c r="I204" s="194"/>
      <c r="N204" s="194"/>
    </row>
    <row r="205" spans="1:14" x14ac:dyDescent="0.3">
      <c r="A205" s="192"/>
      <c r="B205" s="194"/>
      <c r="C205" s="194"/>
      <c r="D205" s="194"/>
      <c r="E205" s="194"/>
      <c r="F205" s="194"/>
      <c r="G205" s="194"/>
      <c r="H205" s="194"/>
      <c r="I205" s="194"/>
      <c r="N205" s="194"/>
    </row>
    <row r="206" spans="1:14" x14ac:dyDescent="0.3">
      <c r="A206" s="192"/>
      <c r="B206" s="194"/>
      <c r="C206" s="194"/>
      <c r="D206" s="194"/>
      <c r="E206" s="194"/>
      <c r="F206" s="194"/>
      <c r="G206" s="194"/>
      <c r="H206" s="194"/>
      <c r="I206" s="194"/>
      <c r="N206" s="194"/>
    </row>
    <row r="207" spans="1:14" x14ac:dyDescent="0.3">
      <c r="A207" s="192"/>
      <c r="B207" s="194"/>
      <c r="C207" s="194"/>
      <c r="D207" s="194"/>
      <c r="E207" s="194"/>
      <c r="F207" s="194"/>
      <c r="G207" s="194"/>
      <c r="H207" s="194"/>
      <c r="I207" s="194"/>
      <c r="N207" s="194"/>
    </row>
    <row r="208" spans="1:14" x14ac:dyDescent="0.3">
      <c r="A208" s="192"/>
      <c r="B208" s="194"/>
      <c r="C208" s="194"/>
      <c r="D208" s="194"/>
      <c r="E208" s="194"/>
      <c r="F208" s="194"/>
      <c r="G208" s="194"/>
      <c r="H208" s="194"/>
      <c r="I208" s="194"/>
      <c r="N208" s="194"/>
    </row>
    <row r="209" spans="1:14" x14ac:dyDescent="0.3">
      <c r="A209" s="192"/>
      <c r="B209" s="194"/>
      <c r="C209" s="194"/>
      <c r="D209" s="194"/>
      <c r="E209" s="194"/>
      <c r="F209" s="194"/>
      <c r="G209" s="194"/>
      <c r="H209" s="194"/>
      <c r="I209" s="194"/>
      <c r="N209" s="194"/>
    </row>
  </sheetData>
  <mergeCells count="13">
    <mergeCell ref="A86:B89"/>
    <mergeCell ref="C71:J71"/>
    <mergeCell ref="C64:J64"/>
    <mergeCell ref="A1:A2"/>
    <mergeCell ref="C36:J36"/>
    <mergeCell ref="C43:J43"/>
    <mergeCell ref="C50:J50"/>
    <mergeCell ref="C57:J57"/>
    <mergeCell ref="C29:J29"/>
    <mergeCell ref="C22:J22"/>
    <mergeCell ref="C15:J15"/>
    <mergeCell ref="C8:J8"/>
    <mergeCell ref="C1:J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RS</vt:lpstr>
      <vt:lpstr>StarClasses</vt:lpstr>
      <vt:lpstr>Stats</vt:lpstr>
      <vt:lpstr>(U)-B KILOSTRUCTURES</vt:lpstr>
      <vt:lpstr>(U)-B MEGASTRUCTURES</vt:lpstr>
      <vt:lpstr>(U)-S KILOSTRUCTURES</vt:lpstr>
      <vt:lpstr>(U)-S MEGASTRUCTURES</vt:lpstr>
      <vt:lpstr>(U)-S GIGASTRUCTURES</vt:lpstr>
      <vt:lpstr>(I) MEGASTRUCTURES</vt:lpstr>
      <vt:lpstr>(I) GIGASTRUCTURES</vt:lpstr>
      <vt:lpstr>(MOON) MEGASTRUCTURES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2015-06-05T18:17:20Z</dcterms:created>
  <dcterms:modified xsi:type="dcterms:W3CDTF">2022-04-13T19:23:40Z</dcterms:modified>
</cp:coreProperties>
</file>