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8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9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0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1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12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13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14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5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16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17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18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printerSettings/printerSettings1.bin" ContentType="application/vnd.openxmlformats-officedocument.spreadsheetml.printerSettings"/>
  <Override PartName="/xl/drawings/drawing21.xml" ContentType="application/vnd.openxmlformats-officedocument.drawing+xml"/>
  <Override PartName="/xl/drawings/drawing22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drawings/drawing23.xml" ContentType="application/vnd.openxmlformats-officedocument.drawing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drawings/drawing24.xml" ContentType="application/vnd.openxmlformats-officedocument.drawing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25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drawings/drawing26.xml" ContentType="application/vnd.openxmlformats-officedocument.drawing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drawings/drawing27.xml" ContentType="application/vnd.openxmlformats-officedocument.drawing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drawings/drawing28.xml" ContentType="application/vnd.openxmlformats-officedocument.drawing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drawings/drawing29.xml" ContentType="application/vnd.openxmlformats-officedocument.drawing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drawings/drawing30.xml" ContentType="application/vnd.openxmlformats-officedocument.drawing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drawings/drawing31.xml" ContentType="application/vnd.openxmlformats-officedocument.drawing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drawings/drawing32.xml" ContentType="application/vnd.openxmlformats-officedocument.drawing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33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drawings/drawing34.xml" ContentType="application/vnd.openxmlformats-officedocument.drawing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UGAR\Downloads\"/>
    </mc:Choice>
  </mc:AlternateContent>
  <bookViews>
    <workbookView xWindow="0" yWindow="0" windowWidth="28800" windowHeight="12435" tabRatio="737" firstSheet="31" activeTab="38"/>
  </bookViews>
  <sheets>
    <sheet name="Титульник" sheetId="2" r:id="rId1"/>
    <sheet name="Описание факторов" sheetId="3" r:id="rId2"/>
    <sheet name="Исходные данные" sheetId="1" r:id="rId3"/>
    <sheet name="Проверка на идентификацию" sheetId="77" r:id="rId4"/>
    <sheet name="АД_Регр_1_без_х2" sheetId="46" r:id="rId5"/>
    <sheet name="АД_Регр_1" sheetId="45" r:id="rId6"/>
    <sheet name="АД_Регр_Н_2" sheetId="47" r:id="rId7"/>
    <sheet name="АД_Регр_Н_2_без_х1" sheetId="48" r:id="rId8"/>
    <sheet name="Регр_2_без_х1_х8" sheetId="50" r:id="rId9"/>
    <sheet name="Регр_2_без_х1_х2_х8" sheetId="51" r:id="rId10"/>
    <sheet name="Регр_2_без_х1_х2_х6_х8" sheetId="52" r:id="rId11"/>
    <sheet name="Регр_2_без_х1_х2_х6_х8_х9" sheetId="53" r:id="rId12"/>
    <sheet name="Регр_2_без_х1_х2_х3_х6_х8_х9" sheetId="54" r:id="rId13"/>
    <sheet name="Регр_2_без_х1_х2_х3_х6_х7_х8_х9" sheetId="55" r:id="rId14"/>
    <sheet name="Регр_3" sheetId="56" r:id="rId15"/>
    <sheet name="Регр_3_без_х6" sheetId="57" r:id="rId16"/>
    <sheet name="Регр_3_без_х6_х11" sheetId="58" r:id="rId17"/>
    <sheet name="Регр_3_х4_х5_х10_х11" sheetId="59" r:id="rId18"/>
    <sheet name="Регр_3_х5_х10_х11" sheetId="60" r:id="rId19"/>
    <sheet name="Регр_3_х5_х10" sheetId="62" r:id="rId20"/>
    <sheet name="НЕЗАВИС" sheetId="4" r:id="rId21"/>
    <sheet name="Независ. МНК + прогн." sheetId="80" r:id="rId22"/>
    <sheet name="РЕКУРС" sheetId="76" r:id="rId23"/>
    <sheet name="АД_Регр_Р_2" sheetId="63" r:id="rId24"/>
    <sheet name="АД_Регр_Р_2_без_x8" sheetId="64" r:id="rId25"/>
    <sheet name="АД_Регр_Р_2_без_x8_x3" sheetId="65" r:id="rId26"/>
    <sheet name="АД_Регр_Р_2_без_x8_x3_x4" sheetId="66" r:id="rId27"/>
    <sheet name="АД_Регр_Р_2_без_x8_x3_x4_x7" sheetId="67" r:id="rId28"/>
    <sheet name="АД_Регр_Р_2_без_x8x3x4x7x6x9" sheetId="69" r:id="rId29"/>
    <sheet name="АД_Регр_Р_2_без_x8_x3_x4_x7_x6" sheetId="68" r:id="rId30"/>
    <sheet name="АД_Регр_Р_2_без_x8x3x4x7x6x9_2" sheetId="70" r:id="rId31"/>
    <sheet name="АД_Регр_Р_3" sheetId="71" r:id="rId32"/>
    <sheet name="АД_Регр_Р_3_без x11" sheetId="72" r:id="rId33"/>
    <sheet name="АД_Регр_Р_3_без x11_2" sheetId="73" r:id="rId34"/>
    <sheet name="АД_Регр_Р_3_без x11_3" sheetId="74" r:id="rId35"/>
    <sheet name="АД_Регр_Р_3_без y2" sheetId="75" r:id="rId36"/>
    <sheet name="Рекурс. МНК + прогн." sheetId="81" r:id="rId37"/>
    <sheet name="ОДНОВР" sheetId="15" r:id="rId38"/>
    <sheet name="Одновр. ДМНК + прогн." sheetId="79" r:id="rId39"/>
  </sheets>
  <definedNames>
    <definedName name="solver_eng" localSheetId="20" hidden="1">1</definedName>
    <definedName name="solver_neg" localSheetId="20" hidden="1">1</definedName>
    <definedName name="solver_num" localSheetId="20" hidden="1">0</definedName>
    <definedName name="solver_opt" localSheetId="20" hidden="1">НЕЗАВИС!$KP$2</definedName>
    <definedName name="solver_typ" localSheetId="20" hidden="1">1</definedName>
    <definedName name="solver_val" localSheetId="20" hidden="1">0</definedName>
    <definedName name="solver_ver" localSheetId="20" hidden="1">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83" i="79" l="1"/>
  <c r="C370" i="79"/>
  <c r="C369" i="79"/>
  <c r="C368" i="79"/>
  <c r="C367" i="79"/>
  <c r="C366" i="79"/>
  <c r="J430" i="79" l="1"/>
  <c r="H430" i="79"/>
  <c r="I425" i="79"/>
  <c r="C426" i="79"/>
  <c r="B429" i="79"/>
  <c r="C429" i="79"/>
  <c r="D429" i="79"/>
  <c r="E429" i="79"/>
  <c r="C425" i="79"/>
  <c r="I416" i="79"/>
  <c r="I415" i="79"/>
  <c r="I414" i="79"/>
  <c r="L414" i="79" s="1" a="1"/>
  <c r="L414" i="79" s="1"/>
  <c r="I398" i="79" a="1"/>
  <c r="I398" i="79" s="1"/>
  <c r="C382" i="79"/>
  <c r="C365" i="79"/>
  <c r="C364" i="79"/>
  <c r="C363" i="79"/>
  <c r="C331" i="79" a="1"/>
  <c r="C331" i="79" s="1"/>
  <c r="C295" i="79"/>
  <c r="H284" i="79"/>
  <c r="H283" i="79"/>
  <c r="K283" i="79" s="1" a="1"/>
  <c r="K283" i="79" s="1"/>
  <c r="H269" i="79" a="1"/>
  <c r="H269" i="79" s="1"/>
  <c r="H164" i="80"/>
  <c r="F164" i="80"/>
  <c r="I202" i="80"/>
  <c r="G202" i="80"/>
  <c r="I238" i="80"/>
  <c r="G238" i="80"/>
  <c r="F164" i="81"/>
  <c r="H164" i="81"/>
  <c r="I202" i="81"/>
  <c r="G202" i="81"/>
  <c r="I240" i="81"/>
  <c r="G240" i="81"/>
  <c r="H235" i="81"/>
  <c r="C236" i="81"/>
  <c r="B239" i="81"/>
  <c r="C239" i="81"/>
  <c r="D239" i="81"/>
  <c r="C235" i="81"/>
  <c r="C234" i="81"/>
  <c r="H233" i="81"/>
  <c r="H230" i="81" a="1"/>
  <c r="H230" i="81" s="1"/>
  <c r="K223" i="81" a="1"/>
  <c r="K223" i="81" s="1"/>
  <c r="H224" i="81"/>
  <c r="H223" i="81"/>
  <c r="H218" i="81" a="1"/>
  <c r="H218" i="81" s="1"/>
  <c r="H214" i="81" a="1"/>
  <c r="H214" i="81" s="1"/>
  <c r="H209" i="81" a="1"/>
  <c r="X209" i="81" s="1"/>
  <c r="H209" i="81"/>
  <c r="H198" i="81"/>
  <c r="C198" i="81"/>
  <c r="B201" i="81"/>
  <c r="C201" i="81"/>
  <c r="D201" i="81"/>
  <c r="C197" i="81"/>
  <c r="C158" i="81"/>
  <c r="C196" i="81"/>
  <c r="H195" i="81"/>
  <c r="H192" i="81" a="1"/>
  <c r="H192" i="81" s="1"/>
  <c r="K185" i="81" a="1"/>
  <c r="K185" i="81" s="1"/>
  <c r="H186" i="81"/>
  <c r="H185" i="81"/>
  <c r="H180" i="81" a="1"/>
  <c r="H180" i="81" s="1"/>
  <c r="H176" i="81" a="1"/>
  <c r="H176" i="81" s="1"/>
  <c r="H171" i="81" a="1"/>
  <c r="H171" i="81" s="1"/>
  <c r="W171" i="81"/>
  <c r="H159" i="81"/>
  <c r="C162" i="81"/>
  <c r="B162" i="81"/>
  <c r="C159" i="81"/>
  <c r="C157" i="81"/>
  <c r="H156" i="81"/>
  <c r="H153" i="81" a="1"/>
  <c r="H153" i="81" s="1"/>
  <c r="K146" i="81" a="1"/>
  <c r="K146" i="81" s="1"/>
  <c r="H147" i="81"/>
  <c r="H141" i="81" a="1"/>
  <c r="H141" i="81" s="1"/>
  <c r="H137" i="81" a="1"/>
  <c r="H137" i="81" s="1"/>
  <c r="H132" i="81" a="1"/>
  <c r="H132" i="81" s="1"/>
  <c r="H235" i="80"/>
  <c r="H198" i="80"/>
  <c r="C237" i="80"/>
  <c r="B240" i="80"/>
  <c r="C240" i="80"/>
  <c r="D240" i="80"/>
  <c r="C236" i="80"/>
  <c r="C197" i="80"/>
  <c r="C235" i="80"/>
  <c r="H195" i="80"/>
  <c r="H232" i="80"/>
  <c r="H229" i="80" a="1"/>
  <c r="H229" i="80" s="1"/>
  <c r="K225" i="80" a="1"/>
  <c r="K225" i="80" s="1"/>
  <c r="H226" i="80"/>
  <c r="H225" i="80"/>
  <c r="H219" i="80" a="1"/>
  <c r="H219" i="80" s="1"/>
  <c r="H215" i="80" a="1"/>
  <c r="H215" i="80" s="1"/>
  <c r="H210" i="80" a="1"/>
  <c r="H210" i="80" s="1"/>
  <c r="C198" i="80"/>
  <c r="G160" i="80"/>
  <c r="C159" i="80"/>
  <c r="B201" i="80"/>
  <c r="C201" i="80"/>
  <c r="D201" i="80"/>
  <c r="C158" i="80"/>
  <c r="C196" i="80"/>
  <c r="G157" i="80"/>
  <c r="H192" i="80" a="1"/>
  <c r="H192" i="80" s="1"/>
  <c r="K186" i="80" a="1"/>
  <c r="K186" i="80" s="1"/>
  <c r="H187" i="80"/>
  <c r="H186" i="80"/>
  <c r="G148" i="80"/>
  <c r="H180" i="80" a="1"/>
  <c r="H180" i="80" s="1"/>
  <c r="H176" i="80" a="1"/>
  <c r="H176" i="80" s="1"/>
  <c r="H171" i="80" a="1"/>
  <c r="H171" i="80" s="1"/>
  <c r="B162" i="80"/>
  <c r="C162" i="80"/>
  <c r="C157" i="80"/>
  <c r="G154" i="80" a="1"/>
  <c r="G154" i="80" s="1"/>
  <c r="J147" i="80" a="1"/>
  <c r="J147" i="80" s="1"/>
  <c r="G142" i="80" a="1"/>
  <c r="G142" i="80" s="1"/>
  <c r="G138" i="80" a="1"/>
  <c r="G138" i="80" s="1"/>
  <c r="G133" i="80" a="1"/>
  <c r="G133" i="80" s="1"/>
  <c r="T398" i="79" l="1"/>
  <c r="V398" i="79"/>
  <c r="S398" i="79"/>
  <c r="L399" i="79"/>
  <c r="W398" i="79"/>
  <c r="U398" i="79"/>
  <c r="O399" i="79"/>
  <c r="X398" i="79"/>
  <c r="N399" i="79"/>
  <c r="M399" i="79"/>
  <c r="O414" i="79"/>
  <c r="N414" i="79"/>
  <c r="M414" i="79"/>
  <c r="AC401" i="79"/>
  <c r="P400" i="79"/>
  <c r="R398" i="79"/>
  <c r="AD399" i="79"/>
  <c r="S400" i="79"/>
  <c r="K399" i="79"/>
  <c r="AG398" i="79"/>
  <c r="AC399" i="79"/>
  <c r="U401" i="79"/>
  <c r="N400" i="79"/>
  <c r="W399" i="79"/>
  <c r="AF398" i="79"/>
  <c r="P398" i="79"/>
  <c r="AE399" i="79"/>
  <c r="T400" i="79"/>
  <c r="I401" i="79"/>
  <c r="Z399" i="79"/>
  <c r="V401" i="79"/>
  <c r="T401" i="79"/>
  <c r="AC400" i="79"/>
  <c r="M400" i="79"/>
  <c r="V399" i="79"/>
  <c r="AE398" i="79"/>
  <c r="O398" i="79"/>
  <c r="U400" i="79"/>
  <c r="K401" i="79"/>
  <c r="Y401" i="79"/>
  <c r="J399" i="79"/>
  <c r="AE400" i="79"/>
  <c r="S401" i="79"/>
  <c r="AB400" i="79"/>
  <c r="L400" i="79"/>
  <c r="U399" i="79"/>
  <c r="AD398" i="79"/>
  <c r="N398" i="79"/>
  <c r="M401" i="79"/>
  <c r="L401" i="79"/>
  <c r="AA401" i="79"/>
  <c r="Z401" i="79"/>
  <c r="AA399" i="79"/>
  <c r="AG400" i="79"/>
  <c r="Y399" i="79"/>
  <c r="X399" i="79"/>
  <c r="AD400" i="79"/>
  <c r="R401" i="79"/>
  <c r="AA400" i="79"/>
  <c r="K400" i="79"/>
  <c r="T399" i="79"/>
  <c r="AC398" i="79"/>
  <c r="M398" i="79"/>
  <c r="AB399" i="79"/>
  <c r="X401" i="79"/>
  <c r="I399" i="79"/>
  <c r="AG401" i="79"/>
  <c r="Q401" i="79"/>
  <c r="Z400" i="79"/>
  <c r="J400" i="79"/>
  <c r="S399" i="79"/>
  <c r="AB398" i="79"/>
  <c r="L398" i="79"/>
  <c r="AF401" i="79"/>
  <c r="P401" i="79"/>
  <c r="Y400" i="79"/>
  <c r="I400" i="79"/>
  <c r="R399" i="79"/>
  <c r="AA398" i="79"/>
  <c r="K398" i="79"/>
  <c r="AF400" i="79"/>
  <c r="Q398" i="79"/>
  <c r="AE401" i="79"/>
  <c r="O401" i="79"/>
  <c r="X400" i="79"/>
  <c r="AG399" i="79"/>
  <c r="Q399" i="79"/>
  <c r="Z398" i="79"/>
  <c r="J398" i="79"/>
  <c r="I403" i="79" s="1" a="1"/>
  <c r="V400" i="79"/>
  <c r="AB401" i="79"/>
  <c r="J401" i="79"/>
  <c r="R400" i="79"/>
  <c r="Q400" i="79"/>
  <c r="W401" i="79"/>
  <c r="O400" i="79"/>
  <c r="AD401" i="79"/>
  <c r="N401" i="79"/>
  <c r="W400" i="79"/>
  <c r="AF399" i="79"/>
  <c r="P399" i="79"/>
  <c r="Y398" i="79"/>
  <c r="Z339" i="79"/>
  <c r="C338" i="79"/>
  <c r="R331" i="79"/>
  <c r="AA337" i="79"/>
  <c r="Q331" i="79"/>
  <c r="H339" i="79"/>
  <c r="W332" i="79"/>
  <c r="Y337" i="79"/>
  <c r="F332" i="79"/>
  <c r="V339" i="79"/>
  <c r="J335" i="79"/>
  <c r="U339" i="79"/>
  <c r="Y335" i="79"/>
  <c r="M331" i="79"/>
  <c r="T339" i="79"/>
  <c r="D339" i="79"/>
  <c r="M338" i="79"/>
  <c r="V337" i="79"/>
  <c r="F337" i="79"/>
  <c r="O336" i="79"/>
  <c r="X335" i="79"/>
  <c r="H335" i="79"/>
  <c r="Q334" i="79"/>
  <c r="Z333" i="79"/>
  <c r="J333" i="79"/>
  <c r="S332" i="79"/>
  <c r="C332" i="79"/>
  <c r="L331" i="79"/>
  <c r="G334" i="79"/>
  <c r="F334" i="79"/>
  <c r="L335" i="79"/>
  <c r="R336" i="79"/>
  <c r="L333" i="79"/>
  <c r="V335" i="79"/>
  <c r="Z331" i="79"/>
  <c r="J331" i="79"/>
  <c r="P333" i="79"/>
  <c r="O333" i="79"/>
  <c r="S336" i="79"/>
  <c r="K335" i="79"/>
  <c r="C334" i="79"/>
  <c r="N338" i="79"/>
  <c r="U337" i="79"/>
  <c r="E335" i="79"/>
  <c r="I331" i="79"/>
  <c r="J339" i="79"/>
  <c r="Y332" i="79"/>
  <c r="D336" i="79"/>
  <c r="E334" i="79"/>
  <c r="W339" i="79"/>
  <c r="D334" i="79"/>
  <c r="Z335" i="79"/>
  <c r="I335" i="79"/>
  <c r="S339" i="79"/>
  <c r="Y333" i="79"/>
  <c r="D337" i="79"/>
  <c r="F335" i="79"/>
  <c r="Q339" i="79"/>
  <c r="P339" i="79"/>
  <c r="Y338" i="79"/>
  <c r="I338" i="79"/>
  <c r="R337" i="79"/>
  <c r="AA336" i="79"/>
  <c r="K336" i="79"/>
  <c r="T335" i="79"/>
  <c r="D335" i="79"/>
  <c r="M334" i="79"/>
  <c r="V333" i="79"/>
  <c r="F333" i="79"/>
  <c r="O332" i="79"/>
  <c r="X331" i="79"/>
  <c r="H331" i="79"/>
  <c r="S338" i="79"/>
  <c r="L337" i="79"/>
  <c r="I332" i="79"/>
  <c r="I339" i="79"/>
  <c r="K337" i="79"/>
  <c r="H332" i="79"/>
  <c r="J337" i="79"/>
  <c r="N333" i="79"/>
  <c r="I337" i="79"/>
  <c r="O331" i="79"/>
  <c r="F339" i="79"/>
  <c r="H337" i="79"/>
  <c r="U332" i="79"/>
  <c r="E339" i="79"/>
  <c r="P336" i="79"/>
  <c r="K333" i="79"/>
  <c r="C339" i="79"/>
  <c r="W335" i="79"/>
  <c r="R332" i="79"/>
  <c r="AA338" i="79"/>
  <c r="H333" i="79"/>
  <c r="Z338" i="79"/>
  <c r="L336" i="79"/>
  <c r="P332" i="79"/>
  <c r="O339" i="79"/>
  <c r="X338" i="79"/>
  <c r="H338" i="79"/>
  <c r="Q337" i="79"/>
  <c r="Z336" i="79"/>
  <c r="J336" i="79"/>
  <c r="S335" i="79"/>
  <c r="C335" i="79"/>
  <c r="L334" i="79"/>
  <c r="U333" i="79"/>
  <c r="E333" i="79"/>
  <c r="N332" i="79"/>
  <c r="W331" i="79"/>
  <c r="G331" i="79"/>
  <c r="N335" i="79"/>
  <c r="T336" i="79"/>
  <c r="X339" i="79"/>
  <c r="G332" i="79"/>
  <c r="T334" i="79"/>
  <c r="Q336" i="79"/>
  <c r="AA333" i="79"/>
  <c r="E337" i="79"/>
  <c r="I333" i="79"/>
  <c r="R339" i="79"/>
  <c r="Q332" i="79"/>
  <c r="C337" i="79"/>
  <c r="W333" i="79"/>
  <c r="N339" i="79"/>
  <c r="W338" i="79"/>
  <c r="G338" i="79"/>
  <c r="P337" i="79"/>
  <c r="Y336" i="79"/>
  <c r="I336" i="79"/>
  <c r="R335" i="79"/>
  <c r="AA334" i="79"/>
  <c r="K334" i="79"/>
  <c r="T333" i="79"/>
  <c r="D333" i="79"/>
  <c r="M332" i="79"/>
  <c r="V331" i="79"/>
  <c r="F331" i="79"/>
  <c r="E336" i="79"/>
  <c r="Y339" i="79"/>
  <c r="M335" i="79"/>
  <c r="Z337" i="79"/>
  <c r="U334" i="79"/>
  <c r="G339" i="79"/>
  <c r="V332" i="79"/>
  <c r="O338" i="79"/>
  <c r="N331" i="79"/>
  <c r="W337" i="79"/>
  <c r="D332" i="79"/>
  <c r="L338" i="79"/>
  <c r="G335" i="79"/>
  <c r="AA331" i="79"/>
  <c r="T337" i="79"/>
  <c r="X333" i="79"/>
  <c r="S337" i="79"/>
  <c r="G333" i="79"/>
  <c r="M339" i="79"/>
  <c r="V338" i="79"/>
  <c r="F338" i="79"/>
  <c r="O337" i="79"/>
  <c r="X336" i="79"/>
  <c r="H336" i="79"/>
  <c r="Q335" i="79"/>
  <c r="Z334" i="79"/>
  <c r="J334" i="79"/>
  <c r="S333" i="79"/>
  <c r="C333" i="79"/>
  <c r="L332" i="79"/>
  <c r="U331" i="79"/>
  <c r="E331" i="79"/>
  <c r="U336" i="79"/>
  <c r="R338" i="79"/>
  <c r="X332" i="79"/>
  <c r="Q338" i="79"/>
  <c r="P331" i="79"/>
  <c r="P338" i="79"/>
  <c r="M333" i="79"/>
  <c r="X337" i="79"/>
  <c r="E332" i="79"/>
  <c r="G337" i="79"/>
  <c r="T332" i="79"/>
  <c r="N336" i="79"/>
  <c r="K331" i="79"/>
  <c r="K338" i="79"/>
  <c r="O334" i="79"/>
  <c r="J338" i="79"/>
  <c r="U335" i="79"/>
  <c r="Y331" i="79"/>
  <c r="L339" i="79"/>
  <c r="U338" i="79"/>
  <c r="E338" i="79"/>
  <c r="N337" i="79"/>
  <c r="W336" i="79"/>
  <c r="G336" i="79"/>
  <c r="P335" i="79"/>
  <c r="Y334" i="79"/>
  <c r="I334" i="79"/>
  <c r="R333" i="79"/>
  <c r="AA332" i="79"/>
  <c r="K332" i="79"/>
  <c r="T331" i="79"/>
  <c r="D331" i="79"/>
  <c r="W334" i="79"/>
  <c r="V334" i="79"/>
  <c r="C336" i="79"/>
  <c r="AA335" i="79"/>
  <c r="S334" i="79"/>
  <c r="R334" i="79"/>
  <c r="P334" i="79"/>
  <c r="M336" i="79"/>
  <c r="N334" i="79"/>
  <c r="AA339" i="79"/>
  <c r="K339" i="79"/>
  <c r="T338" i="79"/>
  <c r="D338" i="79"/>
  <c r="M337" i="79"/>
  <c r="V336" i="79"/>
  <c r="F336" i="79"/>
  <c r="O335" i="79"/>
  <c r="X334" i="79"/>
  <c r="H334" i="79"/>
  <c r="Q333" i="79"/>
  <c r="Z332" i="79"/>
  <c r="J332" i="79"/>
  <c r="S331" i="79"/>
  <c r="N270" i="79"/>
  <c r="W269" i="79"/>
  <c r="V269" i="79"/>
  <c r="U269" i="79"/>
  <c r="T269" i="79"/>
  <c r="S269" i="79"/>
  <c r="M283" i="79"/>
  <c r="L283" i="79"/>
  <c r="AD270" i="79"/>
  <c r="U271" i="79"/>
  <c r="L270" i="79"/>
  <c r="Z270" i="79"/>
  <c r="M270" i="79"/>
  <c r="AA270" i="79"/>
  <c r="AF271" i="79"/>
  <c r="H270" i="79"/>
  <c r="AC271" i="79"/>
  <c r="M271" i="79"/>
  <c r="V270" i="79"/>
  <c r="AE269" i="79"/>
  <c r="O269" i="79"/>
  <c r="T271" i="79"/>
  <c r="K270" i="79"/>
  <c r="Q271" i="79"/>
  <c r="X270" i="79"/>
  <c r="W270" i="79"/>
  <c r="AB271" i="79"/>
  <c r="L271" i="79"/>
  <c r="U270" i="79"/>
  <c r="AD269" i="79"/>
  <c r="N269" i="79"/>
  <c r="AC270" i="79"/>
  <c r="R271" i="79"/>
  <c r="AE271" i="79"/>
  <c r="AD271" i="79"/>
  <c r="P269" i="79"/>
  <c r="AA271" i="79"/>
  <c r="K271" i="79"/>
  <c r="T270" i="79"/>
  <c r="AC269" i="79"/>
  <c r="M269" i="79"/>
  <c r="R269" i="79"/>
  <c r="AF269" i="79"/>
  <c r="Z271" i="79"/>
  <c r="J271" i="79"/>
  <c r="S270" i="79"/>
  <c r="AB269" i="79"/>
  <c r="L269" i="79"/>
  <c r="S271" i="79"/>
  <c r="J270" i="79"/>
  <c r="Q269" i="79"/>
  <c r="Y271" i="79"/>
  <c r="I271" i="79"/>
  <c r="R270" i="79"/>
  <c r="AA269" i="79"/>
  <c r="K269" i="79"/>
  <c r="AB270" i="79"/>
  <c r="Y270" i="79"/>
  <c r="X271" i="79"/>
  <c r="H271" i="79"/>
  <c r="Q270" i="79"/>
  <c r="Z269" i="79"/>
  <c r="J269" i="79"/>
  <c r="I270" i="79"/>
  <c r="O271" i="79"/>
  <c r="N271" i="79"/>
  <c r="W271" i="79"/>
  <c r="AF270" i="79"/>
  <c r="P270" i="79"/>
  <c r="Y269" i="79"/>
  <c r="I269" i="79"/>
  <c r="P271" i="79"/>
  <c r="V271" i="79"/>
  <c r="AE270" i="79"/>
  <c r="O270" i="79"/>
  <c r="X269" i="79"/>
  <c r="J230" i="81"/>
  <c r="I230" i="81"/>
  <c r="M223" i="81"/>
  <c r="L223" i="81"/>
  <c r="H219" i="81"/>
  <c r="J218" i="81"/>
  <c r="I220" i="81"/>
  <c r="I219" i="81"/>
  <c r="I218" i="81"/>
  <c r="J220" i="81"/>
  <c r="H220" i="81"/>
  <c r="J219" i="81"/>
  <c r="J216" i="81"/>
  <c r="I216" i="81"/>
  <c r="H216" i="81"/>
  <c r="J215" i="81"/>
  <c r="I215" i="81"/>
  <c r="H215" i="81"/>
  <c r="J214" i="81"/>
  <c r="I214" i="81"/>
  <c r="U209" i="81"/>
  <c r="V209" i="81"/>
  <c r="K210" i="81"/>
  <c r="Y210" i="81"/>
  <c r="AB211" i="81"/>
  <c r="L211" i="81"/>
  <c r="U210" i="81"/>
  <c r="AD209" i="81"/>
  <c r="N209" i="81"/>
  <c r="AD210" i="81"/>
  <c r="AC210" i="81"/>
  <c r="L210" i="81"/>
  <c r="J210" i="81"/>
  <c r="I210" i="81"/>
  <c r="H210" i="81"/>
  <c r="AD211" i="81"/>
  <c r="V210" i="81"/>
  <c r="AA211" i="81"/>
  <c r="K211" i="81"/>
  <c r="M209" i="81"/>
  <c r="Z211" i="81"/>
  <c r="J211" i="81"/>
  <c r="S210" i="81"/>
  <c r="AB209" i="81"/>
  <c r="L209" i="81"/>
  <c r="U211" i="81"/>
  <c r="T211" i="81"/>
  <c r="S211" i="81"/>
  <c r="R211" i="81"/>
  <c r="Q211" i="81"/>
  <c r="AF211" i="81"/>
  <c r="O211" i="81"/>
  <c r="W210" i="81"/>
  <c r="AC211" i="81"/>
  <c r="AE209" i="81"/>
  <c r="AC209" i="81"/>
  <c r="Y211" i="81"/>
  <c r="I211" i="81"/>
  <c r="R210" i="81"/>
  <c r="AA209" i="81"/>
  <c r="K209" i="81"/>
  <c r="N210" i="81"/>
  <c r="AB210" i="81"/>
  <c r="AA210" i="81"/>
  <c r="S209" i="81"/>
  <c r="P211" i="81"/>
  <c r="X210" i="81"/>
  <c r="AF209" i="81"/>
  <c r="X211" i="81"/>
  <c r="H211" i="81"/>
  <c r="Q210" i="81"/>
  <c r="Z209" i="81"/>
  <c r="J209" i="81"/>
  <c r="W209" i="81"/>
  <c r="M210" i="81"/>
  <c r="T209" i="81"/>
  <c r="Z210" i="81"/>
  <c r="R209" i="81"/>
  <c r="AE211" i="81"/>
  <c r="Q209" i="81"/>
  <c r="N211" i="81"/>
  <c r="P209" i="81"/>
  <c r="M211" i="81"/>
  <c r="O209" i="81"/>
  <c r="T210" i="81"/>
  <c r="W211" i="81"/>
  <c r="AF210" i="81"/>
  <c r="P210" i="81"/>
  <c r="Y209" i="81"/>
  <c r="I209" i="81"/>
  <c r="V211" i="81"/>
  <c r="AE210" i="81"/>
  <c r="O210" i="81"/>
  <c r="J192" i="81"/>
  <c r="I192" i="81"/>
  <c r="M185" i="81"/>
  <c r="L185" i="81"/>
  <c r="I181" i="81"/>
  <c r="H181" i="81"/>
  <c r="J180" i="81"/>
  <c r="I180" i="81"/>
  <c r="J182" i="81"/>
  <c r="I182" i="81"/>
  <c r="H182" i="81"/>
  <c r="J181" i="81"/>
  <c r="J177" i="81"/>
  <c r="J178" i="81"/>
  <c r="I177" i="81"/>
  <c r="H177" i="81"/>
  <c r="I178" i="81"/>
  <c r="H178" i="81"/>
  <c r="J176" i="81"/>
  <c r="I176" i="81"/>
  <c r="V171" i="81"/>
  <c r="N172" i="81"/>
  <c r="AC172" i="81"/>
  <c r="L172" i="81"/>
  <c r="U171" i="81"/>
  <c r="J172" i="81"/>
  <c r="AE173" i="81"/>
  <c r="P171" i="81"/>
  <c r="AB173" i="81"/>
  <c r="N171" i="81"/>
  <c r="AB172" i="81"/>
  <c r="R173" i="81"/>
  <c r="Q173" i="81"/>
  <c r="Y172" i="81"/>
  <c r="AC173" i="81"/>
  <c r="AA173" i="81"/>
  <c r="K173" i="81"/>
  <c r="T172" i="81"/>
  <c r="AC171" i="81"/>
  <c r="M171" i="81"/>
  <c r="T171" i="81"/>
  <c r="I172" i="81"/>
  <c r="H172" i="81"/>
  <c r="AD173" i="81"/>
  <c r="AE171" i="81"/>
  <c r="L173" i="81"/>
  <c r="Z173" i="81"/>
  <c r="J173" i="81"/>
  <c r="S172" i="81"/>
  <c r="AB171" i="81"/>
  <c r="L171" i="81"/>
  <c r="S171" i="81"/>
  <c r="X172" i="81"/>
  <c r="W172" i="81"/>
  <c r="O171" i="81"/>
  <c r="AD171" i="81"/>
  <c r="Y173" i="81"/>
  <c r="I173" i="81"/>
  <c r="R172" i="81"/>
  <c r="AA171" i="81"/>
  <c r="K171" i="81"/>
  <c r="K172" i="81"/>
  <c r="R171" i="81"/>
  <c r="O173" i="81"/>
  <c r="N173" i="81"/>
  <c r="U172" i="81"/>
  <c r="X173" i="81"/>
  <c r="H173" i="81"/>
  <c r="Q172" i="81"/>
  <c r="Z171" i="81"/>
  <c r="J171" i="81"/>
  <c r="U173" i="81"/>
  <c r="M172" i="81"/>
  <c r="AA172" i="81"/>
  <c r="Z172" i="81"/>
  <c r="AF173" i="81"/>
  <c r="Q171" i="81"/>
  <c r="V172" i="81"/>
  <c r="W173" i="81"/>
  <c r="AF172" i="81"/>
  <c r="P172" i="81"/>
  <c r="Y171" i="81"/>
  <c r="I171" i="81"/>
  <c r="AD172" i="81"/>
  <c r="T173" i="81"/>
  <c r="S173" i="81"/>
  <c r="P173" i="81"/>
  <c r="AF171" i="81"/>
  <c r="M173" i="81"/>
  <c r="V173" i="81"/>
  <c r="AE172" i="81"/>
  <c r="O172" i="81"/>
  <c r="X171" i="81"/>
  <c r="I153" i="81"/>
  <c r="L146" i="81"/>
  <c r="I142" i="81"/>
  <c r="H142" i="81"/>
  <c r="I141" i="81"/>
  <c r="I138" i="81"/>
  <c r="H138" i="81"/>
  <c r="I137" i="81"/>
  <c r="J132" i="81"/>
  <c r="N133" i="81"/>
  <c r="AC133" i="81"/>
  <c r="V132" i="81"/>
  <c r="AB133" i="81"/>
  <c r="U132" i="81"/>
  <c r="T132" i="81"/>
  <c r="Z133" i="81"/>
  <c r="Y133" i="81"/>
  <c r="I133" i="81"/>
  <c r="R132" i="81"/>
  <c r="H133" i="81"/>
  <c r="AF132" i="81"/>
  <c r="O132" i="81"/>
  <c r="AD132" i="81"/>
  <c r="AC132" i="81"/>
  <c r="M132" i="81"/>
  <c r="AB132" i="81"/>
  <c r="R133" i="81"/>
  <c r="AA132" i="81"/>
  <c r="Z132" i="81"/>
  <c r="AF133" i="81"/>
  <c r="P133" i="81"/>
  <c r="Y132" i="81"/>
  <c r="I132" i="81"/>
  <c r="AD133" i="81"/>
  <c r="W132" i="81"/>
  <c r="M133" i="81"/>
  <c r="L133" i="81"/>
  <c r="AA133" i="81"/>
  <c r="K133" i="81"/>
  <c r="J133" i="81"/>
  <c r="S132" i="81"/>
  <c r="X133" i="81"/>
  <c r="Q132" i="81"/>
  <c r="W133" i="81"/>
  <c r="P132" i="81"/>
  <c r="V133" i="81"/>
  <c r="AE132" i="81"/>
  <c r="U133" i="81"/>
  <c r="N132" i="81"/>
  <c r="T133" i="81"/>
  <c r="S133" i="81"/>
  <c r="L132" i="81"/>
  <c r="K132" i="81"/>
  <c r="Q133" i="81"/>
  <c r="AE133" i="81"/>
  <c r="O133" i="81"/>
  <c r="X132" i="81"/>
  <c r="J229" i="80"/>
  <c r="I229" i="80"/>
  <c r="M225" i="80"/>
  <c r="L225" i="80"/>
  <c r="J221" i="80"/>
  <c r="I220" i="80"/>
  <c r="H220" i="80"/>
  <c r="H221" i="80"/>
  <c r="J219" i="80"/>
  <c r="I221" i="80"/>
  <c r="I219" i="80"/>
  <c r="J220" i="80"/>
  <c r="H217" i="80"/>
  <c r="H216" i="80"/>
  <c r="J215" i="80"/>
  <c r="I215" i="80"/>
  <c r="J217" i="80"/>
  <c r="I217" i="80"/>
  <c r="J216" i="80"/>
  <c r="I216" i="80"/>
  <c r="W210" i="80"/>
  <c r="T212" i="80"/>
  <c r="L211" i="80"/>
  <c r="K211" i="80"/>
  <c r="Z211" i="80"/>
  <c r="Y211" i="80"/>
  <c r="O212" i="80"/>
  <c r="Q210" i="80"/>
  <c r="AD212" i="80"/>
  <c r="AF210" i="80"/>
  <c r="AE210" i="80"/>
  <c r="AB212" i="80"/>
  <c r="AD210" i="80"/>
  <c r="T211" i="80"/>
  <c r="Z212" i="80"/>
  <c r="J212" i="80"/>
  <c r="S211" i="80"/>
  <c r="AB210" i="80"/>
  <c r="L210" i="80"/>
  <c r="AD211" i="80"/>
  <c r="V210" i="80"/>
  <c r="S212" i="80"/>
  <c r="Q212" i="80"/>
  <c r="I211" i="80"/>
  <c r="W211" i="80"/>
  <c r="I212" i="80"/>
  <c r="K210" i="80"/>
  <c r="T210" i="80"/>
  <c r="AF212" i="80"/>
  <c r="X212" i="80"/>
  <c r="H212" i="80"/>
  <c r="Q211" i="80"/>
  <c r="Z210" i="80"/>
  <c r="J210" i="80"/>
  <c r="U212" i="80"/>
  <c r="M211" i="80"/>
  <c r="U210" i="80"/>
  <c r="R212" i="80"/>
  <c r="S210" i="80"/>
  <c r="AE212" i="80"/>
  <c r="H211" i="80"/>
  <c r="N212" i="80"/>
  <c r="AC212" i="80"/>
  <c r="O210" i="80"/>
  <c r="N210" i="80"/>
  <c r="AA212" i="80"/>
  <c r="M210" i="80"/>
  <c r="R211" i="80"/>
  <c r="W212" i="80"/>
  <c r="AF211" i="80"/>
  <c r="P211" i="80"/>
  <c r="Y210" i="80"/>
  <c r="I210" i="80"/>
  <c r="N211" i="80"/>
  <c r="AC211" i="80"/>
  <c r="AB211" i="80"/>
  <c r="AA211" i="80"/>
  <c r="J211" i="80"/>
  <c r="P212" i="80"/>
  <c r="R210" i="80"/>
  <c r="X211" i="80"/>
  <c r="P210" i="80"/>
  <c r="M212" i="80"/>
  <c r="V211" i="80"/>
  <c r="L212" i="80"/>
  <c r="U211" i="80"/>
  <c r="K212" i="80"/>
  <c r="AC210" i="80"/>
  <c r="Y212" i="80"/>
  <c r="AA210" i="80"/>
  <c r="V212" i="80"/>
  <c r="AE211" i="80"/>
  <c r="O211" i="80"/>
  <c r="X210" i="80"/>
  <c r="J192" i="80"/>
  <c r="I192" i="80"/>
  <c r="M186" i="80"/>
  <c r="L186" i="80"/>
  <c r="I182" i="80"/>
  <c r="J180" i="80"/>
  <c r="H182" i="80"/>
  <c r="J181" i="80"/>
  <c r="I181" i="80"/>
  <c r="H181" i="80"/>
  <c r="I180" i="80"/>
  <c r="J182" i="80"/>
  <c r="H177" i="80"/>
  <c r="J178" i="80"/>
  <c r="J176" i="80"/>
  <c r="I178" i="80"/>
  <c r="H178" i="80"/>
  <c r="J177" i="80"/>
  <c r="I177" i="80"/>
  <c r="I176" i="80"/>
  <c r="AC172" i="80"/>
  <c r="R173" i="80"/>
  <c r="Y172" i="80"/>
  <c r="AD172" i="80"/>
  <c r="W171" i="80"/>
  <c r="T173" i="80"/>
  <c r="V171" i="80"/>
  <c r="S173" i="80"/>
  <c r="U171" i="80"/>
  <c r="T171" i="80"/>
  <c r="Z172" i="80"/>
  <c r="P173" i="80"/>
  <c r="R171" i="80"/>
  <c r="AE173" i="80"/>
  <c r="H172" i="80"/>
  <c r="AD173" i="80"/>
  <c r="W172" i="80"/>
  <c r="AC173" i="80"/>
  <c r="AE171" i="80"/>
  <c r="AB173" i="80"/>
  <c r="U172" i="80"/>
  <c r="N171" i="80"/>
  <c r="AA173" i="80"/>
  <c r="T172" i="80"/>
  <c r="M171" i="80"/>
  <c r="Z173" i="80"/>
  <c r="AB171" i="80"/>
  <c r="X173" i="80"/>
  <c r="H173" i="80"/>
  <c r="Q172" i="80"/>
  <c r="Z171" i="80"/>
  <c r="J171" i="80"/>
  <c r="AB172" i="80"/>
  <c r="K172" i="80"/>
  <c r="J172" i="80"/>
  <c r="X172" i="80"/>
  <c r="AF171" i="80"/>
  <c r="M173" i="80"/>
  <c r="O171" i="80"/>
  <c r="L171" i="80"/>
  <c r="Y173" i="80"/>
  <c r="I173" i="80"/>
  <c r="R172" i="80"/>
  <c r="AA171" i="80"/>
  <c r="K171" i="80"/>
  <c r="W173" i="80"/>
  <c r="AF172" i="80"/>
  <c r="P172" i="80"/>
  <c r="Y171" i="80"/>
  <c r="I171" i="80"/>
  <c r="U173" i="80"/>
  <c r="N172" i="80"/>
  <c r="M172" i="80"/>
  <c r="L172" i="80"/>
  <c r="AA172" i="80"/>
  <c r="Q173" i="80"/>
  <c r="S171" i="80"/>
  <c r="AF173" i="80"/>
  <c r="I172" i="80"/>
  <c r="O173" i="80"/>
  <c r="Q171" i="80"/>
  <c r="N173" i="80"/>
  <c r="P171" i="80"/>
  <c r="V172" i="80"/>
  <c r="L173" i="80"/>
  <c r="AD171" i="80"/>
  <c r="K173" i="80"/>
  <c r="AC171" i="80"/>
  <c r="J173" i="80"/>
  <c r="S172" i="80"/>
  <c r="V173" i="80"/>
  <c r="AE172" i="80"/>
  <c r="O172" i="80"/>
  <c r="X171" i="80"/>
  <c r="H154" i="80"/>
  <c r="K147" i="80"/>
  <c r="H143" i="80"/>
  <c r="G143" i="80"/>
  <c r="H142" i="80"/>
  <c r="H139" i="80"/>
  <c r="G139" i="80"/>
  <c r="H138" i="80"/>
  <c r="V133" i="80"/>
  <c r="AC134" i="80"/>
  <c r="L134" i="80"/>
  <c r="K134" i="80"/>
  <c r="Z134" i="80"/>
  <c r="S133" i="80"/>
  <c r="Y134" i="80"/>
  <c r="I134" i="80"/>
  <c r="R133" i="80"/>
  <c r="X134" i="80"/>
  <c r="H134" i="80"/>
  <c r="G134" i="80"/>
  <c r="O133" i="80"/>
  <c r="AC133" i="80"/>
  <c r="S134" i="80"/>
  <c r="R134" i="80"/>
  <c r="J133" i="80"/>
  <c r="O134" i="80"/>
  <c r="H133" i="80"/>
  <c r="M134" i="80"/>
  <c r="AB134" i="80"/>
  <c r="U133" i="80"/>
  <c r="AA134" i="80"/>
  <c r="T133" i="80"/>
  <c r="J134" i="80"/>
  <c r="Q133" i="80"/>
  <c r="W134" i="80"/>
  <c r="P133" i="80"/>
  <c r="V134" i="80"/>
  <c r="AE133" i="80"/>
  <c r="U134" i="80"/>
  <c r="AD133" i="80"/>
  <c r="N133" i="80"/>
  <c r="T134" i="80"/>
  <c r="M133" i="80"/>
  <c r="AB133" i="80"/>
  <c r="L133" i="80"/>
  <c r="AA133" i="80"/>
  <c r="K133" i="80"/>
  <c r="Q134" i="80"/>
  <c r="Z133" i="80"/>
  <c r="P134" i="80"/>
  <c r="Y133" i="80"/>
  <c r="I133" i="80"/>
  <c r="AE134" i="80"/>
  <c r="X133" i="80"/>
  <c r="AD134" i="80"/>
  <c r="N134" i="80"/>
  <c r="W133" i="80"/>
  <c r="I403" i="79" l="1"/>
  <c r="I406" i="79"/>
  <c r="K405" i="79"/>
  <c r="I405" i="79"/>
  <c r="L404" i="79"/>
  <c r="L406" i="79"/>
  <c r="K404" i="79"/>
  <c r="J406" i="79"/>
  <c r="J404" i="79"/>
  <c r="K406" i="79"/>
  <c r="I404" i="79"/>
  <c r="L403" i="79"/>
  <c r="L405" i="79"/>
  <c r="K403" i="79"/>
  <c r="J405" i="79"/>
  <c r="J403" i="79"/>
  <c r="C341" i="79" a="1"/>
  <c r="C341" i="79" s="1"/>
  <c r="H274" i="79" a="1"/>
  <c r="H274" i="79" s="1"/>
  <c r="I408" i="79" l="1" a="1"/>
  <c r="K349" i="79"/>
  <c r="D343" i="79"/>
  <c r="I347" i="79"/>
  <c r="J346" i="79"/>
  <c r="C349" i="79"/>
  <c r="D345" i="79"/>
  <c r="E347" i="79"/>
  <c r="C348" i="79"/>
  <c r="H344" i="79"/>
  <c r="G341" i="79"/>
  <c r="C343" i="79"/>
  <c r="J348" i="79"/>
  <c r="D342" i="79"/>
  <c r="H343" i="79"/>
  <c r="F344" i="79"/>
  <c r="I341" i="79"/>
  <c r="C344" i="79"/>
  <c r="K341" i="79"/>
  <c r="K342" i="79"/>
  <c r="E344" i="79"/>
  <c r="H347" i="79"/>
  <c r="G342" i="79"/>
  <c r="I344" i="79"/>
  <c r="F346" i="79"/>
  <c r="H342" i="79"/>
  <c r="H348" i="79"/>
  <c r="K345" i="79"/>
  <c r="I343" i="79"/>
  <c r="D341" i="79"/>
  <c r="J342" i="79"/>
  <c r="D348" i="79"/>
  <c r="J343" i="79"/>
  <c r="I349" i="79"/>
  <c r="G348" i="79"/>
  <c r="J347" i="79"/>
  <c r="K343" i="79"/>
  <c r="D349" i="79"/>
  <c r="G347" i="79"/>
  <c r="K344" i="79"/>
  <c r="G344" i="79"/>
  <c r="J344" i="79"/>
  <c r="E343" i="79"/>
  <c r="H341" i="79"/>
  <c r="C342" i="79"/>
  <c r="F345" i="79"/>
  <c r="D347" i="79"/>
  <c r="F349" i="79"/>
  <c r="K346" i="79"/>
  <c r="G343" i="79"/>
  <c r="F347" i="79"/>
  <c r="G349" i="79"/>
  <c r="E346" i="79"/>
  <c r="D346" i="79"/>
  <c r="G346" i="79"/>
  <c r="F348" i="79"/>
  <c r="J345" i="79"/>
  <c r="E342" i="79"/>
  <c r="F341" i="79"/>
  <c r="D344" i="79"/>
  <c r="H346" i="79"/>
  <c r="C345" i="79"/>
  <c r="H345" i="79"/>
  <c r="I346" i="79"/>
  <c r="E341" i="79"/>
  <c r="H349" i="79"/>
  <c r="J341" i="79"/>
  <c r="K348" i="79"/>
  <c r="F343" i="79"/>
  <c r="I345" i="79"/>
  <c r="E345" i="79"/>
  <c r="E349" i="79"/>
  <c r="C346" i="79"/>
  <c r="F342" i="79"/>
  <c r="I348" i="79"/>
  <c r="G345" i="79"/>
  <c r="K347" i="79"/>
  <c r="J349" i="79"/>
  <c r="E348" i="79"/>
  <c r="C347" i="79"/>
  <c r="I342" i="79"/>
  <c r="J276" i="79"/>
  <c r="I274" i="79"/>
  <c r="H275" i="79"/>
  <c r="J274" i="79"/>
  <c r="I275" i="79"/>
  <c r="H276" i="79"/>
  <c r="J275" i="79"/>
  <c r="I276" i="79"/>
  <c r="H278" i="79" a="1"/>
  <c r="C352" i="79" l="1" a="1"/>
  <c r="C352" i="79" s="1"/>
  <c r="I408" i="79"/>
  <c r="L410" i="79"/>
  <c r="J410" i="79"/>
  <c r="K411" i="79"/>
  <c r="L411" i="79"/>
  <c r="L409" i="79"/>
  <c r="K409" i="79"/>
  <c r="I411" i="79"/>
  <c r="K410" i="79"/>
  <c r="J409" i="79"/>
  <c r="J411" i="79"/>
  <c r="I409" i="79"/>
  <c r="I410" i="79"/>
  <c r="L408" i="79"/>
  <c r="K408" i="79"/>
  <c r="J408" i="79"/>
  <c r="H278" i="79"/>
  <c r="H279" i="79"/>
  <c r="J279" i="79"/>
  <c r="J278" i="79"/>
  <c r="I280" i="79"/>
  <c r="I279" i="79"/>
  <c r="I278" i="79"/>
  <c r="J280" i="79"/>
  <c r="H280" i="79"/>
  <c r="K355" i="79" l="1"/>
  <c r="D357" i="79"/>
  <c r="F355" i="79"/>
  <c r="G356" i="79"/>
  <c r="D360" i="79"/>
  <c r="C355" i="79"/>
  <c r="J358" i="79"/>
  <c r="C356" i="79"/>
  <c r="H352" i="79"/>
  <c r="E353" i="79"/>
  <c r="F352" i="79"/>
  <c r="G360" i="79"/>
  <c r="C359" i="79"/>
  <c r="H353" i="79"/>
  <c r="H354" i="79"/>
  <c r="E357" i="79"/>
  <c r="F356" i="79"/>
  <c r="I352" i="79"/>
  <c r="F358" i="79"/>
  <c r="K357" i="79"/>
  <c r="D352" i="79"/>
  <c r="F353" i="79"/>
  <c r="H356" i="79"/>
  <c r="I354" i="79"/>
  <c r="E356" i="79"/>
  <c r="G355" i="79"/>
  <c r="I356" i="79"/>
  <c r="J360" i="79"/>
  <c r="J352" i="79"/>
  <c r="E354" i="79"/>
  <c r="H359" i="79"/>
  <c r="D354" i="79"/>
  <c r="G359" i="79"/>
  <c r="K358" i="79"/>
  <c r="C353" i="79"/>
  <c r="J354" i="79"/>
  <c r="J355" i="79"/>
  <c r="I357" i="79"/>
  <c r="I353" i="79"/>
  <c r="D359" i="79"/>
  <c r="K356" i="79"/>
  <c r="G354" i="79"/>
  <c r="F360" i="79"/>
  <c r="I360" i="79"/>
  <c r="D355" i="79"/>
  <c r="C354" i="79"/>
  <c r="I355" i="79"/>
  <c r="C360" i="79"/>
  <c r="G352" i="79"/>
  <c r="C357" i="79"/>
  <c r="F354" i="79"/>
  <c r="J353" i="79"/>
  <c r="H357" i="79"/>
  <c r="E358" i="79"/>
  <c r="I358" i="79"/>
  <c r="J359" i="79"/>
  <c r="H360" i="79"/>
  <c r="D356" i="79"/>
  <c r="E355" i="79"/>
  <c r="I359" i="79"/>
  <c r="G353" i="79"/>
  <c r="F357" i="79"/>
  <c r="J357" i="79"/>
  <c r="H358" i="79"/>
  <c r="C358" i="79"/>
  <c r="D353" i="79"/>
  <c r="G357" i="79"/>
  <c r="K359" i="79"/>
  <c r="K353" i="79"/>
  <c r="E352" i="79"/>
  <c r="H355" i="79"/>
  <c r="K360" i="79"/>
  <c r="D358" i="79"/>
  <c r="G358" i="79"/>
  <c r="K354" i="79"/>
  <c r="J356" i="79"/>
  <c r="F359" i="79"/>
  <c r="E359" i="79"/>
  <c r="K352" i="79"/>
  <c r="E360" i="79"/>
  <c r="I419" i="79" a="1"/>
  <c r="H288" i="79" a="1"/>
  <c r="I419" i="79" l="1"/>
  <c r="L419" i="79"/>
  <c r="K419" i="79"/>
  <c r="J419" i="79"/>
  <c r="H288" i="79"/>
  <c r="J288" i="79"/>
  <c r="I288" i="79"/>
  <c r="I422" i="79" l="1"/>
  <c r="H291" i="79"/>
  <c r="H294" i="79" s="1"/>
  <c r="B112" i="81" l="1" a="1"/>
  <c r="B112" i="81" s="1"/>
  <c r="B75" i="81" a="1"/>
  <c r="B75" i="81" s="1"/>
  <c r="B38" i="81" a="1"/>
  <c r="B38" i="81" s="1"/>
  <c r="B116" i="81" l="1"/>
  <c r="D116" i="81"/>
  <c r="C116" i="81"/>
  <c r="D115" i="81"/>
  <c r="C115" i="81"/>
  <c r="B115" i="81"/>
  <c r="D114" i="81"/>
  <c r="C114" i="81"/>
  <c r="B114" i="81"/>
  <c r="D113" i="81"/>
  <c r="C113" i="81"/>
  <c r="B113" i="81"/>
  <c r="D112" i="81"/>
  <c r="C112" i="81"/>
  <c r="D78" i="81"/>
  <c r="C78" i="81"/>
  <c r="D75" i="81"/>
  <c r="C75" i="81"/>
  <c r="D79" i="81"/>
  <c r="C79" i="81"/>
  <c r="B79" i="81"/>
  <c r="B78" i="81"/>
  <c r="D77" i="81"/>
  <c r="C77" i="81"/>
  <c r="B77" i="81"/>
  <c r="D76" i="81"/>
  <c r="C76" i="81"/>
  <c r="B76" i="81"/>
  <c r="C39" i="81"/>
  <c r="B39" i="81"/>
  <c r="C38" i="81"/>
  <c r="C42" i="81"/>
  <c r="B42" i="81"/>
  <c r="C41" i="81"/>
  <c r="B41" i="81"/>
  <c r="C40" i="81"/>
  <c r="B40" i="81"/>
  <c r="B112" i="80" a="1"/>
  <c r="B112" i="80" s="1"/>
  <c r="B75" i="80" a="1"/>
  <c r="B75" i="80" s="1"/>
  <c r="B38" i="80" a="1"/>
  <c r="C39" i="80" s="1"/>
  <c r="B116" i="80" l="1"/>
  <c r="D115" i="80"/>
  <c r="B115" i="80"/>
  <c r="D114" i="80"/>
  <c r="C114" i="80"/>
  <c r="B114" i="80"/>
  <c r="C113" i="80"/>
  <c r="D112" i="80"/>
  <c r="C112" i="80"/>
  <c r="D116" i="80"/>
  <c r="C116" i="80"/>
  <c r="C115" i="80"/>
  <c r="D113" i="80"/>
  <c r="B113" i="80"/>
  <c r="D79" i="80"/>
  <c r="B79" i="80"/>
  <c r="C78" i="80"/>
  <c r="D77" i="80"/>
  <c r="D76" i="80"/>
  <c r="D75" i="80"/>
  <c r="C75" i="80"/>
  <c r="C79" i="80"/>
  <c r="D78" i="80"/>
  <c r="B78" i="80"/>
  <c r="C77" i="80"/>
  <c r="B77" i="80"/>
  <c r="C76" i="80"/>
  <c r="B76" i="80"/>
  <c r="B38" i="80"/>
  <c r="C42" i="80"/>
  <c r="C41" i="80"/>
  <c r="B40" i="80"/>
  <c r="B42" i="80"/>
  <c r="B41" i="80"/>
  <c r="C40" i="80"/>
  <c r="B39" i="80"/>
  <c r="C38" i="80"/>
  <c r="E246" i="79"/>
  <c r="D246" i="79"/>
  <c r="B246" i="79"/>
  <c r="E245" i="79"/>
  <c r="D245" i="79"/>
  <c r="B245" i="79"/>
  <c r="E244" i="79"/>
  <c r="D244" i="79"/>
  <c r="B244" i="79"/>
  <c r="E243" i="79"/>
  <c r="D243" i="79"/>
  <c r="B243" i="79"/>
  <c r="E242" i="79"/>
  <c r="D242" i="79"/>
  <c r="B242" i="79"/>
  <c r="E241" i="79"/>
  <c r="D241" i="79"/>
  <c r="B241" i="79"/>
  <c r="E240" i="79"/>
  <c r="D240" i="79"/>
  <c r="B240" i="79"/>
  <c r="E239" i="79"/>
  <c r="D239" i="79"/>
  <c r="B239" i="79"/>
  <c r="E238" i="79"/>
  <c r="D238" i="79"/>
  <c r="B238" i="79"/>
  <c r="E237" i="79"/>
  <c r="D237" i="79"/>
  <c r="B237" i="79"/>
  <c r="E236" i="79"/>
  <c r="D236" i="79"/>
  <c r="B236" i="79"/>
  <c r="E235" i="79"/>
  <c r="D235" i="79"/>
  <c r="B235" i="79"/>
  <c r="E234" i="79"/>
  <c r="D234" i="79"/>
  <c r="B234" i="79"/>
  <c r="E233" i="79"/>
  <c r="D233" i="79"/>
  <c r="B233" i="79"/>
  <c r="E232" i="79"/>
  <c r="D232" i="79"/>
  <c r="B232" i="79"/>
  <c r="E231" i="79"/>
  <c r="D231" i="79"/>
  <c r="B231" i="79"/>
  <c r="E230" i="79"/>
  <c r="D230" i="79"/>
  <c r="B230" i="79"/>
  <c r="E229" i="79"/>
  <c r="D229" i="79"/>
  <c r="B229" i="79"/>
  <c r="E228" i="79"/>
  <c r="D228" i="79"/>
  <c r="B228" i="79"/>
  <c r="E227" i="79"/>
  <c r="D227" i="79"/>
  <c r="B227" i="79"/>
  <c r="E226" i="79"/>
  <c r="D226" i="79"/>
  <c r="B226" i="79"/>
  <c r="E225" i="79"/>
  <c r="D225" i="79"/>
  <c r="B225" i="79"/>
  <c r="E224" i="79"/>
  <c r="D224" i="79"/>
  <c r="B224" i="79"/>
  <c r="E223" i="79"/>
  <c r="D223" i="79"/>
  <c r="B223" i="79"/>
  <c r="E222" i="79"/>
  <c r="D222" i="79"/>
  <c r="B222" i="79"/>
  <c r="J210" i="79"/>
  <c r="I210" i="79"/>
  <c r="H210" i="79"/>
  <c r="G210" i="79"/>
  <c r="F366" i="79" s="1" a="1"/>
  <c r="F210" i="79"/>
  <c r="E210" i="79"/>
  <c r="D210" i="79"/>
  <c r="J209" i="79"/>
  <c r="I209" i="79"/>
  <c r="H209" i="79"/>
  <c r="G209" i="79"/>
  <c r="F209" i="79"/>
  <c r="E209" i="79"/>
  <c r="D209" i="79"/>
  <c r="J208" i="79"/>
  <c r="I208" i="79"/>
  <c r="H208" i="79"/>
  <c r="G208" i="79"/>
  <c r="F208" i="79"/>
  <c r="E208" i="79"/>
  <c r="D208" i="79"/>
  <c r="J207" i="79"/>
  <c r="I207" i="79"/>
  <c r="H207" i="79"/>
  <c r="G207" i="79"/>
  <c r="F207" i="79"/>
  <c r="E207" i="79"/>
  <c r="D207" i="79"/>
  <c r="J206" i="79"/>
  <c r="I206" i="79"/>
  <c r="H206" i="79"/>
  <c r="G206" i="79"/>
  <c r="F206" i="79"/>
  <c r="E206" i="79"/>
  <c r="D206" i="79"/>
  <c r="J205" i="79"/>
  <c r="I205" i="79"/>
  <c r="H205" i="79"/>
  <c r="G205" i="79"/>
  <c r="F205" i="79"/>
  <c r="E205" i="79"/>
  <c r="D205" i="79"/>
  <c r="J204" i="79"/>
  <c r="I204" i="79"/>
  <c r="H204" i="79"/>
  <c r="G204" i="79"/>
  <c r="F204" i="79"/>
  <c r="E204" i="79"/>
  <c r="D204" i="79"/>
  <c r="J203" i="79"/>
  <c r="I203" i="79"/>
  <c r="H203" i="79"/>
  <c r="G203" i="79"/>
  <c r="F203" i="79"/>
  <c r="E203" i="79"/>
  <c r="D203" i="79"/>
  <c r="J202" i="79"/>
  <c r="I202" i="79"/>
  <c r="H202" i="79"/>
  <c r="G202" i="79"/>
  <c r="F202" i="79"/>
  <c r="E202" i="79"/>
  <c r="D202" i="79"/>
  <c r="J201" i="79"/>
  <c r="I201" i="79"/>
  <c r="H201" i="79"/>
  <c r="G201" i="79"/>
  <c r="F201" i="79"/>
  <c r="E201" i="79"/>
  <c r="D201" i="79"/>
  <c r="J200" i="79"/>
  <c r="I200" i="79"/>
  <c r="H200" i="79"/>
  <c r="G200" i="79"/>
  <c r="F200" i="79"/>
  <c r="E200" i="79"/>
  <c r="D200" i="79"/>
  <c r="J199" i="79"/>
  <c r="I199" i="79"/>
  <c r="H199" i="79"/>
  <c r="G199" i="79"/>
  <c r="F199" i="79"/>
  <c r="E199" i="79"/>
  <c r="D199" i="79"/>
  <c r="J198" i="79"/>
  <c r="I198" i="79"/>
  <c r="H198" i="79"/>
  <c r="G198" i="79"/>
  <c r="F198" i="79"/>
  <c r="E198" i="79"/>
  <c r="D198" i="79"/>
  <c r="J197" i="79"/>
  <c r="I197" i="79"/>
  <c r="H197" i="79"/>
  <c r="G197" i="79"/>
  <c r="F197" i="79"/>
  <c r="E197" i="79"/>
  <c r="D197" i="79"/>
  <c r="J196" i="79"/>
  <c r="I196" i="79"/>
  <c r="H196" i="79"/>
  <c r="G196" i="79"/>
  <c r="F196" i="79"/>
  <c r="E196" i="79"/>
  <c r="D196" i="79"/>
  <c r="J195" i="79"/>
  <c r="I195" i="79"/>
  <c r="H195" i="79"/>
  <c r="G195" i="79"/>
  <c r="F195" i="79"/>
  <c r="E195" i="79"/>
  <c r="D195" i="79"/>
  <c r="J194" i="79"/>
  <c r="I194" i="79"/>
  <c r="H194" i="79"/>
  <c r="G194" i="79"/>
  <c r="F194" i="79"/>
  <c r="E194" i="79"/>
  <c r="D194" i="79"/>
  <c r="J193" i="79"/>
  <c r="I193" i="79"/>
  <c r="H193" i="79"/>
  <c r="G193" i="79"/>
  <c r="F193" i="79"/>
  <c r="E193" i="79"/>
  <c r="D193" i="79"/>
  <c r="J192" i="79"/>
  <c r="I192" i="79"/>
  <c r="H192" i="79"/>
  <c r="G192" i="79"/>
  <c r="F192" i="79"/>
  <c r="E192" i="79"/>
  <c r="D192" i="79"/>
  <c r="J191" i="79"/>
  <c r="I191" i="79"/>
  <c r="H191" i="79"/>
  <c r="G191" i="79"/>
  <c r="F191" i="79"/>
  <c r="E191" i="79"/>
  <c r="D191" i="79"/>
  <c r="J190" i="79"/>
  <c r="I190" i="79"/>
  <c r="H190" i="79"/>
  <c r="G190" i="79"/>
  <c r="F190" i="79"/>
  <c r="E190" i="79"/>
  <c r="D190" i="79"/>
  <c r="J189" i="79"/>
  <c r="I189" i="79"/>
  <c r="H189" i="79"/>
  <c r="G189" i="79"/>
  <c r="F189" i="79"/>
  <c r="E189" i="79"/>
  <c r="D189" i="79"/>
  <c r="J188" i="79"/>
  <c r="I188" i="79"/>
  <c r="H188" i="79"/>
  <c r="G188" i="79"/>
  <c r="F188" i="79"/>
  <c r="E188" i="79"/>
  <c r="D188" i="79"/>
  <c r="J187" i="79"/>
  <c r="I187" i="79"/>
  <c r="H187" i="79"/>
  <c r="G187" i="79"/>
  <c r="F187" i="79"/>
  <c r="E187" i="79"/>
  <c r="D187" i="79"/>
  <c r="J186" i="79"/>
  <c r="I186" i="79"/>
  <c r="H186" i="79"/>
  <c r="G186" i="79"/>
  <c r="F186" i="79"/>
  <c r="E186" i="79"/>
  <c r="D186" i="79"/>
  <c r="D174" i="79"/>
  <c r="C174" i="79"/>
  <c r="B174" i="79"/>
  <c r="D173" i="79"/>
  <c r="C173" i="79"/>
  <c r="B173" i="79"/>
  <c r="D172" i="79"/>
  <c r="C172" i="79"/>
  <c r="B172" i="79"/>
  <c r="D171" i="79"/>
  <c r="C171" i="79"/>
  <c r="B171" i="79"/>
  <c r="D170" i="79"/>
  <c r="C170" i="79"/>
  <c r="B170" i="79"/>
  <c r="D169" i="79"/>
  <c r="C169" i="79"/>
  <c r="B169" i="79"/>
  <c r="D168" i="79"/>
  <c r="C168" i="79"/>
  <c r="B168" i="79"/>
  <c r="D167" i="79"/>
  <c r="C167" i="79"/>
  <c r="B167" i="79"/>
  <c r="D166" i="79"/>
  <c r="C166" i="79"/>
  <c r="B166" i="79"/>
  <c r="D165" i="79"/>
  <c r="C165" i="79"/>
  <c r="B165" i="79"/>
  <c r="D164" i="79"/>
  <c r="C164" i="79"/>
  <c r="B164" i="79"/>
  <c r="D163" i="79"/>
  <c r="C163" i="79"/>
  <c r="B163" i="79"/>
  <c r="D162" i="79"/>
  <c r="C162" i="79"/>
  <c r="B162" i="79"/>
  <c r="D161" i="79"/>
  <c r="C161" i="79"/>
  <c r="B161" i="79"/>
  <c r="D160" i="79"/>
  <c r="C160" i="79"/>
  <c r="B160" i="79"/>
  <c r="D159" i="79"/>
  <c r="C159" i="79"/>
  <c r="B159" i="79"/>
  <c r="D158" i="79"/>
  <c r="C158" i="79"/>
  <c r="B158" i="79"/>
  <c r="D157" i="79"/>
  <c r="C157" i="79"/>
  <c r="B157" i="79"/>
  <c r="D156" i="79"/>
  <c r="C156" i="79"/>
  <c r="B156" i="79"/>
  <c r="D155" i="79"/>
  <c r="C155" i="79"/>
  <c r="B155" i="79"/>
  <c r="D154" i="79"/>
  <c r="C154" i="79"/>
  <c r="B154" i="79"/>
  <c r="D153" i="79"/>
  <c r="C153" i="79"/>
  <c r="B153" i="79"/>
  <c r="D152" i="79"/>
  <c r="C152" i="79"/>
  <c r="B152" i="79"/>
  <c r="D151" i="79"/>
  <c r="C151" i="79"/>
  <c r="B151" i="79"/>
  <c r="D150" i="79"/>
  <c r="C150" i="79"/>
  <c r="B150" i="79"/>
  <c r="B108" i="79" a="1"/>
  <c r="L111" i="79" s="1"/>
  <c r="B71" i="79" a="1"/>
  <c r="F75" i="79" s="1"/>
  <c r="B35" i="79" a="1"/>
  <c r="L39" i="79" s="1"/>
  <c r="F366" i="79" l="1"/>
  <c r="M366" i="79"/>
  <c r="N366" i="79"/>
  <c r="G366" i="79"/>
  <c r="L366" i="79"/>
  <c r="K366" i="79"/>
  <c r="J366" i="79"/>
  <c r="I366" i="79"/>
  <c r="H366" i="79"/>
  <c r="B177" i="79" a="1"/>
  <c r="B178" i="79" s="1"/>
  <c r="H73" i="79"/>
  <c r="B38" i="79"/>
  <c r="F39" i="79"/>
  <c r="D72" i="79"/>
  <c r="F35" i="79"/>
  <c r="J36" i="79"/>
  <c r="E109" i="79"/>
  <c r="I110" i="79"/>
  <c r="M111" i="79"/>
  <c r="B36" i="79"/>
  <c r="J38" i="79"/>
  <c r="H71" i="79"/>
  <c r="L72" i="79"/>
  <c r="D74" i="79"/>
  <c r="H75" i="79"/>
  <c r="B108" i="79"/>
  <c r="F109" i="79"/>
  <c r="J110" i="79"/>
  <c r="B112" i="79"/>
  <c r="M72" i="79"/>
  <c r="C108" i="79"/>
  <c r="G109" i="79"/>
  <c r="K110" i="79"/>
  <c r="C112" i="79"/>
  <c r="C36" i="79"/>
  <c r="G37" i="79"/>
  <c r="K38" i="79"/>
  <c r="I71" i="79"/>
  <c r="E74" i="79"/>
  <c r="I75" i="79"/>
  <c r="D36" i="79"/>
  <c r="H37" i="79"/>
  <c r="L38" i="79"/>
  <c r="J71" i="79"/>
  <c r="B73" i="79"/>
  <c r="F74" i="79"/>
  <c r="J75" i="79"/>
  <c r="D108" i="79"/>
  <c r="H109" i="79"/>
  <c r="L110" i="79"/>
  <c r="D112" i="79"/>
  <c r="E36" i="79"/>
  <c r="I37" i="79"/>
  <c r="M38" i="79"/>
  <c r="K71" i="79"/>
  <c r="C73" i="79"/>
  <c r="G74" i="79"/>
  <c r="K75" i="79"/>
  <c r="E108" i="79"/>
  <c r="I109" i="79"/>
  <c r="M110" i="79"/>
  <c r="E112" i="79"/>
  <c r="G39" i="79"/>
  <c r="M35" i="79"/>
  <c r="K72" i="79"/>
  <c r="C74" i="79"/>
  <c r="F37" i="79"/>
  <c r="B35" i="79"/>
  <c r="F36" i="79"/>
  <c r="J37" i="79"/>
  <c r="B39" i="79"/>
  <c r="L71" i="79"/>
  <c r="D73" i="79"/>
  <c r="H74" i="79"/>
  <c r="L75" i="79"/>
  <c r="F108" i="79"/>
  <c r="J109" i="79"/>
  <c r="B111" i="79"/>
  <c r="F112" i="79"/>
  <c r="K108" i="79"/>
  <c r="G111" i="79"/>
  <c r="E37" i="79"/>
  <c r="I38" i="79"/>
  <c r="M39" i="79"/>
  <c r="G71" i="79"/>
  <c r="G75" i="79"/>
  <c r="C35" i="79"/>
  <c r="G36" i="79"/>
  <c r="K37" i="79"/>
  <c r="C39" i="79"/>
  <c r="M71" i="79"/>
  <c r="E73" i="79"/>
  <c r="I74" i="79"/>
  <c r="M75" i="79"/>
  <c r="G108" i="79"/>
  <c r="K109" i="79"/>
  <c r="C111" i="79"/>
  <c r="G112" i="79"/>
  <c r="J108" i="79"/>
  <c r="K36" i="79"/>
  <c r="E72" i="79"/>
  <c r="K112" i="79"/>
  <c r="D35" i="79"/>
  <c r="H36" i="79"/>
  <c r="L37" i="79"/>
  <c r="D39" i="79"/>
  <c r="B72" i="79"/>
  <c r="F73" i="79"/>
  <c r="J74" i="79"/>
  <c r="H108" i="79"/>
  <c r="L109" i="79"/>
  <c r="D111" i="79"/>
  <c r="H112" i="79"/>
  <c r="J112" i="79"/>
  <c r="G35" i="79"/>
  <c r="I73" i="79"/>
  <c r="E35" i="79"/>
  <c r="I36" i="79"/>
  <c r="M37" i="79"/>
  <c r="E39" i="79"/>
  <c r="C72" i="79"/>
  <c r="G73" i="79"/>
  <c r="K74" i="79"/>
  <c r="I108" i="79"/>
  <c r="M109" i="79"/>
  <c r="E111" i="79"/>
  <c r="I112" i="79"/>
  <c r="L74" i="79"/>
  <c r="F111" i="79"/>
  <c r="C38" i="79"/>
  <c r="M74" i="79"/>
  <c r="K73" i="79"/>
  <c r="M108" i="79"/>
  <c r="J35" i="79"/>
  <c r="H72" i="79"/>
  <c r="D75" i="79"/>
  <c r="F110" i="79"/>
  <c r="J111" i="79"/>
  <c r="K35" i="79"/>
  <c r="C37" i="79"/>
  <c r="G38" i="79"/>
  <c r="K39" i="79"/>
  <c r="E71" i="79"/>
  <c r="I72" i="79"/>
  <c r="M73" i="79"/>
  <c r="E75" i="79"/>
  <c r="C109" i="79"/>
  <c r="G110" i="79"/>
  <c r="K111" i="79"/>
  <c r="B110" i="79"/>
  <c r="C110" i="79"/>
  <c r="H35" i="79"/>
  <c r="L36" i="79"/>
  <c r="D38" i="79"/>
  <c r="H39" i="79"/>
  <c r="B71" i="79"/>
  <c r="F72" i="79"/>
  <c r="J73" i="79"/>
  <c r="B75" i="79"/>
  <c r="L108" i="79"/>
  <c r="D110" i="79"/>
  <c r="H111" i="79"/>
  <c r="L112" i="79"/>
  <c r="I35" i="79"/>
  <c r="M36" i="79"/>
  <c r="E38" i="79"/>
  <c r="I39" i="79"/>
  <c r="C71" i="79"/>
  <c r="G72" i="79"/>
  <c r="C75" i="79"/>
  <c r="E110" i="79"/>
  <c r="I111" i="79"/>
  <c r="M112" i="79"/>
  <c r="B37" i="79"/>
  <c r="F38" i="79"/>
  <c r="J39" i="79"/>
  <c r="D71" i="79"/>
  <c r="L73" i="79"/>
  <c r="B109" i="79"/>
  <c r="L35" i="79"/>
  <c r="D37" i="79"/>
  <c r="H38" i="79"/>
  <c r="F71" i="79"/>
  <c r="J72" i="79"/>
  <c r="B74" i="79"/>
  <c r="D109" i="79"/>
  <c r="H110" i="79"/>
  <c r="P108" i="76"/>
  <c r="U108" i="76"/>
  <c r="Z108" i="76"/>
  <c r="C375" i="79" l="1" a="1"/>
  <c r="C179" i="79"/>
  <c r="B180" i="79"/>
  <c r="C180" i="79"/>
  <c r="D178" i="79"/>
  <c r="C181" i="79"/>
  <c r="B179" i="79"/>
  <c r="C178" i="79"/>
  <c r="D180" i="79"/>
  <c r="D177" i="79"/>
  <c r="D299" i="79" s="1"/>
  <c r="D179" i="79"/>
  <c r="B181" i="79"/>
  <c r="C177" i="79"/>
  <c r="C299" i="79" s="1"/>
  <c r="D181" i="79"/>
  <c r="B177" i="79"/>
  <c r="B299" i="79" s="1"/>
  <c r="B57" i="79"/>
  <c r="B53" i="79"/>
  <c r="B52" i="79"/>
  <c r="B56" i="79"/>
  <c r="B55" i="79"/>
  <c r="B54" i="79"/>
  <c r="B51" i="79"/>
  <c r="B66" i="79"/>
  <c r="B50" i="79"/>
  <c r="B65" i="79"/>
  <c r="B49" i="79"/>
  <c r="B64" i="79"/>
  <c r="B48" i="79"/>
  <c r="B63" i="79"/>
  <c r="B47" i="79"/>
  <c r="B43" i="79"/>
  <c r="B58" i="79"/>
  <c r="B62" i="79"/>
  <c r="B46" i="79"/>
  <c r="B61" i="79"/>
  <c r="B45" i="79"/>
  <c r="B60" i="79"/>
  <c r="B44" i="79"/>
  <c r="B59" i="79"/>
  <c r="B67" i="79"/>
  <c r="B103" i="79"/>
  <c r="B87" i="79"/>
  <c r="B85" i="79"/>
  <c r="B100" i="79"/>
  <c r="B99" i="79"/>
  <c r="B83" i="79"/>
  <c r="B82" i="79"/>
  <c r="B102" i="79"/>
  <c r="B86" i="79"/>
  <c r="B101" i="79"/>
  <c r="B84" i="79"/>
  <c r="B97" i="79"/>
  <c r="B81" i="79"/>
  <c r="B96" i="79"/>
  <c r="B80" i="79"/>
  <c r="B95" i="79"/>
  <c r="B79" i="79"/>
  <c r="B94" i="79"/>
  <c r="B98" i="79"/>
  <c r="B93" i="79"/>
  <c r="B88" i="79"/>
  <c r="B92" i="79"/>
  <c r="B91" i="79"/>
  <c r="B90" i="79"/>
  <c r="B89" i="79"/>
  <c r="B134" i="79"/>
  <c r="B118" i="79"/>
  <c r="B132" i="79"/>
  <c r="B116" i="79"/>
  <c r="B130" i="79"/>
  <c r="B129" i="79"/>
  <c r="B133" i="79"/>
  <c r="B117" i="79"/>
  <c r="B131" i="79"/>
  <c r="B127" i="79"/>
  <c r="B126" i="79"/>
  <c r="B125" i="79"/>
  <c r="B140" i="79"/>
  <c r="B124" i="79"/>
  <c r="B119" i="79"/>
  <c r="B128" i="79"/>
  <c r="B139" i="79"/>
  <c r="B123" i="79"/>
  <c r="B138" i="79"/>
  <c r="B122" i="79"/>
  <c r="B137" i="79"/>
  <c r="B121" i="79"/>
  <c r="B136" i="79"/>
  <c r="B120" i="79"/>
  <c r="B135" i="79"/>
  <c r="C375" i="79" l="1"/>
  <c r="J375" i="79"/>
  <c r="I375" i="79"/>
  <c r="H375" i="79"/>
  <c r="G375" i="79"/>
  <c r="F375" i="79"/>
  <c r="E375" i="79"/>
  <c r="D375" i="79"/>
  <c r="K375" i="79"/>
  <c r="C296" i="79"/>
  <c r="C222" i="79"/>
  <c r="C186" i="79"/>
  <c r="C242" i="79"/>
  <c r="C206" i="79"/>
  <c r="C227" i="79"/>
  <c r="C191" i="79"/>
  <c r="C226" i="79"/>
  <c r="C190" i="79"/>
  <c r="C243" i="79"/>
  <c r="C207" i="79"/>
  <c r="C192" i="79"/>
  <c r="C228" i="79"/>
  <c r="C208" i="79"/>
  <c r="C244" i="79"/>
  <c r="C246" i="79"/>
  <c r="C210" i="79"/>
  <c r="C193" i="79"/>
  <c r="C229" i="79"/>
  <c r="C238" i="79"/>
  <c r="C202" i="79"/>
  <c r="C209" i="79"/>
  <c r="C245" i="79"/>
  <c r="C223" i="79"/>
  <c r="C187" i="79"/>
  <c r="C230" i="79"/>
  <c r="C194" i="79"/>
  <c r="C239" i="79"/>
  <c r="C203" i="79"/>
  <c r="C197" i="79"/>
  <c r="C233" i="79"/>
  <c r="C188" i="79"/>
  <c r="C224" i="79"/>
  <c r="C234" i="79"/>
  <c r="C198" i="79"/>
  <c r="C240" i="79"/>
  <c r="C204" i="79"/>
  <c r="C235" i="79"/>
  <c r="C199" i="79"/>
  <c r="C189" i="79"/>
  <c r="C225" i="79"/>
  <c r="C231" i="79"/>
  <c r="C195" i="79"/>
  <c r="C205" i="79"/>
  <c r="C241" i="79"/>
  <c r="C232" i="79"/>
  <c r="C196" i="79"/>
  <c r="C201" i="79"/>
  <c r="C237" i="79"/>
  <c r="C200" i="79"/>
  <c r="C236" i="79"/>
  <c r="C379" i="79" l="1"/>
  <c r="F389" i="79" s="1"/>
  <c r="G301" i="79"/>
  <c r="I301" i="79"/>
  <c r="B213" i="79" a="1"/>
  <c r="B249" i="79" a="1"/>
  <c r="E253" i="79" l="1"/>
  <c r="E249" i="79"/>
  <c r="C249" i="79"/>
  <c r="B253" i="79"/>
  <c r="E252" i="79"/>
  <c r="D252" i="79"/>
  <c r="D253" i="79"/>
  <c r="D249" i="79"/>
  <c r="C253" i="79"/>
  <c r="B249" i="79"/>
  <c r="C252" i="79"/>
  <c r="B252" i="79"/>
  <c r="E251" i="79"/>
  <c r="D251" i="79"/>
  <c r="C251" i="79"/>
  <c r="B250" i="79"/>
  <c r="B251" i="79"/>
  <c r="E250" i="79"/>
  <c r="C250" i="79"/>
  <c r="D250" i="79"/>
  <c r="C217" i="79"/>
  <c r="E215" i="79"/>
  <c r="G213" i="79"/>
  <c r="G386" i="79" s="1"/>
  <c r="J216" i="79"/>
  <c r="C215" i="79"/>
  <c r="E213" i="79"/>
  <c r="E386" i="79" s="1"/>
  <c r="D213" i="79"/>
  <c r="D386" i="79" s="1"/>
  <c r="H216" i="79"/>
  <c r="J214" i="79"/>
  <c r="C213" i="79"/>
  <c r="C386" i="79" s="1"/>
  <c r="G216" i="79"/>
  <c r="I214" i="79"/>
  <c r="B213" i="79"/>
  <c r="B386" i="79" s="1"/>
  <c r="B217" i="79"/>
  <c r="D215" i="79"/>
  <c r="F213" i="79"/>
  <c r="F386" i="79" s="1"/>
  <c r="I216" i="79"/>
  <c r="B215" i="79"/>
  <c r="F216" i="79"/>
  <c r="H214" i="79"/>
  <c r="E216" i="79"/>
  <c r="G214" i="79"/>
  <c r="D216" i="79"/>
  <c r="F214" i="79"/>
  <c r="J217" i="79"/>
  <c r="C216" i="79"/>
  <c r="E214" i="79"/>
  <c r="I217" i="79"/>
  <c r="B216" i="79"/>
  <c r="D214" i="79"/>
  <c r="H217" i="79"/>
  <c r="J215" i="79"/>
  <c r="C214" i="79"/>
  <c r="G217" i="79"/>
  <c r="I215" i="79"/>
  <c r="B214" i="79"/>
  <c r="E217" i="79"/>
  <c r="G215" i="79"/>
  <c r="I213" i="79"/>
  <c r="I386" i="79" s="1"/>
  <c r="F217" i="79"/>
  <c r="H215" i="79"/>
  <c r="J213" i="79"/>
  <c r="J386" i="79" s="1"/>
  <c r="D217" i="79"/>
  <c r="F215" i="79"/>
  <c r="H213" i="79"/>
  <c r="H386" i="79" s="1"/>
  <c r="F393" i="79" l="1"/>
  <c r="D393" i="79"/>
</calcChain>
</file>

<file path=xl/sharedStrings.xml><?xml version="1.0" encoding="utf-8"?>
<sst xmlns="http://schemas.openxmlformats.org/spreadsheetml/2006/main" count="2234" uniqueCount="325">
  <si>
    <t>cсылка</t>
  </si>
  <si>
    <t>ссылка</t>
  </si>
  <si>
    <t>Задача исследования</t>
  </si>
  <si>
    <t xml:space="preserve">Состав группы </t>
  </si>
  <si>
    <t xml:space="preserve"> </t>
  </si>
  <si>
    <t>провести обработку и анализ данных с использованием эконометрических моделей</t>
  </si>
  <si>
    <t>Тема  №11: Построение и оценивание параметров систем уравнений (систем с раздельными уравнениями, рекурсивными уравнениями, одновременными уравнениями, включая проверку идентификации, выбор метода оценивания: МНК, КМНК, ДМНК).</t>
  </si>
  <si>
    <t>Баннов Егор</t>
  </si>
  <si>
    <t>Кондрашин Тимофей</t>
  </si>
  <si>
    <t>Тюлюкин Денис</t>
  </si>
  <si>
    <t>Халфеев Тимур</t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</si>
  <si>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 xml:space="preserve"> - сумма доходов населения за год, млн руб.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</si>
  <si>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- прямые иностранные инвестиции, млн USD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</si>
  <si>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3 </t>
    </r>
    <r>
      <rPr>
        <sz val="11"/>
        <color theme="1"/>
        <rFont val="Calibri"/>
        <family val="2"/>
        <charset val="204"/>
        <scheme val="minor"/>
      </rPr>
      <t>- среднегодовая численности занятых, тыс чел.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</si>
  <si>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charset val="204"/>
        <scheme val="minor"/>
      </rPr>
      <t xml:space="preserve"> - стоимость основных фондов, млн. руб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</si>
  <si>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6</t>
    </r>
    <r>
      <rPr>
        <sz val="11"/>
        <color theme="1"/>
        <rFont val="Calibri"/>
        <family val="2"/>
        <charset val="204"/>
        <scheme val="minor"/>
      </rPr>
      <t xml:space="preserve"> - затраты на научные исследования и разработки, млн руб.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</si>
  <si>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7</t>
    </r>
    <r>
      <rPr>
        <sz val="11"/>
        <color theme="1"/>
        <rFont val="Calibri"/>
        <family val="2"/>
        <charset val="204"/>
        <scheme val="minor"/>
      </rPr>
      <t xml:space="preserve"> - объём инновационных товаров работ услуг, млн руб.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</si>
  <si>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8</t>
    </r>
    <r>
      <rPr>
        <sz val="11"/>
        <color theme="1"/>
        <rFont val="Calibri"/>
        <family val="2"/>
        <charset val="204"/>
        <scheme val="minor"/>
      </rPr>
      <t xml:space="preserve"> - экспорт, млн USD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</si>
  <si>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9</t>
    </r>
    <r>
      <rPr>
        <sz val="11"/>
        <color theme="1"/>
        <rFont val="Calibri"/>
        <family val="2"/>
        <charset val="204"/>
        <scheme val="minor"/>
      </rPr>
      <t xml:space="preserve"> - импорт, млн. USD</t>
    </r>
  </si>
  <si>
    <r>
      <rPr>
        <b/>
        <sz val="11"/>
        <color theme="1"/>
        <rFont val="Calibri"/>
        <family val="2"/>
        <charset val="204"/>
        <scheme val="minor"/>
      </rPr>
      <t>Преподаватель</t>
    </r>
    <r>
      <rPr>
        <sz val="11"/>
        <color theme="1"/>
        <rFont val="Calibri"/>
        <family val="2"/>
        <charset val="204"/>
        <scheme val="minor"/>
      </rPr>
      <t>: Царькова Н.И.</t>
    </r>
  </si>
  <si>
    <r>
      <rPr>
        <b/>
        <sz val="11"/>
        <color theme="1"/>
        <rFont val="Calibri"/>
        <family val="2"/>
        <charset val="204"/>
        <scheme val="minor"/>
      </rPr>
      <t>Номер группы</t>
    </r>
    <r>
      <rPr>
        <sz val="11"/>
        <color theme="1"/>
        <rFont val="Calibri"/>
        <family val="2"/>
        <charset val="204"/>
        <scheme val="minor"/>
      </rPr>
      <t>: 211-365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</si>
  <si>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- финансовый результат деятельности (чистая прибыль)</t>
    </r>
  </si>
  <si>
    <t>проверить адекватность разработанных модели путем прогнозирования валового регионального продукта (ВРП), инвестиций, дохода населения г. Москвы от следующих факторов: финансовый результат деятельности (прибыль), прямые иностранные инвестиции, среднегодовая численность занятых, стоимость основных фондов, степень износа основных фондов, затраты на научные исследования и разработки, объем инновационных товаров, работ и услуг, экспорт, импорт, сумма остатков вкладов на счетах в Банке России, прожиточный минимум.</t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</si>
  <si>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10</t>
    </r>
    <r>
      <rPr>
        <sz val="11"/>
        <color theme="1"/>
        <rFont val="Calibri"/>
        <family val="2"/>
        <charset val="204"/>
        <scheme val="minor"/>
      </rPr>
      <t xml:space="preserve"> - сумма остатков вкладов на счетах в Банке России, млн. руб.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</si>
  <si>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charset val="204"/>
        <scheme val="minor"/>
      </rPr>
      <t xml:space="preserve"> - степень износа основных фондов, %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</si>
  <si>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- валовой региональный продукт (ВРП), млн.руб.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</si>
  <si>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11 </t>
    </r>
    <r>
      <rPr>
        <sz val="11"/>
        <color theme="1"/>
        <rFont val="Calibri"/>
        <family val="2"/>
        <charset val="204"/>
        <scheme val="minor"/>
      </rPr>
      <t>- прожиточный минимум в регионе РФ (г. Москва), тыс.руб.</t>
    </r>
  </si>
  <si>
    <t>Источники данных</t>
  </si>
  <si>
    <t>Год</t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</si>
  <si>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- инвестиции в основной капитал, млн руб.</t>
    </r>
  </si>
  <si>
    <t>y1</t>
  </si>
  <si>
    <t>x1</t>
  </si>
  <si>
    <t>x2</t>
  </si>
  <si>
    <t>y2</t>
  </si>
  <si>
    <t>y3</t>
  </si>
  <si>
    <t>x3</t>
  </si>
  <si>
    <t>x4</t>
  </si>
  <si>
    <t>x5</t>
  </si>
  <si>
    <t>x6</t>
  </si>
  <si>
    <t>x7</t>
  </si>
  <si>
    <t>x8</t>
  </si>
  <si>
    <t>x9</t>
  </si>
  <si>
    <t>Первое уравнение</t>
  </si>
  <si>
    <t>Второе уравнение</t>
  </si>
  <si>
    <t>x10</t>
  </si>
  <si>
    <t>x11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</si>
  <si>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</si>
  <si>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</si>
  <si>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</si>
  <si>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</si>
  <si>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</si>
  <si>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</si>
  <si>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</si>
  <si>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</si>
  <si>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</si>
  <si>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</si>
  <si>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</si>
  <si>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</si>
  <si>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</si>
  <si>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</si>
  <si>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</si>
  <si>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</si>
  <si>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</si>
  <si>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</si>
  <si>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</si>
  <si>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</si>
  <si>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</si>
  <si>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</si>
  <si>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</si>
  <si>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</si>
  <si>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ВЫВОД ОСТАТКА</t>
  </si>
  <si>
    <t>Наблюдение</t>
  </si>
  <si>
    <t>Предсказанное y1</t>
  </si>
  <si>
    <t>Остатки</t>
  </si>
  <si>
    <t>Стандартные остатки</t>
  </si>
  <si>
    <t>ВЫВОД ВЕРОЯТНОСТИ</t>
  </si>
  <si>
    <t>Персентиль</t>
  </si>
  <si>
    <t>Третье уравнение</t>
  </si>
  <si>
    <t>Предсказанное y2</t>
  </si>
  <si>
    <t>Предсказанное y3</t>
  </si>
  <si>
    <t>Исключим х4</t>
  </si>
  <si>
    <r>
      <t>y</t>
    </r>
    <r>
      <rPr>
        <vertAlign val="subscript"/>
        <sz val="11"/>
        <color rgb="FF000000"/>
        <rFont val="Calibri"/>
        <family val="2"/>
        <charset val="204"/>
        <scheme val="minor"/>
      </rPr>
      <t>1</t>
    </r>
  </si>
  <si>
    <r>
      <t>y</t>
    </r>
    <r>
      <rPr>
        <vertAlign val="subscript"/>
        <sz val="11"/>
        <color rgb="FF000000"/>
        <rFont val="Calibri"/>
        <family val="2"/>
        <charset val="204"/>
        <scheme val="minor"/>
      </rPr>
      <t>2</t>
    </r>
  </si>
  <si>
    <r>
      <t>y</t>
    </r>
    <r>
      <rPr>
        <vertAlign val="subscript"/>
        <sz val="11"/>
        <color rgb="FF000000"/>
        <rFont val="Calibri"/>
        <family val="2"/>
        <charset val="204"/>
        <scheme val="minor"/>
      </rPr>
      <t>3</t>
    </r>
  </si>
  <si>
    <r>
      <t>x</t>
    </r>
    <r>
      <rPr>
        <vertAlign val="subscript"/>
        <sz val="11"/>
        <color rgb="FF000000"/>
        <rFont val="Calibri"/>
        <family val="2"/>
        <charset val="204"/>
        <scheme val="minor"/>
      </rPr>
      <t>1</t>
    </r>
  </si>
  <si>
    <r>
      <t>x</t>
    </r>
    <r>
      <rPr>
        <vertAlign val="subscript"/>
        <sz val="11"/>
        <color rgb="FF000000"/>
        <rFont val="Calibri"/>
        <family val="2"/>
        <charset val="204"/>
        <scheme val="minor"/>
      </rPr>
      <t>2</t>
    </r>
  </si>
  <si>
    <r>
      <t>x</t>
    </r>
    <r>
      <rPr>
        <vertAlign val="subscript"/>
        <sz val="11"/>
        <color rgb="FF000000"/>
        <rFont val="Calibri"/>
        <family val="2"/>
        <charset val="204"/>
        <scheme val="minor"/>
      </rPr>
      <t>3</t>
    </r>
  </si>
  <si>
    <r>
      <t>x</t>
    </r>
    <r>
      <rPr>
        <vertAlign val="subscript"/>
        <sz val="11"/>
        <color rgb="FF000000"/>
        <rFont val="Calibri"/>
        <family val="2"/>
        <charset val="204"/>
        <scheme val="minor"/>
      </rPr>
      <t>4</t>
    </r>
  </si>
  <si>
    <r>
      <t>x</t>
    </r>
    <r>
      <rPr>
        <vertAlign val="subscript"/>
        <sz val="11"/>
        <color rgb="FF000000"/>
        <rFont val="Calibri"/>
        <family val="2"/>
        <charset val="204"/>
        <scheme val="minor"/>
      </rPr>
      <t>5</t>
    </r>
  </si>
  <si>
    <r>
      <t>x</t>
    </r>
    <r>
      <rPr>
        <vertAlign val="subscript"/>
        <sz val="11"/>
        <color rgb="FF000000"/>
        <rFont val="Calibri"/>
        <family val="2"/>
        <charset val="204"/>
        <scheme val="minor"/>
      </rPr>
      <t>6</t>
    </r>
  </si>
  <si>
    <r>
      <t>x</t>
    </r>
    <r>
      <rPr>
        <vertAlign val="subscript"/>
        <sz val="11"/>
        <color rgb="FF000000"/>
        <rFont val="Calibri"/>
        <family val="2"/>
        <charset val="204"/>
        <scheme val="minor"/>
      </rPr>
      <t>7</t>
    </r>
  </si>
  <si>
    <r>
      <t>x</t>
    </r>
    <r>
      <rPr>
        <vertAlign val="subscript"/>
        <sz val="11"/>
        <color rgb="FF000000"/>
        <rFont val="Calibri"/>
        <family val="2"/>
        <charset val="204"/>
        <scheme val="minor"/>
      </rPr>
      <t>8</t>
    </r>
  </si>
  <si>
    <r>
      <t>x</t>
    </r>
    <r>
      <rPr>
        <vertAlign val="subscript"/>
        <sz val="11"/>
        <color rgb="FF000000"/>
        <rFont val="Calibri"/>
        <family val="2"/>
        <charset val="204"/>
        <scheme val="minor"/>
      </rPr>
      <t>9</t>
    </r>
  </si>
  <si>
    <r>
      <t>x</t>
    </r>
    <r>
      <rPr>
        <vertAlign val="subscript"/>
        <sz val="11"/>
        <color rgb="FF000000"/>
        <rFont val="Calibri"/>
        <family val="2"/>
        <charset val="204"/>
        <scheme val="minor"/>
      </rPr>
      <t>10</t>
    </r>
  </si>
  <si>
    <r>
      <t>x</t>
    </r>
    <r>
      <rPr>
        <vertAlign val="subscript"/>
        <sz val="11"/>
        <color rgb="FF000000"/>
        <rFont val="Calibri"/>
        <family val="2"/>
        <charset val="204"/>
        <scheme val="minor"/>
      </rPr>
      <t>11</t>
    </r>
  </si>
  <si>
    <t>Исключим х2</t>
  </si>
  <si>
    <t>Исключим х1</t>
  </si>
  <si>
    <t>Исключим х8</t>
  </si>
  <si>
    <t>Второе уравнение без х1</t>
  </si>
  <si>
    <t>Второе уравнение без х1 х8</t>
  </si>
  <si>
    <t>Второе уравнение без х1 x2 х8</t>
  </si>
  <si>
    <t>Исключим х6</t>
  </si>
  <si>
    <t>Второе уравнение без х1 x2 х6 х8</t>
  </si>
  <si>
    <t>Исключим х3</t>
  </si>
  <si>
    <t>Исключим х9</t>
  </si>
  <si>
    <t>Второе уравнение без х1 x2 х6 х8 х9</t>
  </si>
  <si>
    <t>Второе уравнение без х1 x2 х3 х6 х8 х9</t>
  </si>
  <si>
    <t>Исключим х7</t>
  </si>
  <si>
    <t>Второе уравнение без х1 x2 х3 х6 х7 х8 х9</t>
  </si>
  <si>
    <t>Исключим х11</t>
  </si>
  <si>
    <t>Третье уравнение без х6</t>
  </si>
  <si>
    <t>Исключим все факторы, кроме х4 х5 х10 х11</t>
  </si>
  <si>
    <t>Третье уравнение х4 х5 х10 х11</t>
  </si>
  <si>
    <t>Третье уравнение х5 х10 х11</t>
  </si>
  <si>
    <t>Третье уравнение х5 х10</t>
  </si>
  <si>
    <t>Третье уравнение без y2</t>
  </si>
  <si>
    <t>Третье уравнение без x11_3</t>
  </si>
  <si>
    <t>Третье уравнение без x11_2</t>
  </si>
  <si>
    <t>Третье уравнение без x11</t>
  </si>
  <si>
    <t>Второе уравнение без x8_x3_x4_x7_x6_x9</t>
  </si>
  <si>
    <t>Второе уравнение без x8_x3_x4_x7_x6</t>
  </si>
  <si>
    <t>Второе уравнение без x8_x3_x4_x7</t>
  </si>
  <si>
    <t>Второе уравнение без x8_x3_x4</t>
  </si>
  <si>
    <t>Второе уравнение без x8_x3</t>
  </si>
  <si>
    <t>Второе уравнение без x8</t>
  </si>
  <si>
    <t>На данном этапе проверим нашу систему на идентифицируемость.</t>
  </si>
  <si>
    <t>Возможны следующие ситуации:</t>
  </si>
  <si>
    <r>
      <t>1) Структурные коэффициенты однозначно выражаются через коэффициенты приведенной формы модели. В этом случае структурную модель называют </t>
    </r>
    <r>
      <rPr>
        <b/>
        <sz val="11"/>
        <rFont val="Calibri"/>
        <family val="2"/>
        <charset val="204"/>
        <scheme val="minor"/>
      </rPr>
      <t>точно идентифицируемой</t>
    </r>
    <r>
      <rPr>
        <sz val="11"/>
        <rFont val="Calibri"/>
        <family val="2"/>
        <charset val="204"/>
        <scheme val="minor"/>
      </rPr>
      <t>.</t>
    </r>
  </si>
  <si>
    <r>
      <t>2) Некоторые из структурных коэффициентов не выражаются через коэффициенты приведенной формы модели. Такую структурную модель называют </t>
    </r>
    <r>
      <rPr>
        <b/>
        <sz val="11"/>
        <rFont val="Calibri"/>
        <family val="2"/>
        <charset val="204"/>
        <scheme val="minor"/>
      </rPr>
      <t>неидентифицируемой</t>
    </r>
    <r>
      <rPr>
        <sz val="11"/>
        <rFont val="Calibri"/>
        <family val="2"/>
        <charset val="204"/>
        <scheme val="minor"/>
      </rPr>
      <t>.</t>
    </r>
  </si>
  <si>
    <r>
      <t xml:space="preserve">3) Структурные коэффициенты неоднозначно выражаются через коэффициенты приведенной формы модели. Тогда структурную модель называют </t>
    </r>
    <r>
      <rPr>
        <b/>
        <sz val="11"/>
        <rFont val="Calibri"/>
        <family val="2"/>
        <charset val="204"/>
        <scheme val="minor"/>
      </rPr>
      <t>сверхидентифицируемой</t>
    </r>
    <r>
      <rPr>
        <sz val="11"/>
        <rFont val="Calibri"/>
        <family val="2"/>
        <charset val="204"/>
        <scheme val="minor"/>
      </rPr>
      <t>.</t>
    </r>
  </si>
  <si>
    <t>Если обозначить число эндогенных переменных в i-м уравнении системы через H , а число экзогенных (предопределенных) переменных, которые содержатся в системе, но не входят в данное уравнение, — через D , то условие идентифицируемости модели может быть записано в виде следующего счетного правила:</t>
  </si>
  <si>
    <t>D + 1 = H</t>
  </si>
  <si>
    <t>уравнение идентифицируемо</t>
  </si>
  <si>
    <t>D + 1 &lt; H</t>
  </si>
  <si>
    <t>уравнение неидентифицируемо</t>
  </si>
  <si>
    <t>D + 1 &gt; H</t>
  </si>
  <si>
    <t>уравнение сверхидентифицируемо</t>
  </si>
  <si>
    <t>Модель представляет собой систему одновременных уравнений. Она включает в себя:</t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</si>
  <si>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, y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>, y</t>
    </r>
    <r>
      <rPr>
        <vertAlign val="subscript"/>
        <sz val="11"/>
        <color theme="1"/>
        <rFont val="Calibri"/>
        <family val="2"/>
        <charset val="204"/>
        <scheme val="minor"/>
      </rPr>
      <t>3</t>
    </r>
  </si>
  <si>
    <t>: эндогенные переменные</t>
  </si>
  <si>
    <r>
      <t>x</t>
    </r>
    <r>
      <rPr>
        <vertAlign val="subscript"/>
        <sz val="8"/>
        <rFont val="Arial"/>
        <family val="2"/>
        <charset val="204"/>
      </rPr>
      <t>1</t>
    </r>
    <r>
      <rPr>
        <sz val="11"/>
        <rFont val="Arial"/>
        <family val="2"/>
        <charset val="204"/>
      </rPr>
      <t>, x</t>
    </r>
    <r>
      <rPr>
        <vertAlign val="subscript"/>
        <sz val="8"/>
        <rFont val="Arial"/>
        <family val="2"/>
        <charset val="204"/>
      </rPr>
      <t>2</t>
    </r>
    <r>
      <rPr>
        <sz val="11"/>
        <rFont val="Arial"/>
        <family val="2"/>
        <charset val="204"/>
      </rPr>
      <t>, x</t>
    </r>
    <r>
      <rPr>
        <vertAlign val="subscript"/>
        <sz val="8"/>
        <rFont val="Arial"/>
        <family val="2"/>
        <charset val="204"/>
      </rPr>
      <t>3</t>
    </r>
    <r>
      <rPr>
        <sz val="11"/>
        <rFont val="Arial"/>
        <family val="2"/>
        <charset val="204"/>
      </rPr>
      <t>, x</t>
    </r>
    <r>
      <rPr>
        <vertAlign val="subscript"/>
        <sz val="8"/>
        <rFont val="Arial"/>
        <family val="2"/>
        <charset val="204"/>
      </rPr>
      <t>4</t>
    </r>
    <r>
      <rPr>
        <sz val="11"/>
        <rFont val="Arial"/>
        <family val="2"/>
        <charset val="204"/>
      </rPr>
      <t>, x</t>
    </r>
    <r>
      <rPr>
        <vertAlign val="subscript"/>
        <sz val="8"/>
        <rFont val="Arial"/>
        <family val="2"/>
        <charset val="204"/>
      </rPr>
      <t>5</t>
    </r>
    <r>
      <rPr>
        <sz val="11"/>
        <rFont val="Arial"/>
        <family val="2"/>
        <charset val="204"/>
      </rPr>
      <t>, x</t>
    </r>
    <r>
      <rPr>
        <vertAlign val="subscript"/>
        <sz val="8"/>
        <rFont val="Arial"/>
        <family val="2"/>
        <charset val="204"/>
      </rPr>
      <t>6</t>
    </r>
    <r>
      <rPr>
        <sz val="11"/>
        <rFont val="Arial"/>
        <family val="2"/>
        <charset val="204"/>
      </rPr>
      <t>, x</t>
    </r>
    <r>
      <rPr>
        <vertAlign val="subscript"/>
        <sz val="8"/>
        <rFont val="Arial"/>
        <family val="2"/>
        <charset val="204"/>
      </rPr>
      <t>7</t>
    </r>
    <r>
      <rPr>
        <sz val="11"/>
        <rFont val="Arial"/>
        <family val="2"/>
        <charset val="204"/>
      </rPr>
      <t>, x</t>
    </r>
    <r>
      <rPr>
        <vertAlign val="subscript"/>
        <sz val="8"/>
        <rFont val="Arial"/>
        <family val="2"/>
        <charset val="204"/>
      </rPr>
      <t>8</t>
    </r>
    <r>
      <rPr>
        <sz val="11"/>
        <rFont val="Arial"/>
        <family val="2"/>
        <charset val="204"/>
      </rPr>
      <t>, x</t>
    </r>
    <r>
      <rPr>
        <vertAlign val="subscript"/>
        <sz val="8"/>
        <rFont val="Arial"/>
        <family val="2"/>
        <charset val="204"/>
      </rPr>
      <t>9</t>
    </r>
    <r>
      <rPr>
        <sz val="11"/>
        <rFont val="Arial"/>
        <family val="2"/>
        <charset val="204"/>
      </rPr>
      <t>, x</t>
    </r>
    <r>
      <rPr>
        <vertAlign val="subscript"/>
        <sz val="8"/>
        <rFont val="Arial"/>
        <family val="2"/>
        <charset val="204"/>
      </rPr>
      <t>10</t>
    </r>
    <r>
      <rPr>
        <sz val="11"/>
        <rFont val="Arial"/>
        <family val="2"/>
        <charset val="204"/>
      </rPr>
      <t>, x</t>
    </r>
    <r>
      <rPr>
        <vertAlign val="subscript"/>
        <sz val="8"/>
        <rFont val="Arial"/>
        <family val="2"/>
        <charset val="204"/>
      </rPr>
      <t>11</t>
    </r>
  </si>
  <si>
    <t>: экзогенные переменные</t>
  </si>
  <si>
    <t>Проверим каждое уравнение модели на идентификацию.</t>
  </si>
  <si>
    <t>Первое уравнение:</t>
  </si>
  <si>
    <r>
      <t>y</t>
    </r>
    <r>
      <rPr>
        <vertAlign val="subscript"/>
        <sz val="11"/>
        <rFont val="Calibri"/>
        <family val="2"/>
        <charset val="204"/>
        <scheme val="minor"/>
      </rPr>
      <t>1</t>
    </r>
    <r>
      <rPr>
        <sz val="8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>= b</t>
    </r>
    <r>
      <rPr>
        <vertAlign val="subscript"/>
        <sz val="11"/>
        <rFont val="Calibri"/>
        <family val="2"/>
        <charset val="204"/>
        <scheme val="minor"/>
      </rPr>
      <t>11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8"/>
        <rFont val="Calibri"/>
        <family val="2"/>
        <charset val="204"/>
        <scheme val="minor"/>
      </rPr>
      <t>1</t>
    </r>
    <r>
      <rPr>
        <sz val="11"/>
        <rFont val="Calibri"/>
        <family val="2"/>
        <charset val="204"/>
        <scheme val="minor"/>
      </rPr>
      <t>+b</t>
    </r>
    <r>
      <rPr>
        <vertAlign val="subscript"/>
        <sz val="11"/>
        <rFont val="Calibri"/>
        <family val="2"/>
        <charset val="204"/>
        <scheme val="minor"/>
      </rPr>
      <t>12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2 </t>
    </r>
    <r>
      <rPr>
        <sz val="11"/>
        <rFont val="Calibri"/>
        <family val="2"/>
        <charset val="204"/>
        <scheme val="minor"/>
      </rPr>
      <t>+ Ɛ</t>
    </r>
    <r>
      <rPr>
        <vertAlign val="subscript"/>
        <sz val="11"/>
        <rFont val="Calibri"/>
        <family val="2"/>
        <charset val="204"/>
        <scheme val="minor"/>
      </rPr>
      <t>1</t>
    </r>
  </si>
  <si>
    <r>
      <t>1 эндогенная переменная: y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</si>
  <si>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t>H = 1</t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</si>
  <si>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, x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- предопределенные переменные (экзогенные)</t>
    </r>
  </si>
  <si>
    <t>D = 11-2 = 9</t>
  </si>
  <si>
    <t>Уравнение сверхидентифицируемо</t>
  </si>
  <si>
    <t>Второе уравнение:</t>
  </si>
  <si>
    <r>
      <t>y</t>
    </r>
    <r>
      <rPr>
        <vertAlign val="subscript"/>
        <sz val="11"/>
        <rFont val="Calibri"/>
        <family val="2"/>
        <charset val="204"/>
        <scheme val="minor"/>
      </rPr>
      <t xml:space="preserve">2 </t>
    </r>
    <r>
      <rPr>
        <sz val="11"/>
        <rFont val="Calibri"/>
        <family val="2"/>
        <charset val="204"/>
        <scheme val="minor"/>
      </rPr>
      <t>= a</t>
    </r>
    <r>
      <rPr>
        <vertAlign val="subscript"/>
        <sz val="11"/>
        <rFont val="Calibri"/>
        <family val="2"/>
        <charset val="204"/>
        <scheme val="minor"/>
      </rPr>
      <t>21</t>
    </r>
    <r>
      <rPr>
        <sz val="11"/>
        <rFont val="Calibri"/>
        <family val="2"/>
        <charset val="204"/>
        <scheme val="minor"/>
      </rPr>
      <t>*y</t>
    </r>
    <r>
      <rPr>
        <vertAlign val="subscript"/>
        <sz val="11"/>
        <rFont val="Calibri"/>
        <family val="2"/>
        <charset val="204"/>
        <scheme val="minor"/>
      </rPr>
      <t>1</t>
    </r>
    <r>
      <rPr>
        <sz val="11"/>
        <rFont val="Calibri"/>
        <family val="2"/>
        <charset val="204"/>
        <scheme val="minor"/>
      </rPr>
      <t xml:space="preserve"> + b</t>
    </r>
    <r>
      <rPr>
        <vertAlign val="subscript"/>
        <sz val="11"/>
        <rFont val="Calibri"/>
        <family val="2"/>
        <charset val="204"/>
        <scheme val="minor"/>
      </rPr>
      <t>23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3</t>
    </r>
    <r>
      <rPr>
        <sz val="11"/>
        <rFont val="Calibri"/>
        <family val="2"/>
        <charset val="204"/>
        <scheme val="minor"/>
      </rPr>
      <t xml:space="preserve"> + b</t>
    </r>
    <r>
      <rPr>
        <vertAlign val="subscript"/>
        <sz val="11"/>
        <rFont val="Calibri"/>
        <family val="2"/>
        <charset val="204"/>
        <scheme val="minor"/>
      </rPr>
      <t>24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4</t>
    </r>
    <r>
      <rPr>
        <sz val="11"/>
        <rFont val="Calibri"/>
        <family val="2"/>
        <charset val="204"/>
        <scheme val="minor"/>
      </rPr>
      <t xml:space="preserve"> + b</t>
    </r>
    <r>
      <rPr>
        <vertAlign val="subscript"/>
        <sz val="11"/>
        <rFont val="Calibri"/>
        <family val="2"/>
        <charset val="204"/>
        <scheme val="minor"/>
      </rPr>
      <t>25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5</t>
    </r>
    <r>
      <rPr>
        <sz val="11"/>
        <rFont val="Calibri"/>
        <family val="2"/>
        <charset val="204"/>
        <scheme val="minor"/>
      </rPr>
      <t xml:space="preserve"> + b</t>
    </r>
    <r>
      <rPr>
        <vertAlign val="subscript"/>
        <sz val="11"/>
        <rFont val="Calibri"/>
        <family val="2"/>
        <charset val="204"/>
        <scheme val="minor"/>
      </rPr>
      <t>26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6</t>
    </r>
    <r>
      <rPr>
        <sz val="11"/>
        <rFont val="Calibri"/>
        <family val="2"/>
        <charset val="204"/>
        <scheme val="minor"/>
      </rPr>
      <t xml:space="preserve"> + b</t>
    </r>
    <r>
      <rPr>
        <vertAlign val="subscript"/>
        <sz val="11"/>
        <rFont val="Calibri"/>
        <family val="2"/>
        <charset val="204"/>
        <scheme val="minor"/>
      </rPr>
      <t>27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7</t>
    </r>
    <r>
      <rPr>
        <sz val="11"/>
        <rFont val="Calibri"/>
        <family val="2"/>
        <charset val="204"/>
        <scheme val="minor"/>
      </rPr>
      <t xml:space="preserve"> + b</t>
    </r>
    <r>
      <rPr>
        <vertAlign val="subscript"/>
        <sz val="11"/>
        <rFont val="Calibri"/>
        <family val="2"/>
        <charset val="204"/>
        <scheme val="minor"/>
      </rPr>
      <t>28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8</t>
    </r>
    <r>
      <rPr>
        <sz val="11"/>
        <rFont val="Calibri"/>
        <family val="2"/>
        <charset val="204"/>
        <scheme val="minor"/>
      </rPr>
      <t xml:space="preserve"> - b</t>
    </r>
    <r>
      <rPr>
        <vertAlign val="subscript"/>
        <sz val="11"/>
        <rFont val="Calibri"/>
        <family val="2"/>
        <charset val="204"/>
        <scheme val="minor"/>
      </rPr>
      <t>29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9 </t>
    </r>
    <r>
      <rPr>
        <sz val="11"/>
        <rFont val="Calibri"/>
        <family val="2"/>
        <charset val="204"/>
        <scheme val="minor"/>
      </rPr>
      <t>+ Ɛ</t>
    </r>
    <r>
      <rPr>
        <vertAlign val="subscript"/>
        <sz val="11"/>
        <rFont val="Calibri"/>
        <family val="2"/>
        <charset val="204"/>
        <scheme val="minor"/>
      </rPr>
      <t>2</t>
    </r>
  </si>
  <si>
    <r>
      <t>2 эндогенные переменные: y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и y</t>
    </r>
    <r>
      <rPr>
        <vertAlign val="subscript"/>
        <sz val="11"/>
        <color theme="1"/>
        <rFont val="Calibri"/>
        <family val="2"/>
        <charset val="204"/>
        <scheme val="minor"/>
      </rPr>
      <t>2</t>
    </r>
  </si>
  <si>
    <t>H = 2</t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</si>
  <si>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>, x</t>
    </r>
    <r>
      <rPr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charset val="204"/>
        <scheme val="minor"/>
      </rPr>
      <t>, x</t>
    </r>
    <r>
      <rPr>
        <vertAlign val="subscript"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charset val="204"/>
        <scheme val="minor"/>
      </rPr>
      <t>, x</t>
    </r>
    <r>
      <rPr>
        <vertAlign val="subscript"/>
        <sz val="11"/>
        <color theme="1"/>
        <rFont val="Calibri"/>
        <family val="2"/>
        <charset val="204"/>
        <scheme val="minor"/>
      </rPr>
      <t>6</t>
    </r>
    <r>
      <rPr>
        <sz val="11"/>
        <color theme="1"/>
        <rFont val="Calibri"/>
        <family val="2"/>
        <charset val="204"/>
        <scheme val="minor"/>
      </rPr>
      <t>, x</t>
    </r>
    <r>
      <rPr>
        <vertAlign val="subscript"/>
        <sz val="11"/>
        <color theme="1"/>
        <rFont val="Calibri"/>
        <family val="2"/>
        <charset val="204"/>
        <scheme val="minor"/>
      </rPr>
      <t>7</t>
    </r>
    <r>
      <rPr>
        <sz val="11"/>
        <color theme="1"/>
        <rFont val="Calibri"/>
        <family val="2"/>
        <charset val="204"/>
        <scheme val="minor"/>
      </rPr>
      <t>, x</t>
    </r>
    <r>
      <rPr>
        <vertAlign val="subscript"/>
        <sz val="11"/>
        <color theme="1"/>
        <rFont val="Calibri"/>
        <family val="2"/>
        <charset val="204"/>
        <scheme val="minor"/>
      </rPr>
      <t>8</t>
    </r>
    <r>
      <rPr>
        <sz val="11"/>
        <color theme="1"/>
        <rFont val="Calibri"/>
        <family val="2"/>
        <charset val="204"/>
        <scheme val="minor"/>
      </rPr>
      <t>, x</t>
    </r>
    <r>
      <rPr>
        <vertAlign val="subscript"/>
        <sz val="11"/>
        <color theme="1"/>
        <rFont val="Calibri"/>
        <family val="2"/>
        <charset val="204"/>
        <scheme val="minor"/>
      </rPr>
      <t>9</t>
    </r>
    <r>
      <rPr>
        <sz val="11"/>
        <color theme="1"/>
        <rFont val="Calibri"/>
        <family val="2"/>
        <charset val="204"/>
        <scheme val="minor"/>
      </rPr>
      <t xml:space="preserve"> - предопределенные переменные (экзогенные)</t>
    </r>
  </si>
  <si>
    <t>D = 11-7 = 4</t>
  </si>
  <si>
    <t>Третье уравнение:</t>
  </si>
  <si>
    <r>
      <t>y</t>
    </r>
    <r>
      <rPr>
        <vertAlign val="subscript"/>
        <sz val="11"/>
        <rFont val="Calibri"/>
        <family val="2"/>
        <charset val="204"/>
        <scheme val="minor"/>
      </rPr>
      <t xml:space="preserve">3 </t>
    </r>
    <r>
      <rPr>
        <sz val="11"/>
        <rFont val="Calibri"/>
        <family val="2"/>
        <charset val="204"/>
        <scheme val="minor"/>
      </rPr>
      <t>= a</t>
    </r>
    <r>
      <rPr>
        <vertAlign val="subscript"/>
        <sz val="11"/>
        <rFont val="Calibri"/>
        <family val="2"/>
        <charset val="204"/>
        <scheme val="minor"/>
      </rPr>
      <t>31</t>
    </r>
    <r>
      <rPr>
        <sz val="11"/>
        <rFont val="Calibri"/>
        <family val="2"/>
        <charset val="204"/>
        <scheme val="minor"/>
      </rPr>
      <t>*y</t>
    </r>
    <r>
      <rPr>
        <vertAlign val="subscript"/>
        <sz val="11"/>
        <rFont val="Calibri"/>
        <family val="2"/>
        <charset val="204"/>
        <scheme val="minor"/>
      </rPr>
      <t>1</t>
    </r>
    <r>
      <rPr>
        <sz val="11"/>
        <rFont val="Calibri"/>
        <family val="2"/>
        <charset val="204"/>
        <scheme val="minor"/>
      </rPr>
      <t xml:space="preserve"> + b</t>
    </r>
    <r>
      <rPr>
        <vertAlign val="subscript"/>
        <sz val="11"/>
        <rFont val="Calibri"/>
        <family val="2"/>
        <charset val="204"/>
        <scheme val="minor"/>
      </rPr>
      <t>310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10</t>
    </r>
    <r>
      <rPr>
        <sz val="11"/>
        <rFont val="Calibri"/>
        <family val="2"/>
        <charset val="204"/>
        <scheme val="minor"/>
      </rPr>
      <t xml:space="preserve"> + b</t>
    </r>
    <r>
      <rPr>
        <vertAlign val="subscript"/>
        <sz val="11"/>
        <rFont val="Calibri"/>
        <family val="2"/>
        <charset val="204"/>
        <scheme val="minor"/>
      </rPr>
      <t>311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11</t>
    </r>
    <r>
      <rPr>
        <sz val="11"/>
        <rFont val="Calibri"/>
        <family val="2"/>
        <charset val="204"/>
        <scheme val="minor"/>
      </rPr>
      <t xml:space="preserve"> + Ɛ</t>
    </r>
    <r>
      <rPr>
        <vertAlign val="subscript"/>
        <sz val="11"/>
        <rFont val="Calibri"/>
        <family val="2"/>
        <charset val="204"/>
        <scheme val="minor"/>
      </rPr>
      <t>3</t>
    </r>
  </si>
  <si>
    <t>Проверка достаточного условия идентификации</t>
  </si>
  <si>
    <t>Матрица коэффициентов при перменных модели</t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</si>
  <si>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</si>
  <si>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2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</si>
  <si>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3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</si>
  <si>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</si>
  <si>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2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</si>
  <si>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3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</si>
  <si>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4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</si>
  <si>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5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</si>
  <si>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6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</si>
  <si>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7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</si>
  <si>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8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</si>
  <si>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9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</si>
  <si>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10</t>
    </r>
  </si>
  <si>
    <r>
      <t>x</t>
    </r>
    <r>
      <rPr>
        <vertAlign val="subscript"/>
        <sz val="11"/>
        <color theme="1"/>
        <rFont val="Calibri"/>
        <family val="2"/>
        <charset val="204"/>
        <scheme val="minor"/>
      </rPr>
      <t>11</t>
    </r>
  </si>
  <si>
    <t>1 ур-ие</t>
  </si>
  <si>
    <r>
      <t>b</t>
    </r>
    <r>
      <rPr>
        <vertAlign val="subscript"/>
        <sz val="11"/>
        <color theme="1"/>
        <rFont val="Calibri"/>
        <family val="2"/>
        <charset val="204"/>
        <scheme val="minor"/>
      </rPr>
      <t>11</t>
    </r>
  </si>
  <si>
    <r>
      <t>b</t>
    </r>
    <r>
      <rPr>
        <vertAlign val="subscript"/>
        <sz val="11"/>
        <color theme="1"/>
        <rFont val="Calibri"/>
        <family val="2"/>
        <charset val="204"/>
        <scheme val="minor"/>
      </rPr>
      <t>12</t>
    </r>
  </si>
  <si>
    <t>2 ур-ие</t>
  </si>
  <si>
    <r>
      <t>a</t>
    </r>
    <r>
      <rPr>
        <vertAlign val="subscript"/>
        <sz val="11"/>
        <color theme="1"/>
        <rFont val="Calibri"/>
        <family val="2"/>
        <charset val="204"/>
        <scheme val="minor"/>
      </rPr>
      <t>21</t>
    </r>
  </si>
  <si>
    <r>
      <t>b</t>
    </r>
    <r>
      <rPr>
        <vertAlign val="subscript"/>
        <sz val="11"/>
        <color theme="1"/>
        <rFont val="Calibri"/>
        <family val="2"/>
        <charset val="204"/>
        <scheme val="minor"/>
      </rPr>
      <t>23</t>
    </r>
  </si>
  <si>
    <r>
      <t>b</t>
    </r>
    <r>
      <rPr>
        <vertAlign val="subscript"/>
        <sz val="11"/>
        <color theme="1"/>
        <rFont val="Calibri"/>
        <family val="2"/>
        <charset val="204"/>
        <scheme val="minor"/>
      </rPr>
      <t>24</t>
    </r>
  </si>
  <si>
    <r>
      <t>b</t>
    </r>
    <r>
      <rPr>
        <vertAlign val="subscript"/>
        <sz val="11"/>
        <color theme="1"/>
        <rFont val="Calibri"/>
        <family val="2"/>
        <charset val="204"/>
        <scheme val="minor"/>
      </rPr>
      <t>25</t>
    </r>
  </si>
  <si>
    <r>
      <t>b</t>
    </r>
    <r>
      <rPr>
        <vertAlign val="subscript"/>
        <sz val="11"/>
        <color theme="1"/>
        <rFont val="Calibri"/>
        <family val="2"/>
        <charset val="204"/>
        <scheme val="minor"/>
      </rPr>
      <t>26</t>
    </r>
  </si>
  <si>
    <r>
      <t>b</t>
    </r>
    <r>
      <rPr>
        <vertAlign val="subscript"/>
        <sz val="11"/>
        <color theme="1"/>
        <rFont val="Calibri"/>
        <family val="2"/>
        <charset val="204"/>
        <scheme val="minor"/>
      </rPr>
      <t>27</t>
    </r>
  </si>
  <si>
    <r>
      <t>b</t>
    </r>
    <r>
      <rPr>
        <vertAlign val="subscript"/>
        <sz val="11"/>
        <color theme="1"/>
        <rFont val="Calibri"/>
        <family val="2"/>
        <charset val="204"/>
        <scheme val="minor"/>
      </rPr>
      <t>28</t>
    </r>
  </si>
  <si>
    <r>
      <rPr>
        <sz val="11"/>
        <color theme="1"/>
        <rFont val="Calibri"/>
        <family val="2"/>
        <charset val="204"/>
      </rPr>
      <t>­</t>
    </r>
    <r>
      <rPr>
        <sz val="11"/>
        <color theme="1"/>
        <rFont val="Calibri"/>
        <family val="2"/>
        <charset val="204"/>
        <scheme val="minor"/>
      </rPr>
      <t>b</t>
    </r>
    <r>
      <rPr>
        <vertAlign val="subscript"/>
        <sz val="11"/>
        <color theme="1"/>
        <rFont val="Calibri"/>
        <family val="2"/>
        <charset val="204"/>
        <scheme val="minor"/>
      </rPr>
      <t>29</t>
    </r>
  </si>
  <si>
    <t>3 ур-ие</t>
  </si>
  <si>
    <r>
      <t>a</t>
    </r>
    <r>
      <rPr>
        <vertAlign val="subscript"/>
        <sz val="11"/>
        <color theme="1"/>
        <rFont val="Calibri"/>
        <family val="2"/>
        <charset val="204"/>
        <scheme val="minor"/>
      </rPr>
      <t>31</t>
    </r>
  </si>
  <si>
    <r>
      <t>b</t>
    </r>
    <r>
      <rPr>
        <vertAlign val="subscript"/>
        <sz val="11"/>
        <color theme="1"/>
        <rFont val="Calibri"/>
        <family val="2"/>
        <charset val="204"/>
        <scheme val="minor"/>
      </rPr>
      <t>310</t>
    </r>
  </si>
  <si>
    <r>
      <t>b</t>
    </r>
    <r>
      <rPr>
        <vertAlign val="subscript"/>
        <sz val="11"/>
        <color theme="1"/>
        <rFont val="Calibri"/>
        <family val="2"/>
        <charset val="204"/>
        <scheme val="minor"/>
      </rPr>
      <t>311</t>
    </r>
  </si>
  <si>
    <t>1 уравнение</t>
  </si>
  <si>
    <t>Ранг  матрицы равен 2</t>
  </si>
  <si>
    <t>Достаточное условие идентификации для данного уравнения выполняется.</t>
  </si>
  <si>
    <t>2 уравнение</t>
  </si>
  <si>
    <t>3 уравнение</t>
  </si>
  <si>
    <t>Вывод: все уравнения модели сверхидентифицируемы</t>
  </si>
  <si>
    <t>Так как модель сверхидентифицируема, то будем использовать двухшаговый МНК</t>
  </si>
  <si>
    <t>Приведенная форма модели в общем виде:</t>
  </si>
  <si>
    <r>
      <t>y</t>
    </r>
    <r>
      <rPr>
        <vertAlign val="subscript"/>
        <sz val="11"/>
        <rFont val="Calibri"/>
        <family val="2"/>
        <charset val="204"/>
        <scheme val="minor"/>
      </rPr>
      <t>1</t>
    </r>
    <r>
      <rPr>
        <sz val="11"/>
        <rFont val="Calibri"/>
        <family val="2"/>
        <charset val="204"/>
        <scheme val="minor"/>
      </rPr>
      <t xml:space="preserve"> = A</t>
    </r>
    <r>
      <rPr>
        <vertAlign val="subscript"/>
        <sz val="11"/>
        <rFont val="Calibri"/>
        <family val="2"/>
        <charset val="204"/>
        <scheme val="minor"/>
      </rPr>
      <t>11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12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2</t>
    </r>
    <r>
      <rPr>
        <sz val="11"/>
        <rFont val="Calibri"/>
        <family val="2"/>
        <charset val="204"/>
        <scheme val="minor"/>
      </rPr>
      <t>+A</t>
    </r>
    <r>
      <rPr>
        <vertAlign val="subscript"/>
        <sz val="11"/>
        <rFont val="Calibri"/>
        <family val="2"/>
        <charset val="204"/>
        <scheme val="minor"/>
      </rPr>
      <t>13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3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14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4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15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5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16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6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17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7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18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8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19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9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110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10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111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11</t>
    </r>
    <r>
      <rPr>
        <sz val="11"/>
        <rFont val="Calibri"/>
        <family val="2"/>
        <charset val="204"/>
        <scheme val="minor"/>
      </rPr>
      <t xml:space="preserve"> + U</t>
    </r>
    <r>
      <rPr>
        <vertAlign val="subscript"/>
        <sz val="11"/>
        <rFont val="Calibri"/>
        <family val="2"/>
        <charset val="204"/>
        <scheme val="minor"/>
      </rPr>
      <t>1</t>
    </r>
  </si>
  <si>
    <r>
      <t>y</t>
    </r>
    <r>
      <rPr>
        <vertAlign val="subscript"/>
        <sz val="11"/>
        <rFont val="Calibri"/>
        <family val="2"/>
        <charset val="204"/>
        <scheme val="minor"/>
      </rPr>
      <t>2</t>
    </r>
    <r>
      <rPr>
        <sz val="11"/>
        <rFont val="Calibri"/>
        <family val="2"/>
        <charset val="204"/>
        <scheme val="minor"/>
      </rPr>
      <t xml:space="preserve"> = A</t>
    </r>
    <r>
      <rPr>
        <vertAlign val="subscript"/>
        <sz val="11"/>
        <rFont val="Calibri"/>
        <family val="2"/>
        <charset val="204"/>
        <scheme val="minor"/>
      </rPr>
      <t>21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22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2</t>
    </r>
    <r>
      <rPr>
        <sz val="11"/>
        <rFont val="Calibri"/>
        <family val="2"/>
        <charset val="204"/>
        <scheme val="minor"/>
      </rPr>
      <t>+A</t>
    </r>
    <r>
      <rPr>
        <vertAlign val="subscript"/>
        <sz val="11"/>
        <rFont val="Calibri"/>
        <family val="2"/>
        <charset val="204"/>
        <scheme val="minor"/>
      </rPr>
      <t>23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3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24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4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25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5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26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6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27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7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28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8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29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9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210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10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211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11</t>
    </r>
    <r>
      <rPr>
        <sz val="11"/>
        <rFont val="Calibri"/>
        <family val="2"/>
        <charset val="204"/>
        <scheme val="minor"/>
      </rPr>
      <t xml:space="preserve"> + U</t>
    </r>
    <r>
      <rPr>
        <vertAlign val="subscript"/>
        <sz val="11"/>
        <rFont val="Calibri"/>
        <family val="2"/>
        <charset val="204"/>
        <scheme val="minor"/>
      </rPr>
      <t>2</t>
    </r>
  </si>
  <si>
    <r>
      <t>y</t>
    </r>
    <r>
      <rPr>
        <vertAlign val="subscript"/>
        <sz val="11"/>
        <rFont val="Calibri"/>
        <family val="2"/>
        <charset val="204"/>
        <scheme val="minor"/>
      </rPr>
      <t>3</t>
    </r>
    <r>
      <rPr>
        <sz val="11"/>
        <rFont val="Calibri"/>
        <family val="2"/>
        <charset val="204"/>
        <scheme val="minor"/>
      </rPr>
      <t xml:space="preserve"> = A</t>
    </r>
    <r>
      <rPr>
        <vertAlign val="subscript"/>
        <sz val="11"/>
        <rFont val="Calibri"/>
        <family val="2"/>
        <charset val="204"/>
        <scheme val="minor"/>
      </rPr>
      <t>31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32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2</t>
    </r>
    <r>
      <rPr>
        <sz val="11"/>
        <rFont val="Calibri"/>
        <family val="2"/>
        <charset val="204"/>
        <scheme val="minor"/>
      </rPr>
      <t>+A</t>
    </r>
    <r>
      <rPr>
        <vertAlign val="subscript"/>
        <sz val="11"/>
        <rFont val="Calibri"/>
        <family val="2"/>
        <charset val="204"/>
        <scheme val="minor"/>
      </rPr>
      <t>33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3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34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4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35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5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36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6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37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7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38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8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39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9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310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10</t>
    </r>
    <r>
      <rPr>
        <sz val="11"/>
        <rFont val="Calibri"/>
        <family val="2"/>
        <charset val="204"/>
        <scheme val="minor"/>
      </rPr>
      <t xml:space="preserve"> + A</t>
    </r>
    <r>
      <rPr>
        <vertAlign val="subscript"/>
        <sz val="11"/>
        <rFont val="Calibri"/>
        <family val="2"/>
        <charset val="204"/>
        <scheme val="minor"/>
      </rPr>
      <t>311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11</t>
    </r>
    <r>
      <rPr>
        <sz val="11"/>
        <rFont val="Calibri"/>
        <family val="2"/>
        <charset val="204"/>
        <scheme val="minor"/>
      </rPr>
      <t xml:space="preserve"> + U</t>
    </r>
    <r>
      <rPr>
        <vertAlign val="subscript"/>
        <sz val="11"/>
        <rFont val="Calibri"/>
        <family val="2"/>
        <charset val="204"/>
        <scheme val="minor"/>
      </rPr>
      <t>3</t>
    </r>
  </si>
  <si>
    <r>
      <t>y</t>
    </r>
    <r>
      <rPr>
        <vertAlign val="subscript"/>
        <sz val="11"/>
        <rFont val="Calibri"/>
        <family val="2"/>
        <charset val="204"/>
        <scheme val="minor"/>
      </rPr>
      <t>1</t>
    </r>
    <r>
      <rPr>
        <sz val="11"/>
        <rFont val="Calibri"/>
        <family val="2"/>
        <charset val="204"/>
        <scheme val="minor"/>
      </rPr>
      <t xml:space="preserve"> = δ</t>
    </r>
    <r>
      <rPr>
        <vertAlign val="subscript"/>
        <sz val="11"/>
        <rFont val="Calibri"/>
        <family val="2"/>
        <charset val="204"/>
        <scheme val="minor"/>
      </rPr>
      <t>11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12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2</t>
    </r>
    <r>
      <rPr>
        <sz val="11"/>
        <rFont val="Calibri"/>
        <family val="2"/>
        <charset val="204"/>
        <scheme val="minor"/>
      </rPr>
      <t>+δ</t>
    </r>
    <r>
      <rPr>
        <vertAlign val="subscript"/>
        <sz val="11"/>
        <rFont val="Calibri"/>
        <family val="2"/>
        <charset val="204"/>
        <scheme val="minor"/>
      </rPr>
      <t>13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3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14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4 </t>
    </r>
    <r>
      <rPr>
        <sz val="11"/>
        <rFont val="Calibri"/>
        <family val="2"/>
        <charset val="204"/>
        <scheme val="minor"/>
      </rPr>
      <t>+ δ</t>
    </r>
    <r>
      <rPr>
        <vertAlign val="subscript"/>
        <sz val="11"/>
        <rFont val="Calibri"/>
        <family val="2"/>
        <charset val="204"/>
        <scheme val="minor"/>
      </rPr>
      <t>15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5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16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6 </t>
    </r>
    <r>
      <rPr>
        <sz val="11"/>
        <rFont val="Calibri"/>
        <family val="2"/>
        <charset val="204"/>
        <scheme val="minor"/>
      </rPr>
      <t>+ δ</t>
    </r>
    <r>
      <rPr>
        <vertAlign val="subscript"/>
        <sz val="11"/>
        <rFont val="Calibri"/>
        <family val="2"/>
        <charset val="204"/>
        <scheme val="minor"/>
      </rPr>
      <t>17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7 </t>
    </r>
    <r>
      <rPr>
        <sz val="11"/>
        <rFont val="Calibri"/>
        <family val="2"/>
        <charset val="204"/>
        <scheme val="minor"/>
      </rPr>
      <t>+ δ</t>
    </r>
    <r>
      <rPr>
        <vertAlign val="subscript"/>
        <sz val="11"/>
        <rFont val="Calibri"/>
        <family val="2"/>
        <charset val="204"/>
        <scheme val="minor"/>
      </rPr>
      <t>18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8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19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9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110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10 </t>
    </r>
    <r>
      <rPr>
        <sz val="11"/>
        <rFont val="Calibri"/>
        <family val="2"/>
        <charset val="204"/>
        <scheme val="minor"/>
      </rPr>
      <t>+ δ</t>
    </r>
    <r>
      <rPr>
        <vertAlign val="subscript"/>
        <sz val="11"/>
        <rFont val="Calibri"/>
        <family val="2"/>
        <charset val="204"/>
        <scheme val="minor"/>
      </rPr>
      <t>111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11</t>
    </r>
    <r>
      <rPr>
        <sz val="11"/>
        <rFont val="Calibri"/>
        <family val="2"/>
        <charset val="204"/>
        <scheme val="minor"/>
      </rPr>
      <t xml:space="preserve"> + U</t>
    </r>
    <r>
      <rPr>
        <vertAlign val="subscript"/>
        <sz val="11"/>
        <rFont val="Calibri"/>
        <family val="2"/>
        <charset val="204"/>
        <scheme val="minor"/>
      </rPr>
      <t>1</t>
    </r>
  </si>
  <si>
    <r>
      <t>y</t>
    </r>
    <r>
      <rPr>
        <vertAlign val="subscript"/>
        <sz val="11"/>
        <rFont val="Calibri"/>
        <family val="2"/>
        <charset val="204"/>
        <scheme val="minor"/>
      </rPr>
      <t>2</t>
    </r>
    <r>
      <rPr>
        <sz val="11"/>
        <rFont val="Calibri"/>
        <family val="2"/>
        <charset val="204"/>
        <scheme val="minor"/>
      </rPr>
      <t xml:space="preserve"> = δ</t>
    </r>
    <r>
      <rPr>
        <vertAlign val="subscript"/>
        <sz val="11"/>
        <rFont val="Calibri"/>
        <family val="2"/>
        <charset val="204"/>
        <scheme val="minor"/>
      </rPr>
      <t>21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22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2</t>
    </r>
    <r>
      <rPr>
        <sz val="11"/>
        <rFont val="Calibri"/>
        <family val="2"/>
        <charset val="204"/>
        <scheme val="minor"/>
      </rPr>
      <t>+δ</t>
    </r>
    <r>
      <rPr>
        <vertAlign val="subscript"/>
        <sz val="11"/>
        <rFont val="Calibri"/>
        <family val="2"/>
        <charset val="204"/>
        <scheme val="minor"/>
      </rPr>
      <t>23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3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24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4 </t>
    </r>
    <r>
      <rPr>
        <sz val="11"/>
        <rFont val="Calibri"/>
        <family val="2"/>
        <charset val="204"/>
        <scheme val="minor"/>
      </rPr>
      <t>+ δ</t>
    </r>
    <r>
      <rPr>
        <vertAlign val="subscript"/>
        <sz val="11"/>
        <rFont val="Calibri"/>
        <family val="2"/>
        <charset val="204"/>
        <scheme val="minor"/>
      </rPr>
      <t>25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5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26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6 </t>
    </r>
    <r>
      <rPr>
        <sz val="11"/>
        <rFont val="Calibri"/>
        <family val="2"/>
        <charset val="204"/>
        <scheme val="minor"/>
      </rPr>
      <t>+ δ</t>
    </r>
    <r>
      <rPr>
        <vertAlign val="subscript"/>
        <sz val="11"/>
        <rFont val="Calibri"/>
        <family val="2"/>
        <charset val="204"/>
        <scheme val="minor"/>
      </rPr>
      <t>27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7 </t>
    </r>
    <r>
      <rPr>
        <sz val="11"/>
        <rFont val="Calibri"/>
        <family val="2"/>
        <charset val="204"/>
        <scheme val="minor"/>
      </rPr>
      <t>+ δ</t>
    </r>
    <r>
      <rPr>
        <vertAlign val="subscript"/>
        <sz val="11"/>
        <rFont val="Calibri"/>
        <family val="2"/>
        <charset val="204"/>
        <scheme val="minor"/>
      </rPr>
      <t>28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8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29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9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210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10 </t>
    </r>
    <r>
      <rPr>
        <sz val="11"/>
        <rFont val="Calibri"/>
        <family val="2"/>
        <charset val="204"/>
        <scheme val="minor"/>
      </rPr>
      <t>+ δ</t>
    </r>
    <r>
      <rPr>
        <vertAlign val="subscript"/>
        <sz val="11"/>
        <rFont val="Calibri"/>
        <family val="2"/>
        <charset val="204"/>
        <scheme val="minor"/>
      </rPr>
      <t>211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11</t>
    </r>
    <r>
      <rPr>
        <sz val="11"/>
        <rFont val="Calibri"/>
        <family val="2"/>
        <charset val="204"/>
        <scheme val="minor"/>
      </rPr>
      <t xml:space="preserve"> + U</t>
    </r>
    <r>
      <rPr>
        <vertAlign val="subscript"/>
        <sz val="11"/>
        <rFont val="Calibri"/>
        <family val="2"/>
        <charset val="204"/>
        <scheme val="minor"/>
      </rPr>
      <t>2</t>
    </r>
  </si>
  <si>
    <r>
      <t>y</t>
    </r>
    <r>
      <rPr>
        <vertAlign val="subscript"/>
        <sz val="11"/>
        <rFont val="Calibri"/>
        <family val="2"/>
        <charset val="204"/>
        <scheme val="minor"/>
      </rPr>
      <t>3</t>
    </r>
    <r>
      <rPr>
        <sz val="11"/>
        <rFont val="Calibri"/>
        <family val="2"/>
        <charset val="204"/>
        <scheme val="minor"/>
      </rPr>
      <t xml:space="preserve"> = δ</t>
    </r>
    <r>
      <rPr>
        <vertAlign val="subscript"/>
        <sz val="11"/>
        <rFont val="Calibri"/>
        <family val="2"/>
        <charset val="204"/>
        <scheme val="minor"/>
      </rPr>
      <t>31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32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2</t>
    </r>
    <r>
      <rPr>
        <sz val="11"/>
        <rFont val="Calibri"/>
        <family val="2"/>
        <charset val="204"/>
        <scheme val="minor"/>
      </rPr>
      <t>+δ</t>
    </r>
    <r>
      <rPr>
        <vertAlign val="subscript"/>
        <sz val="11"/>
        <rFont val="Calibri"/>
        <family val="2"/>
        <charset val="204"/>
        <scheme val="minor"/>
      </rPr>
      <t>33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3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34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4 </t>
    </r>
    <r>
      <rPr>
        <sz val="11"/>
        <rFont val="Calibri"/>
        <family val="2"/>
        <charset val="204"/>
        <scheme val="minor"/>
      </rPr>
      <t>+ δ</t>
    </r>
    <r>
      <rPr>
        <vertAlign val="subscript"/>
        <sz val="11"/>
        <rFont val="Calibri"/>
        <family val="2"/>
        <charset val="204"/>
        <scheme val="minor"/>
      </rPr>
      <t>35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5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36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6 </t>
    </r>
    <r>
      <rPr>
        <sz val="11"/>
        <rFont val="Calibri"/>
        <family val="2"/>
        <charset val="204"/>
        <scheme val="minor"/>
      </rPr>
      <t>+ δ</t>
    </r>
    <r>
      <rPr>
        <vertAlign val="subscript"/>
        <sz val="11"/>
        <rFont val="Calibri"/>
        <family val="2"/>
        <charset val="204"/>
        <scheme val="minor"/>
      </rPr>
      <t>37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7 </t>
    </r>
    <r>
      <rPr>
        <sz val="11"/>
        <rFont val="Calibri"/>
        <family val="2"/>
        <charset val="204"/>
        <scheme val="minor"/>
      </rPr>
      <t>+ δ</t>
    </r>
    <r>
      <rPr>
        <vertAlign val="subscript"/>
        <sz val="11"/>
        <rFont val="Calibri"/>
        <family val="2"/>
        <charset val="204"/>
        <scheme val="minor"/>
      </rPr>
      <t>38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8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39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9</t>
    </r>
    <r>
      <rPr>
        <sz val="11"/>
        <rFont val="Calibri"/>
        <family val="2"/>
        <charset val="204"/>
        <scheme val="minor"/>
      </rPr>
      <t xml:space="preserve"> + δ</t>
    </r>
    <r>
      <rPr>
        <vertAlign val="subscript"/>
        <sz val="11"/>
        <rFont val="Calibri"/>
        <family val="2"/>
        <charset val="204"/>
        <scheme val="minor"/>
      </rPr>
      <t>310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 xml:space="preserve">10 </t>
    </r>
    <r>
      <rPr>
        <sz val="11"/>
        <rFont val="Calibri"/>
        <family val="2"/>
        <charset val="204"/>
        <scheme val="minor"/>
      </rPr>
      <t>+ δ</t>
    </r>
    <r>
      <rPr>
        <vertAlign val="subscript"/>
        <sz val="11"/>
        <rFont val="Calibri"/>
        <family val="2"/>
        <charset val="204"/>
        <scheme val="minor"/>
      </rPr>
      <t>311</t>
    </r>
    <r>
      <rPr>
        <sz val="11"/>
        <rFont val="Calibri"/>
        <family val="2"/>
        <charset val="204"/>
        <scheme val="minor"/>
      </rPr>
      <t>*x</t>
    </r>
    <r>
      <rPr>
        <vertAlign val="subscript"/>
        <sz val="11"/>
        <rFont val="Calibri"/>
        <family val="2"/>
        <charset val="204"/>
        <scheme val="minor"/>
      </rPr>
      <t>11</t>
    </r>
    <r>
      <rPr>
        <sz val="11"/>
        <rFont val="Calibri"/>
        <family val="2"/>
        <charset val="204"/>
        <scheme val="minor"/>
      </rPr>
      <t xml:space="preserve"> + U</t>
    </r>
    <r>
      <rPr>
        <vertAlign val="subscript"/>
        <sz val="11"/>
        <rFont val="Calibri"/>
        <family val="2"/>
        <charset val="204"/>
        <scheme val="minor"/>
      </rPr>
      <t>3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</si>
  <si>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111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</si>
  <si>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110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</si>
  <si>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19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</si>
  <si>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18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</si>
  <si>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17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</si>
  <si>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16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</si>
  <si>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15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</si>
  <si>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14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</si>
  <si>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13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</si>
  <si>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12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</si>
  <si>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11</t>
    </r>
  </si>
  <si>
    <r>
      <t>a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</si>
  <si>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r>
      <t xml:space="preserve"> ŷ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</si>
  <si>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211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</si>
  <si>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210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</si>
  <si>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29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</si>
  <si>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28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</si>
  <si>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27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</si>
  <si>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26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</si>
  <si>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25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</si>
  <si>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24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</si>
  <si>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23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</si>
  <si>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22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</si>
  <si>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21</t>
    </r>
  </si>
  <si>
    <r>
      <t>a</t>
    </r>
    <r>
      <rPr>
        <vertAlign val="subscript"/>
        <sz val="11"/>
        <color theme="1"/>
        <rFont val="Calibri"/>
        <family val="2"/>
        <charset val="204"/>
        <scheme val="minor"/>
      </rPr>
      <t>2</t>
    </r>
  </si>
  <si>
    <r>
      <t xml:space="preserve"> ŷ</t>
    </r>
    <r>
      <rPr>
        <vertAlign val="subscript"/>
        <sz val="11"/>
        <color theme="1"/>
        <rFont val="Calibri"/>
        <family val="2"/>
        <charset val="204"/>
        <scheme val="minor"/>
      </rPr>
      <t>2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</si>
  <si>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311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</si>
  <si>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310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</si>
  <si>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39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</si>
  <si>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38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</si>
  <si>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37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</si>
  <si>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36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</si>
  <si>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35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</si>
  <si>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34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</si>
  <si>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33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</si>
  <si>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32</t>
    </r>
  </si>
  <si>
    <r>
      <t>δ</t>
    </r>
    <r>
      <rPr>
        <vertAlign val="subscript"/>
        <sz val="11"/>
        <color theme="1"/>
        <rFont val="Calibri"/>
        <family val="2"/>
        <charset val="204"/>
        <scheme val="minor"/>
      </rPr>
      <t>31</t>
    </r>
  </si>
  <si>
    <r>
      <t>a</t>
    </r>
    <r>
      <rPr>
        <vertAlign val="subscript"/>
        <sz val="11"/>
        <color theme="1"/>
        <rFont val="Calibri"/>
        <family val="2"/>
        <charset val="204"/>
        <scheme val="minor"/>
      </rPr>
      <t>3</t>
    </r>
  </si>
  <si>
    <r>
      <t xml:space="preserve"> ŷ</t>
    </r>
    <r>
      <rPr>
        <vertAlign val="subscript"/>
        <sz val="11"/>
        <color theme="1"/>
        <rFont val="Calibri"/>
        <family val="2"/>
        <charset val="204"/>
        <scheme val="minor"/>
      </rPr>
      <t>3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</si>
  <si>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= a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11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12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2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</si>
  <si>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= a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+ a</t>
    </r>
    <r>
      <rPr>
        <vertAlign val="subscript"/>
        <sz val="11"/>
        <color theme="1"/>
        <rFont val="Calibri"/>
        <family val="2"/>
        <charset val="204"/>
        <scheme val="minor"/>
      </rPr>
      <t>21</t>
    </r>
    <r>
      <rPr>
        <sz val="11"/>
        <color theme="1"/>
        <rFont val="Calibri"/>
        <family val="2"/>
        <charset val="204"/>
        <scheme val="minor"/>
      </rPr>
      <t xml:space="preserve"> * ŷ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23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24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charset val="204"/>
        <scheme val="minor"/>
      </rPr>
      <t xml:space="preserve">  + b</t>
    </r>
    <r>
      <rPr>
        <vertAlign val="subscript"/>
        <sz val="11"/>
        <color theme="1"/>
        <rFont val="Calibri"/>
        <family val="2"/>
        <charset val="204"/>
        <scheme val="minor"/>
      </rPr>
      <t>25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charset val="204"/>
        <scheme val="minor"/>
      </rPr>
      <t xml:space="preserve">  + b</t>
    </r>
    <r>
      <rPr>
        <vertAlign val="subscript"/>
        <sz val="11"/>
        <color theme="1"/>
        <rFont val="Calibri"/>
        <family val="2"/>
        <charset val="204"/>
        <scheme val="minor"/>
      </rPr>
      <t>26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6</t>
    </r>
    <r>
      <rPr>
        <sz val="11"/>
        <color theme="1"/>
        <rFont val="Calibri"/>
        <family val="2"/>
        <charset val="204"/>
        <scheme val="minor"/>
      </rPr>
      <t xml:space="preserve">  + b</t>
    </r>
    <r>
      <rPr>
        <vertAlign val="subscript"/>
        <sz val="11"/>
        <color theme="1"/>
        <rFont val="Calibri"/>
        <family val="2"/>
        <charset val="204"/>
        <scheme val="minor"/>
      </rPr>
      <t>27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7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28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8</t>
    </r>
    <r>
      <rPr>
        <sz val="11"/>
        <color theme="1"/>
        <rFont val="Calibri"/>
        <family val="2"/>
        <charset val="204"/>
        <scheme val="minor"/>
      </rPr>
      <t xml:space="preserve">  + b</t>
    </r>
    <r>
      <rPr>
        <vertAlign val="subscript"/>
        <sz val="11"/>
        <color theme="1"/>
        <rFont val="Calibri"/>
        <family val="2"/>
        <charset val="204"/>
        <scheme val="minor"/>
      </rPr>
      <t>29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9 </t>
    </r>
  </si>
  <si>
    <r>
      <t>b</t>
    </r>
    <r>
      <rPr>
        <vertAlign val="subscript"/>
        <sz val="11"/>
        <color theme="1"/>
        <rFont val="Calibri"/>
        <family val="2"/>
        <charset val="204"/>
        <scheme val="minor"/>
      </rPr>
      <t>29</t>
    </r>
  </si>
  <si>
    <r>
      <rPr>
        <sz val="11"/>
        <color theme="1"/>
        <rFont val="Calibri"/>
        <family val="2"/>
        <charset val="204"/>
        <scheme val="minor"/>
      </rPr>
      <t>a</t>
    </r>
    <r>
      <rPr>
        <vertAlign val="subscript"/>
        <sz val="11"/>
        <color theme="1"/>
        <rFont val="Calibri"/>
        <family val="2"/>
        <charset val="204"/>
        <scheme val="minor"/>
      </rPr>
      <t>21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</si>
  <si>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 xml:space="preserve"> = a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 xml:space="preserve"> + a</t>
    </r>
    <r>
      <rPr>
        <vertAlign val="subscript"/>
        <sz val="11"/>
        <color theme="1"/>
        <rFont val="Calibri"/>
        <family val="2"/>
        <charset val="204"/>
        <scheme val="minor"/>
      </rPr>
      <t>31</t>
    </r>
    <r>
      <rPr>
        <sz val="11"/>
        <color theme="1"/>
        <rFont val="Calibri"/>
        <family val="2"/>
        <charset val="204"/>
        <scheme val="minor"/>
      </rPr>
      <t xml:space="preserve"> * ŷ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310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10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311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11</t>
    </r>
  </si>
  <si>
    <t>Получаем следующие системы уравнений:</t>
  </si>
  <si>
    <r>
      <t>y</t>
    </r>
    <r>
      <rPr>
        <vertAlign val="subscript"/>
        <sz val="18"/>
        <color theme="1"/>
        <rFont val="Calibri"/>
        <family val="2"/>
        <scheme val="minor"/>
      </rPr>
      <t>1</t>
    </r>
    <r>
      <rPr>
        <sz val="18"/>
        <color theme="1"/>
        <rFont val="Calibri"/>
        <family val="2"/>
        <scheme val="minor"/>
      </rPr>
      <t xml:space="preserve"> = -402504,89 + 0,29 * x</t>
    </r>
    <r>
      <rPr>
        <vertAlign val="subscript"/>
        <sz val="18"/>
        <color theme="1"/>
        <rFont val="Calibri"/>
        <family val="2"/>
        <scheme val="minor"/>
      </rPr>
      <t>1</t>
    </r>
    <r>
      <rPr>
        <sz val="18"/>
        <color theme="1"/>
        <rFont val="Calibri"/>
        <family val="2"/>
        <scheme val="minor"/>
      </rPr>
      <t xml:space="preserve"> + 8,42 * x</t>
    </r>
    <r>
      <rPr>
        <vertAlign val="subscript"/>
        <sz val="18"/>
        <color theme="1"/>
        <rFont val="Calibri"/>
        <family val="2"/>
        <scheme val="minor"/>
      </rPr>
      <t>2</t>
    </r>
  </si>
  <si>
    <r>
      <t>y</t>
    </r>
    <r>
      <rPr>
        <vertAlign val="subscript"/>
        <sz val="18"/>
        <color theme="1"/>
        <rFont val="Calibri"/>
        <family val="2"/>
        <scheme val="minor"/>
      </rPr>
      <t>3</t>
    </r>
    <r>
      <rPr>
        <sz val="18"/>
        <color theme="1"/>
        <rFont val="Calibri"/>
        <family val="2"/>
        <scheme val="minor"/>
      </rPr>
      <t xml:space="preserve"> = -325385,59 + 2,68 * ŷ</t>
    </r>
    <r>
      <rPr>
        <vertAlign val="subscript"/>
        <sz val="18"/>
        <color theme="1"/>
        <rFont val="Calibri"/>
        <family val="2"/>
        <scheme val="minor"/>
      </rPr>
      <t>1</t>
    </r>
    <r>
      <rPr>
        <sz val="18"/>
        <color theme="1"/>
        <rFont val="Calibri"/>
        <family val="2"/>
        <scheme val="minor"/>
      </rPr>
      <t xml:space="preserve"> - 0,27 * x</t>
    </r>
    <r>
      <rPr>
        <vertAlign val="subscript"/>
        <sz val="18"/>
        <color theme="1"/>
        <rFont val="Calibri"/>
        <family val="2"/>
        <scheme val="minor"/>
      </rPr>
      <t>10</t>
    </r>
    <r>
      <rPr>
        <sz val="18"/>
        <color theme="1"/>
        <rFont val="Calibri"/>
        <family val="2"/>
        <scheme val="minor"/>
      </rPr>
      <t xml:space="preserve"> + 621,22 * x</t>
    </r>
    <r>
      <rPr>
        <vertAlign val="subscript"/>
        <sz val="18"/>
        <color theme="1"/>
        <rFont val="Calibri"/>
        <family val="2"/>
        <scheme val="minor"/>
      </rPr>
      <t>11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</si>
  <si>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= a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11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</si>
  <si>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= a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24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25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5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</si>
  <si>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 xml:space="preserve"> = a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35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5 </t>
    </r>
    <r>
      <rPr>
        <sz val="11"/>
        <color theme="1"/>
        <rFont val="Calibri"/>
        <family val="2"/>
        <charset val="204"/>
        <scheme val="minor"/>
      </rPr>
      <t>+ b</t>
    </r>
    <r>
      <rPr>
        <vertAlign val="subscript"/>
        <sz val="11"/>
        <color theme="1"/>
        <rFont val="Calibri"/>
        <family val="2"/>
        <charset val="204"/>
        <scheme val="minor"/>
      </rPr>
      <t>310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10</t>
    </r>
  </si>
  <si>
    <r>
      <t>b</t>
    </r>
    <r>
      <rPr>
        <vertAlign val="subscript"/>
        <sz val="11"/>
        <color theme="1"/>
        <rFont val="Calibri"/>
        <family val="2"/>
        <charset val="204"/>
        <scheme val="minor"/>
      </rPr>
      <t>35</t>
    </r>
  </si>
  <si>
    <r>
      <t>y</t>
    </r>
    <r>
      <rPr>
        <vertAlign val="subscript"/>
        <sz val="18"/>
        <color theme="1"/>
        <rFont val="Calibri"/>
        <family val="2"/>
        <charset val="204"/>
        <scheme val="minor"/>
      </rPr>
      <t>1</t>
    </r>
    <r>
      <rPr>
        <sz val="18"/>
        <color theme="1"/>
        <rFont val="Calibri"/>
        <family val="2"/>
        <charset val="204"/>
        <scheme val="minor"/>
      </rPr>
      <t xml:space="preserve"> = -573162,85 + 0,4 * x</t>
    </r>
    <r>
      <rPr>
        <vertAlign val="subscript"/>
        <sz val="18"/>
        <color theme="1"/>
        <rFont val="Calibri"/>
        <family val="2"/>
        <charset val="204"/>
        <scheme val="minor"/>
      </rPr>
      <t>1</t>
    </r>
  </si>
  <si>
    <r>
      <t>y</t>
    </r>
    <r>
      <rPr>
        <vertAlign val="subscript"/>
        <sz val="18"/>
        <color theme="1"/>
        <rFont val="Calibri"/>
        <family val="2"/>
        <charset val="204"/>
        <scheme val="minor"/>
      </rPr>
      <t>2</t>
    </r>
    <r>
      <rPr>
        <sz val="18"/>
        <color theme="1"/>
        <rFont val="Calibri"/>
        <family val="2"/>
        <charset val="204"/>
        <scheme val="minor"/>
      </rPr>
      <t xml:space="preserve"> = -10076053,67 + 0,27 * x</t>
    </r>
    <r>
      <rPr>
        <vertAlign val="subscript"/>
        <sz val="18"/>
        <color theme="1"/>
        <rFont val="Calibri"/>
        <family val="2"/>
        <charset val="204"/>
        <scheme val="minor"/>
      </rPr>
      <t>4</t>
    </r>
    <r>
      <rPr>
        <sz val="18"/>
        <color theme="1"/>
        <rFont val="Calibri"/>
        <family val="2"/>
        <charset val="204"/>
        <scheme val="minor"/>
      </rPr>
      <t xml:space="preserve"> + 338164,65 * x</t>
    </r>
    <r>
      <rPr>
        <vertAlign val="subscript"/>
        <sz val="18"/>
        <color theme="1"/>
        <rFont val="Calibri"/>
        <family val="2"/>
        <charset val="204"/>
        <scheme val="minor"/>
      </rPr>
      <t>5</t>
    </r>
  </si>
  <si>
    <r>
      <t>y</t>
    </r>
    <r>
      <rPr>
        <vertAlign val="subscript"/>
        <sz val="18"/>
        <color theme="1"/>
        <rFont val="Calibri"/>
        <family val="2"/>
        <charset val="204"/>
        <scheme val="minor"/>
      </rPr>
      <t>3</t>
    </r>
    <r>
      <rPr>
        <sz val="18"/>
        <color theme="1"/>
        <rFont val="Calibri"/>
        <family val="2"/>
        <charset val="204"/>
        <scheme val="minor"/>
      </rPr>
      <t xml:space="preserve"> = -2958343,46 + 140819,54 * x</t>
    </r>
    <r>
      <rPr>
        <vertAlign val="subscript"/>
        <sz val="18"/>
        <color theme="1"/>
        <rFont val="Calibri"/>
        <family val="2"/>
        <charset val="204"/>
        <scheme val="minor"/>
      </rPr>
      <t>5</t>
    </r>
    <r>
      <rPr>
        <sz val="18"/>
        <color theme="1"/>
        <rFont val="Calibri"/>
        <family val="2"/>
        <charset val="204"/>
        <scheme val="minor"/>
      </rPr>
      <t xml:space="preserve"> + 0,29 * x</t>
    </r>
    <r>
      <rPr>
        <vertAlign val="subscript"/>
        <sz val="18"/>
        <color theme="1"/>
        <rFont val="Calibri"/>
        <family val="2"/>
        <charset val="204"/>
        <scheme val="minor"/>
      </rPr>
      <t>10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</si>
  <si>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= a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+ a</t>
    </r>
    <r>
      <rPr>
        <vertAlign val="subscript"/>
        <sz val="11"/>
        <color theme="1"/>
        <rFont val="Calibri"/>
        <family val="2"/>
        <charset val="204"/>
        <scheme val="minor"/>
      </rPr>
      <t>21</t>
    </r>
    <r>
      <rPr>
        <sz val="11"/>
        <color theme="1"/>
        <rFont val="Calibri"/>
        <family val="2"/>
        <charset val="204"/>
        <scheme val="minor"/>
      </rPr>
      <t xml:space="preserve"> * y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25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5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</si>
  <si>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 xml:space="preserve"> = a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 xml:space="preserve"> + a</t>
    </r>
    <r>
      <rPr>
        <vertAlign val="subscript"/>
        <sz val="11"/>
        <color theme="1"/>
        <rFont val="Calibri"/>
        <family val="2"/>
        <charset val="204"/>
        <scheme val="minor"/>
      </rPr>
      <t>31</t>
    </r>
    <r>
      <rPr>
        <sz val="11"/>
        <color theme="1"/>
        <rFont val="Calibri"/>
        <family val="2"/>
        <charset val="204"/>
        <scheme val="minor"/>
      </rPr>
      <t xml:space="preserve"> * y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+ b</t>
    </r>
    <r>
      <rPr>
        <vertAlign val="subscript"/>
        <sz val="11"/>
        <color theme="1"/>
        <rFont val="Calibri"/>
        <family val="2"/>
        <charset val="204"/>
        <scheme val="minor"/>
      </rPr>
      <t>311</t>
    </r>
    <r>
      <rPr>
        <sz val="11"/>
        <color theme="1"/>
        <rFont val="Calibri"/>
        <family val="2"/>
        <charset val="204"/>
        <scheme val="minor"/>
      </rPr>
      <t xml:space="preserve"> * x</t>
    </r>
    <r>
      <rPr>
        <vertAlign val="subscript"/>
        <sz val="11"/>
        <color theme="1"/>
        <rFont val="Calibri"/>
        <family val="2"/>
        <charset val="204"/>
        <scheme val="minor"/>
      </rPr>
      <t>11</t>
    </r>
  </si>
  <si>
    <r>
      <t>y</t>
    </r>
    <r>
      <rPr>
        <vertAlign val="subscript"/>
        <sz val="18"/>
        <color theme="1"/>
        <rFont val="Calibri"/>
        <family val="2"/>
        <charset val="204"/>
        <scheme val="minor"/>
      </rPr>
      <t>2</t>
    </r>
    <r>
      <rPr>
        <sz val="18"/>
        <color theme="1"/>
        <rFont val="Calibri"/>
        <family val="2"/>
        <charset val="204"/>
        <scheme val="minor"/>
      </rPr>
      <t xml:space="preserve"> = -7204498,66 + 4,3 * y</t>
    </r>
    <r>
      <rPr>
        <vertAlign val="subscript"/>
        <sz val="18"/>
        <color theme="1"/>
        <rFont val="Calibri"/>
        <family val="2"/>
        <charset val="204"/>
        <scheme val="minor"/>
      </rPr>
      <t>1</t>
    </r>
    <r>
      <rPr>
        <sz val="18"/>
        <color theme="1"/>
        <rFont val="Calibri"/>
        <family val="2"/>
        <charset val="204"/>
        <scheme val="minor"/>
      </rPr>
      <t xml:space="preserve"> + 256287,2 * x</t>
    </r>
    <r>
      <rPr>
        <vertAlign val="subscript"/>
        <sz val="18"/>
        <color theme="1"/>
        <rFont val="Calibri"/>
        <family val="2"/>
        <charset val="204"/>
        <scheme val="minor"/>
      </rPr>
      <t>5</t>
    </r>
  </si>
  <si>
    <r>
      <t>y</t>
    </r>
    <r>
      <rPr>
        <vertAlign val="subscript"/>
        <sz val="18"/>
        <color theme="1"/>
        <rFont val="Calibri"/>
        <family val="2"/>
        <charset val="204"/>
        <scheme val="minor"/>
      </rPr>
      <t>3</t>
    </r>
    <r>
      <rPr>
        <sz val="18"/>
        <color theme="1"/>
        <rFont val="Calibri"/>
        <family val="2"/>
        <charset val="204"/>
        <scheme val="minor"/>
      </rPr>
      <t xml:space="preserve"> = 309492,36 + 0,77 * y</t>
    </r>
    <r>
      <rPr>
        <vertAlign val="subscript"/>
        <sz val="18"/>
        <color theme="1"/>
        <rFont val="Calibri"/>
        <family val="2"/>
        <charset val="204"/>
        <scheme val="minor"/>
      </rPr>
      <t>1</t>
    </r>
    <r>
      <rPr>
        <sz val="18"/>
        <color theme="1"/>
        <rFont val="Calibri"/>
        <family val="2"/>
        <charset val="204"/>
        <scheme val="minor"/>
      </rPr>
      <t xml:space="preserve"> + 513,35 * x</t>
    </r>
    <r>
      <rPr>
        <vertAlign val="subscript"/>
        <sz val="18"/>
        <color theme="1"/>
        <rFont val="Calibri"/>
        <family val="2"/>
        <charset val="204"/>
        <scheme val="minor"/>
      </rPr>
      <t>11</t>
    </r>
  </si>
  <si>
    <t>1)</t>
  </si>
  <si>
    <t>2)</t>
  </si>
  <si>
    <t>3)</t>
  </si>
  <si>
    <t>X =</t>
  </si>
  <si>
    <r>
      <t>Х</t>
    </r>
    <r>
      <rPr>
        <vertAlign val="superscript"/>
        <sz val="11"/>
        <color theme="1"/>
        <rFont val="Calibri"/>
        <family val="2"/>
        <charset val="204"/>
        <scheme val="minor"/>
      </rPr>
      <t xml:space="preserve">Т </t>
    </r>
    <r>
      <rPr>
        <sz val="11"/>
        <color theme="1"/>
        <rFont val="Calibri"/>
        <family val="2"/>
        <charset val="204"/>
        <scheme val="minor"/>
      </rPr>
      <t>=</t>
    </r>
  </si>
  <si>
    <r>
      <t>Х</t>
    </r>
    <r>
      <rPr>
        <vertAlign val="superscript"/>
        <sz val="11"/>
        <color theme="1"/>
        <rFont val="Calibri"/>
        <family val="2"/>
        <charset val="204"/>
        <scheme val="minor"/>
      </rPr>
      <t>Т</t>
    </r>
    <r>
      <rPr>
        <sz val="11"/>
        <color theme="1"/>
        <rFont val="Calibri"/>
        <family val="2"/>
        <charset val="204"/>
        <scheme val="minor"/>
      </rPr>
      <t xml:space="preserve">Х = </t>
    </r>
  </si>
  <si>
    <r>
      <t>(Х</t>
    </r>
    <r>
      <rPr>
        <vertAlign val="superscript"/>
        <sz val="11"/>
        <color theme="1"/>
        <rFont val="Calibri"/>
        <family val="2"/>
        <charset val="204"/>
        <scheme val="minor"/>
      </rPr>
      <t>Т</t>
    </r>
    <r>
      <rPr>
        <sz val="11"/>
        <color theme="1"/>
        <rFont val="Calibri"/>
        <family val="2"/>
        <charset val="204"/>
        <scheme val="minor"/>
      </rPr>
      <t>Х)</t>
    </r>
    <r>
      <rPr>
        <vertAlign val="superscript"/>
        <sz val="11"/>
        <color theme="1"/>
        <rFont val="Calibri"/>
        <family val="2"/>
        <charset val="204"/>
        <scheme val="minor"/>
      </rPr>
      <t xml:space="preserve">-1 </t>
    </r>
    <r>
      <rPr>
        <sz val="11"/>
        <color theme="1"/>
        <rFont val="Calibri"/>
        <family val="2"/>
        <charset val="204"/>
        <scheme val="minor"/>
      </rPr>
      <t>=</t>
    </r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</si>
  <si>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пр </t>
    </r>
    <r>
      <rPr>
        <sz val="11"/>
        <color theme="1"/>
        <rFont val="Calibri"/>
        <family val="2"/>
        <charset val="204"/>
        <scheme val="minor"/>
      </rPr>
      <t>=</t>
    </r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</si>
  <si>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пр</t>
    </r>
    <r>
      <rPr>
        <vertAlign val="superscript"/>
        <sz val="11"/>
        <color theme="1"/>
        <rFont val="Calibri"/>
        <family val="2"/>
        <charset val="204"/>
        <scheme val="minor"/>
      </rPr>
      <t xml:space="preserve">Т </t>
    </r>
    <r>
      <rPr>
        <sz val="11"/>
        <color theme="1"/>
        <rFont val="Calibri"/>
        <family val="2"/>
        <charset val="204"/>
        <scheme val="minor"/>
      </rPr>
      <t>=</t>
    </r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</si>
  <si>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пр</t>
    </r>
    <r>
      <rPr>
        <vertAlign val="superscript"/>
        <sz val="11"/>
        <color theme="1"/>
        <rFont val="Calibri"/>
        <family val="2"/>
        <charset val="204"/>
        <scheme val="minor"/>
      </rPr>
      <t>Т</t>
    </r>
    <r>
      <rPr>
        <sz val="11"/>
        <color theme="1"/>
        <rFont val="Calibri"/>
        <family val="2"/>
        <charset val="204"/>
        <scheme val="minor"/>
      </rPr>
      <t>(Х</t>
    </r>
    <r>
      <rPr>
        <vertAlign val="superscript"/>
        <sz val="11"/>
        <color theme="1"/>
        <rFont val="Calibri"/>
        <family val="2"/>
        <charset val="204"/>
        <scheme val="minor"/>
      </rPr>
      <t>Т</t>
    </r>
    <r>
      <rPr>
        <sz val="11"/>
        <color theme="1"/>
        <rFont val="Calibri"/>
        <family val="2"/>
        <charset val="204"/>
        <scheme val="minor"/>
      </rPr>
      <t>Х)</t>
    </r>
    <r>
      <rPr>
        <vertAlign val="superscript"/>
        <sz val="11"/>
        <color theme="1"/>
        <rFont val="Calibri"/>
        <family val="2"/>
        <charset val="204"/>
        <scheme val="minor"/>
      </rPr>
      <t xml:space="preserve">-1 </t>
    </r>
    <r>
      <rPr>
        <sz val="11"/>
        <color theme="1"/>
        <rFont val="Calibri"/>
        <family val="2"/>
        <charset val="204"/>
        <scheme val="minor"/>
      </rPr>
      <t>=</t>
    </r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</si>
  <si>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пр</t>
    </r>
    <r>
      <rPr>
        <vertAlign val="superscript"/>
        <sz val="11"/>
        <color theme="1"/>
        <rFont val="Calibri"/>
        <family val="2"/>
        <charset val="204"/>
        <scheme val="minor"/>
      </rPr>
      <t>Т</t>
    </r>
    <r>
      <rPr>
        <sz val="11"/>
        <color theme="1"/>
        <rFont val="Calibri"/>
        <family val="2"/>
        <charset val="204"/>
        <scheme val="minor"/>
      </rPr>
      <t>(Х</t>
    </r>
    <r>
      <rPr>
        <vertAlign val="superscript"/>
        <sz val="11"/>
        <color theme="1"/>
        <rFont val="Calibri"/>
        <family val="2"/>
        <charset val="204"/>
        <scheme val="minor"/>
      </rPr>
      <t>Т</t>
    </r>
    <r>
      <rPr>
        <sz val="11"/>
        <color theme="1"/>
        <rFont val="Calibri"/>
        <family val="2"/>
        <charset val="204"/>
        <scheme val="minor"/>
      </rPr>
      <t>Х)</t>
    </r>
    <r>
      <rPr>
        <vertAlign val="superscript"/>
        <sz val="11"/>
        <color theme="1"/>
        <rFont val="Calibri"/>
        <family val="2"/>
        <charset val="204"/>
        <scheme val="minor"/>
      </rPr>
      <t>-1</t>
    </r>
    <r>
      <rPr>
        <sz val="11"/>
        <color theme="1"/>
        <rFont val="Calibri"/>
        <family val="2"/>
        <charset val="204"/>
        <scheme val="minor"/>
      </rPr>
      <t>Х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пр </t>
    </r>
    <r>
      <rPr>
        <sz val="11"/>
        <color theme="1"/>
        <rFont val="Calibri"/>
        <family val="2"/>
        <charset val="204"/>
        <scheme val="minor"/>
      </rPr>
      <t>=</t>
    </r>
  </si>
  <si>
    <r>
      <t>t</t>
    </r>
    <r>
      <rPr>
        <vertAlign val="subscript"/>
        <sz val="11"/>
        <color theme="1"/>
        <rFont val="Calibri"/>
        <family val="2"/>
        <charset val="204"/>
        <scheme val="minor"/>
      </rPr>
      <t>табл</t>
    </r>
  </si>
  <si>
    <t>Доверительный интервал для Y:</t>
  </si>
  <si>
    <r>
      <t>Ŷ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2р </t>
    </r>
  </si>
  <si>
    <r>
      <t>Ŷ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1р </t>
    </r>
  </si>
  <si>
    <r>
      <t>Ŷ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3р </t>
    </r>
  </si>
  <si>
    <r>
      <t>y</t>
    </r>
    <r>
      <rPr>
        <vertAlign val="subscript"/>
        <sz val="18"/>
        <color theme="1"/>
        <rFont val="Calibri"/>
        <family val="2"/>
        <scheme val="minor"/>
      </rPr>
      <t>2</t>
    </r>
    <r>
      <rPr>
        <sz val="18"/>
        <color theme="1"/>
        <rFont val="Calibri"/>
        <family val="2"/>
        <scheme val="minor"/>
      </rPr>
      <t xml:space="preserve"> = -9032531,34 - 0,69 * ŷ</t>
    </r>
    <r>
      <rPr>
        <vertAlign val="subscript"/>
        <sz val="18"/>
        <color theme="1"/>
        <rFont val="Calibri"/>
        <family val="2"/>
        <scheme val="minor"/>
      </rPr>
      <t>1</t>
    </r>
    <r>
      <rPr>
        <sz val="18"/>
        <color theme="1"/>
        <rFont val="Calibri"/>
        <family val="2"/>
        <scheme val="minor"/>
      </rPr>
      <t xml:space="preserve"> + 420,17 * x</t>
    </r>
    <r>
      <rPr>
        <vertAlign val="subscript"/>
        <sz val="18"/>
        <color theme="1"/>
        <rFont val="Calibri"/>
        <family val="2"/>
        <scheme val="minor"/>
      </rPr>
      <t>3</t>
    </r>
    <r>
      <rPr>
        <sz val="18"/>
        <color theme="1"/>
        <rFont val="Calibri"/>
        <family val="2"/>
        <scheme val="minor"/>
      </rPr>
      <t xml:space="preserve"> + 0,08 * x</t>
    </r>
    <r>
      <rPr>
        <vertAlign val="subscript"/>
        <sz val="18"/>
        <color theme="1"/>
        <rFont val="Calibri"/>
        <family val="2"/>
        <scheme val="minor"/>
      </rPr>
      <t>4</t>
    </r>
    <r>
      <rPr>
        <sz val="18"/>
        <color theme="1"/>
        <rFont val="Calibri"/>
        <family val="2"/>
        <scheme val="minor"/>
      </rPr>
      <t xml:space="preserve">  + 97453,36 * x</t>
    </r>
    <r>
      <rPr>
        <vertAlign val="subscript"/>
        <sz val="18"/>
        <color theme="1"/>
        <rFont val="Calibri"/>
        <family val="2"/>
        <scheme val="minor"/>
      </rPr>
      <t>5</t>
    </r>
    <r>
      <rPr>
        <sz val="18"/>
        <color theme="1"/>
        <rFont val="Calibri"/>
        <family val="2"/>
        <scheme val="minor"/>
      </rPr>
      <t xml:space="preserve">  + 46,83 * x</t>
    </r>
    <r>
      <rPr>
        <vertAlign val="subscript"/>
        <sz val="18"/>
        <color theme="1"/>
        <rFont val="Calibri"/>
        <family val="2"/>
        <scheme val="minor"/>
      </rPr>
      <t>6</t>
    </r>
    <r>
      <rPr>
        <sz val="18"/>
        <color theme="1"/>
        <rFont val="Calibri"/>
        <family val="2"/>
        <scheme val="minor"/>
      </rPr>
      <t xml:space="preserve">  -1,78 * x</t>
    </r>
    <r>
      <rPr>
        <vertAlign val="subscript"/>
        <sz val="18"/>
        <color theme="1"/>
        <rFont val="Calibri"/>
        <family val="2"/>
        <scheme val="minor"/>
      </rPr>
      <t>7</t>
    </r>
    <r>
      <rPr>
        <sz val="18"/>
        <color theme="1"/>
        <rFont val="Calibri"/>
        <family val="2"/>
        <scheme val="minor"/>
      </rPr>
      <t xml:space="preserve"> + 0,14 * x</t>
    </r>
    <r>
      <rPr>
        <vertAlign val="subscript"/>
        <sz val="18"/>
        <color theme="1"/>
        <rFont val="Calibri"/>
        <family val="2"/>
        <scheme val="minor"/>
      </rPr>
      <t>8</t>
    </r>
    <r>
      <rPr>
        <sz val="18"/>
        <color theme="1"/>
        <rFont val="Calibri"/>
        <family val="2"/>
        <scheme val="minor"/>
      </rPr>
      <t xml:space="preserve">  + 14,24 * x</t>
    </r>
    <r>
      <rPr>
        <vertAlign val="subscript"/>
        <sz val="18"/>
        <color theme="1"/>
        <rFont val="Calibri"/>
        <family val="2"/>
        <scheme val="minor"/>
      </rPr>
      <t xml:space="preserve">9 </t>
    </r>
  </si>
  <si>
    <r>
      <t>≤  Ŷ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2р  </t>
    </r>
    <r>
      <rPr>
        <sz val="11"/>
        <color theme="1"/>
        <rFont val="Calibri"/>
        <family val="2"/>
        <charset val="204"/>
      </rPr>
      <t>≤</t>
    </r>
  </si>
  <si>
    <r>
      <t>≤  Ŷ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1р  </t>
    </r>
    <r>
      <rPr>
        <sz val="11"/>
        <color theme="1"/>
        <rFont val="Calibri"/>
        <family val="2"/>
        <charset val="204"/>
      </rPr>
      <t>≤</t>
    </r>
  </si>
  <si>
    <r>
      <t>≤  Ŷ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3р  </t>
    </r>
    <r>
      <rPr>
        <sz val="11"/>
        <color theme="1"/>
        <rFont val="Calibri"/>
        <family val="2"/>
        <charset val="204"/>
      </rPr>
      <t>≤</t>
    </r>
  </si>
  <si>
    <t>Прогноз на 2023:</t>
  </si>
  <si>
    <t>Описание факторов</t>
  </si>
  <si>
    <t>Исходные данные</t>
  </si>
  <si>
    <t>НЕЗАВИС</t>
  </si>
  <si>
    <t>АД_Регр_1</t>
  </si>
  <si>
    <t>АД_Регр_1_без_х2</t>
  </si>
  <si>
    <t>АД_Регр_Н_2</t>
  </si>
  <si>
    <t>АД_Регр_Н_2_без_х1</t>
  </si>
  <si>
    <t>Регр_2_без_х1_х8</t>
  </si>
  <si>
    <t>Регр_2_без_х1_х2_х8</t>
  </si>
  <si>
    <t>Регр_2_без_х1_х2_х6_х8</t>
  </si>
  <si>
    <t>Регр_2_без_х1_х2_х6_х8_х9</t>
  </si>
  <si>
    <t>Регр_2_без_х1_х2_х3_х6_х8_х9</t>
  </si>
  <si>
    <t>Регр_2_без_х1_х2_х3_х6_х7_х8_х9</t>
  </si>
  <si>
    <t>Регр_3</t>
  </si>
  <si>
    <t>Регр_3_без_х6</t>
  </si>
  <si>
    <t>Регр_3_без_х6_х11</t>
  </si>
  <si>
    <t>Регр_3_х4_х5_х10_х11</t>
  </si>
  <si>
    <t>Регр_3_х5_х10_х11</t>
  </si>
  <si>
    <t>Регр_3_х5_х10</t>
  </si>
  <si>
    <t>Независ. МНК + прогн.</t>
  </si>
  <si>
    <t>РЕКУРС</t>
  </si>
  <si>
    <t>АД_Регр_Р_2</t>
  </si>
  <si>
    <t>АД_Регр_Р_2_без_x8</t>
  </si>
  <si>
    <t>АД_Регр_Р_2_без_x8_x3</t>
  </si>
  <si>
    <t>АД_Регр_Р_2_без_x8_x3_x4</t>
  </si>
  <si>
    <t>АД_Регр_Р_2_без_x8_x3_x4_x7</t>
  </si>
  <si>
    <t>АД_Регр_Р_2_без_x8x3x4x7x6x9</t>
  </si>
  <si>
    <t>АД_Регр_Р_2_без_x8_x3_x4_x7_x6</t>
  </si>
  <si>
    <t>АД_Регр_Р_2_без_x8x3x4x7x6x9_2</t>
  </si>
  <si>
    <t>АД_Регр_Р_3</t>
  </si>
  <si>
    <t>АД_Регр_Р_3_без x11</t>
  </si>
  <si>
    <t>АД_Регр_Р_3_без x11_2</t>
  </si>
  <si>
    <t>АД_Регр_Р_3_без x11_3</t>
  </si>
  <si>
    <t>АД_Регр_Р_3_без y2</t>
  </si>
  <si>
    <t>Рекурс. МНК + прогн.</t>
  </si>
  <si>
    <t>ОДНОВР</t>
  </si>
  <si>
    <t>Проверка на идентификацию</t>
  </si>
  <si>
    <t>Одновр. ДМНК + прогн.</t>
  </si>
  <si>
    <t>Навигация</t>
  </si>
  <si>
    <t>Система независимых уравнений:</t>
  </si>
  <si>
    <t>Система рекурсивных уравнений:</t>
  </si>
  <si>
    <t>Система одновременных уравнений: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</si>
</sst>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₽_-;\-* #,##0.00\ _₽_-;_-* &quot;-&quot;??\ _₽_-;_-@_-"/>
  </numFmts>
  <fonts count="32" x14ac:knownFonts="1">
    <font>
      <sz val="11"/>
      <color theme="1"/>
      <name val="Calibri"/>
      <family val="2"/>
      <charset val="204"/>
      <scheme val="minor"/>
    </font>
    <font>
      <vertAlign val="subscript"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9"/>
      <color rgb="FF000000"/>
      <name val="Arial"/>
      <family val="2"/>
      <charset val="204"/>
    </font>
    <font>
      <sz val="11"/>
      <color rgb="FF202122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scheme val="minor"/>
    </font>
    <font>
      <vertAlign val="subscript"/>
      <sz val="11"/>
      <color rgb="FF000000"/>
      <name val="Calibri"/>
      <family val="2"/>
      <charset val="204"/>
      <scheme val="minor"/>
    </font>
    <font>
      <sz val="11"/>
      <name val="Calibri"/>
      <family val="2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1"/>
      <color rgb="FF333333"/>
      <name val="Calibri"/>
      <family val="2"/>
      <charset val="204"/>
      <scheme val="minor"/>
    </font>
    <font>
      <sz val="11"/>
      <name val="Arial"/>
      <family val="2"/>
      <charset val="204"/>
    </font>
    <font>
      <vertAlign val="subscript"/>
      <sz val="8"/>
      <name val="Arial"/>
      <family val="2"/>
      <charset val="204"/>
    </font>
    <font>
      <vertAlign val="subscript"/>
      <sz val="1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vertAlign val="subscript"/>
      <sz val="8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8"/>
      <color theme="1"/>
      <name val="Calibri"/>
      <family val="2"/>
      <scheme val="minor"/>
    </font>
    <font>
      <vertAlign val="subscript"/>
      <sz val="18"/>
      <color theme="1"/>
      <name val="Calibri"/>
      <family val="2"/>
      <scheme val="minor"/>
    </font>
    <font>
      <sz val="11"/>
      <color theme="0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vertAlign val="subscript"/>
      <sz val="18"/>
      <color theme="1"/>
      <name val="Calibri"/>
      <family val="2"/>
      <charset val="204"/>
      <scheme val="minor"/>
    </font>
    <font>
      <b/>
      <i/>
      <sz val="12"/>
      <name val="Times New Roman"/>
      <family val="1"/>
      <charset val="204"/>
    </font>
    <font>
      <b/>
      <i/>
      <sz val="11.5"/>
      <name val="Times New Roman"/>
      <family val="1"/>
      <charset val="204"/>
    </font>
    <font>
      <sz val="12"/>
      <name val="Times New Roman"/>
      <family val="1"/>
      <charset val="204"/>
    </font>
    <font>
      <sz val="11.5"/>
      <name val="Times New Roman"/>
      <family val="1"/>
      <charset val="204"/>
    </font>
    <font>
      <vertAlign val="superscript"/>
      <sz val="11"/>
      <color theme="1"/>
      <name val="Calibri"/>
      <family val="2"/>
      <charset val="204"/>
      <scheme val="minor"/>
    </font>
    <font>
      <sz val="18"/>
      <color theme="1"/>
      <name val="Algerian"/>
      <family val="5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1">
    <xf numFmtId="0" fontId="0" fillId="0" borderId="0" xfId="0"/>
    <xf numFmtId="0" fontId="6" fillId="0" borderId="0" xfId="0" applyFont="1"/>
    <xf numFmtId="0" fontId="3" fillId="0" borderId="0" xfId="0" applyFont="1" applyAlignment="1">
      <alignment horizontal="left" wrapText="1"/>
    </xf>
    <xf numFmtId="0" fontId="0" fillId="0" borderId="0" xfId="0" applyFill="1" applyBorder="1" applyAlignment="1"/>
    <xf numFmtId="0" fontId="0" fillId="0" borderId="6" xfId="0" applyFill="1" applyBorder="1" applyAlignment="1"/>
    <xf numFmtId="0" fontId="8" fillId="0" borderId="12" xfId="0" applyFont="1" applyFill="1" applyBorder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2" xfId="1" applyBorder="1" applyAlignment="1">
      <alignment horizontal="center" vertical="center"/>
    </xf>
    <xf numFmtId="0" fontId="2" fillId="0" borderId="3" xfId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0" borderId="0" xfId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0" borderId="6" xfId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3" borderId="0" xfId="0" applyFill="1" applyBorder="1" applyAlignment="1"/>
    <xf numFmtId="0" fontId="8" fillId="0" borderId="12" xfId="0" applyFont="1" applyFill="1" applyBorder="1" applyAlignment="1">
      <alignment horizontal="centerContinuous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43" fontId="9" fillId="6" borderId="19" xfId="0" applyNumberFormat="1" applyFont="1" applyFill="1" applyBorder="1" applyAlignment="1">
      <alignment horizontal="center" vertical="center"/>
    </xf>
    <xf numFmtId="43" fontId="9" fillId="6" borderId="20" xfId="0" applyNumberFormat="1" applyFont="1" applyFill="1" applyBorder="1" applyAlignment="1">
      <alignment horizontal="center" vertical="center"/>
    </xf>
    <xf numFmtId="43" fontId="9" fillId="6" borderId="21" xfId="0" applyNumberFormat="1" applyFont="1" applyFill="1" applyBorder="1" applyAlignment="1">
      <alignment horizontal="center" vertical="center"/>
    </xf>
    <xf numFmtId="43" fontId="0" fillId="0" borderId="20" xfId="0" applyNumberFormat="1" applyBorder="1" applyAlignment="1">
      <alignment horizontal="center" vertical="center"/>
    </xf>
    <xf numFmtId="43" fontId="0" fillId="0" borderId="22" xfId="0" applyNumberFormat="1" applyBorder="1"/>
    <xf numFmtId="43" fontId="11" fillId="6" borderId="20" xfId="0" applyNumberFormat="1" applyFont="1" applyFill="1" applyBorder="1" applyAlignment="1">
      <alignment horizontal="center" vertical="center"/>
    </xf>
    <xf numFmtId="43" fontId="3" fillId="6" borderId="20" xfId="0" applyNumberFormat="1" applyFont="1" applyFill="1" applyBorder="1" applyAlignment="1">
      <alignment horizontal="center" vertical="center"/>
    </xf>
    <xf numFmtId="43" fontId="9" fillId="6" borderId="23" xfId="0" applyNumberFormat="1" applyFont="1" applyFill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43" fontId="9" fillId="6" borderId="25" xfId="0" applyNumberFormat="1" applyFont="1" applyFill="1" applyBorder="1" applyAlignment="1">
      <alignment horizontal="center" vertical="center"/>
    </xf>
    <xf numFmtId="43" fontId="9" fillId="6" borderId="13" xfId="0" applyNumberFormat="1" applyFont="1" applyFill="1" applyBorder="1" applyAlignment="1">
      <alignment horizontal="center" vertical="center"/>
    </xf>
    <xf numFmtId="43" fontId="9" fillId="6" borderId="26" xfId="0" applyNumberFormat="1" applyFont="1" applyFill="1" applyBorder="1" applyAlignment="1">
      <alignment horizontal="center" vertical="center"/>
    </xf>
    <xf numFmtId="43" fontId="0" fillId="0" borderId="13" xfId="0" applyNumberFormat="1" applyBorder="1" applyAlignment="1">
      <alignment horizontal="center" vertical="center"/>
    </xf>
    <xf numFmtId="43" fontId="0" fillId="0" borderId="27" xfId="0" applyNumberFormat="1" applyBorder="1"/>
    <xf numFmtId="43" fontId="11" fillId="6" borderId="13" xfId="0" applyNumberFormat="1" applyFont="1" applyFill="1" applyBorder="1" applyAlignment="1">
      <alignment horizontal="center" vertical="center"/>
    </xf>
    <xf numFmtId="43" fontId="3" fillId="6" borderId="13" xfId="0" applyNumberFormat="1" applyFont="1" applyFill="1" applyBorder="1" applyAlignment="1">
      <alignment horizontal="center" vertical="center"/>
    </xf>
    <xf numFmtId="43" fontId="9" fillId="6" borderId="28" xfId="0" applyNumberFormat="1" applyFont="1" applyFill="1" applyBorder="1" applyAlignment="1">
      <alignment horizontal="center" vertical="center"/>
    </xf>
    <xf numFmtId="43" fontId="9" fillId="6" borderId="25" xfId="0" applyNumberFormat="1" applyFont="1" applyFill="1" applyBorder="1" applyAlignment="1">
      <alignment horizontal="center" vertical="center" shrinkToFit="1"/>
    </xf>
    <xf numFmtId="0" fontId="9" fillId="6" borderId="14" xfId="0" applyFont="1" applyFill="1" applyBorder="1" applyAlignment="1">
      <alignment horizontal="center" vertical="center"/>
    </xf>
    <xf numFmtId="43" fontId="9" fillId="6" borderId="29" xfId="0" applyNumberFormat="1" applyFont="1" applyFill="1" applyBorder="1" applyAlignment="1">
      <alignment horizontal="center" vertical="center"/>
    </xf>
    <xf numFmtId="43" fontId="9" fillId="6" borderId="30" xfId="0" applyNumberFormat="1" applyFont="1" applyFill="1" applyBorder="1" applyAlignment="1">
      <alignment horizontal="center" vertical="center"/>
    </xf>
    <xf numFmtId="43" fontId="9" fillId="6" borderId="31" xfId="0" applyNumberFormat="1" applyFont="1" applyFill="1" applyBorder="1" applyAlignment="1">
      <alignment horizontal="center" vertical="center"/>
    </xf>
    <xf numFmtId="43" fontId="0" fillId="0" borderId="30" xfId="0" applyNumberFormat="1" applyBorder="1" applyAlignment="1">
      <alignment horizontal="center" vertical="center"/>
    </xf>
    <xf numFmtId="43" fontId="0" fillId="0" borderId="32" xfId="0" applyNumberFormat="1" applyBorder="1"/>
    <xf numFmtId="43" fontId="11" fillId="6" borderId="30" xfId="0" applyNumberFormat="1" applyFont="1" applyFill="1" applyBorder="1" applyAlignment="1">
      <alignment horizontal="center" vertical="center"/>
    </xf>
    <xf numFmtId="43" fontId="3" fillId="6" borderId="30" xfId="0" applyNumberFormat="1" applyFont="1" applyFill="1" applyBorder="1" applyAlignment="1">
      <alignment horizontal="center" vertical="center"/>
    </xf>
    <xf numFmtId="43" fontId="9" fillId="6" borderId="33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5" xfId="0" applyBorder="1" applyAlignment="1">
      <alignment vertical="center"/>
    </xf>
    <xf numFmtId="0" fontId="8" fillId="5" borderId="12" xfId="0" applyFont="1" applyFill="1" applyBorder="1" applyAlignment="1">
      <alignment horizontal="center"/>
    </xf>
    <xf numFmtId="0" fontId="0" fillId="5" borderId="0" xfId="0" applyFill="1" applyBorder="1" applyAlignment="1"/>
    <xf numFmtId="0" fontId="0" fillId="0" borderId="1" xfId="0" applyBorder="1" applyAlignment="1">
      <alignment vertical="center"/>
    </xf>
    <xf numFmtId="0" fontId="3" fillId="2" borderId="3" xfId="0" applyFont="1" applyFill="1" applyBorder="1" applyAlignment="1">
      <alignment horizontal="center" vertical="center"/>
    </xf>
    <xf numFmtId="43" fontId="11" fillId="6" borderId="28" xfId="0" applyNumberFormat="1" applyFont="1" applyFill="1" applyBorder="1" applyAlignment="1">
      <alignment horizontal="center" vertical="center"/>
    </xf>
    <xf numFmtId="43" fontId="11" fillId="6" borderId="33" xfId="0" applyNumberFormat="1" applyFont="1" applyFill="1" applyBorder="1" applyAlignment="1">
      <alignment horizontal="center" vertical="center"/>
    </xf>
    <xf numFmtId="0" fontId="0" fillId="0" borderId="29" xfId="0" applyBorder="1"/>
    <xf numFmtId="43" fontId="9" fillId="6" borderId="13" xfId="0" applyNumberFormat="1" applyFont="1" applyFill="1" applyBorder="1" applyAlignment="1">
      <alignment horizontal="center" vertical="center" shrinkToFit="1"/>
    </xf>
    <xf numFmtId="0" fontId="0" fillId="0" borderId="25" xfId="0" applyBorder="1"/>
    <xf numFmtId="0" fontId="3" fillId="0" borderId="23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19" xfId="0" applyBorder="1"/>
    <xf numFmtId="0" fontId="8" fillId="0" borderId="0" xfId="0" applyFont="1" applyFill="1" applyBorder="1" applyAlignment="1"/>
    <xf numFmtId="0" fontId="0" fillId="0" borderId="0" xfId="0" applyBorder="1"/>
    <xf numFmtId="0" fontId="8" fillId="0" borderId="0" xfId="0" applyFont="1" applyFill="1" applyBorder="1" applyAlignment="1">
      <alignment horizontal="center"/>
    </xf>
    <xf numFmtId="0" fontId="9" fillId="0" borderId="37" xfId="0" applyFont="1" applyBorder="1" applyAlignment="1">
      <alignment horizontal="center" vertical="center"/>
    </xf>
    <xf numFmtId="43" fontId="9" fillId="6" borderId="37" xfId="0" applyNumberFormat="1" applyFont="1" applyFill="1" applyBorder="1" applyAlignment="1">
      <alignment horizontal="center" vertical="center"/>
    </xf>
    <xf numFmtId="43" fontId="3" fillId="6" borderId="33" xfId="0" applyNumberFormat="1" applyFont="1" applyFill="1" applyBorder="1" applyAlignment="1">
      <alignment horizontal="center" vertical="center"/>
    </xf>
    <xf numFmtId="43" fontId="0" fillId="0" borderId="30" xfId="0" applyNumberFormat="1" applyBorder="1"/>
    <xf numFmtId="0" fontId="9" fillId="0" borderId="38" xfId="0" applyFont="1" applyBorder="1" applyAlignment="1">
      <alignment horizontal="center" vertical="center"/>
    </xf>
    <xf numFmtId="43" fontId="11" fillId="6" borderId="38" xfId="0" applyNumberFormat="1" applyFont="1" applyFill="1" applyBorder="1" applyAlignment="1">
      <alignment horizontal="center" vertical="center"/>
    </xf>
    <xf numFmtId="43" fontId="9" fillId="6" borderId="26" xfId="0" applyNumberFormat="1" applyFont="1" applyFill="1" applyBorder="1" applyAlignment="1">
      <alignment horizontal="center" vertical="center" shrinkToFit="1"/>
    </xf>
    <xf numFmtId="43" fontId="3" fillId="6" borderId="28" xfId="0" applyNumberFormat="1" applyFont="1" applyFill="1" applyBorder="1" applyAlignment="1">
      <alignment horizontal="center" vertical="center"/>
    </xf>
    <xf numFmtId="43" fontId="0" fillId="0" borderId="13" xfId="0" applyNumberFormat="1" applyBorder="1"/>
    <xf numFmtId="43" fontId="9" fillId="6" borderId="38" xfId="0" applyNumberFormat="1" applyFont="1" applyFill="1" applyBorder="1" applyAlignment="1">
      <alignment horizontal="center" vertical="center"/>
    </xf>
    <xf numFmtId="43" fontId="11" fillId="6" borderId="39" xfId="0" applyNumberFormat="1" applyFont="1" applyFill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3" fontId="3" fillId="6" borderId="23" xfId="0" applyNumberFormat="1" applyFont="1" applyFill="1" applyBorder="1" applyAlignment="1">
      <alignment horizontal="center" vertical="center"/>
    </xf>
    <xf numFmtId="43" fontId="0" fillId="0" borderId="20" xfId="0" applyNumberFormat="1" applyBorder="1"/>
    <xf numFmtId="0" fontId="3" fillId="0" borderId="40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3" fillId="2" borderId="34" xfId="0" applyFont="1" applyFill="1" applyBorder="1" applyAlignment="1">
      <alignment horizontal="center" vertical="center"/>
    </xf>
    <xf numFmtId="0" fontId="0" fillId="0" borderId="42" xfId="0" applyBorder="1"/>
    <xf numFmtId="0" fontId="0" fillId="0" borderId="43" xfId="0" applyBorder="1"/>
    <xf numFmtId="0" fontId="12" fillId="0" borderId="0" xfId="0" applyFont="1"/>
    <xf numFmtId="0" fontId="14" fillId="0" borderId="9" xfId="0" applyFont="1" applyBorder="1"/>
    <xf numFmtId="0" fontId="0" fillId="0" borderId="2" xfId="0" applyBorder="1"/>
    <xf numFmtId="0" fontId="0" fillId="0" borderId="10" xfId="0" applyBorder="1"/>
    <xf numFmtId="0" fontId="0" fillId="0" borderId="11" xfId="0" applyBorder="1"/>
    <xf numFmtId="0" fontId="0" fillId="0" borderId="6" xfId="0" applyBorder="1"/>
    <xf numFmtId="0" fontId="15" fillId="0" borderId="0" xfId="0" applyFont="1" applyAlignment="1">
      <alignment horizontal="center" wrapText="1"/>
    </xf>
    <xf numFmtId="0" fontId="0" fillId="0" borderId="0" xfId="0" applyAlignment="1">
      <alignment vertical="center" wrapText="1"/>
    </xf>
    <xf numFmtId="0" fontId="0" fillId="0" borderId="43" xfId="0" applyBorder="1" applyAlignment="1">
      <alignment vertical="center" wrapText="1"/>
    </xf>
    <xf numFmtId="0" fontId="15" fillId="0" borderId="0" xfId="0" applyFont="1" applyAlignment="1">
      <alignment wrapText="1"/>
    </xf>
    <xf numFmtId="0" fontId="12" fillId="0" borderId="1" xfId="0" applyFont="1" applyBorder="1" applyAlignment="1"/>
    <xf numFmtId="0" fontId="0" fillId="0" borderId="2" xfId="0" applyBorder="1" applyAlignment="1">
      <alignment vertical="center" wrapText="1"/>
    </xf>
    <xf numFmtId="0" fontId="12" fillId="0" borderId="4" xfId="0" applyFont="1" applyBorder="1"/>
    <xf numFmtId="0" fontId="0" fillId="0" borderId="4" xfId="0" applyBorder="1"/>
    <xf numFmtId="0" fontId="0" fillId="0" borderId="14" xfId="0" applyBorder="1"/>
    <xf numFmtId="0" fontId="0" fillId="0" borderId="1" xfId="0" applyBorder="1"/>
    <xf numFmtId="0" fontId="0" fillId="0" borderId="8" xfId="0" applyBorder="1"/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4" fillId="0" borderId="0" xfId="0" applyFont="1"/>
    <xf numFmtId="0" fontId="0" fillId="0" borderId="0" xfId="0" applyAlignment="1">
      <alignment horizontal="center"/>
    </xf>
    <xf numFmtId="43" fontId="0" fillId="0" borderId="0" xfId="0" applyNumberFormat="1"/>
    <xf numFmtId="0" fontId="0" fillId="0" borderId="5" xfId="0" applyBorder="1"/>
    <xf numFmtId="0" fontId="0" fillId="0" borderId="7" xfId="0" applyBorder="1"/>
    <xf numFmtId="0" fontId="3" fillId="0" borderId="45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0" borderId="41" xfId="0" applyBorder="1" applyAlignment="1">
      <alignment horizontal="center"/>
    </xf>
    <xf numFmtId="43" fontId="0" fillId="0" borderId="10" xfId="0" applyNumberFormat="1" applyBorder="1"/>
    <xf numFmtId="43" fontId="0" fillId="0" borderId="11" xfId="0" applyNumberFormat="1" applyBorder="1"/>
    <xf numFmtId="0" fontId="3" fillId="2" borderId="44" xfId="0" applyFont="1" applyFill="1" applyBorder="1" applyAlignment="1">
      <alignment horizontal="center" vertic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3" fillId="0" borderId="42" xfId="0" applyFont="1" applyBorder="1" applyAlignment="1">
      <alignment horizontal="center" vertical="center"/>
    </xf>
    <xf numFmtId="0" fontId="3" fillId="2" borderId="45" xfId="0" applyFont="1" applyFill="1" applyBorder="1" applyAlignment="1">
      <alignment horizontal="center" vertical="center"/>
    </xf>
    <xf numFmtId="43" fontId="9" fillId="6" borderId="24" xfId="0" applyNumberFormat="1" applyFont="1" applyFill="1" applyBorder="1" applyAlignment="1">
      <alignment horizontal="center" vertical="center"/>
    </xf>
    <xf numFmtId="43" fontId="9" fillId="6" borderId="49" xfId="0" applyNumberFormat="1" applyFont="1" applyFill="1" applyBorder="1" applyAlignment="1">
      <alignment horizontal="center" vertical="center"/>
    </xf>
    <xf numFmtId="43" fontId="0" fillId="0" borderId="13" xfId="0" applyNumberFormat="1" applyBorder="1" applyAlignment="1">
      <alignment horizontal="center"/>
    </xf>
    <xf numFmtId="43" fontId="9" fillId="6" borderId="50" xfId="0" applyNumberFormat="1" applyFont="1" applyFill="1" applyBorder="1" applyAlignment="1">
      <alignment horizontal="center" vertical="center"/>
    </xf>
    <xf numFmtId="43" fontId="0" fillId="0" borderId="30" xfId="0" applyNumberForma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43" fontId="0" fillId="7" borderId="0" xfId="0" applyNumberFormat="1" applyFill="1" applyBorder="1" applyAlignment="1"/>
    <xf numFmtId="0" fontId="0" fillId="7" borderId="5" xfId="0" applyFill="1" applyBorder="1" applyAlignment="1">
      <alignment horizontal="center"/>
    </xf>
    <xf numFmtId="43" fontId="0" fillId="0" borderId="0" xfId="0" applyNumberFormat="1" applyBorder="1" applyAlignment="1"/>
    <xf numFmtId="43" fontId="0" fillId="0" borderId="0" xfId="0" applyNumberFormat="1" applyBorder="1" applyAlignment="1">
      <alignment horizontal="center"/>
    </xf>
    <xf numFmtId="43" fontId="0" fillId="0" borderId="6" xfId="0" applyNumberFormat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2" fontId="0" fillId="0" borderId="0" xfId="0" applyNumberFormat="1"/>
    <xf numFmtId="0" fontId="9" fillId="0" borderId="1" xfId="0" applyFont="1" applyBorder="1" applyAlignment="1">
      <alignment horizontal="center" vertical="center"/>
    </xf>
    <xf numFmtId="0" fontId="0" fillId="0" borderId="3" xfId="0" applyBorder="1"/>
    <xf numFmtId="0" fontId="0" fillId="7" borderId="0" xfId="0" applyFill="1"/>
    <xf numFmtId="43" fontId="11" fillId="6" borderId="23" xfId="0" applyNumberFormat="1" applyFont="1" applyFill="1" applyBorder="1" applyAlignment="1">
      <alignment horizontal="center" vertical="center"/>
    </xf>
    <xf numFmtId="43" fontId="9" fillId="6" borderId="51" xfId="0" applyNumberFormat="1" applyFont="1" applyFill="1" applyBorder="1" applyAlignment="1">
      <alignment horizontal="center" vertical="center" shrinkToFit="1"/>
    </xf>
    <xf numFmtId="43" fontId="9" fillId="6" borderId="52" xfId="0" applyNumberFormat="1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 applyBorder="1"/>
    <xf numFmtId="0" fontId="0" fillId="11" borderId="5" xfId="0" applyFill="1" applyBorder="1"/>
    <xf numFmtId="2" fontId="3" fillId="0" borderId="15" xfId="0" applyNumberFormat="1" applyFont="1" applyBorder="1" applyAlignment="1">
      <alignment horizontal="center" vertical="center"/>
    </xf>
    <xf numFmtId="2" fontId="3" fillId="0" borderId="16" xfId="0" applyNumberFormat="1" applyFont="1" applyBorder="1" applyAlignment="1">
      <alignment horizontal="center" vertical="center"/>
    </xf>
    <xf numFmtId="2" fontId="3" fillId="2" borderId="16" xfId="0" applyNumberFormat="1" applyFont="1" applyFill="1" applyBorder="1" applyAlignment="1">
      <alignment horizontal="center" vertical="center"/>
    </xf>
    <xf numFmtId="2" fontId="9" fillId="6" borderId="19" xfId="0" applyNumberFormat="1" applyFont="1" applyFill="1" applyBorder="1" applyAlignment="1">
      <alignment horizontal="center" vertical="center"/>
    </xf>
    <xf numFmtId="2" fontId="9" fillId="6" borderId="20" xfId="0" applyNumberFormat="1" applyFont="1" applyFill="1" applyBorder="1" applyAlignment="1">
      <alignment horizontal="center" vertical="center"/>
    </xf>
    <xf numFmtId="2" fontId="9" fillId="6" borderId="21" xfId="0" applyNumberFormat="1" applyFont="1" applyFill="1" applyBorder="1" applyAlignment="1">
      <alignment horizontal="center" vertical="center"/>
    </xf>
    <xf numFmtId="2" fontId="0" fillId="0" borderId="20" xfId="0" applyNumberFormat="1" applyBorder="1" applyAlignment="1">
      <alignment horizontal="center" vertical="center"/>
    </xf>
    <xf numFmtId="2" fontId="9" fillId="6" borderId="25" xfId="0" applyNumberFormat="1" applyFont="1" applyFill="1" applyBorder="1" applyAlignment="1">
      <alignment horizontal="center" vertical="center"/>
    </xf>
    <xf numFmtId="2" fontId="9" fillId="6" borderId="13" xfId="0" applyNumberFormat="1" applyFont="1" applyFill="1" applyBorder="1" applyAlignment="1">
      <alignment horizontal="center" vertical="center"/>
    </xf>
    <xf numFmtId="2" fontId="9" fillId="6" borderId="26" xfId="0" applyNumberFormat="1" applyFont="1" applyFill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9" fillId="6" borderId="25" xfId="0" applyNumberFormat="1" applyFont="1" applyFill="1" applyBorder="1" applyAlignment="1">
      <alignment horizontal="center" vertical="center" shrinkToFit="1"/>
    </xf>
    <xf numFmtId="2" fontId="9" fillId="6" borderId="29" xfId="0" applyNumberFormat="1" applyFont="1" applyFill="1" applyBorder="1" applyAlignment="1">
      <alignment horizontal="center" vertical="center"/>
    </xf>
    <xf numFmtId="2" fontId="9" fillId="6" borderId="30" xfId="0" applyNumberFormat="1" applyFont="1" applyFill="1" applyBorder="1" applyAlignment="1">
      <alignment horizontal="center" vertical="center"/>
    </xf>
    <xf numFmtId="2" fontId="9" fillId="6" borderId="31" xfId="0" applyNumberFormat="1" applyFont="1" applyFill="1" applyBorder="1" applyAlignment="1">
      <alignment horizontal="center" vertical="center"/>
    </xf>
    <xf numFmtId="2" fontId="0" fillId="0" borderId="30" xfId="0" applyNumberFormat="1" applyBorder="1" applyAlignment="1">
      <alignment horizontal="center" vertical="center"/>
    </xf>
    <xf numFmtId="0" fontId="0" fillId="14" borderId="0" xfId="0" applyFill="1"/>
    <xf numFmtId="0" fontId="0" fillId="15" borderId="4" xfId="0" applyFill="1" applyBorder="1"/>
    <xf numFmtId="0" fontId="0" fillId="15" borderId="5" xfId="0" applyFill="1" applyBorder="1"/>
    <xf numFmtId="0" fontId="0" fillId="15" borderId="0" xfId="0" applyFill="1" applyBorder="1"/>
    <xf numFmtId="0" fontId="0" fillId="10" borderId="0" xfId="0" applyFill="1"/>
    <xf numFmtId="0" fontId="24" fillId="16" borderId="0" xfId="0" applyFont="1" applyFill="1"/>
    <xf numFmtId="0" fontId="0" fillId="16" borderId="0" xfId="0" applyFill="1"/>
    <xf numFmtId="0" fontId="21" fillId="10" borderId="0" xfId="0" applyFont="1" applyFill="1"/>
    <xf numFmtId="0" fontId="24" fillId="9" borderId="0" xfId="0" applyFont="1" applyFill="1"/>
    <xf numFmtId="0" fontId="0" fillId="9" borderId="0" xfId="0" applyFill="1"/>
    <xf numFmtId="0" fontId="26" fillId="0" borderId="0" xfId="0" applyFont="1" applyBorder="1" applyAlignment="1">
      <alignment horizontal="center" wrapText="1"/>
    </xf>
    <xf numFmtId="0" fontId="28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27" fillId="0" borderId="19" xfId="0" applyFont="1" applyBorder="1" applyAlignment="1">
      <alignment horizontal="center" wrapText="1"/>
    </xf>
    <xf numFmtId="0" fontId="29" fillId="0" borderId="25" xfId="0" applyFont="1" applyBorder="1" applyAlignment="1">
      <alignment horizontal="center"/>
    </xf>
    <xf numFmtId="0" fontId="29" fillId="0" borderId="29" xfId="0" applyFont="1" applyBorder="1" applyAlignment="1">
      <alignment horizontal="center"/>
    </xf>
    <xf numFmtId="0" fontId="0" fillId="0" borderId="44" xfId="0" applyBorder="1"/>
    <xf numFmtId="0" fontId="0" fillId="0" borderId="44" xfId="0" applyFill="1" applyBorder="1" applyAlignment="1"/>
    <xf numFmtId="0" fontId="0" fillId="0" borderId="8" xfId="0" applyFill="1" applyBorder="1" applyAlignment="1"/>
    <xf numFmtId="0" fontId="23" fillId="2" borderId="0" xfId="0" applyFont="1" applyFill="1" applyBorder="1"/>
    <xf numFmtId="0" fontId="0" fillId="11" borderId="42" xfId="0" applyFill="1" applyBorder="1" applyAlignment="1">
      <alignment horizontal="center"/>
    </xf>
    <xf numFmtId="0" fontId="0" fillId="11" borderId="44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2" borderId="0" xfId="0" applyFill="1"/>
    <xf numFmtId="0" fontId="0" fillId="11" borderId="43" xfId="0" applyFill="1" applyBorder="1" applyAlignment="1">
      <alignment horizontal="center"/>
    </xf>
    <xf numFmtId="0" fontId="0" fillId="0" borderId="9" xfId="0" applyBorder="1"/>
    <xf numFmtId="0" fontId="0" fillId="17" borderId="0" xfId="0" applyFill="1"/>
    <xf numFmtId="0" fontId="0" fillId="13" borderId="0" xfId="0" applyFill="1"/>
    <xf numFmtId="0" fontId="0" fillId="11" borderId="42" xfId="0" applyFill="1" applyBorder="1"/>
    <xf numFmtId="0" fontId="0" fillId="11" borderId="43" xfId="0" applyFill="1" applyBorder="1"/>
    <xf numFmtId="0" fontId="0" fillId="11" borderId="44" xfId="0" applyFill="1" applyBorder="1"/>
    <xf numFmtId="0" fontId="0" fillId="9" borderId="0" xfId="0" applyFill="1" applyAlignment="1">
      <alignment horizontal="center"/>
    </xf>
    <xf numFmtId="43" fontId="0" fillId="9" borderId="0" xfId="0" applyNumberFormat="1" applyFill="1"/>
    <xf numFmtId="0" fontId="0" fillId="18" borderId="11" xfId="0" applyFill="1" applyBorder="1"/>
    <xf numFmtId="0" fontId="0" fillId="18" borderId="44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2" borderId="44" xfId="0" applyFill="1" applyBorder="1"/>
    <xf numFmtId="0" fontId="0" fillId="8" borderId="42" xfId="0" applyFill="1" applyBorder="1" applyAlignment="1">
      <alignment horizontal="center"/>
    </xf>
    <xf numFmtId="0" fontId="0" fillId="8" borderId="43" xfId="0" applyFill="1" applyBorder="1" applyAlignment="1">
      <alignment horizontal="center"/>
    </xf>
    <xf numFmtId="0" fontId="0" fillId="8" borderId="44" xfId="0" applyFill="1" applyBorder="1" applyAlignment="1">
      <alignment horizontal="center"/>
    </xf>
    <xf numFmtId="0" fontId="0" fillId="19" borderId="42" xfId="0" applyFill="1" applyBorder="1" applyAlignment="1">
      <alignment horizontal="center"/>
    </xf>
    <xf numFmtId="0" fontId="0" fillId="19" borderId="43" xfId="0" applyFill="1" applyBorder="1" applyAlignment="1">
      <alignment horizontal="center"/>
    </xf>
    <xf numFmtId="0" fontId="0" fillId="19" borderId="44" xfId="0" applyFill="1" applyBorder="1" applyAlignment="1">
      <alignment horizontal="center"/>
    </xf>
    <xf numFmtId="43" fontId="0" fillId="0" borderId="23" xfId="0" applyNumberFormat="1" applyBorder="1" applyAlignment="1">
      <alignment horizontal="center" vertical="center"/>
    </xf>
    <xf numFmtId="43" fontId="0" fillId="0" borderId="28" xfId="0" applyNumberFormat="1" applyBorder="1" applyAlignment="1">
      <alignment horizontal="center" vertical="center"/>
    </xf>
    <xf numFmtId="43" fontId="0" fillId="0" borderId="33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/>
    </xf>
    <xf numFmtId="0" fontId="0" fillId="18" borderId="8" xfId="0" applyFill="1" applyBorder="1"/>
    <xf numFmtId="0" fontId="0" fillId="0" borderId="53" xfId="0" applyBorder="1"/>
    <xf numFmtId="0" fontId="0" fillId="0" borderId="54" xfId="0" applyBorder="1" applyAlignment="1">
      <alignment horizontal="center"/>
    </xf>
    <xf numFmtId="0" fontId="0" fillId="0" borderId="55" xfId="0" applyBorder="1"/>
    <xf numFmtId="2" fontId="0" fillId="0" borderId="10" xfId="0" applyNumberFormat="1" applyBorder="1" applyAlignment="1">
      <alignment horizontal="center"/>
    </xf>
    <xf numFmtId="43" fontId="9" fillId="6" borderId="22" xfId="0" applyNumberFormat="1" applyFont="1" applyFill="1" applyBorder="1" applyAlignment="1">
      <alignment horizontal="center" vertical="center"/>
    </xf>
    <xf numFmtId="43" fontId="9" fillId="6" borderId="27" xfId="0" applyNumberFormat="1" applyFont="1" applyFill="1" applyBorder="1" applyAlignment="1">
      <alignment horizontal="center" vertical="center"/>
    </xf>
    <xf numFmtId="43" fontId="9" fillId="6" borderId="32" xfId="0" applyNumberFormat="1" applyFont="1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2" borderId="4" xfId="0" applyFill="1" applyBorder="1"/>
    <xf numFmtId="0" fontId="2" fillId="2" borderId="0" xfId="1" quotePrefix="1" applyFill="1" applyBorder="1"/>
    <xf numFmtId="0" fontId="0" fillId="2" borderId="0" xfId="0" applyFill="1" applyBorder="1"/>
    <xf numFmtId="0" fontId="0" fillId="2" borderId="5" xfId="0" applyFill="1" applyBorder="1"/>
    <xf numFmtId="0" fontId="2" fillId="2" borderId="0" xfId="1" applyFill="1" applyBorder="1"/>
    <xf numFmtId="0" fontId="0" fillId="2" borderId="1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43" xfId="0" applyFill="1" applyBorder="1"/>
    <xf numFmtId="0" fontId="0" fillId="2" borderId="44" xfId="0" applyFill="1" applyBorder="1"/>
    <xf numFmtId="0" fontId="31" fillId="2" borderId="43" xfId="0" applyFont="1" applyFill="1" applyBorder="1" applyAlignment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left" vertical="center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0" fillId="7" borderId="0" xfId="0" applyFill="1" applyAlignment="1">
      <alignment horizontal="center"/>
    </xf>
    <xf numFmtId="0" fontId="0" fillId="8" borderId="0" xfId="0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7" borderId="6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Гиперссылка" xfId="1" builtinId="8"/>
    <cellStyle name="Обычный" xfId="0" builtinId="0"/>
  </cellStyles>
  <dxfs count="11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НЕЗАВИС!$AA$9:$AA$33</c:f>
              <c:numCache>
                <c:formatCode>_(* #,##0.00_);_(* \(#,##0.00\);_(* "-"??_);_(@_)</c:formatCode>
                <c:ptCount val="25"/>
                <c:pt idx="0">
                  <c:v>228548.4</c:v>
                </c:pt>
                <c:pt idx="1">
                  <c:v>488395.1</c:v>
                </c:pt>
                <c:pt idx="2">
                  <c:v>748241.8</c:v>
                </c:pt>
                <c:pt idx="3">
                  <c:v>1008088.5</c:v>
                </c:pt>
                <c:pt idx="4">
                  <c:v>1267935.2</c:v>
                </c:pt>
                <c:pt idx="5">
                  <c:v>1563568.7</c:v>
                </c:pt>
                <c:pt idx="6">
                  <c:v>2115067.5</c:v>
                </c:pt>
                <c:pt idx="7">
                  <c:v>3055059.5</c:v>
                </c:pt>
                <c:pt idx="8">
                  <c:v>3930286.9</c:v>
                </c:pt>
                <c:pt idx="9">
                  <c:v>4853244.4000000004</c:v>
                </c:pt>
                <c:pt idx="10">
                  <c:v>5883726.5</c:v>
                </c:pt>
                <c:pt idx="11">
                  <c:v>6165342.4699999997</c:v>
                </c:pt>
                <c:pt idx="12">
                  <c:v>6411756.4400000004</c:v>
                </c:pt>
                <c:pt idx="13">
                  <c:v>6658170.4100000001</c:v>
                </c:pt>
                <c:pt idx="14">
                  <c:v>6904584.3799999999</c:v>
                </c:pt>
                <c:pt idx="15">
                  <c:v>7150998.3600000003</c:v>
                </c:pt>
                <c:pt idx="16">
                  <c:v>7643826.2999999998</c:v>
                </c:pt>
                <c:pt idx="17">
                  <c:v>7851425.5999999996</c:v>
                </c:pt>
                <c:pt idx="18">
                  <c:v>8059024.9000000004</c:v>
                </c:pt>
                <c:pt idx="19">
                  <c:v>8266624.2000000002</c:v>
                </c:pt>
                <c:pt idx="20">
                  <c:v>8474223.5</c:v>
                </c:pt>
                <c:pt idx="21">
                  <c:v>8681822.8000000007</c:v>
                </c:pt>
                <c:pt idx="22">
                  <c:v>8889422.0999999996</c:v>
                </c:pt>
                <c:pt idx="23">
                  <c:v>9097021.4000000004</c:v>
                </c:pt>
                <c:pt idx="24">
                  <c:v>9304620.6999999993</c:v>
                </c:pt>
              </c:numCache>
            </c:numRef>
          </c:xVal>
          <c:yVal>
            <c:numRef>
              <c:f>АД_Регр_1_без_х2!$C$25:$C$49</c:f>
              <c:numCache>
                <c:formatCode>General</c:formatCode>
                <c:ptCount val="25"/>
                <c:pt idx="0">
                  <c:v>568776.08859036909</c:v>
                </c:pt>
                <c:pt idx="1">
                  <c:v>496724.13654129609</c:v>
                </c:pt>
                <c:pt idx="2">
                  <c:v>429494.35449222295</c:v>
                </c:pt>
                <c:pt idx="3">
                  <c:v>342975.90244314988</c:v>
                </c:pt>
                <c:pt idx="4">
                  <c:v>285390.45039407682</c:v>
                </c:pt>
                <c:pt idx="5">
                  <c:v>216097.21429968101</c:v>
                </c:pt>
                <c:pt idx="6">
                  <c:v>84008.208374182112</c:v>
                </c:pt>
                <c:pt idx="7">
                  <c:v>-195231.73431784473</c:v>
                </c:pt>
                <c:pt idx="8">
                  <c:v>-411872.04854402086</c:v>
                </c:pt>
                <c:pt idx="9">
                  <c:v>-596258.83276364882</c:v>
                </c:pt>
                <c:pt idx="10">
                  <c:v>-822473.77788505354</c:v>
                </c:pt>
                <c:pt idx="11">
                  <c:v>-1155387.0094180235</c:v>
                </c:pt>
                <c:pt idx="12">
                  <c:v>-833038.13550643157</c:v>
                </c:pt>
                <c:pt idx="13">
                  <c:v>-707206.18159483955</c:v>
                </c:pt>
                <c:pt idx="14">
                  <c:v>-609448.08768324787</c:v>
                </c:pt>
                <c:pt idx="15">
                  <c:v>-511689.98777949717</c:v>
                </c:pt>
                <c:pt idx="16">
                  <c:v>-512690.70995631325</c:v>
                </c:pt>
                <c:pt idx="17">
                  <c:v>-399376.2995406338</c:v>
                </c:pt>
                <c:pt idx="18">
                  <c:v>-286061.89912495529</c:v>
                </c:pt>
                <c:pt idx="19">
                  <c:v>-172747.48870927561</c:v>
                </c:pt>
                <c:pt idx="20">
                  <c:v>-59433.07829359686</c:v>
                </c:pt>
                <c:pt idx="21">
                  <c:v>53881.332122082356</c:v>
                </c:pt>
                <c:pt idx="22">
                  <c:v>849817.33253776189</c:v>
                </c:pt>
                <c:pt idx="23">
                  <c:v>1795562.5229534404</c:v>
                </c:pt>
                <c:pt idx="24">
                  <c:v>2150187.7283691205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BF3-4EED-B3AC-0495616B4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359560"/>
        <c:axId val="361359168"/>
      </c:scatterChart>
      <c:valAx>
        <c:axId val="361359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361359168"/>
        <c:crosses val="autoZero"/>
        <c:crossBetween val="midCat"/>
      </c:valAx>
      <c:valAx>
        <c:axId val="361359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359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АД_Регр_1_без_х2!$F$25:$F$49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АД_Регр_1_без_х2!$G$25:$G$49</c:f>
              <c:numCache>
                <c:formatCode>General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742422</c:v>
                </c:pt>
                <c:pt idx="10">
                  <c:v>775682</c:v>
                </c:pt>
                <c:pt idx="11">
                  <c:v>962468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AC6-4FCF-BBD0-3C3CAB0FF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82208"/>
        <c:axId val="450581032"/>
      </c:scatterChart>
      <c:valAx>
        <c:axId val="45058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581032"/>
        <c:crosses val="autoZero"/>
        <c:crossBetween val="midCat"/>
      </c:valAx>
      <c:valAx>
        <c:axId val="450581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582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НЕЗАВИС!$U$9:$U$33</c:f>
              <c:numCache>
                <c:formatCode>_(* #,##0.00_);_(* \(#,##0.00\);_(* "-"??_);_(@_)</c:formatCode>
                <c:ptCount val="25"/>
                <c:pt idx="0">
                  <c:v>228548.4</c:v>
                </c:pt>
                <c:pt idx="1">
                  <c:v>488395.1</c:v>
                </c:pt>
                <c:pt idx="2">
                  <c:v>748241.8</c:v>
                </c:pt>
                <c:pt idx="3">
                  <c:v>1008088.5</c:v>
                </c:pt>
                <c:pt idx="4">
                  <c:v>1267935.2</c:v>
                </c:pt>
                <c:pt idx="5">
                  <c:v>1563568.7</c:v>
                </c:pt>
                <c:pt idx="6">
                  <c:v>2115067.5</c:v>
                </c:pt>
                <c:pt idx="7">
                  <c:v>3055059.5</c:v>
                </c:pt>
                <c:pt idx="8">
                  <c:v>3930286.9</c:v>
                </c:pt>
                <c:pt idx="9">
                  <c:v>4853244.4000000004</c:v>
                </c:pt>
                <c:pt idx="10">
                  <c:v>5883726.5</c:v>
                </c:pt>
                <c:pt idx="11">
                  <c:v>6165342.4699999997</c:v>
                </c:pt>
                <c:pt idx="12">
                  <c:v>6411756.4400000004</c:v>
                </c:pt>
                <c:pt idx="13">
                  <c:v>6658170.4100000001</c:v>
                </c:pt>
                <c:pt idx="14">
                  <c:v>6904584.3799999999</c:v>
                </c:pt>
                <c:pt idx="15">
                  <c:v>7150998.3600000003</c:v>
                </c:pt>
                <c:pt idx="16">
                  <c:v>7643826.2999999998</c:v>
                </c:pt>
                <c:pt idx="17">
                  <c:v>7851425.5999999996</c:v>
                </c:pt>
                <c:pt idx="18">
                  <c:v>8059024.9000000004</c:v>
                </c:pt>
                <c:pt idx="19">
                  <c:v>8266624.2000000002</c:v>
                </c:pt>
                <c:pt idx="20">
                  <c:v>8474223.5</c:v>
                </c:pt>
                <c:pt idx="21">
                  <c:v>8681822.8000000007</c:v>
                </c:pt>
                <c:pt idx="22">
                  <c:v>8889422.0999999996</c:v>
                </c:pt>
                <c:pt idx="23">
                  <c:v>9097021.4000000004</c:v>
                </c:pt>
                <c:pt idx="24">
                  <c:v>9304620.6999999993</c:v>
                </c:pt>
              </c:numCache>
            </c:numRef>
          </c:xVal>
          <c:yVal>
            <c:numRef>
              <c:f>АД_Регр_1!$C$26:$C$50</c:f>
              <c:numCache>
                <c:formatCode>General</c:formatCode>
                <c:ptCount val="25"/>
                <c:pt idx="0">
                  <c:v>415818.51047690283</c:v>
                </c:pt>
                <c:pt idx="1">
                  <c:v>371714.51050043543</c:v>
                </c:pt>
                <c:pt idx="2">
                  <c:v>326529.55017179844</c:v>
                </c:pt>
                <c:pt idx="3">
                  <c:v>270507.97605801164</c:v>
                </c:pt>
                <c:pt idx="4">
                  <c:v>237756.33896511013</c:v>
                </c:pt>
                <c:pt idx="5">
                  <c:v>191904.52828631763</c:v>
                </c:pt>
                <c:pt idx="6">
                  <c:v>124123.91054649465</c:v>
                </c:pt>
                <c:pt idx="7">
                  <c:v>-56201.680401628255</c:v>
                </c:pt>
                <c:pt idx="8">
                  <c:v>-199957.4105010397</c:v>
                </c:pt>
                <c:pt idx="9">
                  <c:v>-379254.78184772446</c:v>
                </c:pt>
                <c:pt idx="10">
                  <c:v>-435821.39769343915</c:v>
                </c:pt>
                <c:pt idx="11">
                  <c:v>-713700.70131651801</c:v>
                </c:pt>
                <c:pt idx="12">
                  <c:v>-349272.84598493809</c:v>
                </c:pt>
                <c:pt idx="13">
                  <c:v>-1511742.8507405459</c:v>
                </c:pt>
                <c:pt idx="14">
                  <c:v>-736804.59179657185</c:v>
                </c:pt>
                <c:pt idx="15">
                  <c:v>-827465.03885971755</c:v>
                </c:pt>
                <c:pt idx="16">
                  <c:v>-520428.54716054979</c:v>
                </c:pt>
                <c:pt idx="17">
                  <c:v>-291533.93944325764</c:v>
                </c:pt>
                <c:pt idx="18">
                  <c:v>-144169.59098202968</c:v>
                </c:pt>
                <c:pt idx="19">
                  <c:v>-177201.12239246722</c:v>
                </c:pt>
                <c:pt idx="20">
                  <c:v>88503.815859900322</c:v>
                </c:pt>
                <c:pt idx="21">
                  <c:v>21626.996557028499</c:v>
                </c:pt>
                <c:pt idx="22">
                  <c:v>567364.75190472603</c:v>
                </c:pt>
                <c:pt idx="23">
                  <c:v>1724388.5755966166</c:v>
                </c:pt>
                <c:pt idx="24">
                  <c:v>2003315.0341970902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E4A-42EF-9785-590C02A27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79856"/>
        <c:axId val="450576720"/>
      </c:scatterChart>
      <c:valAx>
        <c:axId val="45057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576720"/>
        <c:crosses val="autoZero"/>
        <c:crossBetween val="midCat"/>
      </c:valAx>
      <c:valAx>
        <c:axId val="450576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579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НЕЗАВИС!$V$9:$V$33</c:f>
              <c:numCache>
                <c:formatCode>_(* #,##0.00_);_(* \(#,##0.00\);_(* "-"??_);_(@_)</c:formatCode>
                <c:ptCount val="25"/>
                <c:pt idx="0">
                  <c:v>803.2</c:v>
                </c:pt>
                <c:pt idx="1">
                  <c:v>787.6</c:v>
                </c:pt>
                <c:pt idx="2">
                  <c:v>1472.8</c:v>
                </c:pt>
                <c:pt idx="3">
                  <c:v>1154.5999999999999</c:v>
                </c:pt>
                <c:pt idx="4">
                  <c:v>1508.7</c:v>
                </c:pt>
                <c:pt idx="5">
                  <c:v>2482.9</c:v>
                </c:pt>
                <c:pt idx="6">
                  <c:v>1857.2</c:v>
                </c:pt>
                <c:pt idx="7">
                  <c:v>2060.4</c:v>
                </c:pt>
                <c:pt idx="8">
                  <c:v>4530.7</c:v>
                </c:pt>
                <c:pt idx="9">
                  <c:v>15656</c:v>
                </c:pt>
                <c:pt idx="10">
                  <c:v>8611.9</c:v>
                </c:pt>
                <c:pt idx="11">
                  <c:v>5657.4</c:v>
                </c:pt>
                <c:pt idx="12">
                  <c:v>3793.5</c:v>
                </c:pt>
                <c:pt idx="13">
                  <c:v>159868</c:v>
                </c:pt>
                <c:pt idx="14">
                  <c:v>82607</c:v>
                </c:pt>
                <c:pt idx="15">
                  <c:v>108107</c:v>
                </c:pt>
                <c:pt idx="16">
                  <c:v>77801</c:v>
                </c:pt>
                <c:pt idx="17">
                  <c:v>66718</c:v>
                </c:pt>
                <c:pt idx="18">
                  <c:v>65314</c:v>
                </c:pt>
                <c:pt idx="19">
                  <c:v>85326</c:v>
                </c:pt>
                <c:pt idx="20">
                  <c:v>69873</c:v>
                </c:pt>
                <c:pt idx="21">
                  <c:v>93903</c:v>
                </c:pt>
                <c:pt idx="22">
                  <c:v>126244</c:v>
                </c:pt>
                <c:pt idx="23">
                  <c:v>103800</c:v>
                </c:pt>
                <c:pt idx="24">
                  <c:v>115425</c:v>
                </c:pt>
              </c:numCache>
            </c:numRef>
          </c:xVal>
          <c:yVal>
            <c:numRef>
              <c:f>АД_Регр_1!$C$26:$C$50</c:f>
              <c:numCache>
                <c:formatCode>General</c:formatCode>
                <c:ptCount val="25"/>
                <c:pt idx="0">
                  <c:v>415818.51047690283</c:v>
                </c:pt>
                <c:pt idx="1">
                  <c:v>371714.51050043543</c:v>
                </c:pt>
                <c:pt idx="2">
                  <c:v>326529.55017179844</c:v>
                </c:pt>
                <c:pt idx="3">
                  <c:v>270507.97605801164</c:v>
                </c:pt>
                <c:pt idx="4">
                  <c:v>237756.33896511013</c:v>
                </c:pt>
                <c:pt idx="5">
                  <c:v>191904.52828631763</c:v>
                </c:pt>
                <c:pt idx="6">
                  <c:v>124123.91054649465</c:v>
                </c:pt>
                <c:pt idx="7">
                  <c:v>-56201.680401628255</c:v>
                </c:pt>
                <c:pt idx="8">
                  <c:v>-199957.4105010397</c:v>
                </c:pt>
                <c:pt idx="9">
                  <c:v>-379254.78184772446</c:v>
                </c:pt>
                <c:pt idx="10">
                  <c:v>-435821.39769343915</c:v>
                </c:pt>
                <c:pt idx="11">
                  <c:v>-713700.70131651801</c:v>
                </c:pt>
                <c:pt idx="12">
                  <c:v>-349272.84598493809</c:v>
                </c:pt>
                <c:pt idx="13">
                  <c:v>-1511742.8507405459</c:v>
                </c:pt>
                <c:pt idx="14">
                  <c:v>-736804.59179657185</c:v>
                </c:pt>
                <c:pt idx="15">
                  <c:v>-827465.03885971755</c:v>
                </c:pt>
                <c:pt idx="16">
                  <c:v>-520428.54716054979</c:v>
                </c:pt>
                <c:pt idx="17">
                  <c:v>-291533.93944325764</c:v>
                </c:pt>
                <c:pt idx="18">
                  <c:v>-144169.59098202968</c:v>
                </c:pt>
                <c:pt idx="19">
                  <c:v>-177201.12239246722</c:v>
                </c:pt>
                <c:pt idx="20">
                  <c:v>88503.815859900322</c:v>
                </c:pt>
                <c:pt idx="21">
                  <c:v>21626.996557028499</c:v>
                </c:pt>
                <c:pt idx="22">
                  <c:v>567364.75190472603</c:v>
                </c:pt>
                <c:pt idx="23">
                  <c:v>1724388.5755966166</c:v>
                </c:pt>
                <c:pt idx="24">
                  <c:v>2003315.0341970902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793-4335-A1FA-5E4856711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83384"/>
        <c:axId val="450581424"/>
      </c:scatterChart>
      <c:valAx>
        <c:axId val="450583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x2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581424"/>
        <c:crosses val="autoZero"/>
        <c:crossBetween val="midCat"/>
      </c:valAx>
      <c:valAx>
        <c:axId val="450581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5833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АД_Регр_1!$F$26:$F$50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АД_Регр_1!$G$26:$G$50</c:f>
              <c:numCache>
                <c:formatCode>General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742422</c:v>
                </c:pt>
                <c:pt idx="10">
                  <c:v>775682</c:v>
                </c:pt>
                <c:pt idx="11">
                  <c:v>962468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948-47C8-B558-338671848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83776"/>
        <c:axId val="450581816"/>
      </c:scatterChart>
      <c:valAx>
        <c:axId val="45058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581816"/>
        <c:crosses val="autoZero"/>
        <c:crossBetween val="midCat"/>
      </c:valAx>
      <c:valAx>
        <c:axId val="4505818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583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НЕЗАВИС!$AF$9:$AF$33</c:f>
              <c:numCache>
                <c:formatCode>_(* #,##0.00_);_(* \(#,##0.00\);_(* "-"??_);_(@_)</c:formatCode>
                <c:ptCount val="25"/>
                <c:pt idx="0">
                  <c:v>228548.4</c:v>
                </c:pt>
                <c:pt idx="1">
                  <c:v>488395.1</c:v>
                </c:pt>
                <c:pt idx="2">
                  <c:v>748241.8</c:v>
                </c:pt>
                <c:pt idx="3">
                  <c:v>1008088.5</c:v>
                </c:pt>
                <c:pt idx="4">
                  <c:v>1267935.2</c:v>
                </c:pt>
                <c:pt idx="5">
                  <c:v>1563568.7</c:v>
                </c:pt>
                <c:pt idx="6">
                  <c:v>2115067.5</c:v>
                </c:pt>
                <c:pt idx="7">
                  <c:v>3055059.5</c:v>
                </c:pt>
                <c:pt idx="8">
                  <c:v>3930286.9</c:v>
                </c:pt>
                <c:pt idx="9">
                  <c:v>4853244.4000000004</c:v>
                </c:pt>
                <c:pt idx="10">
                  <c:v>5883726.5</c:v>
                </c:pt>
                <c:pt idx="11">
                  <c:v>6165342.4699999997</c:v>
                </c:pt>
                <c:pt idx="12">
                  <c:v>6411756.4400000004</c:v>
                </c:pt>
                <c:pt idx="13">
                  <c:v>6658170.4100000001</c:v>
                </c:pt>
                <c:pt idx="14">
                  <c:v>6904584.3799999999</c:v>
                </c:pt>
                <c:pt idx="15">
                  <c:v>7150998.3600000003</c:v>
                </c:pt>
                <c:pt idx="16">
                  <c:v>7643826.2999999998</c:v>
                </c:pt>
                <c:pt idx="17">
                  <c:v>7851425.5999999996</c:v>
                </c:pt>
                <c:pt idx="18">
                  <c:v>8059024.9000000004</c:v>
                </c:pt>
                <c:pt idx="19">
                  <c:v>8266624.2000000002</c:v>
                </c:pt>
                <c:pt idx="20">
                  <c:v>8474223.5</c:v>
                </c:pt>
                <c:pt idx="21">
                  <c:v>8681822.8000000007</c:v>
                </c:pt>
                <c:pt idx="22">
                  <c:v>8889422.0999999996</c:v>
                </c:pt>
                <c:pt idx="23">
                  <c:v>9097021.4000000004</c:v>
                </c:pt>
                <c:pt idx="24">
                  <c:v>9304620.6999999993</c:v>
                </c:pt>
              </c:numCache>
            </c:numRef>
          </c:xVal>
          <c:yVal>
            <c:numRef>
              <c:f>АД_Регр_Н_2!$C$33:$C$57</c:f>
              <c:numCache>
                <c:formatCode>General</c:formatCode>
                <c:ptCount val="25"/>
                <c:pt idx="0">
                  <c:v>-303548.42588046158</c:v>
                </c:pt>
                <c:pt idx="1">
                  <c:v>-290040.94365778822</c:v>
                </c:pt>
                <c:pt idx="2">
                  <c:v>195889.1615876368</c:v>
                </c:pt>
                <c:pt idx="3">
                  <c:v>375995.25007648766</c:v>
                </c:pt>
                <c:pt idx="4">
                  <c:v>73712.208955552429</c:v>
                </c:pt>
                <c:pt idx="5">
                  <c:v>308107.50827495381</c:v>
                </c:pt>
                <c:pt idx="6">
                  <c:v>96994.488033345435</c:v>
                </c:pt>
                <c:pt idx="7">
                  <c:v>23731.783273485955</c:v>
                </c:pt>
                <c:pt idx="8">
                  <c:v>-377322.2959778253</c:v>
                </c:pt>
                <c:pt idx="9">
                  <c:v>429513.60955610126</c:v>
                </c:pt>
                <c:pt idx="10">
                  <c:v>564187.68947230745</c:v>
                </c:pt>
                <c:pt idx="11">
                  <c:v>-1539973.0184104908</c:v>
                </c:pt>
                <c:pt idx="12">
                  <c:v>-450333.00912133325</c:v>
                </c:pt>
                <c:pt idx="13">
                  <c:v>-201546.3175929226</c:v>
                </c:pt>
                <c:pt idx="14">
                  <c:v>104372.26647476852</c:v>
                </c:pt>
                <c:pt idx="15">
                  <c:v>270493.42735881358</c:v>
                </c:pt>
                <c:pt idx="16">
                  <c:v>-758413.45723023266</c:v>
                </c:pt>
                <c:pt idx="17">
                  <c:v>-241970.77349358611</c:v>
                </c:pt>
                <c:pt idx="18">
                  <c:v>724705.25695267878</c:v>
                </c:pt>
                <c:pt idx="19">
                  <c:v>-140672.96130407415</c:v>
                </c:pt>
                <c:pt idx="20">
                  <c:v>1692166.7765901834</c:v>
                </c:pt>
                <c:pt idx="21">
                  <c:v>647757.49122387171</c:v>
                </c:pt>
                <c:pt idx="22">
                  <c:v>-588020.15362033248</c:v>
                </c:pt>
                <c:pt idx="23">
                  <c:v>33143.597502466291</c:v>
                </c:pt>
                <c:pt idx="24">
                  <c:v>-648929.15904366598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E0B-4F95-95B9-9C42AC35F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82600"/>
        <c:axId val="450577112"/>
      </c:scatterChart>
      <c:valAx>
        <c:axId val="450582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577112"/>
        <c:crosses val="autoZero"/>
        <c:crossBetween val="midCat"/>
      </c:valAx>
      <c:valAx>
        <c:axId val="450577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582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НЕЗАВИС!$AG$9:$AG$33</c:f>
              <c:numCache>
                <c:formatCode>_(* #,##0.00_);_(* \(#,##0.00\);_(* "-"??_);_(@_)</c:formatCode>
                <c:ptCount val="25"/>
                <c:pt idx="0">
                  <c:v>803.2</c:v>
                </c:pt>
                <c:pt idx="1">
                  <c:v>787.6</c:v>
                </c:pt>
                <c:pt idx="2">
                  <c:v>1472.8</c:v>
                </c:pt>
                <c:pt idx="3">
                  <c:v>1154.5999999999999</c:v>
                </c:pt>
                <c:pt idx="4">
                  <c:v>1508.7</c:v>
                </c:pt>
                <c:pt idx="5">
                  <c:v>2482.9</c:v>
                </c:pt>
                <c:pt idx="6">
                  <c:v>1857.2</c:v>
                </c:pt>
                <c:pt idx="7">
                  <c:v>2060.4</c:v>
                </c:pt>
                <c:pt idx="8">
                  <c:v>4530.7</c:v>
                </c:pt>
                <c:pt idx="9">
                  <c:v>15656</c:v>
                </c:pt>
                <c:pt idx="10">
                  <c:v>8611.9</c:v>
                </c:pt>
                <c:pt idx="11">
                  <c:v>5657.4</c:v>
                </c:pt>
                <c:pt idx="12">
                  <c:v>3793.5</c:v>
                </c:pt>
                <c:pt idx="13">
                  <c:v>159868</c:v>
                </c:pt>
                <c:pt idx="14">
                  <c:v>82607</c:v>
                </c:pt>
                <c:pt idx="15">
                  <c:v>108107</c:v>
                </c:pt>
                <c:pt idx="16">
                  <c:v>77801</c:v>
                </c:pt>
                <c:pt idx="17">
                  <c:v>66718</c:v>
                </c:pt>
                <c:pt idx="18">
                  <c:v>65314</c:v>
                </c:pt>
                <c:pt idx="19">
                  <c:v>85326</c:v>
                </c:pt>
                <c:pt idx="20">
                  <c:v>69873</c:v>
                </c:pt>
                <c:pt idx="21">
                  <c:v>93903</c:v>
                </c:pt>
                <c:pt idx="22">
                  <c:v>126244</c:v>
                </c:pt>
                <c:pt idx="23">
                  <c:v>103800</c:v>
                </c:pt>
                <c:pt idx="24">
                  <c:v>115425</c:v>
                </c:pt>
              </c:numCache>
            </c:numRef>
          </c:xVal>
          <c:yVal>
            <c:numRef>
              <c:f>АД_Регр_Н_2!$C$33:$C$57</c:f>
              <c:numCache>
                <c:formatCode>General</c:formatCode>
                <c:ptCount val="25"/>
                <c:pt idx="0">
                  <c:v>-303548.42588046158</c:v>
                </c:pt>
                <c:pt idx="1">
                  <c:v>-290040.94365778822</c:v>
                </c:pt>
                <c:pt idx="2">
                  <c:v>195889.1615876368</c:v>
                </c:pt>
                <c:pt idx="3">
                  <c:v>375995.25007648766</c:v>
                </c:pt>
                <c:pt idx="4">
                  <c:v>73712.208955552429</c:v>
                </c:pt>
                <c:pt idx="5">
                  <c:v>308107.50827495381</c:v>
                </c:pt>
                <c:pt idx="6">
                  <c:v>96994.488033345435</c:v>
                </c:pt>
                <c:pt idx="7">
                  <c:v>23731.783273485955</c:v>
                </c:pt>
                <c:pt idx="8">
                  <c:v>-377322.2959778253</c:v>
                </c:pt>
                <c:pt idx="9">
                  <c:v>429513.60955610126</c:v>
                </c:pt>
                <c:pt idx="10">
                  <c:v>564187.68947230745</c:v>
                </c:pt>
                <c:pt idx="11">
                  <c:v>-1539973.0184104908</c:v>
                </c:pt>
                <c:pt idx="12">
                  <c:v>-450333.00912133325</c:v>
                </c:pt>
                <c:pt idx="13">
                  <c:v>-201546.3175929226</c:v>
                </c:pt>
                <c:pt idx="14">
                  <c:v>104372.26647476852</c:v>
                </c:pt>
                <c:pt idx="15">
                  <c:v>270493.42735881358</c:v>
                </c:pt>
                <c:pt idx="16">
                  <c:v>-758413.45723023266</c:v>
                </c:pt>
                <c:pt idx="17">
                  <c:v>-241970.77349358611</c:v>
                </c:pt>
                <c:pt idx="18">
                  <c:v>724705.25695267878</c:v>
                </c:pt>
                <c:pt idx="19">
                  <c:v>-140672.96130407415</c:v>
                </c:pt>
                <c:pt idx="20">
                  <c:v>1692166.7765901834</c:v>
                </c:pt>
                <c:pt idx="21">
                  <c:v>647757.49122387171</c:v>
                </c:pt>
                <c:pt idx="22">
                  <c:v>-588020.15362033248</c:v>
                </c:pt>
                <c:pt idx="23">
                  <c:v>33143.597502466291</c:v>
                </c:pt>
                <c:pt idx="24">
                  <c:v>-648929.15904366598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80B-48B8-82DB-367836AB7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77896"/>
        <c:axId val="450578288"/>
      </c:scatterChart>
      <c:valAx>
        <c:axId val="450577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x2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578288"/>
        <c:crosses val="autoZero"/>
        <c:crossBetween val="midCat"/>
      </c:valAx>
      <c:valAx>
        <c:axId val="450578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577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НЕЗАВИС!$AH$9:$AH$33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АД_Регр_Н_2!$C$33:$C$57</c:f>
              <c:numCache>
                <c:formatCode>General</c:formatCode>
                <c:ptCount val="25"/>
                <c:pt idx="0">
                  <c:v>-303548.42588046158</c:v>
                </c:pt>
                <c:pt idx="1">
                  <c:v>-290040.94365778822</c:v>
                </c:pt>
                <c:pt idx="2">
                  <c:v>195889.1615876368</c:v>
                </c:pt>
                <c:pt idx="3">
                  <c:v>375995.25007648766</c:v>
                </c:pt>
                <c:pt idx="4">
                  <c:v>73712.208955552429</c:v>
                </c:pt>
                <c:pt idx="5">
                  <c:v>308107.50827495381</c:v>
                </c:pt>
                <c:pt idx="6">
                  <c:v>96994.488033345435</c:v>
                </c:pt>
                <c:pt idx="7">
                  <c:v>23731.783273485955</c:v>
                </c:pt>
                <c:pt idx="8">
                  <c:v>-377322.2959778253</c:v>
                </c:pt>
                <c:pt idx="9">
                  <c:v>429513.60955610126</c:v>
                </c:pt>
                <c:pt idx="10">
                  <c:v>564187.68947230745</c:v>
                </c:pt>
                <c:pt idx="11">
                  <c:v>-1539973.0184104908</c:v>
                </c:pt>
                <c:pt idx="12">
                  <c:v>-450333.00912133325</c:v>
                </c:pt>
                <c:pt idx="13">
                  <c:v>-201546.3175929226</c:v>
                </c:pt>
                <c:pt idx="14">
                  <c:v>104372.26647476852</c:v>
                </c:pt>
                <c:pt idx="15">
                  <c:v>270493.42735881358</c:v>
                </c:pt>
                <c:pt idx="16">
                  <c:v>-758413.45723023266</c:v>
                </c:pt>
                <c:pt idx="17">
                  <c:v>-241970.77349358611</c:v>
                </c:pt>
                <c:pt idx="18">
                  <c:v>724705.25695267878</c:v>
                </c:pt>
                <c:pt idx="19">
                  <c:v>-140672.96130407415</c:v>
                </c:pt>
                <c:pt idx="20">
                  <c:v>1692166.7765901834</c:v>
                </c:pt>
                <c:pt idx="21">
                  <c:v>647757.49122387171</c:v>
                </c:pt>
                <c:pt idx="22">
                  <c:v>-588020.15362033248</c:v>
                </c:pt>
                <c:pt idx="23">
                  <c:v>33143.597502466291</c:v>
                </c:pt>
                <c:pt idx="24">
                  <c:v>-648929.15904366598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610-4A45-9129-E54DC53F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78680"/>
        <c:axId val="450579072"/>
      </c:scatterChart>
      <c:valAx>
        <c:axId val="450578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x3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579072"/>
        <c:crosses val="autoZero"/>
        <c:crossBetween val="midCat"/>
      </c:valAx>
      <c:valAx>
        <c:axId val="450579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578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НЕЗАВИС!$AI$9:$AI$33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АД_Регр_Н_2!$C$33:$C$57</c:f>
              <c:numCache>
                <c:formatCode>General</c:formatCode>
                <c:ptCount val="25"/>
                <c:pt idx="0">
                  <c:v>-303548.42588046158</c:v>
                </c:pt>
                <c:pt idx="1">
                  <c:v>-290040.94365778822</c:v>
                </c:pt>
                <c:pt idx="2">
                  <c:v>195889.1615876368</c:v>
                </c:pt>
                <c:pt idx="3">
                  <c:v>375995.25007648766</c:v>
                </c:pt>
                <c:pt idx="4">
                  <c:v>73712.208955552429</c:v>
                </c:pt>
                <c:pt idx="5">
                  <c:v>308107.50827495381</c:v>
                </c:pt>
                <c:pt idx="6">
                  <c:v>96994.488033345435</c:v>
                </c:pt>
                <c:pt idx="7">
                  <c:v>23731.783273485955</c:v>
                </c:pt>
                <c:pt idx="8">
                  <c:v>-377322.2959778253</c:v>
                </c:pt>
                <c:pt idx="9">
                  <c:v>429513.60955610126</c:v>
                </c:pt>
                <c:pt idx="10">
                  <c:v>564187.68947230745</c:v>
                </c:pt>
                <c:pt idx="11">
                  <c:v>-1539973.0184104908</c:v>
                </c:pt>
                <c:pt idx="12">
                  <c:v>-450333.00912133325</c:v>
                </c:pt>
                <c:pt idx="13">
                  <c:v>-201546.3175929226</c:v>
                </c:pt>
                <c:pt idx="14">
                  <c:v>104372.26647476852</c:v>
                </c:pt>
                <c:pt idx="15">
                  <c:v>270493.42735881358</c:v>
                </c:pt>
                <c:pt idx="16">
                  <c:v>-758413.45723023266</c:v>
                </c:pt>
                <c:pt idx="17">
                  <c:v>-241970.77349358611</c:v>
                </c:pt>
                <c:pt idx="18">
                  <c:v>724705.25695267878</c:v>
                </c:pt>
                <c:pt idx="19">
                  <c:v>-140672.96130407415</c:v>
                </c:pt>
                <c:pt idx="20">
                  <c:v>1692166.7765901834</c:v>
                </c:pt>
                <c:pt idx="21">
                  <c:v>647757.49122387171</c:v>
                </c:pt>
                <c:pt idx="22">
                  <c:v>-588020.15362033248</c:v>
                </c:pt>
                <c:pt idx="23">
                  <c:v>33143.597502466291</c:v>
                </c:pt>
                <c:pt idx="24">
                  <c:v>-648929.15904366598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F33-46BD-A477-BBAC979ED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42928"/>
        <c:axId val="451239792"/>
      </c:scatterChart>
      <c:valAx>
        <c:axId val="45124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x4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239792"/>
        <c:crosses val="autoZero"/>
        <c:crossBetween val="midCat"/>
      </c:valAx>
      <c:valAx>
        <c:axId val="451239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42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НЕЗАВИС!$AJ$9:$AJ$33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АД_Регр_Н_2!$C$33:$C$57</c:f>
              <c:numCache>
                <c:formatCode>General</c:formatCode>
                <c:ptCount val="25"/>
                <c:pt idx="0">
                  <c:v>-303548.42588046158</c:v>
                </c:pt>
                <c:pt idx="1">
                  <c:v>-290040.94365778822</c:v>
                </c:pt>
                <c:pt idx="2">
                  <c:v>195889.1615876368</c:v>
                </c:pt>
                <c:pt idx="3">
                  <c:v>375995.25007648766</c:v>
                </c:pt>
                <c:pt idx="4">
                  <c:v>73712.208955552429</c:v>
                </c:pt>
                <c:pt idx="5">
                  <c:v>308107.50827495381</c:v>
                </c:pt>
                <c:pt idx="6">
                  <c:v>96994.488033345435</c:v>
                </c:pt>
                <c:pt idx="7">
                  <c:v>23731.783273485955</c:v>
                </c:pt>
                <c:pt idx="8">
                  <c:v>-377322.2959778253</c:v>
                </c:pt>
                <c:pt idx="9">
                  <c:v>429513.60955610126</c:v>
                </c:pt>
                <c:pt idx="10">
                  <c:v>564187.68947230745</c:v>
                </c:pt>
                <c:pt idx="11">
                  <c:v>-1539973.0184104908</c:v>
                </c:pt>
                <c:pt idx="12">
                  <c:v>-450333.00912133325</c:v>
                </c:pt>
                <c:pt idx="13">
                  <c:v>-201546.3175929226</c:v>
                </c:pt>
                <c:pt idx="14">
                  <c:v>104372.26647476852</c:v>
                </c:pt>
                <c:pt idx="15">
                  <c:v>270493.42735881358</c:v>
                </c:pt>
                <c:pt idx="16">
                  <c:v>-758413.45723023266</c:v>
                </c:pt>
                <c:pt idx="17">
                  <c:v>-241970.77349358611</c:v>
                </c:pt>
                <c:pt idx="18">
                  <c:v>724705.25695267878</c:v>
                </c:pt>
                <c:pt idx="19">
                  <c:v>-140672.96130407415</c:v>
                </c:pt>
                <c:pt idx="20">
                  <c:v>1692166.7765901834</c:v>
                </c:pt>
                <c:pt idx="21">
                  <c:v>647757.49122387171</c:v>
                </c:pt>
                <c:pt idx="22">
                  <c:v>-588020.15362033248</c:v>
                </c:pt>
                <c:pt idx="23">
                  <c:v>33143.597502466291</c:v>
                </c:pt>
                <c:pt idx="24">
                  <c:v>-648929.15904366598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1ED-4CF6-A842-7A1C3DE9A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40184"/>
        <c:axId val="451240576"/>
      </c:scatterChart>
      <c:valAx>
        <c:axId val="451240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240576"/>
        <c:crosses val="autoZero"/>
        <c:crossBetween val="midCat"/>
      </c:valAx>
      <c:valAx>
        <c:axId val="451240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40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НЕЗАВИС!$AK$9:$AK$33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АД_Регр_Н_2!$C$33:$C$57</c:f>
              <c:numCache>
                <c:formatCode>General</c:formatCode>
                <c:ptCount val="25"/>
                <c:pt idx="0">
                  <c:v>-303548.42588046158</c:v>
                </c:pt>
                <c:pt idx="1">
                  <c:v>-290040.94365778822</c:v>
                </c:pt>
                <c:pt idx="2">
                  <c:v>195889.1615876368</c:v>
                </c:pt>
                <c:pt idx="3">
                  <c:v>375995.25007648766</c:v>
                </c:pt>
                <c:pt idx="4">
                  <c:v>73712.208955552429</c:v>
                </c:pt>
                <c:pt idx="5">
                  <c:v>308107.50827495381</c:v>
                </c:pt>
                <c:pt idx="6">
                  <c:v>96994.488033345435</c:v>
                </c:pt>
                <c:pt idx="7">
                  <c:v>23731.783273485955</c:v>
                </c:pt>
                <c:pt idx="8">
                  <c:v>-377322.2959778253</c:v>
                </c:pt>
                <c:pt idx="9">
                  <c:v>429513.60955610126</c:v>
                </c:pt>
                <c:pt idx="10">
                  <c:v>564187.68947230745</c:v>
                </c:pt>
                <c:pt idx="11">
                  <c:v>-1539973.0184104908</c:v>
                </c:pt>
                <c:pt idx="12">
                  <c:v>-450333.00912133325</c:v>
                </c:pt>
                <c:pt idx="13">
                  <c:v>-201546.3175929226</c:v>
                </c:pt>
                <c:pt idx="14">
                  <c:v>104372.26647476852</c:v>
                </c:pt>
                <c:pt idx="15">
                  <c:v>270493.42735881358</c:v>
                </c:pt>
                <c:pt idx="16">
                  <c:v>-758413.45723023266</c:v>
                </c:pt>
                <c:pt idx="17">
                  <c:v>-241970.77349358611</c:v>
                </c:pt>
                <c:pt idx="18">
                  <c:v>724705.25695267878</c:v>
                </c:pt>
                <c:pt idx="19">
                  <c:v>-140672.96130407415</c:v>
                </c:pt>
                <c:pt idx="20">
                  <c:v>1692166.7765901834</c:v>
                </c:pt>
                <c:pt idx="21">
                  <c:v>647757.49122387171</c:v>
                </c:pt>
                <c:pt idx="22">
                  <c:v>-588020.15362033248</c:v>
                </c:pt>
                <c:pt idx="23">
                  <c:v>33143.597502466291</c:v>
                </c:pt>
                <c:pt idx="24">
                  <c:v>-648929.15904366598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42C-4FF0-BDB8-D89055ED4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41360"/>
        <c:axId val="451241752"/>
      </c:scatterChart>
      <c:valAx>
        <c:axId val="45124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x6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241752"/>
        <c:crosses val="autoZero"/>
        <c:crossBetween val="midCat"/>
      </c:valAx>
      <c:valAx>
        <c:axId val="451241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41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НЕЗАВИС!$AL$9:$AL$33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АД_Регр_Н_2!$C$33:$C$57</c:f>
              <c:numCache>
                <c:formatCode>General</c:formatCode>
                <c:ptCount val="25"/>
                <c:pt idx="0">
                  <c:v>-303548.42588046158</c:v>
                </c:pt>
                <c:pt idx="1">
                  <c:v>-290040.94365778822</c:v>
                </c:pt>
                <c:pt idx="2">
                  <c:v>195889.1615876368</c:v>
                </c:pt>
                <c:pt idx="3">
                  <c:v>375995.25007648766</c:v>
                </c:pt>
                <c:pt idx="4">
                  <c:v>73712.208955552429</c:v>
                </c:pt>
                <c:pt idx="5">
                  <c:v>308107.50827495381</c:v>
                </c:pt>
                <c:pt idx="6">
                  <c:v>96994.488033345435</c:v>
                </c:pt>
                <c:pt idx="7">
                  <c:v>23731.783273485955</c:v>
                </c:pt>
                <c:pt idx="8">
                  <c:v>-377322.2959778253</c:v>
                </c:pt>
                <c:pt idx="9">
                  <c:v>429513.60955610126</c:v>
                </c:pt>
                <c:pt idx="10">
                  <c:v>564187.68947230745</c:v>
                </c:pt>
                <c:pt idx="11">
                  <c:v>-1539973.0184104908</c:v>
                </c:pt>
                <c:pt idx="12">
                  <c:v>-450333.00912133325</c:v>
                </c:pt>
                <c:pt idx="13">
                  <c:v>-201546.3175929226</c:v>
                </c:pt>
                <c:pt idx="14">
                  <c:v>104372.26647476852</c:v>
                </c:pt>
                <c:pt idx="15">
                  <c:v>270493.42735881358</c:v>
                </c:pt>
                <c:pt idx="16">
                  <c:v>-758413.45723023266</c:v>
                </c:pt>
                <c:pt idx="17">
                  <c:v>-241970.77349358611</c:v>
                </c:pt>
                <c:pt idx="18">
                  <c:v>724705.25695267878</c:v>
                </c:pt>
                <c:pt idx="19">
                  <c:v>-140672.96130407415</c:v>
                </c:pt>
                <c:pt idx="20">
                  <c:v>1692166.7765901834</c:v>
                </c:pt>
                <c:pt idx="21">
                  <c:v>647757.49122387171</c:v>
                </c:pt>
                <c:pt idx="22">
                  <c:v>-588020.15362033248</c:v>
                </c:pt>
                <c:pt idx="23">
                  <c:v>33143.597502466291</c:v>
                </c:pt>
                <c:pt idx="24">
                  <c:v>-648929.15904366598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411-474F-A95F-554948E2A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167280"/>
        <c:axId val="451170024"/>
      </c:scatterChart>
      <c:valAx>
        <c:axId val="45116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x7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170024"/>
        <c:crosses val="autoZero"/>
        <c:crossBetween val="midCat"/>
      </c:valAx>
      <c:valAx>
        <c:axId val="451170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167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x8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НЕЗАВИС!$AM$9:$AM$33</c:f>
              <c:numCache>
                <c:formatCode>_(* #,##0.00_);_(* \(#,##0.00\);_(* "-"??_);_(@_)</c:formatCode>
                <c:ptCount val="25"/>
                <c:pt idx="0">
                  <c:v>6171</c:v>
                </c:pt>
                <c:pt idx="1">
                  <c:v>7260</c:v>
                </c:pt>
                <c:pt idx="2">
                  <c:v>8067</c:v>
                </c:pt>
                <c:pt idx="3">
                  <c:v>5545</c:v>
                </c:pt>
                <c:pt idx="4">
                  <c:v>6932</c:v>
                </c:pt>
                <c:pt idx="5">
                  <c:v>8376</c:v>
                </c:pt>
                <c:pt idx="6">
                  <c:v>9347</c:v>
                </c:pt>
                <c:pt idx="7">
                  <c:v>9940</c:v>
                </c:pt>
                <c:pt idx="8">
                  <c:v>12515</c:v>
                </c:pt>
                <c:pt idx="9">
                  <c:v>124800</c:v>
                </c:pt>
                <c:pt idx="10">
                  <c:v>174200</c:v>
                </c:pt>
                <c:pt idx="11">
                  <c:v>113200</c:v>
                </c:pt>
                <c:pt idx="12">
                  <c:v>143800</c:v>
                </c:pt>
                <c:pt idx="13">
                  <c:v>188000</c:v>
                </c:pt>
                <c:pt idx="14">
                  <c:v>199800</c:v>
                </c:pt>
                <c:pt idx="15">
                  <c:v>228300</c:v>
                </c:pt>
                <c:pt idx="16">
                  <c:v>229030</c:v>
                </c:pt>
                <c:pt idx="17">
                  <c:v>149110</c:v>
                </c:pt>
                <c:pt idx="18">
                  <c:v>118194.6</c:v>
                </c:pt>
                <c:pt idx="19">
                  <c:v>148623.4</c:v>
                </c:pt>
                <c:pt idx="20">
                  <c:v>197017.5</c:v>
                </c:pt>
                <c:pt idx="21">
                  <c:v>184295.2</c:v>
                </c:pt>
                <c:pt idx="22">
                  <c:v>135211</c:v>
                </c:pt>
                <c:pt idx="23">
                  <c:v>205600</c:v>
                </c:pt>
                <c:pt idx="24">
                  <c:v>295500</c:v>
                </c:pt>
              </c:numCache>
            </c:numRef>
          </c:xVal>
          <c:yVal>
            <c:numRef>
              <c:f>АД_Регр_Н_2!$C$33:$C$57</c:f>
              <c:numCache>
                <c:formatCode>General</c:formatCode>
                <c:ptCount val="25"/>
                <c:pt idx="0">
                  <c:v>-303548.42588046158</c:v>
                </c:pt>
                <c:pt idx="1">
                  <c:v>-290040.94365778822</c:v>
                </c:pt>
                <c:pt idx="2">
                  <c:v>195889.1615876368</c:v>
                </c:pt>
                <c:pt idx="3">
                  <c:v>375995.25007648766</c:v>
                </c:pt>
                <c:pt idx="4">
                  <c:v>73712.208955552429</c:v>
                </c:pt>
                <c:pt idx="5">
                  <c:v>308107.50827495381</c:v>
                </c:pt>
                <c:pt idx="6">
                  <c:v>96994.488033345435</c:v>
                </c:pt>
                <c:pt idx="7">
                  <c:v>23731.783273485955</c:v>
                </c:pt>
                <c:pt idx="8">
                  <c:v>-377322.2959778253</c:v>
                </c:pt>
                <c:pt idx="9">
                  <c:v>429513.60955610126</c:v>
                </c:pt>
                <c:pt idx="10">
                  <c:v>564187.68947230745</c:v>
                </c:pt>
                <c:pt idx="11">
                  <c:v>-1539973.0184104908</c:v>
                </c:pt>
                <c:pt idx="12">
                  <c:v>-450333.00912133325</c:v>
                </c:pt>
                <c:pt idx="13">
                  <c:v>-201546.3175929226</c:v>
                </c:pt>
                <c:pt idx="14">
                  <c:v>104372.26647476852</c:v>
                </c:pt>
                <c:pt idx="15">
                  <c:v>270493.42735881358</c:v>
                </c:pt>
                <c:pt idx="16">
                  <c:v>-758413.45723023266</c:v>
                </c:pt>
                <c:pt idx="17">
                  <c:v>-241970.77349358611</c:v>
                </c:pt>
                <c:pt idx="18">
                  <c:v>724705.25695267878</c:v>
                </c:pt>
                <c:pt idx="19">
                  <c:v>-140672.96130407415</c:v>
                </c:pt>
                <c:pt idx="20">
                  <c:v>1692166.7765901834</c:v>
                </c:pt>
                <c:pt idx="21">
                  <c:v>647757.49122387171</c:v>
                </c:pt>
                <c:pt idx="22">
                  <c:v>-588020.15362033248</c:v>
                </c:pt>
                <c:pt idx="23">
                  <c:v>33143.597502466291</c:v>
                </c:pt>
                <c:pt idx="24">
                  <c:v>-648929.15904366598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CD8-4DBF-896A-ED5789355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172376"/>
        <c:axId val="451169240"/>
      </c:scatterChart>
      <c:valAx>
        <c:axId val="451172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x8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169240"/>
        <c:crosses val="autoZero"/>
        <c:crossBetween val="midCat"/>
      </c:valAx>
      <c:valAx>
        <c:axId val="451169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172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НЕЗАВИС!$AN$9:$AN$33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АД_Регр_Н_2!$C$33:$C$57</c:f>
              <c:numCache>
                <c:formatCode>General</c:formatCode>
                <c:ptCount val="25"/>
                <c:pt idx="0">
                  <c:v>-303548.42588046158</c:v>
                </c:pt>
                <c:pt idx="1">
                  <c:v>-290040.94365778822</c:v>
                </c:pt>
                <c:pt idx="2">
                  <c:v>195889.1615876368</c:v>
                </c:pt>
                <c:pt idx="3">
                  <c:v>375995.25007648766</c:v>
                </c:pt>
                <c:pt idx="4">
                  <c:v>73712.208955552429</c:v>
                </c:pt>
                <c:pt idx="5">
                  <c:v>308107.50827495381</c:v>
                </c:pt>
                <c:pt idx="6">
                  <c:v>96994.488033345435</c:v>
                </c:pt>
                <c:pt idx="7">
                  <c:v>23731.783273485955</c:v>
                </c:pt>
                <c:pt idx="8">
                  <c:v>-377322.2959778253</c:v>
                </c:pt>
                <c:pt idx="9">
                  <c:v>429513.60955610126</c:v>
                </c:pt>
                <c:pt idx="10">
                  <c:v>564187.68947230745</c:v>
                </c:pt>
                <c:pt idx="11">
                  <c:v>-1539973.0184104908</c:v>
                </c:pt>
                <c:pt idx="12">
                  <c:v>-450333.00912133325</c:v>
                </c:pt>
                <c:pt idx="13">
                  <c:v>-201546.3175929226</c:v>
                </c:pt>
                <c:pt idx="14">
                  <c:v>104372.26647476852</c:v>
                </c:pt>
                <c:pt idx="15">
                  <c:v>270493.42735881358</c:v>
                </c:pt>
                <c:pt idx="16">
                  <c:v>-758413.45723023266</c:v>
                </c:pt>
                <c:pt idx="17">
                  <c:v>-241970.77349358611</c:v>
                </c:pt>
                <c:pt idx="18">
                  <c:v>724705.25695267878</c:v>
                </c:pt>
                <c:pt idx="19">
                  <c:v>-140672.96130407415</c:v>
                </c:pt>
                <c:pt idx="20">
                  <c:v>1692166.7765901834</c:v>
                </c:pt>
                <c:pt idx="21">
                  <c:v>647757.49122387171</c:v>
                </c:pt>
                <c:pt idx="22">
                  <c:v>-588020.15362033248</c:v>
                </c:pt>
                <c:pt idx="23">
                  <c:v>33143.597502466291</c:v>
                </c:pt>
                <c:pt idx="24">
                  <c:v>-648929.15904366598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0AB-455D-89E5-7289BECE7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168456"/>
        <c:axId val="451167672"/>
      </c:scatterChart>
      <c:valAx>
        <c:axId val="451168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x9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167672"/>
        <c:crosses val="autoZero"/>
        <c:crossBetween val="midCat"/>
      </c:valAx>
      <c:valAx>
        <c:axId val="4511676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168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АД_Регр_Н_2!$F$33:$F$57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АД_Регр_Н_2!$G$33:$G$57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99A-4272-B47D-631CC411F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166888"/>
        <c:axId val="451171200"/>
      </c:scatterChart>
      <c:valAx>
        <c:axId val="451166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171200"/>
        <c:crosses val="autoZero"/>
        <c:crossBetween val="midCat"/>
      </c:valAx>
      <c:valAx>
        <c:axId val="451171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166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НЕЗАВИС!$AS$9:$AS$33</c:f>
              <c:numCache>
                <c:formatCode>_(* #,##0.00_);_(* \(#,##0.00\);_(* "-"??_);_(@_)</c:formatCode>
                <c:ptCount val="25"/>
                <c:pt idx="0">
                  <c:v>803.2</c:v>
                </c:pt>
                <c:pt idx="1">
                  <c:v>787.6</c:v>
                </c:pt>
                <c:pt idx="2">
                  <c:v>1472.8</c:v>
                </c:pt>
                <c:pt idx="3">
                  <c:v>1154.5999999999999</c:v>
                </c:pt>
                <c:pt idx="4">
                  <c:v>1508.7</c:v>
                </c:pt>
                <c:pt idx="5">
                  <c:v>2482.9</c:v>
                </c:pt>
                <c:pt idx="6">
                  <c:v>1857.2</c:v>
                </c:pt>
                <c:pt idx="7">
                  <c:v>2060.4</c:v>
                </c:pt>
                <c:pt idx="8">
                  <c:v>4530.7</c:v>
                </c:pt>
                <c:pt idx="9">
                  <c:v>15656</c:v>
                </c:pt>
                <c:pt idx="10">
                  <c:v>8611.9</c:v>
                </c:pt>
                <c:pt idx="11">
                  <c:v>5657.4</c:v>
                </c:pt>
                <c:pt idx="12">
                  <c:v>3793.5</c:v>
                </c:pt>
                <c:pt idx="13">
                  <c:v>159868</c:v>
                </c:pt>
                <c:pt idx="14">
                  <c:v>82607</c:v>
                </c:pt>
                <c:pt idx="15">
                  <c:v>108107</c:v>
                </c:pt>
                <c:pt idx="16">
                  <c:v>77801</c:v>
                </c:pt>
                <c:pt idx="17">
                  <c:v>66718</c:v>
                </c:pt>
                <c:pt idx="18">
                  <c:v>65314</c:v>
                </c:pt>
                <c:pt idx="19">
                  <c:v>85326</c:v>
                </c:pt>
                <c:pt idx="20">
                  <c:v>69873</c:v>
                </c:pt>
                <c:pt idx="21">
                  <c:v>93903</c:v>
                </c:pt>
                <c:pt idx="22">
                  <c:v>126244</c:v>
                </c:pt>
                <c:pt idx="23">
                  <c:v>103800</c:v>
                </c:pt>
                <c:pt idx="24">
                  <c:v>115425</c:v>
                </c:pt>
              </c:numCache>
            </c:numRef>
          </c:xVal>
          <c:yVal>
            <c:numRef>
              <c:f>АД_Регр_Н_2_без_х1!$C$32:$C$56</c:f>
              <c:numCache>
                <c:formatCode>General</c:formatCode>
                <c:ptCount val="25"/>
                <c:pt idx="0">
                  <c:v>-180222.2507552426</c:v>
                </c:pt>
                <c:pt idx="1">
                  <c:v>-208730.24237290665</c:v>
                </c:pt>
                <c:pt idx="2">
                  <c:v>185071.16956683877</c:v>
                </c:pt>
                <c:pt idx="3">
                  <c:v>182647.3045292946</c:v>
                </c:pt>
                <c:pt idx="4">
                  <c:v>-191568.02189297741</c:v>
                </c:pt>
                <c:pt idx="5">
                  <c:v>-59986.74795781076</c:v>
                </c:pt>
                <c:pt idx="6">
                  <c:v>-203218.55040093046</c:v>
                </c:pt>
                <c:pt idx="7">
                  <c:v>168483.11580258142</c:v>
                </c:pt>
                <c:pt idx="8">
                  <c:v>-74055.026518260129</c:v>
                </c:pt>
                <c:pt idx="9">
                  <c:v>797432.05976473913</c:v>
                </c:pt>
                <c:pt idx="10">
                  <c:v>864403.92118182778</c:v>
                </c:pt>
                <c:pt idx="11">
                  <c:v>-1258333.3644512314</c:v>
                </c:pt>
                <c:pt idx="12">
                  <c:v>-692637.10841836687</c:v>
                </c:pt>
                <c:pt idx="13">
                  <c:v>153125.88011248969</c:v>
                </c:pt>
                <c:pt idx="14">
                  <c:v>-356155.30909949727</c:v>
                </c:pt>
                <c:pt idx="15">
                  <c:v>-8642.0056661330163</c:v>
                </c:pt>
                <c:pt idx="16">
                  <c:v>-984558.71500447206</c:v>
                </c:pt>
                <c:pt idx="17">
                  <c:v>51585.118332814425</c:v>
                </c:pt>
                <c:pt idx="18">
                  <c:v>1088844.5525979958</c:v>
                </c:pt>
                <c:pt idx="19">
                  <c:v>-521398.94593883678</c:v>
                </c:pt>
                <c:pt idx="20">
                  <c:v>1820286.4549166709</c:v>
                </c:pt>
                <c:pt idx="21">
                  <c:v>838801.43333094567</c:v>
                </c:pt>
                <c:pt idx="22">
                  <c:v>-456894.34719808027</c:v>
                </c:pt>
                <c:pt idx="23">
                  <c:v>-406502.09663012996</c:v>
                </c:pt>
                <c:pt idx="24">
                  <c:v>-547778.2778314203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9D7-4898-BB54-71FCEF3D0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171984"/>
        <c:axId val="451172768"/>
      </c:scatterChart>
      <c:valAx>
        <c:axId val="45117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x2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172768"/>
        <c:crosses val="autoZero"/>
        <c:crossBetween val="midCat"/>
      </c:valAx>
      <c:valAx>
        <c:axId val="451172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171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НЕЗАВИС!$AT$9:$AT$33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АД_Регр_Н_2_без_х1!$C$32:$C$56</c:f>
              <c:numCache>
                <c:formatCode>General</c:formatCode>
                <c:ptCount val="25"/>
                <c:pt idx="0">
                  <c:v>-180222.2507552426</c:v>
                </c:pt>
                <c:pt idx="1">
                  <c:v>-208730.24237290665</c:v>
                </c:pt>
                <c:pt idx="2">
                  <c:v>185071.16956683877</c:v>
                </c:pt>
                <c:pt idx="3">
                  <c:v>182647.3045292946</c:v>
                </c:pt>
                <c:pt idx="4">
                  <c:v>-191568.02189297741</c:v>
                </c:pt>
                <c:pt idx="5">
                  <c:v>-59986.74795781076</c:v>
                </c:pt>
                <c:pt idx="6">
                  <c:v>-203218.55040093046</c:v>
                </c:pt>
                <c:pt idx="7">
                  <c:v>168483.11580258142</c:v>
                </c:pt>
                <c:pt idx="8">
                  <c:v>-74055.026518260129</c:v>
                </c:pt>
                <c:pt idx="9">
                  <c:v>797432.05976473913</c:v>
                </c:pt>
                <c:pt idx="10">
                  <c:v>864403.92118182778</c:v>
                </c:pt>
                <c:pt idx="11">
                  <c:v>-1258333.3644512314</c:v>
                </c:pt>
                <c:pt idx="12">
                  <c:v>-692637.10841836687</c:v>
                </c:pt>
                <c:pt idx="13">
                  <c:v>153125.88011248969</c:v>
                </c:pt>
                <c:pt idx="14">
                  <c:v>-356155.30909949727</c:v>
                </c:pt>
                <c:pt idx="15">
                  <c:v>-8642.0056661330163</c:v>
                </c:pt>
                <c:pt idx="16">
                  <c:v>-984558.71500447206</c:v>
                </c:pt>
                <c:pt idx="17">
                  <c:v>51585.118332814425</c:v>
                </c:pt>
                <c:pt idx="18">
                  <c:v>1088844.5525979958</c:v>
                </c:pt>
                <c:pt idx="19">
                  <c:v>-521398.94593883678</c:v>
                </c:pt>
                <c:pt idx="20">
                  <c:v>1820286.4549166709</c:v>
                </c:pt>
                <c:pt idx="21">
                  <c:v>838801.43333094567</c:v>
                </c:pt>
                <c:pt idx="22">
                  <c:v>-456894.34719808027</c:v>
                </c:pt>
                <c:pt idx="23">
                  <c:v>-406502.09663012996</c:v>
                </c:pt>
                <c:pt idx="24">
                  <c:v>-547778.2778314203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811-4D68-A9E4-677B6B859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169632"/>
        <c:axId val="451173160"/>
      </c:scatterChart>
      <c:valAx>
        <c:axId val="45116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x3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173160"/>
        <c:crosses val="autoZero"/>
        <c:crossBetween val="midCat"/>
      </c:valAx>
      <c:valAx>
        <c:axId val="451173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169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НЕЗАВИС!$AU$9:$AU$33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АД_Регр_Н_2_без_х1!$C$32:$C$56</c:f>
              <c:numCache>
                <c:formatCode>General</c:formatCode>
                <c:ptCount val="25"/>
                <c:pt idx="0">
                  <c:v>-180222.2507552426</c:v>
                </c:pt>
                <c:pt idx="1">
                  <c:v>-208730.24237290665</c:v>
                </c:pt>
                <c:pt idx="2">
                  <c:v>185071.16956683877</c:v>
                </c:pt>
                <c:pt idx="3">
                  <c:v>182647.3045292946</c:v>
                </c:pt>
                <c:pt idx="4">
                  <c:v>-191568.02189297741</c:v>
                </c:pt>
                <c:pt idx="5">
                  <c:v>-59986.74795781076</c:v>
                </c:pt>
                <c:pt idx="6">
                  <c:v>-203218.55040093046</c:v>
                </c:pt>
                <c:pt idx="7">
                  <c:v>168483.11580258142</c:v>
                </c:pt>
                <c:pt idx="8">
                  <c:v>-74055.026518260129</c:v>
                </c:pt>
                <c:pt idx="9">
                  <c:v>797432.05976473913</c:v>
                </c:pt>
                <c:pt idx="10">
                  <c:v>864403.92118182778</c:v>
                </c:pt>
                <c:pt idx="11">
                  <c:v>-1258333.3644512314</c:v>
                </c:pt>
                <c:pt idx="12">
                  <c:v>-692637.10841836687</c:v>
                </c:pt>
                <c:pt idx="13">
                  <c:v>153125.88011248969</c:v>
                </c:pt>
                <c:pt idx="14">
                  <c:v>-356155.30909949727</c:v>
                </c:pt>
                <c:pt idx="15">
                  <c:v>-8642.0056661330163</c:v>
                </c:pt>
                <c:pt idx="16">
                  <c:v>-984558.71500447206</c:v>
                </c:pt>
                <c:pt idx="17">
                  <c:v>51585.118332814425</c:v>
                </c:pt>
                <c:pt idx="18">
                  <c:v>1088844.5525979958</c:v>
                </c:pt>
                <c:pt idx="19">
                  <c:v>-521398.94593883678</c:v>
                </c:pt>
                <c:pt idx="20">
                  <c:v>1820286.4549166709</c:v>
                </c:pt>
                <c:pt idx="21">
                  <c:v>838801.43333094567</c:v>
                </c:pt>
                <c:pt idx="22">
                  <c:v>-456894.34719808027</c:v>
                </c:pt>
                <c:pt idx="23">
                  <c:v>-406502.09663012996</c:v>
                </c:pt>
                <c:pt idx="24">
                  <c:v>-547778.2778314203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B00-4437-BF8D-3477673A4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166104"/>
        <c:axId val="451166496"/>
      </c:scatterChart>
      <c:valAx>
        <c:axId val="451166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x4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166496"/>
        <c:crosses val="autoZero"/>
        <c:crossBetween val="midCat"/>
      </c:valAx>
      <c:valAx>
        <c:axId val="451166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166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НЕЗАВИС!$AV$9:$AV$33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АД_Регр_Н_2_без_х1!$C$32:$C$56</c:f>
              <c:numCache>
                <c:formatCode>General</c:formatCode>
                <c:ptCount val="25"/>
                <c:pt idx="0">
                  <c:v>-180222.2507552426</c:v>
                </c:pt>
                <c:pt idx="1">
                  <c:v>-208730.24237290665</c:v>
                </c:pt>
                <c:pt idx="2">
                  <c:v>185071.16956683877</c:v>
                </c:pt>
                <c:pt idx="3">
                  <c:v>182647.3045292946</c:v>
                </c:pt>
                <c:pt idx="4">
                  <c:v>-191568.02189297741</c:v>
                </c:pt>
                <c:pt idx="5">
                  <c:v>-59986.74795781076</c:v>
                </c:pt>
                <c:pt idx="6">
                  <c:v>-203218.55040093046</c:v>
                </c:pt>
                <c:pt idx="7">
                  <c:v>168483.11580258142</c:v>
                </c:pt>
                <c:pt idx="8">
                  <c:v>-74055.026518260129</c:v>
                </c:pt>
                <c:pt idx="9">
                  <c:v>797432.05976473913</c:v>
                </c:pt>
                <c:pt idx="10">
                  <c:v>864403.92118182778</c:v>
                </c:pt>
                <c:pt idx="11">
                  <c:v>-1258333.3644512314</c:v>
                </c:pt>
                <c:pt idx="12">
                  <c:v>-692637.10841836687</c:v>
                </c:pt>
                <c:pt idx="13">
                  <c:v>153125.88011248969</c:v>
                </c:pt>
                <c:pt idx="14">
                  <c:v>-356155.30909949727</c:v>
                </c:pt>
                <c:pt idx="15">
                  <c:v>-8642.0056661330163</c:v>
                </c:pt>
                <c:pt idx="16">
                  <c:v>-984558.71500447206</c:v>
                </c:pt>
                <c:pt idx="17">
                  <c:v>51585.118332814425</c:v>
                </c:pt>
                <c:pt idx="18">
                  <c:v>1088844.5525979958</c:v>
                </c:pt>
                <c:pt idx="19">
                  <c:v>-521398.94593883678</c:v>
                </c:pt>
                <c:pt idx="20">
                  <c:v>1820286.4549166709</c:v>
                </c:pt>
                <c:pt idx="21">
                  <c:v>838801.43333094567</c:v>
                </c:pt>
                <c:pt idx="22">
                  <c:v>-456894.34719808027</c:v>
                </c:pt>
                <c:pt idx="23">
                  <c:v>-406502.09663012996</c:v>
                </c:pt>
                <c:pt idx="24">
                  <c:v>-547778.2778314203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959-420E-9E22-EDEFCB1A0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07520"/>
        <c:axId val="451913792"/>
      </c:scatterChart>
      <c:valAx>
        <c:axId val="45190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913792"/>
        <c:crosses val="autoZero"/>
        <c:crossBetween val="midCat"/>
      </c:valAx>
      <c:valAx>
        <c:axId val="451913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07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НЕЗАВИС!$AW$9:$AW$33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АД_Регр_Н_2_без_х1!$C$32:$C$56</c:f>
              <c:numCache>
                <c:formatCode>General</c:formatCode>
                <c:ptCount val="25"/>
                <c:pt idx="0">
                  <c:v>-180222.2507552426</c:v>
                </c:pt>
                <c:pt idx="1">
                  <c:v>-208730.24237290665</c:v>
                </c:pt>
                <c:pt idx="2">
                  <c:v>185071.16956683877</c:v>
                </c:pt>
                <c:pt idx="3">
                  <c:v>182647.3045292946</c:v>
                </c:pt>
                <c:pt idx="4">
                  <c:v>-191568.02189297741</c:v>
                </c:pt>
                <c:pt idx="5">
                  <c:v>-59986.74795781076</c:v>
                </c:pt>
                <c:pt idx="6">
                  <c:v>-203218.55040093046</c:v>
                </c:pt>
                <c:pt idx="7">
                  <c:v>168483.11580258142</c:v>
                </c:pt>
                <c:pt idx="8">
                  <c:v>-74055.026518260129</c:v>
                </c:pt>
                <c:pt idx="9">
                  <c:v>797432.05976473913</c:v>
                </c:pt>
                <c:pt idx="10">
                  <c:v>864403.92118182778</c:v>
                </c:pt>
                <c:pt idx="11">
                  <c:v>-1258333.3644512314</c:v>
                </c:pt>
                <c:pt idx="12">
                  <c:v>-692637.10841836687</c:v>
                </c:pt>
                <c:pt idx="13">
                  <c:v>153125.88011248969</c:v>
                </c:pt>
                <c:pt idx="14">
                  <c:v>-356155.30909949727</c:v>
                </c:pt>
                <c:pt idx="15">
                  <c:v>-8642.0056661330163</c:v>
                </c:pt>
                <c:pt idx="16">
                  <c:v>-984558.71500447206</c:v>
                </c:pt>
                <c:pt idx="17">
                  <c:v>51585.118332814425</c:v>
                </c:pt>
                <c:pt idx="18">
                  <c:v>1088844.5525979958</c:v>
                </c:pt>
                <c:pt idx="19">
                  <c:v>-521398.94593883678</c:v>
                </c:pt>
                <c:pt idx="20">
                  <c:v>1820286.4549166709</c:v>
                </c:pt>
                <c:pt idx="21">
                  <c:v>838801.43333094567</c:v>
                </c:pt>
                <c:pt idx="22">
                  <c:v>-456894.34719808027</c:v>
                </c:pt>
                <c:pt idx="23">
                  <c:v>-406502.09663012996</c:v>
                </c:pt>
                <c:pt idx="24">
                  <c:v>-547778.2778314203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C16-4217-BAE3-8237A4685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12224"/>
        <c:axId val="451908696"/>
      </c:scatterChart>
      <c:valAx>
        <c:axId val="4519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x6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908696"/>
        <c:crosses val="autoZero"/>
        <c:crossBetween val="midCat"/>
      </c:valAx>
      <c:valAx>
        <c:axId val="451908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12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НЕЗАВИС!$AX$9:$AX$33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АД_Регр_Н_2_без_х1!$C$32:$C$56</c:f>
              <c:numCache>
                <c:formatCode>General</c:formatCode>
                <c:ptCount val="25"/>
                <c:pt idx="0">
                  <c:v>-180222.2507552426</c:v>
                </c:pt>
                <c:pt idx="1">
                  <c:v>-208730.24237290665</c:v>
                </c:pt>
                <c:pt idx="2">
                  <c:v>185071.16956683877</c:v>
                </c:pt>
                <c:pt idx="3">
                  <c:v>182647.3045292946</c:v>
                </c:pt>
                <c:pt idx="4">
                  <c:v>-191568.02189297741</c:v>
                </c:pt>
                <c:pt idx="5">
                  <c:v>-59986.74795781076</c:v>
                </c:pt>
                <c:pt idx="6">
                  <c:v>-203218.55040093046</c:v>
                </c:pt>
                <c:pt idx="7">
                  <c:v>168483.11580258142</c:v>
                </c:pt>
                <c:pt idx="8">
                  <c:v>-74055.026518260129</c:v>
                </c:pt>
                <c:pt idx="9">
                  <c:v>797432.05976473913</c:v>
                </c:pt>
                <c:pt idx="10">
                  <c:v>864403.92118182778</c:v>
                </c:pt>
                <c:pt idx="11">
                  <c:v>-1258333.3644512314</c:v>
                </c:pt>
                <c:pt idx="12">
                  <c:v>-692637.10841836687</c:v>
                </c:pt>
                <c:pt idx="13">
                  <c:v>153125.88011248969</c:v>
                </c:pt>
                <c:pt idx="14">
                  <c:v>-356155.30909949727</c:v>
                </c:pt>
                <c:pt idx="15">
                  <c:v>-8642.0056661330163</c:v>
                </c:pt>
                <c:pt idx="16">
                  <c:v>-984558.71500447206</c:v>
                </c:pt>
                <c:pt idx="17">
                  <c:v>51585.118332814425</c:v>
                </c:pt>
                <c:pt idx="18">
                  <c:v>1088844.5525979958</c:v>
                </c:pt>
                <c:pt idx="19">
                  <c:v>-521398.94593883678</c:v>
                </c:pt>
                <c:pt idx="20">
                  <c:v>1820286.4549166709</c:v>
                </c:pt>
                <c:pt idx="21">
                  <c:v>838801.43333094567</c:v>
                </c:pt>
                <c:pt idx="22">
                  <c:v>-456894.34719808027</c:v>
                </c:pt>
                <c:pt idx="23">
                  <c:v>-406502.09663012996</c:v>
                </c:pt>
                <c:pt idx="24">
                  <c:v>-547778.2778314203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7BB-4AA7-8A8C-DFBF9BFBB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11048"/>
        <c:axId val="451909480"/>
      </c:scatterChart>
      <c:valAx>
        <c:axId val="451911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x7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909480"/>
        <c:crosses val="autoZero"/>
        <c:crossBetween val="midCat"/>
      </c:valAx>
      <c:valAx>
        <c:axId val="451909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11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x8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НЕЗАВИС!$AY$9:$AY$33</c:f>
              <c:numCache>
                <c:formatCode>_(* #,##0.00_);_(* \(#,##0.00\);_(* "-"??_);_(@_)</c:formatCode>
                <c:ptCount val="25"/>
                <c:pt idx="0">
                  <c:v>6171</c:v>
                </c:pt>
                <c:pt idx="1">
                  <c:v>7260</c:v>
                </c:pt>
                <c:pt idx="2">
                  <c:v>8067</c:v>
                </c:pt>
                <c:pt idx="3">
                  <c:v>5545</c:v>
                </c:pt>
                <c:pt idx="4">
                  <c:v>6932</c:v>
                </c:pt>
                <c:pt idx="5">
                  <c:v>8376</c:v>
                </c:pt>
                <c:pt idx="6">
                  <c:v>9347</c:v>
                </c:pt>
                <c:pt idx="7">
                  <c:v>9940</c:v>
                </c:pt>
                <c:pt idx="8">
                  <c:v>12515</c:v>
                </c:pt>
                <c:pt idx="9">
                  <c:v>124800</c:v>
                </c:pt>
                <c:pt idx="10">
                  <c:v>174200</c:v>
                </c:pt>
                <c:pt idx="11">
                  <c:v>113200</c:v>
                </c:pt>
                <c:pt idx="12">
                  <c:v>143800</c:v>
                </c:pt>
                <c:pt idx="13">
                  <c:v>188000</c:v>
                </c:pt>
                <c:pt idx="14">
                  <c:v>199800</c:v>
                </c:pt>
                <c:pt idx="15">
                  <c:v>228300</c:v>
                </c:pt>
                <c:pt idx="16">
                  <c:v>229030</c:v>
                </c:pt>
                <c:pt idx="17">
                  <c:v>149110</c:v>
                </c:pt>
                <c:pt idx="18">
                  <c:v>118194.6</c:v>
                </c:pt>
                <c:pt idx="19">
                  <c:v>148623.4</c:v>
                </c:pt>
                <c:pt idx="20">
                  <c:v>197017.5</c:v>
                </c:pt>
                <c:pt idx="21">
                  <c:v>184295.2</c:v>
                </c:pt>
                <c:pt idx="22">
                  <c:v>135211</c:v>
                </c:pt>
                <c:pt idx="23">
                  <c:v>205600</c:v>
                </c:pt>
                <c:pt idx="24">
                  <c:v>295500</c:v>
                </c:pt>
              </c:numCache>
            </c:numRef>
          </c:xVal>
          <c:yVal>
            <c:numRef>
              <c:f>АД_Регр_Н_2_без_х1!$C$32:$C$56</c:f>
              <c:numCache>
                <c:formatCode>General</c:formatCode>
                <c:ptCount val="25"/>
                <c:pt idx="0">
                  <c:v>-180222.2507552426</c:v>
                </c:pt>
                <c:pt idx="1">
                  <c:v>-208730.24237290665</c:v>
                </c:pt>
                <c:pt idx="2">
                  <c:v>185071.16956683877</c:v>
                </c:pt>
                <c:pt idx="3">
                  <c:v>182647.3045292946</c:v>
                </c:pt>
                <c:pt idx="4">
                  <c:v>-191568.02189297741</c:v>
                </c:pt>
                <c:pt idx="5">
                  <c:v>-59986.74795781076</c:v>
                </c:pt>
                <c:pt idx="6">
                  <c:v>-203218.55040093046</c:v>
                </c:pt>
                <c:pt idx="7">
                  <c:v>168483.11580258142</c:v>
                </c:pt>
                <c:pt idx="8">
                  <c:v>-74055.026518260129</c:v>
                </c:pt>
                <c:pt idx="9">
                  <c:v>797432.05976473913</c:v>
                </c:pt>
                <c:pt idx="10">
                  <c:v>864403.92118182778</c:v>
                </c:pt>
                <c:pt idx="11">
                  <c:v>-1258333.3644512314</c:v>
                </c:pt>
                <c:pt idx="12">
                  <c:v>-692637.10841836687</c:v>
                </c:pt>
                <c:pt idx="13">
                  <c:v>153125.88011248969</c:v>
                </c:pt>
                <c:pt idx="14">
                  <c:v>-356155.30909949727</c:v>
                </c:pt>
                <c:pt idx="15">
                  <c:v>-8642.0056661330163</c:v>
                </c:pt>
                <c:pt idx="16">
                  <c:v>-984558.71500447206</c:v>
                </c:pt>
                <c:pt idx="17">
                  <c:v>51585.118332814425</c:v>
                </c:pt>
                <c:pt idx="18">
                  <c:v>1088844.5525979958</c:v>
                </c:pt>
                <c:pt idx="19">
                  <c:v>-521398.94593883678</c:v>
                </c:pt>
                <c:pt idx="20">
                  <c:v>1820286.4549166709</c:v>
                </c:pt>
                <c:pt idx="21">
                  <c:v>838801.43333094567</c:v>
                </c:pt>
                <c:pt idx="22">
                  <c:v>-456894.34719808027</c:v>
                </c:pt>
                <c:pt idx="23">
                  <c:v>-406502.09663012996</c:v>
                </c:pt>
                <c:pt idx="24">
                  <c:v>-547778.2778314203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641-427B-9E07-360CDC83A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14576"/>
        <c:axId val="451907912"/>
      </c:scatterChart>
      <c:valAx>
        <c:axId val="45191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x8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907912"/>
        <c:crosses val="autoZero"/>
        <c:crossBetween val="midCat"/>
      </c:valAx>
      <c:valAx>
        <c:axId val="451907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14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НЕЗАВИС!$AZ$9:$AZ$33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АД_Регр_Н_2_без_х1!$C$32:$C$56</c:f>
              <c:numCache>
                <c:formatCode>General</c:formatCode>
                <c:ptCount val="25"/>
                <c:pt idx="0">
                  <c:v>-180222.2507552426</c:v>
                </c:pt>
                <c:pt idx="1">
                  <c:v>-208730.24237290665</c:v>
                </c:pt>
                <c:pt idx="2">
                  <c:v>185071.16956683877</c:v>
                </c:pt>
                <c:pt idx="3">
                  <c:v>182647.3045292946</c:v>
                </c:pt>
                <c:pt idx="4">
                  <c:v>-191568.02189297741</c:v>
                </c:pt>
                <c:pt idx="5">
                  <c:v>-59986.74795781076</c:v>
                </c:pt>
                <c:pt idx="6">
                  <c:v>-203218.55040093046</c:v>
                </c:pt>
                <c:pt idx="7">
                  <c:v>168483.11580258142</c:v>
                </c:pt>
                <c:pt idx="8">
                  <c:v>-74055.026518260129</c:v>
                </c:pt>
                <c:pt idx="9">
                  <c:v>797432.05976473913</c:v>
                </c:pt>
                <c:pt idx="10">
                  <c:v>864403.92118182778</c:v>
                </c:pt>
                <c:pt idx="11">
                  <c:v>-1258333.3644512314</c:v>
                </c:pt>
                <c:pt idx="12">
                  <c:v>-692637.10841836687</c:v>
                </c:pt>
                <c:pt idx="13">
                  <c:v>153125.88011248969</c:v>
                </c:pt>
                <c:pt idx="14">
                  <c:v>-356155.30909949727</c:v>
                </c:pt>
                <c:pt idx="15">
                  <c:v>-8642.0056661330163</c:v>
                </c:pt>
                <c:pt idx="16">
                  <c:v>-984558.71500447206</c:v>
                </c:pt>
                <c:pt idx="17">
                  <c:v>51585.118332814425</c:v>
                </c:pt>
                <c:pt idx="18">
                  <c:v>1088844.5525979958</c:v>
                </c:pt>
                <c:pt idx="19">
                  <c:v>-521398.94593883678</c:v>
                </c:pt>
                <c:pt idx="20">
                  <c:v>1820286.4549166709</c:v>
                </c:pt>
                <c:pt idx="21">
                  <c:v>838801.43333094567</c:v>
                </c:pt>
                <c:pt idx="22">
                  <c:v>-456894.34719808027</c:v>
                </c:pt>
                <c:pt idx="23">
                  <c:v>-406502.09663012996</c:v>
                </c:pt>
                <c:pt idx="24">
                  <c:v>-547778.2778314203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C2F-4CC0-A921-5B1E9A1FA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10656"/>
        <c:axId val="451912616"/>
      </c:scatterChart>
      <c:valAx>
        <c:axId val="45191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x9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912616"/>
        <c:crosses val="autoZero"/>
        <c:crossBetween val="midCat"/>
      </c:valAx>
      <c:valAx>
        <c:axId val="451912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10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АД_Регр_Н_2_без_х1!$F$32:$F$56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АД_Регр_Н_2_без_х1!$G$32:$G$56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955-44C3-A662-3386D54C7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14184"/>
        <c:axId val="451914968"/>
      </c:scatterChart>
      <c:valAx>
        <c:axId val="45191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14968"/>
        <c:crosses val="autoZero"/>
        <c:crossBetween val="midCat"/>
      </c:valAx>
      <c:valAx>
        <c:axId val="451914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14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НЕЗАВИС!$BE$9:$BE$33</c:f>
              <c:numCache>
                <c:formatCode>_(* #,##0.00_);_(* \(#,##0.00\);_(* "-"??_);_(@_)</c:formatCode>
                <c:ptCount val="25"/>
                <c:pt idx="0">
                  <c:v>803.2</c:v>
                </c:pt>
                <c:pt idx="1">
                  <c:v>787.6</c:v>
                </c:pt>
                <c:pt idx="2">
                  <c:v>1472.8</c:v>
                </c:pt>
                <c:pt idx="3">
                  <c:v>1154.5999999999999</c:v>
                </c:pt>
                <c:pt idx="4">
                  <c:v>1508.7</c:v>
                </c:pt>
                <c:pt idx="5">
                  <c:v>2482.9</c:v>
                </c:pt>
                <c:pt idx="6">
                  <c:v>1857.2</c:v>
                </c:pt>
                <c:pt idx="7">
                  <c:v>2060.4</c:v>
                </c:pt>
                <c:pt idx="8">
                  <c:v>4530.7</c:v>
                </c:pt>
                <c:pt idx="9">
                  <c:v>15656</c:v>
                </c:pt>
                <c:pt idx="10">
                  <c:v>8611.9</c:v>
                </c:pt>
                <c:pt idx="11">
                  <c:v>5657.4</c:v>
                </c:pt>
                <c:pt idx="12">
                  <c:v>3793.5</c:v>
                </c:pt>
                <c:pt idx="13">
                  <c:v>159868</c:v>
                </c:pt>
                <c:pt idx="14">
                  <c:v>82607</c:v>
                </c:pt>
                <c:pt idx="15">
                  <c:v>108107</c:v>
                </c:pt>
                <c:pt idx="16">
                  <c:v>77801</c:v>
                </c:pt>
                <c:pt idx="17">
                  <c:v>66718</c:v>
                </c:pt>
                <c:pt idx="18">
                  <c:v>65314</c:v>
                </c:pt>
                <c:pt idx="19">
                  <c:v>85326</c:v>
                </c:pt>
                <c:pt idx="20">
                  <c:v>69873</c:v>
                </c:pt>
                <c:pt idx="21">
                  <c:v>93903</c:v>
                </c:pt>
                <c:pt idx="22">
                  <c:v>126244</c:v>
                </c:pt>
                <c:pt idx="23">
                  <c:v>103800</c:v>
                </c:pt>
                <c:pt idx="24">
                  <c:v>115425</c:v>
                </c:pt>
              </c:numCache>
            </c:numRef>
          </c:xVal>
          <c:yVal>
            <c:numRef>
              <c:f>Регр_2_без_х1_х8!$C$31:$C$55</c:f>
              <c:numCache>
                <c:formatCode>General</c:formatCode>
                <c:ptCount val="25"/>
                <c:pt idx="0">
                  <c:v>-199294.78875619173</c:v>
                </c:pt>
                <c:pt idx="1">
                  <c:v>-231504.28419496655</c:v>
                </c:pt>
                <c:pt idx="2">
                  <c:v>172683.78865259513</c:v>
                </c:pt>
                <c:pt idx="3">
                  <c:v>187823.91064944374</c:v>
                </c:pt>
                <c:pt idx="4">
                  <c:v>-201861.70461470028</c:v>
                </c:pt>
                <c:pt idx="5">
                  <c:v>-56607.582051018253</c:v>
                </c:pt>
                <c:pt idx="6">
                  <c:v>-194829.73850644752</c:v>
                </c:pt>
                <c:pt idx="7">
                  <c:v>187567.23429226084</c:v>
                </c:pt>
                <c:pt idx="8">
                  <c:v>-37168.901685849763</c:v>
                </c:pt>
                <c:pt idx="9">
                  <c:v>806270.72876597382</c:v>
                </c:pt>
                <c:pt idx="10">
                  <c:v>893052.22914029937</c:v>
                </c:pt>
                <c:pt idx="11">
                  <c:v>-1259749.9402853353</c:v>
                </c:pt>
                <c:pt idx="12">
                  <c:v>-729379.63456866797</c:v>
                </c:pt>
                <c:pt idx="13">
                  <c:v>139884.90286757983</c:v>
                </c:pt>
                <c:pt idx="14">
                  <c:v>-353387.46697838232</c:v>
                </c:pt>
                <c:pt idx="15">
                  <c:v>-4603.6443811841309</c:v>
                </c:pt>
                <c:pt idx="16">
                  <c:v>-999477.79205328971</c:v>
                </c:pt>
                <c:pt idx="17">
                  <c:v>49190.806720202789</c:v>
                </c:pt>
                <c:pt idx="18">
                  <c:v>1110359.5812016521</c:v>
                </c:pt>
                <c:pt idx="19">
                  <c:v>-498825.53805717081</c:v>
                </c:pt>
                <c:pt idx="20">
                  <c:v>1776734.623365283</c:v>
                </c:pt>
                <c:pt idx="21">
                  <c:v>830516.94662692025</c:v>
                </c:pt>
                <c:pt idx="22">
                  <c:v>-407528.85252149031</c:v>
                </c:pt>
                <c:pt idx="23">
                  <c:v>-370002.86916568503</c:v>
                </c:pt>
                <c:pt idx="24">
                  <c:v>-609862.01446186751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F6E-4908-ACBF-A966063AE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09088"/>
        <c:axId val="451600120"/>
      </c:scatterChart>
      <c:valAx>
        <c:axId val="45190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x2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600120"/>
        <c:crosses val="autoZero"/>
        <c:crossBetween val="midCat"/>
      </c:valAx>
      <c:valAx>
        <c:axId val="451600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09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НЕЗАВИС!$BF$9:$BF$33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Регр_2_без_х1_х8!$C$31:$C$55</c:f>
              <c:numCache>
                <c:formatCode>General</c:formatCode>
                <c:ptCount val="25"/>
                <c:pt idx="0">
                  <c:v>-199294.78875619173</c:v>
                </c:pt>
                <c:pt idx="1">
                  <c:v>-231504.28419496655</c:v>
                </c:pt>
                <c:pt idx="2">
                  <c:v>172683.78865259513</c:v>
                </c:pt>
                <c:pt idx="3">
                  <c:v>187823.91064944374</c:v>
                </c:pt>
                <c:pt idx="4">
                  <c:v>-201861.70461470028</c:v>
                </c:pt>
                <c:pt idx="5">
                  <c:v>-56607.582051018253</c:v>
                </c:pt>
                <c:pt idx="6">
                  <c:v>-194829.73850644752</c:v>
                </c:pt>
                <c:pt idx="7">
                  <c:v>187567.23429226084</c:v>
                </c:pt>
                <c:pt idx="8">
                  <c:v>-37168.901685849763</c:v>
                </c:pt>
                <c:pt idx="9">
                  <c:v>806270.72876597382</c:v>
                </c:pt>
                <c:pt idx="10">
                  <c:v>893052.22914029937</c:v>
                </c:pt>
                <c:pt idx="11">
                  <c:v>-1259749.9402853353</c:v>
                </c:pt>
                <c:pt idx="12">
                  <c:v>-729379.63456866797</c:v>
                </c:pt>
                <c:pt idx="13">
                  <c:v>139884.90286757983</c:v>
                </c:pt>
                <c:pt idx="14">
                  <c:v>-353387.46697838232</c:v>
                </c:pt>
                <c:pt idx="15">
                  <c:v>-4603.6443811841309</c:v>
                </c:pt>
                <c:pt idx="16">
                  <c:v>-999477.79205328971</c:v>
                </c:pt>
                <c:pt idx="17">
                  <c:v>49190.806720202789</c:v>
                </c:pt>
                <c:pt idx="18">
                  <c:v>1110359.5812016521</c:v>
                </c:pt>
                <c:pt idx="19">
                  <c:v>-498825.53805717081</c:v>
                </c:pt>
                <c:pt idx="20">
                  <c:v>1776734.623365283</c:v>
                </c:pt>
                <c:pt idx="21">
                  <c:v>830516.94662692025</c:v>
                </c:pt>
                <c:pt idx="22">
                  <c:v>-407528.85252149031</c:v>
                </c:pt>
                <c:pt idx="23">
                  <c:v>-370002.86916568503</c:v>
                </c:pt>
                <c:pt idx="24">
                  <c:v>-609862.01446186751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004-4856-9A04-C6ABB0FC1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596984"/>
        <c:axId val="451597376"/>
      </c:scatterChart>
      <c:valAx>
        <c:axId val="451596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x3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597376"/>
        <c:crosses val="autoZero"/>
        <c:crossBetween val="midCat"/>
      </c:valAx>
      <c:valAx>
        <c:axId val="451597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596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НЕЗАВИС!$BG$9:$BG$33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Регр_2_без_х1_х8!$C$31:$C$55</c:f>
              <c:numCache>
                <c:formatCode>General</c:formatCode>
                <c:ptCount val="25"/>
                <c:pt idx="0">
                  <c:v>-199294.78875619173</c:v>
                </c:pt>
                <c:pt idx="1">
                  <c:v>-231504.28419496655</c:v>
                </c:pt>
                <c:pt idx="2">
                  <c:v>172683.78865259513</c:v>
                </c:pt>
                <c:pt idx="3">
                  <c:v>187823.91064944374</c:v>
                </c:pt>
                <c:pt idx="4">
                  <c:v>-201861.70461470028</c:v>
                </c:pt>
                <c:pt idx="5">
                  <c:v>-56607.582051018253</c:v>
                </c:pt>
                <c:pt idx="6">
                  <c:v>-194829.73850644752</c:v>
                </c:pt>
                <c:pt idx="7">
                  <c:v>187567.23429226084</c:v>
                </c:pt>
                <c:pt idx="8">
                  <c:v>-37168.901685849763</c:v>
                </c:pt>
                <c:pt idx="9">
                  <c:v>806270.72876597382</c:v>
                </c:pt>
                <c:pt idx="10">
                  <c:v>893052.22914029937</c:v>
                </c:pt>
                <c:pt idx="11">
                  <c:v>-1259749.9402853353</c:v>
                </c:pt>
                <c:pt idx="12">
                  <c:v>-729379.63456866797</c:v>
                </c:pt>
                <c:pt idx="13">
                  <c:v>139884.90286757983</c:v>
                </c:pt>
                <c:pt idx="14">
                  <c:v>-353387.46697838232</c:v>
                </c:pt>
                <c:pt idx="15">
                  <c:v>-4603.6443811841309</c:v>
                </c:pt>
                <c:pt idx="16">
                  <c:v>-999477.79205328971</c:v>
                </c:pt>
                <c:pt idx="17">
                  <c:v>49190.806720202789</c:v>
                </c:pt>
                <c:pt idx="18">
                  <c:v>1110359.5812016521</c:v>
                </c:pt>
                <c:pt idx="19">
                  <c:v>-498825.53805717081</c:v>
                </c:pt>
                <c:pt idx="20">
                  <c:v>1776734.623365283</c:v>
                </c:pt>
                <c:pt idx="21">
                  <c:v>830516.94662692025</c:v>
                </c:pt>
                <c:pt idx="22">
                  <c:v>-407528.85252149031</c:v>
                </c:pt>
                <c:pt idx="23">
                  <c:v>-370002.86916568503</c:v>
                </c:pt>
                <c:pt idx="24">
                  <c:v>-609862.01446186751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3C3-4500-8AD4-24B21BEE2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599728"/>
        <c:axId val="451602472"/>
      </c:scatterChart>
      <c:valAx>
        <c:axId val="45159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x4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602472"/>
        <c:crosses val="autoZero"/>
        <c:crossBetween val="midCat"/>
      </c:valAx>
      <c:valAx>
        <c:axId val="451602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599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НЕЗАВИС!$BH$9:$BH$33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Регр_2_без_х1_х8!$C$31:$C$55</c:f>
              <c:numCache>
                <c:formatCode>General</c:formatCode>
                <c:ptCount val="25"/>
                <c:pt idx="0">
                  <c:v>-199294.78875619173</c:v>
                </c:pt>
                <c:pt idx="1">
                  <c:v>-231504.28419496655</c:v>
                </c:pt>
                <c:pt idx="2">
                  <c:v>172683.78865259513</c:v>
                </c:pt>
                <c:pt idx="3">
                  <c:v>187823.91064944374</c:v>
                </c:pt>
                <c:pt idx="4">
                  <c:v>-201861.70461470028</c:v>
                </c:pt>
                <c:pt idx="5">
                  <c:v>-56607.582051018253</c:v>
                </c:pt>
                <c:pt idx="6">
                  <c:v>-194829.73850644752</c:v>
                </c:pt>
                <c:pt idx="7">
                  <c:v>187567.23429226084</c:v>
                </c:pt>
                <c:pt idx="8">
                  <c:v>-37168.901685849763</c:v>
                </c:pt>
                <c:pt idx="9">
                  <c:v>806270.72876597382</c:v>
                </c:pt>
                <c:pt idx="10">
                  <c:v>893052.22914029937</c:v>
                </c:pt>
                <c:pt idx="11">
                  <c:v>-1259749.9402853353</c:v>
                </c:pt>
                <c:pt idx="12">
                  <c:v>-729379.63456866797</c:v>
                </c:pt>
                <c:pt idx="13">
                  <c:v>139884.90286757983</c:v>
                </c:pt>
                <c:pt idx="14">
                  <c:v>-353387.46697838232</c:v>
                </c:pt>
                <c:pt idx="15">
                  <c:v>-4603.6443811841309</c:v>
                </c:pt>
                <c:pt idx="16">
                  <c:v>-999477.79205328971</c:v>
                </c:pt>
                <c:pt idx="17">
                  <c:v>49190.806720202789</c:v>
                </c:pt>
                <c:pt idx="18">
                  <c:v>1110359.5812016521</c:v>
                </c:pt>
                <c:pt idx="19">
                  <c:v>-498825.53805717081</c:v>
                </c:pt>
                <c:pt idx="20">
                  <c:v>1776734.623365283</c:v>
                </c:pt>
                <c:pt idx="21">
                  <c:v>830516.94662692025</c:v>
                </c:pt>
                <c:pt idx="22">
                  <c:v>-407528.85252149031</c:v>
                </c:pt>
                <c:pt idx="23">
                  <c:v>-370002.86916568503</c:v>
                </c:pt>
                <c:pt idx="24">
                  <c:v>-609862.01446186751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694-4027-A0D3-3C1423D27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603648"/>
        <c:axId val="451597768"/>
      </c:scatterChart>
      <c:valAx>
        <c:axId val="45160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597768"/>
        <c:crosses val="autoZero"/>
        <c:crossBetween val="midCat"/>
      </c:valAx>
      <c:valAx>
        <c:axId val="451597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03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НЕЗАВИС!$BI$9:$BI$33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Регр_2_без_х1_х8!$C$31:$C$55</c:f>
              <c:numCache>
                <c:formatCode>General</c:formatCode>
                <c:ptCount val="25"/>
                <c:pt idx="0">
                  <c:v>-199294.78875619173</c:v>
                </c:pt>
                <c:pt idx="1">
                  <c:v>-231504.28419496655</c:v>
                </c:pt>
                <c:pt idx="2">
                  <c:v>172683.78865259513</c:v>
                </c:pt>
                <c:pt idx="3">
                  <c:v>187823.91064944374</c:v>
                </c:pt>
                <c:pt idx="4">
                  <c:v>-201861.70461470028</c:v>
                </c:pt>
                <c:pt idx="5">
                  <c:v>-56607.582051018253</c:v>
                </c:pt>
                <c:pt idx="6">
                  <c:v>-194829.73850644752</c:v>
                </c:pt>
                <c:pt idx="7">
                  <c:v>187567.23429226084</c:v>
                </c:pt>
                <c:pt idx="8">
                  <c:v>-37168.901685849763</c:v>
                </c:pt>
                <c:pt idx="9">
                  <c:v>806270.72876597382</c:v>
                </c:pt>
                <c:pt idx="10">
                  <c:v>893052.22914029937</c:v>
                </c:pt>
                <c:pt idx="11">
                  <c:v>-1259749.9402853353</c:v>
                </c:pt>
                <c:pt idx="12">
                  <c:v>-729379.63456866797</c:v>
                </c:pt>
                <c:pt idx="13">
                  <c:v>139884.90286757983</c:v>
                </c:pt>
                <c:pt idx="14">
                  <c:v>-353387.46697838232</c:v>
                </c:pt>
                <c:pt idx="15">
                  <c:v>-4603.6443811841309</c:v>
                </c:pt>
                <c:pt idx="16">
                  <c:v>-999477.79205328971</c:v>
                </c:pt>
                <c:pt idx="17">
                  <c:v>49190.806720202789</c:v>
                </c:pt>
                <c:pt idx="18">
                  <c:v>1110359.5812016521</c:v>
                </c:pt>
                <c:pt idx="19">
                  <c:v>-498825.53805717081</c:v>
                </c:pt>
                <c:pt idx="20">
                  <c:v>1776734.623365283</c:v>
                </c:pt>
                <c:pt idx="21">
                  <c:v>830516.94662692025</c:v>
                </c:pt>
                <c:pt idx="22">
                  <c:v>-407528.85252149031</c:v>
                </c:pt>
                <c:pt idx="23">
                  <c:v>-370002.86916568503</c:v>
                </c:pt>
                <c:pt idx="24">
                  <c:v>-609862.01446186751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532-4B50-AB8D-087242AD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598160"/>
        <c:axId val="451596200"/>
      </c:scatterChart>
      <c:valAx>
        <c:axId val="45159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x6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596200"/>
        <c:crosses val="autoZero"/>
        <c:crossBetween val="midCat"/>
      </c:valAx>
      <c:valAx>
        <c:axId val="451596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598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НЕЗАВИС!$BJ$9:$BJ$33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Регр_2_без_х1_х8!$C$31:$C$55</c:f>
              <c:numCache>
                <c:formatCode>General</c:formatCode>
                <c:ptCount val="25"/>
                <c:pt idx="0">
                  <c:v>-199294.78875619173</c:v>
                </c:pt>
                <c:pt idx="1">
                  <c:v>-231504.28419496655</c:v>
                </c:pt>
                <c:pt idx="2">
                  <c:v>172683.78865259513</c:v>
                </c:pt>
                <c:pt idx="3">
                  <c:v>187823.91064944374</c:v>
                </c:pt>
                <c:pt idx="4">
                  <c:v>-201861.70461470028</c:v>
                </c:pt>
                <c:pt idx="5">
                  <c:v>-56607.582051018253</c:v>
                </c:pt>
                <c:pt idx="6">
                  <c:v>-194829.73850644752</c:v>
                </c:pt>
                <c:pt idx="7">
                  <c:v>187567.23429226084</c:v>
                </c:pt>
                <c:pt idx="8">
                  <c:v>-37168.901685849763</c:v>
                </c:pt>
                <c:pt idx="9">
                  <c:v>806270.72876597382</c:v>
                </c:pt>
                <c:pt idx="10">
                  <c:v>893052.22914029937</c:v>
                </c:pt>
                <c:pt idx="11">
                  <c:v>-1259749.9402853353</c:v>
                </c:pt>
                <c:pt idx="12">
                  <c:v>-729379.63456866797</c:v>
                </c:pt>
                <c:pt idx="13">
                  <c:v>139884.90286757983</c:v>
                </c:pt>
                <c:pt idx="14">
                  <c:v>-353387.46697838232</c:v>
                </c:pt>
                <c:pt idx="15">
                  <c:v>-4603.6443811841309</c:v>
                </c:pt>
                <c:pt idx="16">
                  <c:v>-999477.79205328971</c:v>
                </c:pt>
                <c:pt idx="17">
                  <c:v>49190.806720202789</c:v>
                </c:pt>
                <c:pt idx="18">
                  <c:v>1110359.5812016521</c:v>
                </c:pt>
                <c:pt idx="19">
                  <c:v>-498825.53805717081</c:v>
                </c:pt>
                <c:pt idx="20">
                  <c:v>1776734.623365283</c:v>
                </c:pt>
                <c:pt idx="21">
                  <c:v>830516.94662692025</c:v>
                </c:pt>
                <c:pt idx="22">
                  <c:v>-407528.85252149031</c:v>
                </c:pt>
                <c:pt idx="23">
                  <c:v>-370002.86916568503</c:v>
                </c:pt>
                <c:pt idx="24">
                  <c:v>-609862.01446186751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C43-4BD9-A004-60E98437D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598944"/>
        <c:axId val="451599336"/>
      </c:scatterChart>
      <c:valAx>
        <c:axId val="45159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x7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599336"/>
        <c:crosses val="autoZero"/>
        <c:crossBetween val="midCat"/>
      </c:valAx>
      <c:valAx>
        <c:axId val="4515993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598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НЕЗАВИС!$BK$9:$BK$33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Регр_2_без_х1_х8!$C$31:$C$55</c:f>
              <c:numCache>
                <c:formatCode>General</c:formatCode>
                <c:ptCount val="25"/>
                <c:pt idx="0">
                  <c:v>-199294.78875619173</c:v>
                </c:pt>
                <c:pt idx="1">
                  <c:v>-231504.28419496655</c:v>
                </c:pt>
                <c:pt idx="2">
                  <c:v>172683.78865259513</c:v>
                </c:pt>
                <c:pt idx="3">
                  <c:v>187823.91064944374</c:v>
                </c:pt>
                <c:pt idx="4">
                  <c:v>-201861.70461470028</c:v>
                </c:pt>
                <c:pt idx="5">
                  <c:v>-56607.582051018253</c:v>
                </c:pt>
                <c:pt idx="6">
                  <c:v>-194829.73850644752</c:v>
                </c:pt>
                <c:pt idx="7">
                  <c:v>187567.23429226084</c:v>
                </c:pt>
                <c:pt idx="8">
                  <c:v>-37168.901685849763</c:v>
                </c:pt>
                <c:pt idx="9">
                  <c:v>806270.72876597382</c:v>
                </c:pt>
                <c:pt idx="10">
                  <c:v>893052.22914029937</c:v>
                </c:pt>
                <c:pt idx="11">
                  <c:v>-1259749.9402853353</c:v>
                </c:pt>
                <c:pt idx="12">
                  <c:v>-729379.63456866797</c:v>
                </c:pt>
                <c:pt idx="13">
                  <c:v>139884.90286757983</c:v>
                </c:pt>
                <c:pt idx="14">
                  <c:v>-353387.46697838232</c:v>
                </c:pt>
                <c:pt idx="15">
                  <c:v>-4603.6443811841309</c:v>
                </c:pt>
                <c:pt idx="16">
                  <c:v>-999477.79205328971</c:v>
                </c:pt>
                <c:pt idx="17">
                  <c:v>49190.806720202789</c:v>
                </c:pt>
                <c:pt idx="18">
                  <c:v>1110359.5812016521</c:v>
                </c:pt>
                <c:pt idx="19">
                  <c:v>-498825.53805717081</c:v>
                </c:pt>
                <c:pt idx="20">
                  <c:v>1776734.623365283</c:v>
                </c:pt>
                <c:pt idx="21">
                  <c:v>830516.94662692025</c:v>
                </c:pt>
                <c:pt idx="22">
                  <c:v>-407528.85252149031</c:v>
                </c:pt>
                <c:pt idx="23">
                  <c:v>-370002.86916568503</c:v>
                </c:pt>
                <c:pt idx="24">
                  <c:v>-609862.01446186751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15D-4C11-AEC9-5B26A94EF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600512"/>
        <c:axId val="451600904"/>
      </c:scatterChart>
      <c:valAx>
        <c:axId val="45160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x9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1600904"/>
        <c:crosses val="autoZero"/>
        <c:crossBetween val="midCat"/>
      </c:valAx>
      <c:valAx>
        <c:axId val="451600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00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Регр_2_без_х1_х8!$F$31:$F$55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Регр_2_без_х1_х8!$G$31:$G$55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86-474D-8F3C-9648037CD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92840"/>
        <c:axId val="452389312"/>
      </c:scatterChart>
      <c:valAx>
        <c:axId val="452392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89312"/>
        <c:crosses val="autoZero"/>
        <c:crossBetween val="midCat"/>
      </c:valAx>
      <c:valAx>
        <c:axId val="4523893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2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НЕЗАВИС!$BP$9:$BP$33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Регр_2_без_х1_х2_х8!$C$30:$C$54</c:f>
              <c:numCache>
                <c:formatCode>General</c:formatCode>
                <c:ptCount val="25"/>
                <c:pt idx="0">
                  <c:v>-260153.47703579254</c:v>
                </c:pt>
                <c:pt idx="1">
                  <c:v>-278532.52008035628</c:v>
                </c:pt>
                <c:pt idx="2">
                  <c:v>119159.13021264086</c:v>
                </c:pt>
                <c:pt idx="3">
                  <c:v>139009.11223555566</c:v>
                </c:pt>
                <c:pt idx="4">
                  <c:v>-220437.94679357135</c:v>
                </c:pt>
                <c:pt idx="5">
                  <c:v>-74369.810356812552</c:v>
                </c:pt>
                <c:pt idx="6">
                  <c:v>-182594.68204782484</c:v>
                </c:pt>
                <c:pt idx="7">
                  <c:v>229651.81758464966</c:v>
                </c:pt>
                <c:pt idx="8">
                  <c:v>43955.024684336036</c:v>
                </c:pt>
                <c:pt idx="9">
                  <c:v>873723.41360418778</c:v>
                </c:pt>
                <c:pt idx="10">
                  <c:v>1045313.1046762038</c:v>
                </c:pt>
                <c:pt idx="11">
                  <c:v>-1139269.6577062774</c:v>
                </c:pt>
                <c:pt idx="12">
                  <c:v>-480946.03188949171</c:v>
                </c:pt>
                <c:pt idx="13">
                  <c:v>-283639.45807840303</c:v>
                </c:pt>
                <c:pt idx="14">
                  <c:v>-363856.1756484583</c:v>
                </c:pt>
                <c:pt idx="15">
                  <c:v>-83160.405204396695</c:v>
                </c:pt>
                <c:pt idx="16">
                  <c:v>-985328.64094551653</c:v>
                </c:pt>
                <c:pt idx="17">
                  <c:v>74749.008152188733</c:v>
                </c:pt>
                <c:pt idx="18">
                  <c:v>1186263.3762491941</c:v>
                </c:pt>
                <c:pt idx="19">
                  <c:v>-594298.78524118289</c:v>
                </c:pt>
                <c:pt idx="20">
                  <c:v>1799019.9931313209</c:v>
                </c:pt>
                <c:pt idx="21">
                  <c:v>853744.50879815593</c:v>
                </c:pt>
                <c:pt idx="22">
                  <c:v>-519481.03138899803</c:v>
                </c:pt>
                <c:pt idx="23">
                  <c:v>-319876.48225263879</c:v>
                </c:pt>
                <c:pt idx="24">
                  <c:v>-578643.38465880975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97A-448B-8026-237819410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99504"/>
        <c:axId val="452399896"/>
      </c:scatterChart>
      <c:valAx>
        <c:axId val="45239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x3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2399896"/>
        <c:crosses val="autoZero"/>
        <c:crossBetween val="midCat"/>
      </c:valAx>
      <c:valAx>
        <c:axId val="452399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9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НЕЗАВИС!$BQ$9:$BQ$33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Регр_2_без_х1_х2_х8!$C$30:$C$54</c:f>
              <c:numCache>
                <c:formatCode>General</c:formatCode>
                <c:ptCount val="25"/>
                <c:pt idx="0">
                  <c:v>-260153.47703579254</c:v>
                </c:pt>
                <c:pt idx="1">
                  <c:v>-278532.52008035628</c:v>
                </c:pt>
                <c:pt idx="2">
                  <c:v>119159.13021264086</c:v>
                </c:pt>
                <c:pt idx="3">
                  <c:v>139009.11223555566</c:v>
                </c:pt>
                <c:pt idx="4">
                  <c:v>-220437.94679357135</c:v>
                </c:pt>
                <c:pt idx="5">
                  <c:v>-74369.810356812552</c:v>
                </c:pt>
                <c:pt idx="6">
                  <c:v>-182594.68204782484</c:v>
                </c:pt>
                <c:pt idx="7">
                  <c:v>229651.81758464966</c:v>
                </c:pt>
                <c:pt idx="8">
                  <c:v>43955.024684336036</c:v>
                </c:pt>
                <c:pt idx="9">
                  <c:v>873723.41360418778</c:v>
                </c:pt>
                <c:pt idx="10">
                  <c:v>1045313.1046762038</c:v>
                </c:pt>
                <c:pt idx="11">
                  <c:v>-1139269.6577062774</c:v>
                </c:pt>
                <c:pt idx="12">
                  <c:v>-480946.03188949171</c:v>
                </c:pt>
                <c:pt idx="13">
                  <c:v>-283639.45807840303</c:v>
                </c:pt>
                <c:pt idx="14">
                  <c:v>-363856.1756484583</c:v>
                </c:pt>
                <c:pt idx="15">
                  <c:v>-83160.405204396695</c:v>
                </c:pt>
                <c:pt idx="16">
                  <c:v>-985328.64094551653</c:v>
                </c:pt>
                <c:pt idx="17">
                  <c:v>74749.008152188733</c:v>
                </c:pt>
                <c:pt idx="18">
                  <c:v>1186263.3762491941</c:v>
                </c:pt>
                <c:pt idx="19">
                  <c:v>-594298.78524118289</c:v>
                </c:pt>
                <c:pt idx="20">
                  <c:v>1799019.9931313209</c:v>
                </c:pt>
                <c:pt idx="21">
                  <c:v>853744.50879815593</c:v>
                </c:pt>
                <c:pt idx="22">
                  <c:v>-519481.03138899803</c:v>
                </c:pt>
                <c:pt idx="23">
                  <c:v>-319876.48225263879</c:v>
                </c:pt>
                <c:pt idx="24">
                  <c:v>-578643.38465880975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006-4BED-A3B1-E844ED2E4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00288"/>
        <c:axId val="452397544"/>
      </c:scatterChart>
      <c:valAx>
        <c:axId val="45240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x4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2397544"/>
        <c:crosses val="autoZero"/>
        <c:crossBetween val="midCat"/>
      </c:valAx>
      <c:valAx>
        <c:axId val="452397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00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НЕЗАВИС!$BR$9:$BR$33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Регр_2_без_х1_х2_х8!$C$30:$C$54</c:f>
              <c:numCache>
                <c:formatCode>General</c:formatCode>
                <c:ptCount val="25"/>
                <c:pt idx="0">
                  <c:v>-260153.47703579254</c:v>
                </c:pt>
                <c:pt idx="1">
                  <c:v>-278532.52008035628</c:v>
                </c:pt>
                <c:pt idx="2">
                  <c:v>119159.13021264086</c:v>
                </c:pt>
                <c:pt idx="3">
                  <c:v>139009.11223555566</c:v>
                </c:pt>
                <c:pt idx="4">
                  <c:v>-220437.94679357135</c:v>
                </c:pt>
                <c:pt idx="5">
                  <c:v>-74369.810356812552</c:v>
                </c:pt>
                <c:pt idx="6">
                  <c:v>-182594.68204782484</c:v>
                </c:pt>
                <c:pt idx="7">
                  <c:v>229651.81758464966</c:v>
                </c:pt>
                <c:pt idx="8">
                  <c:v>43955.024684336036</c:v>
                </c:pt>
                <c:pt idx="9">
                  <c:v>873723.41360418778</c:v>
                </c:pt>
                <c:pt idx="10">
                  <c:v>1045313.1046762038</c:v>
                </c:pt>
                <c:pt idx="11">
                  <c:v>-1139269.6577062774</c:v>
                </c:pt>
                <c:pt idx="12">
                  <c:v>-480946.03188949171</c:v>
                </c:pt>
                <c:pt idx="13">
                  <c:v>-283639.45807840303</c:v>
                </c:pt>
                <c:pt idx="14">
                  <c:v>-363856.1756484583</c:v>
                </c:pt>
                <c:pt idx="15">
                  <c:v>-83160.405204396695</c:v>
                </c:pt>
                <c:pt idx="16">
                  <c:v>-985328.64094551653</c:v>
                </c:pt>
                <c:pt idx="17">
                  <c:v>74749.008152188733</c:v>
                </c:pt>
                <c:pt idx="18">
                  <c:v>1186263.3762491941</c:v>
                </c:pt>
                <c:pt idx="19">
                  <c:v>-594298.78524118289</c:v>
                </c:pt>
                <c:pt idx="20">
                  <c:v>1799019.9931313209</c:v>
                </c:pt>
                <c:pt idx="21">
                  <c:v>853744.50879815593</c:v>
                </c:pt>
                <c:pt idx="22">
                  <c:v>-519481.03138899803</c:v>
                </c:pt>
                <c:pt idx="23">
                  <c:v>-319876.48225263879</c:v>
                </c:pt>
                <c:pt idx="24">
                  <c:v>-578643.38465880975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BBB-4981-AC56-E5F515A58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98328"/>
        <c:axId val="452393232"/>
      </c:scatterChart>
      <c:valAx>
        <c:axId val="452398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2393232"/>
        <c:crosses val="autoZero"/>
        <c:crossBetween val="midCat"/>
      </c:valAx>
      <c:valAx>
        <c:axId val="452393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8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НЕЗАВИС!$BS$9:$BS$33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Регр_2_без_х1_х2_х8!$C$30:$C$54</c:f>
              <c:numCache>
                <c:formatCode>General</c:formatCode>
                <c:ptCount val="25"/>
                <c:pt idx="0">
                  <c:v>-260153.47703579254</c:v>
                </c:pt>
                <c:pt idx="1">
                  <c:v>-278532.52008035628</c:v>
                </c:pt>
                <c:pt idx="2">
                  <c:v>119159.13021264086</c:v>
                </c:pt>
                <c:pt idx="3">
                  <c:v>139009.11223555566</c:v>
                </c:pt>
                <c:pt idx="4">
                  <c:v>-220437.94679357135</c:v>
                </c:pt>
                <c:pt idx="5">
                  <c:v>-74369.810356812552</c:v>
                </c:pt>
                <c:pt idx="6">
                  <c:v>-182594.68204782484</c:v>
                </c:pt>
                <c:pt idx="7">
                  <c:v>229651.81758464966</c:v>
                </c:pt>
                <c:pt idx="8">
                  <c:v>43955.024684336036</c:v>
                </c:pt>
                <c:pt idx="9">
                  <c:v>873723.41360418778</c:v>
                </c:pt>
                <c:pt idx="10">
                  <c:v>1045313.1046762038</c:v>
                </c:pt>
                <c:pt idx="11">
                  <c:v>-1139269.6577062774</c:v>
                </c:pt>
                <c:pt idx="12">
                  <c:v>-480946.03188949171</c:v>
                </c:pt>
                <c:pt idx="13">
                  <c:v>-283639.45807840303</c:v>
                </c:pt>
                <c:pt idx="14">
                  <c:v>-363856.1756484583</c:v>
                </c:pt>
                <c:pt idx="15">
                  <c:v>-83160.405204396695</c:v>
                </c:pt>
                <c:pt idx="16">
                  <c:v>-985328.64094551653</c:v>
                </c:pt>
                <c:pt idx="17">
                  <c:v>74749.008152188733</c:v>
                </c:pt>
                <c:pt idx="18">
                  <c:v>1186263.3762491941</c:v>
                </c:pt>
                <c:pt idx="19">
                  <c:v>-594298.78524118289</c:v>
                </c:pt>
                <c:pt idx="20">
                  <c:v>1799019.9931313209</c:v>
                </c:pt>
                <c:pt idx="21">
                  <c:v>853744.50879815593</c:v>
                </c:pt>
                <c:pt idx="22">
                  <c:v>-519481.03138899803</c:v>
                </c:pt>
                <c:pt idx="23">
                  <c:v>-319876.48225263879</c:v>
                </c:pt>
                <c:pt idx="24">
                  <c:v>-578643.38465880975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BB6-4CF0-895A-34CF2201C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94800"/>
        <c:axId val="452390488"/>
      </c:scatterChart>
      <c:valAx>
        <c:axId val="45239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x6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2390488"/>
        <c:crosses val="autoZero"/>
        <c:crossBetween val="midCat"/>
      </c:valAx>
      <c:valAx>
        <c:axId val="452390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4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НЕЗАВИС!$BT$9:$BT$33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Регр_2_без_х1_х2_х8!$C$30:$C$54</c:f>
              <c:numCache>
                <c:formatCode>General</c:formatCode>
                <c:ptCount val="25"/>
                <c:pt idx="0">
                  <c:v>-260153.47703579254</c:v>
                </c:pt>
                <c:pt idx="1">
                  <c:v>-278532.52008035628</c:v>
                </c:pt>
                <c:pt idx="2">
                  <c:v>119159.13021264086</c:v>
                </c:pt>
                <c:pt idx="3">
                  <c:v>139009.11223555566</c:v>
                </c:pt>
                <c:pt idx="4">
                  <c:v>-220437.94679357135</c:v>
                </c:pt>
                <c:pt idx="5">
                  <c:v>-74369.810356812552</c:v>
                </c:pt>
                <c:pt idx="6">
                  <c:v>-182594.68204782484</c:v>
                </c:pt>
                <c:pt idx="7">
                  <c:v>229651.81758464966</c:v>
                </c:pt>
                <c:pt idx="8">
                  <c:v>43955.024684336036</c:v>
                </c:pt>
                <c:pt idx="9">
                  <c:v>873723.41360418778</c:v>
                </c:pt>
                <c:pt idx="10">
                  <c:v>1045313.1046762038</c:v>
                </c:pt>
                <c:pt idx="11">
                  <c:v>-1139269.6577062774</c:v>
                </c:pt>
                <c:pt idx="12">
                  <c:v>-480946.03188949171</c:v>
                </c:pt>
                <c:pt idx="13">
                  <c:v>-283639.45807840303</c:v>
                </c:pt>
                <c:pt idx="14">
                  <c:v>-363856.1756484583</c:v>
                </c:pt>
                <c:pt idx="15">
                  <c:v>-83160.405204396695</c:v>
                </c:pt>
                <c:pt idx="16">
                  <c:v>-985328.64094551653</c:v>
                </c:pt>
                <c:pt idx="17">
                  <c:v>74749.008152188733</c:v>
                </c:pt>
                <c:pt idx="18">
                  <c:v>1186263.3762491941</c:v>
                </c:pt>
                <c:pt idx="19">
                  <c:v>-594298.78524118289</c:v>
                </c:pt>
                <c:pt idx="20">
                  <c:v>1799019.9931313209</c:v>
                </c:pt>
                <c:pt idx="21">
                  <c:v>853744.50879815593</c:v>
                </c:pt>
                <c:pt idx="22">
                  <c:v>-519481.03138899803</c:v>
                </c:pt>
                <c:pt idx="23">
                  <c:v>-319876.48225263879</c:v>
                </c:pt>
                <c:pt idx="24">
                  <c:v>-578643.38465880975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6C7-448A-80DF-4289598A2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01072"/>
        <c:axId val="452395192"/>
      </c:scatterChart>
      <c:valAx>
        <c:axId val="45240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x7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2395192"/>
        <c:crosses val="autoZero"/>
        <c:crossBetween val="midCat"/>
      </c:valAx>
      <c:valAx>
        <c:axId val="452395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01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НЕЗАВИС!$BU$9:$BU$33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Регр_2_без_х1_х2_х8!$C$30:$C$54</c:f>
              <c:numCache>
                <c:formatCode>General</c:formatCode>
                <c:ptCount val="25"/>
                <c:pt idx="0">
                  <c:v>-260153.47703579254</c:v>
                </c:pt>
                <c:pt idx="1">
                  <c:v>-278532.52008035628</c:v>
                </c:pt>
                <c:pt idx="2">
                  <c:v>119159.13021264086</c:v>
                </c:pt>
                <c:pt idx="3">
                  <c:v>139009.11223555566</c:v>
                </c:pt>
                <c:pt idx="4">
                  <c:v>-220437.94679357135</c:v>
                </c:pt>
                <c:pt idx="5">
                  <c:v>-74369.810356812552</c:v>
                </c:pt>
                <c:pt idx="6">
                  <c:v>-182594.68204782484</c:v>
                </c:pt>
                <c:pt idx="7">
                  <c:v>229651.81758464966</c:v>
                </c:pt>
                <c:pt idx="8">
                  <c:v>43955.024684336036</c:v>
                </c:pt>
                <c:pt idx="9">
                  <c:v>873723.41360418778</c:v>
                </c:pt>
                <c:pt idx="10">
                  <c:v>1045313.1046762038</c:v>
                </c:pt>
                <c:pt idx="11">
                  <c:v>-1139269.6577062774</c:v>
                </c:pt>
                <c:pt idx="12">
                  <c:v>-480946.03188949171</c:v>
                </c:pt>
                <c:pt idx="13">
                  <c:v>-283639.45807840303</c:v>
                </c:pt>
                <c:pt idx="14">
                  <c:v>-363856.1756484583</c:v>
                </c:pt>
                <c:pt idx="15">
                  <c:v>-83160.405204396695</c:v>
                </c:pt>
                <c:pt idx="16">
                  <c:v>-985328.64094551653</c:v>
                </c:pt>
                <c:pt idx="17">
                  <c:v>74749.008152188733</c:v>
                </c:pt>
                <c:pt idx="18">
                  <c:v>1186263.3762491941</c:v>
                </c:pt>
                <c:pt idx="19">
                  <c:v>-594298.78524118289</c:v>
                </c:pt>
                <c:pt idx="20">
                  <c:v>1799019.9931313209</c:v>
                </c:pt>
                <c:pt idx="21">
                  <c:v>853744.50879815593</c:v>
                </c:pt>
                <c:pt idx="22">
                  <c:v>-519481.03138899803</c:v>
                </c:pt>
                <c:pt idx="23">
                  <c:v>-319876.48225263879</c:v>
                </c:pt>
                <c:pt idx="24">
                  <c:v>-578643.38465880975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732-4693-8465-FF75CD2DE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95584"/>
        <c:axId val="452399112"/>
      </c:scatterChart>
      <c:valAx>
        <c:axId val="45239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x9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2399112"/>
        <c:crosses val="autoZero"/>
        <c:crossBetween val="midCat"/>
      </c:valAx>
      <c:valAx>
        <c:axId val="452399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5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Регр_2_без_х1_х2_х8!$F$30:$F$54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Регр_2_без_х1_х2_х8!$G$30:$G$54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5DE-4B6E-82EC-613DECB57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94408"/>
        <c:axId val="452397936"/>
      </c:scatterChart>
      <c:valAx>
        <c:axId val="452394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7936"/>
        <c:crosses val="autoZero"/>
        <c:crossBetween val="midCat"/>
      </c:valAx>
      <c:valAx>
        <c:axId val="452397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4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НЕЗАВИС!$BZ$9:$BZ$33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Регр_2_без_х1_х2_х6_х8!$C$29:$C$53</c:f>
              <c:numCache>
                <c:formatCode>General</c:formatCode>
                <c:ptCount val="25"/>
                <c:pt idx="0">
                  <c:v>-247308.43413969513</c:v>
                </c:pt>
                <c:pt idx="1">
                  <c:v>-391871.72786732414</c:v>
                </c:pt>
                <c:pt idx="2">
                  <c:v>274900.51051843166</c:v>
                </c:pt>
                <c:pt idx="3">
                  <c:v>496907.77400233957</c:v>
                </c:pt>
                <c:pt idx="4">
                  <c:v>-348611.46437061508</c:v>
                </c:pt>
                <c:pt idx="5">
                  <c:v>-15035.09982084576</c:v>
                </c:pt>
                <c:pt idx="6">
                  <c:v>-316080.9522781698</c:v>
                </c:pt>
                <c:pt idx="7">
                  <c:v>-104068.62847401341</c:v>
                </c:pt>
                <c:pt idx="8">
                  <c:v>-608411.95829555392</c:v>
                </c:pt>
                <c:pt idx="9">
                  <c:v>1128542.0979494955</c:v>
                </c:pt>
                <c:pt idx="10">
                  <c:v>1609385.5791264679</c:v>
                </c:pt>
                <c:pt idx="11">
                  <c:v>-439776.03610061575</c:v>
                </c:pt>
                <c:pt idx="12">
                  <c:v>-1675483.8672396699</c:v>
                </c:pt>
                <c:pt idx="13">
                  <c:v>-818857.67847324722</c:v>
                </c:pt>
                <c:pt idx="14">
                  <c:v>-839333.89264579117</c:v>
                </c:pt>
                <c:pt idx="15">
                  <c:v>-506968.58885513246</c:v>
                </c:pt>
                <c:pt idx="16">
                  <c:v>-515332.6001223959</c:v>
                </c:pt>
                <c:pt idx="17">
                  <c:v>737931.68376047537</c:v>
                </c:pt>
                <c:pt idx="18">
                  <c:v>988938.5493288897</c:v>
                </c:pt>
                <c:pt idx="19">
                  <c:v>841983.70326271839</c:v>
                </c:pt>
                <c:pt idx="20">
                  <c:v>2296168.359880805</c:v>
                </c:pt>
                <c:pt idx="21">
                  <c:v>216452.00853790343</c:v>
                </c:pt>
                <c:pt idx="22">
                  <c:v>-1054134.1067480184</c:v>
                </c:pt>
                <c:pt idx="23">
                  <c:v>-347279.34845090285</c:v>
                </c:pt>
                <c:pt idx="24">
                  <c:v>-362655.8824852705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A79-4449-8A83-56C2901BC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95976"/>
        <c:axId val="452388920"/>
      </c:scatterChart>
      <c:valAx>
        <c:axId val="452395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x3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2388920"/>
        <c:crosses val="autoZero"/>
        <c:crossBetween val="midCat"/>
      </c:valAx>
      <c:valAx>
        <c:axId val="452388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5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НЕЗАВИС!$CA$9:$CA$33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Регр_2_без_х1_х2_х6_х8!$C$29:$C$53</c:f>
              <c:numCache>
                <c:formatCode>General</c:formatCode>
                <c:ptCount val="25"/>
                <c:pt idx="0">
                  <c:v>-247308.43413969513</c:v>
                </c:pt>
                <c:pt idx="1">
                  <c:v>-391871.72786732414</c:v>
                </c:pt>
                <c:pt idx="2">
                  <c:v>274900.51051843166</c:v>
                </c:pt>
                <c:pt idx="3">
                  <c:v>496907.77400233957</c:v>
                </c:pt>
                <c:pt idx="4">
                  <c:v>-348611.46437061508</c:v>
                </c:pt>
                <c:pt idx="5">
                  <c:v>-15035.09982084576</c:v>
                </c:pt>
                <c:pt idx="6">
                  <c:v>-316080.9522781698</c:v>
                </c:pt>
                <c:pt idx="7">
                  <c:v>-104068.62847401341</c:v>
                </c:pt>
                <c:pt idx="8">
                  <c:v>-608411.95829555392</c:v>
                </c:pt>
                <c:pt idx="9">
                  <c:v>1128542.0979494955</c:v>
                </c:pt>
                <c:pt idx="10">
                  <c:v>1609385.5791264679</c:v>
                </c:pt>
                <c:pt idx="11">
                  <c:v>-439776.03610061575</c:v>
                </c:pt>
                <c:pt idx="12">
                  <c:v>-1675483.8672396699</c:v>
                </c:pt>
                <c:pt idx="13">
                  <c:v>-818857.67847324722</c:v>
                </c:pt>
                <c:pt idx="14">
                  <c:v>-839333.89264579117</c:v>
                </c:pt>
                <c:pt idx="15">
                  <c:v>-506968.58885513246</c:v>
                </c:pt>
                <c:pt idx="16">
                  <c:v>-515332.6001223959</c:v>
                </c:pt>
                <c:pt idx="17">
                  <c:v>737931.68376047537</c:v>
                </c:pt>
                <c:pt idx="18">
                  <c:v>988938.5493288897</c:v>
                </c:pt>
                <c:pt idx="19">
                  <c:v>841983.70326271839</c:v>
                </c:pt>
                <c:pt idx="20">
                  <c:v>2296168.359880805</c:v>
                </c:pt>
                <c:pt idx="21">
                  <c:v>216452.00853790343</c:v>
                </c:pt>
                <c:pt idx="22">
                  <c:v>-1054134.1067480184</c:v>
                </c:pt>
                <c:pt idx="23">
                  <c:v>-347279.34845090285</c:v>
                </c:pt>
                <c:pt idx="24">
                  <c:v>-362655.8824852705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745-46D2-8A36-C80C7B8D4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92056"/>
        <c:axId val="452400680"/>
      </c:scatterChart>
      <c:valAx>
        <c:axId val="452392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x4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2400680"/>
        <c:crosses val="autoZero"/>
        <c:crossBetween val="midCat"/>
      </c:valAx>
      <c:valAx>
        <c:axId val="452400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2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НЕЗАВИС!$CB$9:$CB$33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Регр_2_без_х1_х2_х6_х8!$C$29:$C$53</c:f>
              <c:numCache>
                <c:formatCode>General</c:formatCode>
                <c:ptCount val="25"/>
                <c:pt idx="0">
                  <c:v>-247308.43413969513</c:v>
                </c:pt>
                <c:pt idx="1">
                  <c:v>-391871.72786732414</c:v>
                </c:pt>
                <c:pt idx="2">
                  <c:v>274900.51051843166</c:v>
                </c:pt>
                <c:pt idx="3">
                  <c:v>496907.77400233957</c:v>
                </c:pt>
                <c:pt idx="4">
                  <c:v>-348611.46437061508</c:v>
                </c:pt>
                <c:pt idx="5">
                  <c:v>-15035.09982084576</c:v>
                </c:pt>
                <c:pt idx="6">
                  <c:v>-316080.9522781698</c:v>
                </c:pt>
                <c:pt idx="7">
                  <c:v>-104068.62847401341</c:v>
                </c:pt>
                <c:pt idx="8">
                  <c:v>-608411.95829555392</c:v>
                </c:pt>
                <c:pt idx="9">
                  <c:v>1128542.0979494955</c:v>
                </c:pt>
                <c:pt idx="10">
                  <c:v>1609385.5791264679</c:v>
                </c:pt>
                <c:pt idx="11">
                  <c:v>-439776.03610061575</c:v>
                </c:pt>
                <c:pt idx="12">
                  <c:v>-1675483.8672396699</c:v>
                </c:pt>
                <c:pt idx="13">
                  <c:v>-818857.67847324722</c:v>
                </c:pt>
                <c:pt idx="14">
                  <c:v>-839333.89264579117</c:v>
                </c:pt>
                <c:pt idx="15">
                  <c:v>-506968.58885513246</c:v>
                </c:pt>
                <c:pt idx="16">
                  <c:v>-515332.6001223959</c:v>
                </c:pt>
                <c:pt idx="17">
                  <c:v>737931.68376047537</c:v>
                </c:pt>
                <c:pt idx="18">
                  <c:v>988938.5493288897</c:v>
                </c:pt>
                <c:pt idx="19">
                  <c:v>841983.70326271839</c:v>
                </c:pt>
                <c:pt idx="20">
                  <c:v>2296168.359880805</c:v>
                </c:pt>
                <c:pt idx="21">
                  <c:v>216452.00853790343</c:v>
                </c:pt>
                <c:pt idx="22">
                  <c:v>-1054134.1067480184</c:v>
                </c:pt>
                <c:pt idx="23">
                  <c:v>-347279.34845090285</c:v>
                </c:pt>
                <c:pt idx="24">
                  <c:v>-362655.8824852705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EB2-4EDE-8C9F-6CDBF3BAA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92448"/>
        <c:axId val="452398720"/>
      </c:scatterChart>
      <c:valAx>
        <c:axId val="45239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2398720"/>
        <c:crosses val="autoZero"/>
        <c:crossBetween val="midCat"/>
      </c:valAx>
      <c:valAx>
        <c:axId val="452398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2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НЕЗАВИС!$CC$9:$CC$33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Регр_2_без_х1_х2_х6_х8!$C$29:$C$53</c:f>
              <c:numCache>
                <c:formatCode>General</c:formatCode>
                <c:ptCount val="25"/>
                <c:pt idx="0">
                  <c:v>-247308.43413969513</c:v>
                </c:pt>
                <c:pt idx="1">
                  <c:v>-391871.72786732414</c:v>
                </c:pt>
                <c:pt idx="2">
                  <c:v>274900.51051843166</c:v>
                </c:pt>
                <c:pt idx="3">
                  <c:v>496907.77400233957</c:v>
                </c:pt>
                <c:pt idx="4">
                  <c:v>-348611.46437061508</c:v>
                </c:pt>
                <c:pt idx="5">
                  <c:v>-15035.09982084576</c:v>
                </c:pt>
                <c:pt idx="6">
                  <c:v>-316080.9522781698</c:v>
                </c:pt>
                <c:pt idx="7">
                  <c:v>-104068.62847401341</c:v>
                </c:pt>
                <c:pt idx="8">
                  <c:v>-608411.95829555392</c:v>
                </c:pt>
                <c:pt idx="9">
                  <c:v>1128542.0979494955</c:v>
                </c:pt>
                <c:pt idx="10">
                  <c:v>1609385.5791264679</c:v>
                </c:pt>
                <c:pt idx="11">
                  <c:v>-439776.03610061575</c:v>
                </c:pt>
                <c:pt idx="12">
                  <c:v>-1675483.8672396699</c:v>
                </c:pt>
                <c:pt idx="13">
                  <c:v>-818857.67847324722</c:v>
                </c:pt>
                <c:pt idx="14">
                  <c:v>-839333.89264579117</c:v>
                </c:pt>
                <c:pt idx="15">
                  <c:v>-506968.58885513246</c:v>
                </c:pt>
                <c:pt idx="16">
                  <c:v>-515332.6001223959</c:v>
                </c:pt>
                <c:pt idx="17">
                  <c:v>737931.68376047537</c:v>
                </c:pt>
                <c:pt idx="18">
                  <c:v>988938.5493288897</c:v>
                </c:pt>
                <c:pt idx="19">
                  <c:v>841983.70326271839</c:v>
                </c:pt>
                <c:pt idx="20">
                  <c:v>2296168.359880805</c:v>
                </c:pt>
                <c:pt idx="21">
                  <c:v>216452.00853790343</c:v>
                </c:pt>
                <c:pt idx="22">
                  <c:v>-1054134.1067480184</c:v>
                </c:pt>
                <c:pt idx="23">
                  <c:v>-347279.34845090285</c:v>
                </c:pt>
                <c:pt idx="24">
                  <c:v>-362655.8824852705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5E4-4B43-A095-CE1DC89E7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01856"/>
        <c:axId val="452402640"/>
      </c:scatterChart>
      <c:valAx>
        <c:axId val="45240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x7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2402640"/>
        <c:crosses val="autoZero"/>
        <c:crossBetween val="midCat"/>
      </c:valAx>
      <c:valAx>
        <c:axId val="452402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01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НЕЗАВИС!$CD$9:$CD$33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Регр_2_без_х1_х2_х6_х8!$C$29:$C$53</c:f>
              <c:numCache>
                <c:formatCode>General</c:formatCode>
                <c:ptCount val="25"/>
                <c:pt idx="0">
                  <c:v>-247308.43413969513</c:v>
                </c:pt>
                <c:pt idx="1">
                  <c:v>-391871.72786732414</c:v>
                </c:pt>
                <c:pt idx="2">
                  <c:v>274900.51051843166</c:v>
                </c:pt>
                <c:pt idx="3">
                  <c:v>496907.77400233957</c:v>
                </c:pt>
                <c:pt idx="4">
                  <c:v>-348611.46437061508</c:v>
                </c:pt>
                <c:pt idx="5">
                  <c:v>-15035.09982084576</c:v>
                </c:pt>
                <c:pt idx="6">
                  <c:v>-316080.9522781698</c:v>
                </c:pt>
                <c:pt idx="7">
                  <c:v>-104068.62847401341</c:v>
                </c:pt>
                <c:pt idx="8">
                  <c:v>-608411.95829555392</c:v>
                </c:pt>
                <c:pt idx="9">
                  <c:v>1128542.0979494955</c:v>
                </c:pt>
                <c:pt idx="10">
                  <c:v>1609385.5791264679</c:v>
                </c:pt>
                <c:pt idx="11">
                  <c:v>-439776.03610061575</c:v>
                </c:pt>
                <c:pt idx="12">
                  <c:v>-1675483.8672396699</c:v>
                </c:pt>
                <c:pt idx="13">
                  <c:v>-818857.67847324722</c:v>
                </c:pt>
                <c:pt idx="14">
                  <c:v>-839333.89264579117</c:v>
                </c:pt>
                <c:pt idx="15">
                  <c:v>-506968.58885513246</c:v>
                </c:pt>
                <c:pt idx="16">
                  <c:v>-515332.6001223959</c:v>
                </c:pt>
                <c:pt idx="17">
                  <c:v>737931.68376047537</c:v>
                </c:pt>
                <c:pt idx="18">
                  <c:v>988938.5493288897</c:v>
                </c:pt>
                <c:pt idx="19">
                  <c:v>841983.70326271839</c:v>
                </c:pt>
                <c:pt idx="20">
                  <c:v>2296168.359880805</c:v>
                </c:pt>
                <c:pt idx="21">
                  <c:v>216452.00853790343</c:v>
                </c:pt>
                <c:pt idx="22">
                  <c:v>-1054134.1067480184</c:v>
                </c:pt>
                <c:pt idx="23">
                  <c:v>-347279.34845090285</c:v>
                </c:pt>
                <c:pt idx="24">
                  <c:v>-362655.8824852705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0A6-4D69-A75D-3B9563DA8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03032"/>
        <c:axId val="452404600"/>
      </c:scatterChart>
      <c:valAx>
        <c:axId val="452403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x9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2404600"/>
        <c:crosses val="autoZero"/>
        <c:crossBetween val="midCat"/>
      </c:valAx>
      <c:valAx>
        <c:axId val="452404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03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Регр_2_без_х1_х2_х6_х8!$F$29:$F$53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Регр_2_без_х1_х2_х6_х8!$G$29:$G$53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21-4FCB-80D5-09774ED1A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02248"/>
        <c:axId val="452404208"/>
      </c:scatterChart>
      <c:valAx>
        <c:axId val="452402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04208"/>
        <c:crosses val="autoZero"/>
        <c:crossBetween val="midCat"/>
      </c:valAx>
      <c:valAx>
        <c:axId val="452404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02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НЕЗАВИС!$CI$9:$CI$33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Регр_2_без_х1_х2_х6_х8_х9!$C$28:$C$52</c:f>
              <c:numCache>
                <c:formatCode>General</c:formatCode>
                <c:ptCount val="25"/>
                <c:pt idx="0">
                  <c:v>-250631.82883181458</c:v>
                </c:pt>
                <c:pt idx="1">
                  <c:v>-391741.795686753</c:v>
                </c:pt>
                <c:pt idx="2">
                  <c:v>276654.96298322454</c:v>
                </c:pt>
                <c:pt idx="3">
                  <c:v>499278.66197911848</c:v>
                </c:pt>
                <c:pt idx="4">
                  <c:v>-340381.23399950075</c:v>
                </c:pt>
                <c:pt idx="5">
                  <c:v>-6941.4186633033678</c:v>
                </c:pt>
                <c:pt idx="6">
                  <c:v>-307289.77362846397</c:v>
                </c:pt>
                <c:pt idx="7">
                  <c:v>-96971.466550425161</c:v>
                </c:pt>
                <c:pt idx="8">
                  <c:v>-605583.98885583598</c:v>
                </c:pt>
                <c:pt idx="9">
                  <c:v>1110170.4087208426</c:v>
                </c:pt>
                <c:pt idx="10">
                  <c:v>1573946.5542201512</c:v>
                </c:pt>
                <c:pt idx="11">
                  <c:v>-433310.7405470768</c:v>
                </c:pt>
                <c:pt idx="12">
                  <c:v>-1667394.7567804875</c:v>
                </c:pt>
                <c:pt idx="13">
                  <c:v>-825691.64300930873</c:v>
                </c:pt>
                <c:pt idx="14">
                  <c:v>-851195.93992369436</c:v>
                </c:pt>
                <c:pt idx="15">
                  <c:v>-528255.6088508144</c:v>
                </c:pt>
                <c:pt idx="16">
                  <c:v>-528293.09873083793</c:v>
                </c:pt>
                <c:pt idx="17">
                  <c:v>754210.90437283553</c:v>
                </c:pt>
                <c:pt idx="18">
                  <c:v>1007614.2340900749</c:v>
                </c:pt>
                <c:pt idx="19">
                  <c:v>856323.81797934324</c:v>
                </c:pt>
                <c:pt idx="20">
                  <c:v>2307580.2892507352</c:v>
                </c:pt>
                <c:pt idx="21">
                  <c:v>222090.29744449258</c:v>
                </c:pt>
                <c:pt idx="22">
                  <c:v>-1044614.4847369716</c:v>
                </c:pt>
                <c:pt idx="23">
                  <c:v>-355597.51899412274</c:v>
                </c:pt>
                <c:pt idx="24">
                  <c:v>-373974.8332512714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60A-4DFE-98BF-B8EDA5D35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14992"/>
        <c:axId val="450313032"/>
      </c:scatterChart>
      <c:valAx>
        <c:axId val="45031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x3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313032"/>
        <c:crosses val="autoZero"/>
        <c:crossBetween val="midCat"/>
      </c:valAx>
      <c:valAx>
        <c:axId val="450313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14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НЕЗАВИС!$CJ$9:$CJ$33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Регр_2_без_х1_х2_х6_х8_х9!$C$28:$C$52</c:f>
              <c:numCache>
                <c:formatCode>General</c:formatCode>
                <c:ptCount val="25"/>
                <c:pt idx="0">
                  <c:v>-250631.82883181458</c:v>
                </c:pt>
                <c:pt idx="1">
                  <c:v>-391741.795686753</c:v>
                </c:pt>
                <c:pt idx="2">
                  <c:v>276654.96298322454</c:v>
                </c:pt>
                <c:pt idx="3">
                  <c:v>499278.66197911848</c:v>
                </c:pt>
                <c:pt idx="4">
                  <c:v>-340381.23399950075</c:v>
                </c:pt>
                <c:pt idx="5">
                  <c:v>-6941.4186633033678</c:v>
                </c:pt>
                <c:pt idx="6">
                  <c:v>-307289.77362846397</c:v>
                </c:pt>
                <c:pt idx="7">
                  <c:v>-96971.466550425161</c:v>
                </c:pt>
                <c:pt idx="8">
                  <c:v>-605583.98885583598</c:v>
                </c:pt>
                <c:pt idx="9">
                  <c:v>1110170.4087208426</c:v>
                </c:pt>
                <c:pt idx="10">
                  <c:v>1573946.5542201512</c:v>
                </c:pt>
                <c:pt idx="11">
                  <c:v>-433310.7405470768</c:v>
                </c:pt>
                <c:pt idx="12">
                  <c:v>-1667394.7567804875</c:v>
                </c:pt>
                <c:pt idx="13">
                  <c:v>-825691.64300930873</c:v>
                </c:pt>
                <c:pt idx="14">
                  <c:v>-851195.93992369436</c:v>
                </c:pt>
                <c:pt idx="15">
                  <c:v>-528255.6088508144</c:v>
                </c:pt>
                <c:pt idx="16">
                  <c:v>-528293.09873083793</c:v>
                </c:pt>
                <c:pt idx="17">
                  <c:v>754210.90437283553</c:v>
                </c:pt>
                <c:pt idx="18">
                  <c:v>1007614.2340900749</c:v>
                </c:pt>
                <c:pt idx="19">
                  <c:v>856323.81797934324</c:v>
                </c:pt>
                <c:pt idx="20">
                  <c:v>2307580.2892507352</c:v>
                </c:pt>
                <c:pt idx="21">
                  <c:v>222090.29744449258</c:v>
                </c:pt>
                <c:pt idx="22">
                  <c:v>-1044614.4847369716</c:v>
                </c:pt>
                <c:pt idx="23">
                  <c:v>-355597.51899412274</c:v>
                </c:pt>
                <c:pt idx="24">
                  <c:v>-373974.8332512714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B3E-4E5E-803D-2E88D840C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11464"/>
        <c:axId val="450316560"/>
      </c:scatterChart>
      <c:valAx>
        <c:axId val="450311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x4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316560"/>
        <c:crosses val="autoZero"/>
        <c:crossBetween val="midCat"/>
      </c:valAx>
      <c:valAx>
        <c:axId val="450316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11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НЕЗАВИС!$CK$9:$CK$33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Регр_2_без_х1_х2_х6_х8_х9!$C$28:$C$52</c:f>
              <c:numCache>
                <c:formatCode>General</c:formatCode>
                <c:ptCount val="25"/>
                <c:pt idx="0">
                  <c:v>-250631.82883181458</c:v>
                </c:pt>
                <c:pt idx="1">
                  <c:v>-391741.795686753</c:v>
                </c:pt>
                <c:pt idx="2">
                  <c:v>276654.96298322454</c:v>
                </c:pt>
                <c:pt idx="3">
                  <c:v>499278.66197911848</c:v>
                </c:pt>
                <c:pt idx="4">
                  <c:v>-340381.23399950075</c:v>
                </c:pt>
                <c:pt idx="5">
                  <c:v>-6941.4186633033678</c:v>
                </c:pt>
                <c:pt idx="6">
                  <c:v>-307289.77362846397</c:v>
                </c:pt>
                <c:pt idx="7">
                  <c:v>-96971.466550425161</c:v>
                </c:pt>
                <c:pt idx="8">
                  <c:v>-605583.98885583598</c:v>
                </c:pt>
                <c:pt idx="9">
                  <c:v>1110170.4087208426</c:v>
                </c:pt>
                <c:pt idx="10">
                  <c:v>1573946.5542201512</c:v>
                </c:pt>
                <c:pt idx="11">
                  <c:v>-433310.7405470768</c:v>
                </c:pt>
                <c:pt idx="12">
                  <c:v>-1667394.7567804875</c:v>
                </c:pt>
                <c:pt idx="13">
                  <c:v>-825691.64300930873</c:v>
                </c:pt>
                <c:pt idx="14">
                  <c:v>-851195.93992369436</c:v>
                </c:pt>
                <c:pt idx="15">
                  <c:v>-528255.6088508144</c:v>
                </c:pt>
                <c:pt idx="16">
                  <c:v>-528293.09873083793</c:v>
                </c:pt>
                <c:pt idx="17">
                  <c:v>754210.90437283553</c:v>
                </c:pt>
                <c:pt idx="18">
                  <c:v>1007614.2340900749</c:v>
                </c:pt>
                <c:pt idx="19">
                  <c:v>856323.81797934324</c:v>
                </c:pt>
                <c:pt idx="20">
                  <c:v>2307580.2892507352</c:v>
                </c:pt>
                <c:pt idx="21">
                  <c:v>222090.29744449258</c:v>
                </c:pt>
                <c:pt idx="22">
                  <c:v>-1044614.4847369716</c:v>
                </c:pt>
                <c:pt idx="23">
                  <c:v>-355597.51899412274</c:v>
                </c:pt>
                <c:pt idx="24">
                  <c:v>-373974.8332512714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DE9-4926-AF2E-142762BD7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16168"/>
        <c:axId val="450311072"/>
      </c:scatterChart>
      <c:valAx>
        <c:axId val="450316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311072"/>
        <c:crosses val="autoZero"/>
        <c:crossBetween val="midCat"/>
      </c:valAx>
      <c:valAx>
        <c:axId val="450311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16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НЕЗАВИС!$CL$9:$CL$33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Регр_2_без_х1_х2_х6_х8_х9!$C$28:$C$52</c:f>
              <c:numCache>
                <c:formatCode>General</c:formatCode>
                <c:ptCount val="25"/>
                <c:pt idx="0">
                  <c:v>-250631.82883181458</c:v>
                </c:pt>
                <c:pt idx="1">
                  <c:v>-391741.795686753</c:v>
                </c:pt>
                <c:pt idx="2">
                  <c:v>276654.96298322454</c:v>
                </c:pt>
                <c:pt idx="3">
                  <c:v>499278.66197911848</c:v>
                </c:pt>
                <c:pt idx="4">
                  <c:v>-340381.23399950075</c:v>
                </c:pt>
                <c:pt idx="5">
                  <c:v>-6941.4186633033678</c:v>
                </c:pt>
                <c:pt idx="6">
                  <c:v>-307289.77362846397</c:v>
                </c:pt>
                <c:pt idx="7">
                  <c:v>-96971.466550425161</c:v>
                </c:pt>
                <c:pt idx="8">
                  <c:v>-605583.98885583598</c:v>
                </c:pt>
                <c:pt idx="9">
                  <c:v>1110170.4087208426</c:v>
                </c:pt>
                <c:pt idx="10">
                  <c:v>1573946.5542201512</c:v>
                </c:pt>
                <c:pt idx="11">
                  <c:v>-433310.7405470768</c:v>
                </c:pt>
                <c:pt idx="12">
                  <c:v>-1667394.7567804875</c:v>
                </c:pt>
                <c:pt idx="13">
                  <c:v>-825691.64300930873</c:v>
                </c:pt>
                <c:pt idx="14">
                  <c:v>-851195.93992369436</c:v>
                </c:pt>
                <c:pt idx="15">
                  <c:v>-528255.6088508144</c:v>
                </c:pt>
                <c:pt idx="16">
                  <c:v>-528293.09873083793</c:v>
                </c:pt>
                <c:pt idx="17">
                  <c:v>754210.90437283553</c:v>
                </c:pt>
                <c:pt idx="18">
                  <c:v>1007614.2340900749</c:v>
                </c:pt>
                <c:pt idx="19">
                  <c:v>856323.81797934324</c:v>
                </c:pt>
                <c:pt idx="20">
                  <c:v>2307580.2892507352</c:v>
                </c:pt>
                <c:pt idx="21">
                  <c:v>222090.29744449258</c:v>
                </c:pt>
                <c:pt idx="22">
                  <c:v>-1044614.4847369716</c:v>
                </c:pt>
                <c:pt idx="23">
                  <c:v>-355597.51899412274</c:v>
                </c:pt>
                <c:pt idx="24">
                  <c:v>-373974.8332512714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B82-4074-8CA8-39FCF7820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07152"/>
        <c:axId val="450314600"/>
      </c:scatterChart>
      <c:valAx>
        <c:axId val="45030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x7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314600"/>
        <c:crosses val="autoZero"/>
        <c:crossBetween val="midCat"/>
      </c:valAx>
      <c:valAx>
        <c:axId val="450314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07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Регр_2_без_х1_х2_х6_х8_х9!$F$28:$F$52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Регр_2_без_х1_х2_х6_х8_х9!$G$28:$G$52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DB-4B29-BA77-51A515686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09896"/>
        <c:axId val="450310288"/>
      </c:scatterChart>
      <c:valAx>
        <c:axId val="450309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10288"/>
        <c:crosses val="autoZero"/>
        <c:crossBetween val="midCat"/>
      </c:valAx>
      <c:valAx>
        <c:axId val="450310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09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НЕЗАВИС!$CR$9:$CR$33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Регр_2_без_х1_х2_х3_х6_х8_х9!$C$27:$C$51</c:f>
              <c:numCache>
                <c:formatCode>General</c:formatCode>
                <c:ptCount val="25"/>
                <c:pt idx="0">
                  <c:v>-1351820.2717274772</c:v>
                </c:pt>
                <c:pt idx="1">
                  <c:v>-1473204.8734117185</c:v>
                </c:pt>
                <c:pt idx="2">
                  <c:v>-111159.71608766797</c:v>
                </c:pt>
                <c:pt idx="3">
                  <c:v>668889.25209258241</c:v>
                </c:pt>
                <c:pt idx="4">
                  <c:v>-628265.1771036319</c:v>
                </c:pt>
                <c:pt idx="5">
                  <c:v>223605.46811938565</c:v>
                </c:pt>
                <c:pt idx="6">
                  <c:v>-418898.76083721407</c:v>
                </c:pt>
                <c:pt idx="7">
                  <c:v>-666497.13137248671</c:v>
                </c:pt>
                <c:pt idx="8">
                  <c:v>-2180677.4444971243</c:v>
                </c:pt>
                <c:pt idx="9">
                  <c:v>1258878.3913693633</c:v>
                </c:pt>
                <c:pt idx="10">
                  <c:v>2160555.8761308892</c:v>
                </c:pt>
                <c:pt idx="11">
                  <c:v>976499.55542995874</c:v>
                </c:pt>
                <c:pt idx="12">
                  <c:v>-507789.71649330948</c:v>
                </c:pt>
                <c:pt idx="13">
                  <c:v>318189.69943655282</c:v>
                </c:pt>
                <c:pt idx="14">
                  <c:v>-74276.094152476639</c:v>
                </c:pt>
                <c:pt idx="15">
                  <c:v>-311066.23882793076</c:v>
                </c:pt>
                <c:pt idx="16">
                  <c:v>-661757.82017707825</c:v>
                </c:pt>
                <c:pt idx="17">
                  <c:v>1179804.4106260892</c:v>
                </c:pt>
                <c:pt idx="18">
                  <c:v>1279184.0503809489</c:v>
                </c:pt>
                <c:pt idx="19">
                  <c:v>879178.1694881469</c:v>
                </c:pt>
                <c:pt idx="20">
                  <c:v>2288767.5364579558</c:v>
                </c:pt>
                <c:pt idx="21">
                  <c:v>622131.34775980935</c:v>
                </c:pt>
                <c:pt idx="22">
                  <c:v>-1053133.7405917719</c:v>
                </c:pt>
                <c:pt idx="23">
                  <c:v>-920958.7442012243</c:v>
                </c:pt>
                <c:pt idx="24">
                  <c:v>-1496178.0278106779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09C-4832-91EF-A60C5171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05976"/>
        <c:axId val="450311856"/>
      </c:scatterChart>
      <c:valAx>
        <c:axId val="450305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x4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311856"/>
        <c:crosses val="autoZero"/>
        <c:crossBetween val="midCat"/>
      </c:valAx>
      <c:valAx>
        <c:axId val="450311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05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НЕЗАВИС!$CS$9:$CS$33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Регр_2_без_х1_х2_х3_х6_х8_х9!$C$27:$C$51</c:f>
              <c:numCache>
                <c:formatCode>General</c:formatCode>
                <c:ptCount val="25"/>
                <c:pt idx="0">
                  <c:v>-1351820.2717274772</c:v>
                </c:pt>
                <c:pt idx="1">
                  <c:v>-1473204.8734117185</c:v>
                </c:pt>
                <c:pt idx="2">
                  <c:v>-111159.71608766797</c:v>
                </c:pt>
                <c:pt idx="3">
                  <c:v>668889.25209258241</c:v>
                </c:pt>
                <c:pt idx="4">
                  <c:v>-628265.1771036319</c:v>
                </c:pt>
                <c:pt idx="5">
                  <c:v>223605.46811938565</c:v>
                </c:pt>
                <c:pt idx="6">
                  <c:v>-418898.76083721407</c:v>
                </c:pt>
                <c:pt idx="7">
                  <c:v>-666497.13137248671</c:v>
                </c:pt>
                <c:pt idx="8">
                  <c:v>-2180677.4444971243</c:v>
                </c:pt>
                <c:pt idx="9">
                  <c:v>1258878.3913693633</c:v>
                </c:pt>
                <c:pt idx="10">
                  <c:v>2160555.8761308892</c:v>
                </c:pt>
                <c:pt idx="11">
                  <c:v>976499.55542995874</c:v>
                </c:pt>
                <c:pt idx="12">
                  <c:v>-507789.71649330948</c:v>
                </c:pt>
                <c:pt idx="13">
                  <c:v>318189.69943655282</c:v>
                </c:pt>
                <c:pt idx="14">
                  <c:v>-74276.094152476639</c:v>
                </c:pt>
                <c:pt idx="15">
                  <c:v>-311066.23882793076</c:v>
                </c:pt>
                <c:pt idx="16">
                  <c:v>-661757.82017707825</c:v>
                </c:pt>
                <c:pt idx="17">
                  <c:v>1179804.4106260892</c:v>
                </c:pt>
                <c:pt idx="18">
                  <c:v>1279184.0503809489</c:v>
                </c:pt>
                <c:pt idx="19">
                  <c:v>879178.1694881469</c:v>
                </c:pt>
                <c:pt idx="20">
                  <c:v>2288767.5364579558</c:v>
                </c:pt>
                <c:pt idx="21">
                  <c:v>622131.34775980935</c:v>
                </c:pt>
                <c:pt idx="22">
                  <c:v>-1053133.7405917719</c:v>
                </c:pt>
                <c:pt idx="23">
                  <c:v>-920958.7442012243</c:v>
                </c:pt>
                <c:pt idx="24">
                  <c:v>-1496178.0278106779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9B7-4AE0-B334-BB5F60A64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12248"/>
        <c:axId val="450310680"/>
      </c:scatterChart>
      <c:valAx>
        <c:axId val="450312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310680"/>
        <c:crosses val="autoZero"/>
        <c:crossBetween val="midCat"/>
      </c:valAx>
      <c:valAx>
        <c:axId val="450310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12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НЕЗАВИС!$CT$9:$CT$33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Регр_2_без_х1_х2_х3_х6_х8_х9!$C$27:$C$51</c:f>
              <c:numCache>
                <c:formatCode>General</c:formatCode>
                <c:ptCount val="25"/>
                <c:pt idx="0">
                  <c:v>-1351820.2717274772</c:v>
                </c:pt>
                <c:pt idx="1">
                  <c:v>-1473204.8734117185</c:v>
                </c:pt>
                <c:pt idx="2">
                  <c:v>-111159.71608766797</c:v>
                </c:pt>
                <c:pt idx="3">
                  <c:v>668889.25209258241</c:v>
                </c:pt>
                <c:pt idx="4">
                  <c:v>-628265.1771036319</c:v>
                </c:pt>
                <c:pt idx="5">
                  <c:v>223605.46811938565</c:v>
                </c:pt>
                <c:pt idx="6">
                  <c:v>-418898.76083721407</c:v>
                </c:pt>
                <c:pt idx="7">
                  <c:v>-666497.13137248671</c:v>
                </c:pt>
                <c:pt idx="8">
                  <c:v>-2180677.4444971243</c:v>
                </c:pt>
                <c:pt idx="9">
                  <c:v>1258878.3913693633</c:v>
                </c:pt>
                <c:pt idx="10">
                  <c:v>2160555.8761308892</c:v>
                </c:pt>
                <c:pt idx="11">
                  <c:v>976499.55542995874</c:v>
                </c:pt>
                <c:pt idx="12">
                  <c:v>-507789.71649330948</c:v>
                </c:pt>
                <c:pt idx="13">
                  <c:v>318189.69943655282</c:v>
                </c:pt>
                <c:pt idx="14">
                  <c:v>-74276.094152476639</c:v>
                </c:pt>
                <c:pt idx="15">
                  <c:v>-311066.23882793076</c:v>
                </c:pt>
                <c:pt idx="16">
                  <c:v>-661757.82017707825</c:v>
                </c:pt>
                <c:pt idx="17">
                  <c:v>1179804.4106260892</c:v>
                </c:pt>
                <c:pt idx="18">
                  <c:v>1279184.0503809489</c:v>
                </c:pt>
                <c:pt idx="19">
                  <c:v>879178.1694881469</c:v>
                </c:pt>
                <c:pt idx="20">
                  <c:v>2288767.5364579558</c:v>
                </c:pt>
                <c:pt idx="21">
                  <c:v>622131.34775980935</c:v>
                </c:pt>
                <c:pt idx="22">
                  <c:v>-1053133.7405917719</c:v>
                </c:pt>
                <c:pt idx="23">
                  <c:v>-920958.7442012243</c:v>
                </c:pt>
                <c:pt idx="24">
                  <c:v>-1496178.0278106779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72D-4F51-961B-369289C44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12640"/>
        <c:axId val="450317736"/>
      </c:scatterChart>
      <c:valAx>
        <c:axId val="45031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x7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317736"/>
        <c:crosses val="autoZero"/>
        <c:crossBetween val="midCat"/>
      </c:valAx>
      <c:valAx>
        <c:axId val="450317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12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Регр_2_без_х1_х2_х3_х6_х8_х9!$F$27:$F$51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Регр_2_без_х1_х2_х3_х6_х8_х9!$G$27:$G$51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134-400C-8052-C0ACEE80C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13816"/>
        <c:axId val="450317344"/>
      </c:scatterChart>
      <c:valAx>
        <c:axId val="450313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17344"/>
        <c:crosses val="autoZero"/>
        <c:crossBetween val="midCat"/>
      </c:valAx>
      <c:valAx>
        <c:axId val="4503173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13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НЕЗАВИС!$CY$9:$CY$33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Регр_2_без_х1_х2_х3_х6_х7_х8_х9!$C$26:$C$50</c:f>
              <c:numCache>
                <c:formatCode>General</c:formatCode>
                <c:ptCount val="25"/>
                <c:pt idx="0">
                  <c:v>-1348937.541906659</c:v>
                </c:pt>
                <c:pt idx="1">
                  <c:v>-1471969.2177525877</c:v>
                </c:pt>
                <c:pt idx="2">
                  <c:v>-107037.79891236685</c:v>
                </c:pt>
                <c:pt idx="3">
                  <c:v>674611.45274400455</c:v>
                </c:pt>
                <c:pt idx="4">
                  <c:v>-628136.92886620318</c:v>
                </c:pt>
                <c:pt idx="5">
                  <c:v>224769.57841511071</c:v>
                </c:pt>
                <c:pt idx="6">
                  <c:v>-422233.612411818</c:v>
                </c:pt>
                <c:pt idx="7">
                  <c:v>-674819.68060297472</c:v>
                </c:pt>
                <c:pt idx="8">
                  <c:v>-2196850.2891078228</c:v>
                </c:pt>
                <c:pt idx="9">
                  <c:v>1249464.2978718244</c:v>
                </c:pt>
                <c:pt idx="10">
                  <c:v>2146359.4772169981</c:v>
                </c:pt>
                <c:pt idx="11">
                  <c:v>964281.36169842258</c:v>
                </c:pt>
                <c:pt idx="12">
                  <c:v>-529762.52667361591</c:v>
                </c:pt>
                <c:pt idx="13">
                  <c:v>303640.30172759108</c:v>
                </c:pt>
                <c:pt idx="14">
                  <c:v>-55711.028874833137</c:v>
                </c:pt>
                <c:pt idx="15">
                  <c:v>-276397.4283260908</c:v>
                </c:pt>
                <c:pt idx="16">
                  <c:v>-647370.2964261286</c:v>
                </c:pt>
                <c:pt idx="17">
                  <c:v>1231114.9343318213</c:v>
                </c:pt>
                <c:pt idx="18">
                  <c:v>1330090.8898321353</c:v>
                </c:pt>
                <c:pt idx="19">
                  <c:v>849441.90708975121</c:v>
                </c:pt>
                <c:pt idx="20">
                  <c:v>2258814.9475035872</c:v>
                </c:pt>
                <c:pt idx="21">
                  <c:v>607757.77115504071</c:v>
                </c:pt>
                <c:pt idx="22">
                  <c:v>-1068033.9418818764</c:v>
                </c:pt>
                <c:pt idx="23">
                  <c:v>-924575.42990840971</c:v>
                </c:pt>
                <c:pt idx="24">
                  <c:v>-1488511.1979349479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579-4020-8D9F-FE18DAE43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06760"/>
        <c:axId val="450307544"/>
      </c:scatterChart>
      <c:valAx>
        <c:axId val="450306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x4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307544"/>
        <c:crosses val="autoZero"/>
        <c:crossBetween val="midCat"/>
      </c:valAx>
      <c:valAx>
        <c:axId val="450307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06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НЕЗАВИС!$CZ$9:$CZ$33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Регр_2_без_х1_х2_х3_х6_х7_х8_х9!$C$26:$C$50</c:f>
              <c:numCache>
                <c:formatCode>General</c:formatCode>
                <c:ptCount val="25"/>
                <c:pt idx="0">
                  <c:v>-1348937.541906659</c:v>
                </c:pt>
                <c:pt idx="1">
                  <c:v>-1471969.2177525877</c:v>
                </c:pt>
                <c:pt idx="2">
                  <c:v>-107037.79891236685</c:v>
                </c:pt>
                <c:pt idx="3">
                  <c:v>674611.45274400455</c:v>
                </c:pt>
                <c:pt idx="4">
                  <c:v>-628136.92886620318</c:v>
                </c:pt>
                <c:pt idx="5">
                  <c:v>224769.57841511071</c:v>
                </c:pt>
                <c:pt idx="6">
                  <c:v>-422233.612411818</c:v>
                </c:pt>
                <c:pt idx="7">
                  <c:v>-674819.68060297472</c:v>
                </c:pt>
                <c:pt idx="8">
                  <c:v>-2196850.2891078228</c:v>
                </c:pt>
                <c:pt idx="9">
                  <c:v>1249464.2978718244</c:v>
                </c:pt>
                <c:pt idx="10">
                  <c:v>2146359.4772169981</c:v>
                </c:pt>
                <c:pt idx="11">
                  <c:v>964281.36169842258</c:v>
                </c:pt>
                <c:pt idx="12">
                  <c:v>-529762.52667361591</c:v>
                </c:pt>
                <c:pt idx="13">
                  <c:v>303640.30172759108</c:v>
                </c:pt>
                <c:pt idx="14">
                  <c:v>-55711.028874833137</c:v>
                </c:pt>
                <c:pt idx="15">
                  <c:v>-276397.4283260908</c:v>
                </c:pt>
                <c:pt idx="16">
                  <c:v>-647370.2964261286</c:v>
                </c:pt>
                <c:pt idx="17">
                  <c:v>1231114.9343318213</c:v>
                </c:pt>
                <c:pt idx="18">
                  <c:v>1330090.8898321353</c:v>
                </c:pt>
                <c:pt idx="19">
                  <c:v>849441.90708975121</c:v>
                </c:pt>
                <c:pt idx="20">
                  <c:v>2258814.9475035872</c:v>
                </c:pt>
                <c:pt idx="21">
                  <c:v>607757.77115504071</c:v>
                </c:pt>
                <c:pt idx="22">
                  <c:v>-1068033.9418818764</c:v>
                </c:pt>
                <c:pt idx="23">
                  <c:v>-924575.42990840971</c:v>
                </c:pt>
                <c:pt idx="24">
                  <c:v>-1488511.1979349479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101-4469-A246-207680B16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09112"/>
        <c:axId val="450318912"/>
      </c:scatterChart>
      <c:valAx>
        <c:axId val="450309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318912"/>
        <c:crosses val="autoZero"/>
        <c:crossBetween val="midCat"/>
      </c:valAx>
      <c:valAx>
        <c:axId val="450318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09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Регр_2_без_х1_х2_х3_х6_х7_х8_х9!$F$26:$F$50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Регр_2_без_х1_х2_х3_х6_х7_х8_х9!$G$26:$G$50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71-455D-92A1-0A953D778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20480"/>
        <c:axId val="450320872"/>
      </c:scatterChart>
      <c:valAx>
        <c:axId val="450320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20872"/>
        <c:crosses val="autoZero"/>
        <c:crossBetween val="midCat"/>
      </c:valAx>
      <c:valAx>
        <c:axId val="450320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20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НЕЗАВИС!$DF$9:$DF$33</c:f>
              <c:numCache>
                <c:formatCode>_(* #,##0.00_);_(* \(#,##0.00\);_(* "-"??_);_(@_)</c:formatCode>
                <c:ptCount val="25"/>
                <c:pt idx="0">
                  <c:v>228548.4</c:v>
                </c:pt>
                <c:pt idx="1">
                  <c:v>488395.1</c:v>
                </c:pt>
                <c:pt idx="2">
                  <c:v>748241.8</c:v>
                </c:pt>
                <c:pt idx="3">
                  <c:v>1008088.5</c:v>
                </c:pt>
                <c:pt idx="4">
                  <c:v>1267935.2</c:v>
                </c:pt>
                <c:pt idx="5">
                  <c:v>1563568.7</c:v>
                </c:pt>
                <c:pt idx="6">
                  <c:v>2115067.5</c:v>
                </c:pt>
                <c:pt idx="7">
                  <c:v>3055059.5</c:v>
                </c:pt>
                <c:pt idx="8">
                  <c:v>3930286.9</c:v>
                </c:pt>
                <c:pt idx="9">
                  <c:v>4853244.4000000004</c:v>
                </c:pt>
                <c:pt idx="10">
                  <c:v>5883726.5</c:v>
                </c:pt>
                <c:pt idx="11">
                  <c:v>6165342.4699999997</c:v>
                </c:pt>
                <c:pt idx="12">
                  <c:v>6411756.4400000004</c:v>
                </c:pt>
                <c:pt idx="13">
                  <c:v>6658170.4100000001</c:v>
                </c:pt>
                <c:pt idx="14">
                  <c:v>6904584.3799999999</c:v>
                </c:pt>
                <c:pt idx="15">
                  <c:v>7150998.3600000003</c:v>
                </c:pt>
                <c:pt idx="16">
                  <c:v>7643826.2999999998</c:v>
                </c:pt>
                <c:pt idx="17">
                  <c:v>7851425.5999999996</c:v>
                </c:pt>
                <c:pt idx="18">
                  <c:v>8059024.9000000004</c:v>
                </c:pt>
                <c:pt idx="19">
                  <c:v>8266624.2000000002</c:v>
                </c:pt>
                <c:pt idx="20">
                  <c:v>8474223.5</c:v>
                </c:pt>
                <c:pt idx="21">
                  <c:v>8681822.8000000007</c:v>
                </c:pt>
                <c:pt idx="22">
                  <c:v>8889422.0999999996</c:v>
                </c:pt>
                <c:pt idx="23">
                  <c:v>9097021.4000000004</c:v>
                </c:pt>
                <c:pt idx="24">
                  <c:v>9304620.6999999993</c:v>
                </c:pt>
              </c:numCache>
            </c:numRef>
          </c:xVal>
          <c:yVal>
            <c:numRef>
              <c:f>Регр_3!$C$35:$C$59</c:f>
              <c:numCache>
                <c:formatCode>General</c:formatCode>
                <c:ptCount val="25"/>
                <c:pt idx="0">
                  <c:v>-170508.06084652629</c:v>
                </c:pt>
                <c:pt idx="1">
                  <c:v>-271388.09257986711</c:v>
                </c:pt>
                <c:pt idx="2">
                  <c:v>-197213.83367556892</c:v>
                </c:pt>
                <c:pt idx="3">
                  <c:v>105940.87895485037</c:v>
                </c:pt>
                <c:pt idx="4">
                  <c:v>42660.374897142174</c:v>
                </c:pt>
                <c:pt idx="5">
                  <c:v>246869.99199336581</c:v>
                </c:pt>
                <c:pt idx="6">
                  <c:v>163665.92415491538</c:v>
                </c:pt>
                <c:pt idx="7">
                  <c:v>158376.81207945105</c:v>
                </c:pt>
                <c:pt idx="8">
                  <c:v>46598.193072827067</c:v>
                </c:pt>
                <c:pt idx="9">
                  <c:v>432854.96681725979</c:v>
                </c:pt>
                <c:pt idx="10">
                  <c:v>-316602.25172934774</c:v>
                </c:pt>
                <c:pt idx="11">
                  <c:v>75017.952750113793</c:v>
                </c:pt>
                <c:pt idx="12">
                  <c:v>-296471.00918487553</c:v>
                </c:pt>
                <c:pt idx="13">
                  <c:v>-33090.368418045342</c:v>
                </c:pt>
                <c:pt idx="14">
                  <c:v>-136934.92416300159</c:v>
                </c:pt>
                <c:pt idx="15">
                  <c:v>318302.05652289931</c:v>
                </c:pt>
                <c:pt idx="16">
                  <c:v>-197284.47350190952</c:v>
                </c:pt>
                <c:pt idx="17">
                  <c:v>15273.922445051372</c:v>
                </c:pt>
                <c:pt idx="18">
                  <c:v>-139787.684507709</c:v>
                </c:pt>
                <c:pt idx="19">
                  <c:v>-242753.85863133334</c:v>
                </c:pt>
                <c:pt idx="20">
                  <c:v>335231.90582641587</c:v>
                </c:pt>
                <c:pt idx="21">
                  <c:v>175592.22723806091</c:v>
                </c:pt>
                <c:pt idx="22">
                  <c:v>-251637.14369747415</c:v>
                </c:pt>
                <c:pt idx="23">
                  <c:v>170011.26514502615</c:v>
                </c:pt>
                <c:pt idx="24">
                  <c:v>-32724.770961707458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CA2-4FC9-844D-FDE72FC35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19304"/>
        <c:axId val="450318520"/>
      </c:scatterChart>
      <c:valAx>
        <c:axId val="450319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0318520"/>
        <c:crosses val="autoZero"/>
        <c:crossBetween val="midCat"/>
      </c:valAx>
      <c:valAx>
        <c:axId val="450318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19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НЕЗАВИС!$DG$9:$DG$33</c:f>
              <c:numCache>
                <c:formatCode>_(* #,##0.00_);_(* \(#,##0.00\);_(* "-"??_);_(@_)</c:formatCode>
                <c:ptCount val="25"/>
                <c:pt idx="0">
                  <c:v>803.2</c:v>
                </c:pt>
                <c:pt idx="1">
                  <c:v>787.6</c:v>
                </c:pt>
                <c:pt idx="2">
                  <c:v>1472.8</c:v>
                </c:pt>
                <c:pt idx="3">
                  <c:v>1154.5999999999999</c:v>
                </c:pt>
                <c:pt idx="4">
                  <c:v>1508.7</c:v>
                </c:pt>
                <c:pt idx="5">
                  <c:v>2482.9</c:v>
                </c:pt>
                <c:pt idx="6">
                  <c:v>1857.2</c:v>
                </c:pt>
                <c:pt idx="7">
                  <c:v>2060.4</c:v>
                </c:pt>
                <c:pt idx="8">
                  <c:v>4530.7</c:v>
                </c:pt>
                <c:pt idx="9">
                  <c:v>15656</c:v>
                </c:pt>
                <c:pt idx="10">
                  <c:v>8611.9</c:v>
                </c:pt>
                <c:pt idx="11">
                  <c:v>5657.4</c:v>
                </c:pt>
                <c:pt idx="12">
                  <c:v>3793.5</c:v>
                </c:pt>
                <c:pt idx="13">
                  <c:v>159868</c:v>
                </c:pt>
                <c:pt idx="14">
                  <c:v>82607</c:v>
                </c:pt>
                <c:pt idx="15">
                  <c:v>108107</c:v>
                </c:pt>
                <c:pt idx="16">
                  <c:v>77801</c:v>
                </c:pt>
                <c:pt idx="17">
                  <c:v>66718</c:v>
                </c:pt>
                <c:pt idx="18">
                  <c:v>65314</c:v>
                </c:pt>
                <c:pt idx="19">
                  <c:v>85326</c:v>
                </c:pt>
                <c:pt idx="20">
                  <c:v>69873</c:v>
                </c:pt>
                <c:pt idx="21">
                  <c:v>93903</c:v>
                </c:pt>
                <c:pt idx="22">
                  <c:v>126244</c:v>
                </c:pt>
                <c:pt idx="23">
                  <c:v>103800</c:v>
                </c:pt>
                <c:pt idx="24">
                  <c:v>115425</c:v>
                </c:pt>
              </c:numCache>
            </c:numRef>
          </c:xVal>
          <c:yVal>
            <c:numRef>
              <c:f>Регр_3!$C$35:$C$59</c:f>
              <c:numCache>
                <c:formatCode>General</c:formatCode>
                <c:ptCount val="25"/>
                <c:pt idx="0">
                  <c:v>-170508.06084652629</c:v>
                </c:pt>
                <c:pt idx="1">
                  <c:v>-271388.09257986711</c:v>
                </c:pt>
                <c:pt idx="2">
                  <c:v>-197213.83367556892</c:v>
                </c:pt>
                <c:pt idx="3">
                  <c:v>105940.87895485037</c:v>
                </c:pt>
                <c:pt idx="4">
                  <c:v>42660.374897142174</c:v>
                </c:pt>
                <c:pt idx="5">
                  <c:v>246869.99199336581</c:v>
                </c:pt>
                <c:pt idx="6">
                  <c:v>163665.92415491538</c:v>
                </c:pt>
                <c:pt idx="7">
                  <c:v>158376.81207945105</c:v>
                </c:pt>
                <c:pt idx="8">
                  <c:v>46598.193072827067</c:v>
                </c:pt>
                <c:pt idx="9">
                  <c:v>432854.96681725979</c:v>
                </c:pt>
                <c:pt idx="10">
                  <c:v>-316602.25172934774</c:v>
                </c:pt>
                <c:pt idx="11">
                  <c:v>75017.952750113793</c:v>
                </c:pt>
                <c:pt idx="12">
                  <c:v>-296471.00918487553</c:v>
                </c:pt>
                <c:pt idx="13">
                  <c:v>-33090.368418045342</c:v>
                </c:pt>
                <c:pt idx="14">
                  <c:v>-136934.92416300159</c:v>
                </c:pt>
                <c:pt idx="15">
                  <c:v>318302.05652289931</c:v>
                </c:pt>
                <c:pt idx="16">
                  <c:v>-197284.47350190952</c:v>
                </c:pt>
                <c:pt idx="17">
                  <c:v>15273.922445051372</c:v>
                </c:pt>
                <c:pt idx="18">
                  <c:v>-139787.684507709</c:v>
                </c:pt>
                <c:pt idx="19">
                  <c:v>-242753.85863133334</c:v>
                </c:pt>
                <c:pt idx="20">
                  <c:v>335231.90582641587</c:v>
                </c:pt>
                <c:pt idx="21">
                  <c:v>175592.22723806091</c:v>
                </c:pt>
                <c:pt idx="22">
                  <c:v>-251637.14369747415</c:v>
                </c:pt>
                <c:pt idx="23">
                  <c:v>170011.26514502615</c:v>
                </c:pt>
                <c:pt idx="24">
                  <c:v>-32724.770961707458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466-414E-81D5-2D847F749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19696"/>
        <c:axId val="453790568"/>
      </c:scatterChart>
      <c:valAx>
        <c:axId val="450319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x2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90568"/>
        <c:crosses val="autoZero"/>
        <c:crossBetween val="midCat"/>
      </c:valAx>
      <c:valAx>
        <c:axId val="453790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19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НЕЗАВИС!$DH$9:$DH$33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Регр_3!$C$35:$C$59</c:f>
              <c:numCache>
                <c:formatCode>General</c:formatCode>
                <c:ptCount val="25"/>
                <c:pt idx="0">
                  <c:v>-170508.06084652629</c:v>
                </c:pt>
                <c:pt idx="1">
                  <c:v>-271388.09257986711</c:v>
                </c:pt>
                <c:pt idx="2">
                  <c:v>-197213.83367556892</c:v>
                </c:pt>
                <c:pt idx="3">
                  <c:v>105940.87895485037</c:v>
                </c:pt>
                <c:pt idx="4">
                  <c:v>42660.374897142174</c:v>
                </c:pt>
                <c:pt idx="5">
                  <c:v>246869.99199336581</c:v>
                </c:pt>
                <c:pt idx="6">
                  <c:v>163665.92415491538</c:v>
                </c:pt>
                <c:pt idx="7">
                  <c:v>158376.81207945105</c:v>
                </c:pt>
                <c:pt idx="8">
                  <c:v>46598.193072827067</c:v>
                </c:pt>
                <c:pt idx="9">
                  <c:v>432854.96681725979</c:v>
                </c:pt>
                <c:pt idx="10">
                  <c:v>-316602.25172934774</c:v>
                </c:pt>
                <c:pt idx="11">
                  <c:v>75017.952750113793</c:v>
                </c:pt>
                <c:pt idx="12">
                  <c:v>-296471.00918487553</c:v>
                </c:pt>
                <c:pt idx="13">
                  <c:v>-33090.368418045342</c:v>
                </c:pt>
                <c:pt idx="14">
                  <c:v>-136934.92416300159</c:v>
                </c:pt>
                <c:pt idx="15">
                  <c:v>318302.05652289931</c:v>
                </c:pt>
                <c:pt idx="16">
                  <c:v>-197284.47350190952</c:v>
                </c:pt>
                <c:pt idx="17">
                  <c:v>15273.922445051372</c:v>
                </c:pt>
                <c:pt idx="18">
                  <c:v>-139787.684507709</c:v>
                </c:pt>
                <c:pt idx="19">
                  <c:v>-242753.85863133334</c:v>
                </c:pt>
                <c:pt idx="20">
                  <c:v>335231.90582641587</c:v>
                </c:pt>
                <c:pt idx="21">
                  <c:v>175592.22723806091</c:v>
                </c:pt>
                <c:pt idx="22">
                  <c:v>-251637.14369747415</c:v>
                </c:pt>
                <c:pt idx="23">
                  <c:v>170011.26514502615</c:v>
                </c:pt>
                <c:pt idx="24">
                  <c:v>-32724.770961707458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0A4-405D-ABAE-7D589B1BF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90960"/>
        <c:axId val="453788216"/>
      </c:scatterChart>
      <c:valAx>
        <c:axId val="45379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x3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88216"/>
        <c:crosses val="autoZero"/>
        <c:crossBetween val="midCat"/>
      </c:valAx>
      <c:valAx>
        <c:axId val="453788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90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НЕЗАВИС!$DI$9:$DI$33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Регр_3!$C$35:$C$59</c:f>
              <c:numCache>
                <c:formatCode>General</c:formatCode>
                <c:ptCount val="25"/>
                <c:pt idx="0">
                  <c:v>-170508.06084652629</c:v>
                </c:pt>
                <c:pt idx="1">
                  <c:v>-271388.09257986711</c:v>
                </c:pt>
                <c:pt idx="2">
                  <c:v>-197213.83367556892</c:v>
                </c:pt>
                <c:pt idx="3">
                  <c:v>105940.87895485037</c:v>
                </c:pt>
                <c:pt idx="4">
                  <c:v>42660.374897142174</c:v>
                </c:pt>
                <c:pt idx="5">
                  <c:v>246869.99199336581</c:v>
                </c:pt>
                <c:pt idx="6">
                  <c:v>163665.92415491538</c:v>
                </c:pt>
                <c:pt idx="7">
                  <c:v>158376.81207945105</c:v>
                </c:pt>
                <c:pt idx="8">
                  <c:v>46598.193072827067</c:v>
                </c:pt>
                <c:pt idx="9">
                  <c:v>432854.96681725979</c:v>
                </c:pt>
                <c:pt idx="10">
                  <c:v>-316602.25172934774</c:v>
                </c:pt>
                <c:pt idx="11">
                  <c:v>75017.952750113793</c:v>
                </c:pt>
                <c:pt idx="12">
                  <c:v>-296471.00918487553</c:v>
                </c:pt>
                <c:pt idx="13">
                  <c:v>-33090.368418045342</c:v>
                </c:pt>
                <c:pt idx="14">
                  <c:v>-136934.92416300159</c:v>
                </c:pt>
                <c:pt idx="15">
                  <c:v>318302.05652289931</c:v>
                </c:pt>
                <c:pt idx="16">
                  <c:v>-197284.47350190952</c:v>
                </c:pt>
                <c:pt idx="17">
                  <c:v>15273.922445051372</c:v>
                </c:pt>
                <c:pt idx="18">
                  <c:v>-139787.684507709</c:v>
                </c:pt>
                <c:pt idx="19">
                  <c:v>-242753.85863133334</c:v>
                </c:pt>
                <c:pt idx="20">
                  <c:v>335231.90582641587</c:v>
                </c:pt>
                <c:pt idx="21">
                  <c:v>175592.22723806091</c:v>
                </c:pt>
                <c:pt idx="22">
                  <c:v>-251637.14369747415</c:v>
                </c:pt>
                <c:pt idx="23">
                  <c:v>170011.26514502615</c:v>
                </c:pt>
                <c:pt idx="24">
                  <c:v>-32724.770961707458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86F-43C9-BC18-12DCB30ED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87824"/>
        <c:axId val="453789392"/>
      </c:scatterChart>
      <c:valAx>
        <c:axId val="45378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x4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89392"/>
        <c:crosses val="autoZero"/>
        <c:crossBetween val="midCat"/>
      </c:valAx>
      <c:valAx>
        <c:axId val="453789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878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НЕЗАВИС!$DJ$9:$DJ$33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Регр_3!$C$35:$C$59</c:f>
              <c:numCache>
                <c:formatCode>General</c:formatCode>
                <c:ptCount val="25"/>
                <c:pt idx="0">
                  <c:v>-170508.06084652629</c:v>
                </c:pt>
                <c:pt idx="1">
                  <c:v>-271388.09257986711</c:v>
                </c:pt>
                <c:pt idx="2">
                  <c:v>-197213.83367556892</c:v>
                </c:pt>
                <c:pt idx="3">
                  <c:v>105940.87895485037</c:v>
                </c:pt>
                <c:pt idx="4">
                  <c:v>42660.374897142174</c:v>
                </c:pt>
                <c:pt idx="5">
                  <c:v>246869.99199336581</c:v>
                </c:pt>
                <c:pt idx="6">
                  <c:v>163665.92415491538</c:v>
                </c:pt>
                <c:pt idx="7">
                  <c:v>158376.81207945105</c:v>
                </c:pt>
                <c:pt idx="8">
                  <c:v>46598.193072827067</c:v>
                </c:pt>
                <c:pt idx="9">
                  <c:v>432854.96681725979</c:v>
                </c:pt>
                <c:pt idx="10">
                  <c:v>-316602.25172934774</c:v>
                </c:pt>
                <c:pt idx="11">
                  <c:v>75017.952750113793</c:v>
                </c:pt>
                <c:pt idx="12">
                  <c:v>-296471.00918487553</c:v>
                </c:pt>
                <c:pt idx="13">
                  <c:v>-33090.368418045342</c:v>
                </c:pt>
                <c:pt idx="14">
                  <c:v>-136934.92416300159</c:v>
                </c:pt>
                <c:pt idx="15">
                  <c:v>318302.05652289931</c:v>
                </c:pt>
                <c:pt idx="16">
                  <c:v>-197284.47350190952</c:v>
                </c:pt>
                <c:pt idx="17">
                  <c:v>15273.922445051372</c:v>
                </c:pt>
                <c:pt idx="18">
                  <c:v>-139787.684507709</c:v>
                </c:pt>
                <c:pt idx="19">
                  <c:v>-242753.85863133334</c:v>
                </c:pt>
                <c:pt idx="20">
                  <c:v>335231.90582641587</c:v>
                </c:pt>
                <c:pt idx="21">
                  <c:v>175592.22723806091</c:v>
                </c:pt>
                <c:pt idx="22">
                  <c:v>-251637.14369747415</c:v>
                </c:pt>
                <c:pt idx="23">
                  <c:v>170011.26514502615</c:v>
                </c:pt>
                <c:pt idx="24">
                  <c:v>-32724.770961707458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ACA-4ED1-A0DF-14D0E79E5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85080"/>
        <c:axId val="453783120"/>
      </c:scatterChart>
      <c:valAx>
        <c:axId val="453785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83120"/>
        <c:crosses val="autoZero"/>
        <c:crossBetween val="midCat"/>
      </c:valAx>
      <c:valAx>
        <c:axId val="453783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85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НЕЗАВИС!$DK$9:$DK$33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Регр_3!$C$35:$C$59</c:f>
              <c:numCache>
                <c:formatCode>General</c:formatCode>
                <c:ptCount val="25"/>
                <c:pt idx="0">
                  <c:v>-170508.06084652629</c:v>
                </c:pt>
                <c:pt idx="1">
                  <c:v>-271388.09257986711</c:v>
                </c:pt>
                <c:pt idx="2">
                  <c:v>-197213.83367556892</c:v>
                </c:pt>
                <c:pt idx="3">
                  <c:v>105940.87895485037</c:v>
                </c:pt>
                <c:pt idx="4">
                  <c:v>42660.374897142174</c:v>
                </c:pt>
                <c:pt idx="5">
                  <c:v>246869.99199336581</c:v>
                </c:pt>
                <c:pt idx="6">
                  <c:v>163665.92415491538</c:v>
                </c:pt>
                <c:pt idx="7">
                  <c:v>158376.81207945105</c:v>
                </c:pt>
                <c:pt idx="8">
                  <c:v>46598.193072827067</c:v>
                </c:pt>
                <c:pt idx="9">
                  <c:v>432854.96681725979</c:v>
                </c:pt>
                <c:pt idx="10">
                  <c:v>-316602.25172934774</c:v>
                </c:pt>
                <c:pt idx="11">
                  <c:v>75017.952750113793</c:v>
                </c:pt>
                <c:pt idx="12">
                  <c:v>-296471.00918487553</c:v>
                </c:pt>
                <c:pt idx="13">
                  <c:v>-33090.368418045342</c:v>
                </c:pt>
                <c:pt idx="14">
                  <c:v>-136934.92416300159</c:v>
                </c:pt>
                <c:pt idx="15">
                  <c:v>318302.05652289931</c:v>
                </c:pt>
                <c:pt idx="16">
                  <c:v>-197284.47350190952</c:v>
                </c:pt>
                <c:pt idx="17">
                  <c:v>15273.922445051372</c:v>
                </c:pt>
                <c:pt idx="18">
                  <c:v>-139787.684507709</c:v>
                </c:pt>
                <c:pt idx="19">
                  <c:v>-242753.85863133334</c:v>
                </c:pt>
                <c:pt idx="20">
                  <c:v>335231.90582641587</c:v>
                </c:pt>
                <c:pt idx="21">
                  <c:v>175592.22723806091</c:v>
                </c:pt>
                <c:pt idx="22">
                  <c:v>-251637.14369747415</c:v>
                </c:pt>
                <c:pt idx="23">
                  <c:v>170011.26514502615</c:v>
                </c:pt>
                <c:pt idx="24">
                  <c:v>-32724.770961707458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E85-4768-8287-E4089CED4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85472"/>
        <c:axId val="453789000"/>
      </c:scatterChart>
      <c:valAx>
        <c:axId val="45378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x6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89000"/>
        <c:crosses val="autoZero"/>
        <c:crossBetween val="midCat"/>
      </c:valAx>
      <c:valAx>
        <c:axId val="453789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85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НЕЗАВИС!$DL$9:$DL$33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Регр_3!$C$35:$C$59</c:f>
              <c:numCache>
                <c:formatCode>General</c:formatCode>
                <c:ptCount val="25"/>
                <c:pt idx="0">
                  <c:v>-170508.06084652629</c:v>
                </c:pt>
                <c:pt idx="1">
                  <c:v>-271388.09257986711</c:v>
                </c:pt>
                <c:pt idx="2">
                  <c:v>-197213.83367556892</c:v>
                </c:pt>
                <c:pt idx="3">
                  <c:v>105940.87895485037</c:v>
                </c:pt>
                <c:pt idx="4">
                  <c:v>42660.374897142174</c:v>
                </c:pt>
                <c:pt idx="5">
                  <c:v>246869.99199336581</c:v>
                </c:pt>
                <c:pt idx="6">
                  <c:v>163665.92415491538</c:v>
                </c:pt>
                <c:pt idx="7">
                  <c:v>158376.81207945105</c:v>
                </c:pt>
                <c:pt idx="8">
                  <c:v>46598.193072827067</c:v>
                </c:pt>
                <c:pt idx="9">
                  <c:v>432854.96681725979</c:v>
                </c:pt>
                <c:pt idx="10">
                  <c:v>-316602.25172934774</c:v>
                </c:pt>
                <c:pt idx="11">
                  <c:v>75017.952750113793</c:v>
                </c:pt>
                <c:pt idx="12">
                  <c:v>-296471.00918487553</c:v>
                </c:pt>
                <c:pt idx="13">
                  <c:v>-33090.368418045342</c:v>
                </c:pt>
                <c:pt idx="14">
                  <c:v>-136934.92416300159</c:v>
                </c:pt>
                <c:pt idx="15">
                  <c:v>318302.05652289931</c:v>
                </c:pt>
                <c:pt idx="16">
                  <c:v>-197284.47350190952</c:v>
                </c:pt>
                <c:pt idx="17">
                  <c:v>15273.922445051372</c:v>
                </c:pt>
                <c:pt idx="18">
                  <c:v>-139787.684507709</c:v>
                </c:pt>
                <c:pt idx="19">
                  <c:v>-242753.85863133334</c:v>
                </c:pt>
                <c:pt idx="20">
                  <c:v>335231.90582641587</c:v>
                </c:pt>
                <c:pt idx="21">
                  <c:v>175592.22723806091</c:v>
                </c:pt>
                <c:pt idx="22">
                  <c:v>-251637.14369747415</c:v>
                </c:pt>
                <c:pt idx="23">
                  <c:v>170011.26514502615</c:v>
                </c:pt>
                <c:pt idx="24">
                  <c:v>-32724.770961707458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09C-411B-87CC-4C2CB3909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86256"/>
        <c:axId val="453780768"/>
      </c:scatterChart>
      <c:valAx>
        <c:axId val="45378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x7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80768"/>
        <c:crosses val="autoZero"/>
        <c:crossBetween val="midCat"/>
      </c:valAx>
      <c:valAx>
        <c:axId val="453780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86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x8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НЕЗАВИС!$DM$9:$DM$33</c:f>
              <c:numCache>
                <c:formatCode>_(* #,##0.00_);_(* \(#,##0.00\);_(* "-"??_);_(@_)</c:formatCode>
                <c:ptCount val="25"/>
                <c:pt idx="0">
                  <c:v>6171</c:v>
                </c:pt>
                <c:pt idx="1">
                  <c:v>7260</c:v>
                </c:pt>
                <c:pt idx="2">
                  <c:v>8067</c:v>
                </c:pt>
                <c:pt idx="3">
                  <c:v>5545</c:v>
                </c:pt>
                <c:pt idx="4">
                  <c:v>6932</c:v>
                </c:pt>
                <c:pt idx="5">
                  <c:v>8376</c:v>
                </c:pt>
                <c:pt idx="6">
                  <c:v>9347</c:v>
                </c:pt>
                <c:pt idx="7">
                  <c:v>9940</c:v>
                </c:pt>
                <c:pt idx="8">
                  <c:v>12515</c:v>
                </c:pt>
                <c:pt idx="9">
                  <c:v>124800</c:v>
                </c:pt>
                <c:pt idx="10">
                  <c:v>174200</c:v>
                </c:pt>
                <c:pt idx="11">
                  <c:v>113200</c:v>
                </c:pt>
                <c:pt idx="12">
                  <c:v>143800</c:v>
                </c:pt>
                <c:pt idx="13">
                  <c:v>188000</c:v>
                </c:pt>
                <c:pt idx="14">
                  <c:v>199800</c:v>
                </c:pt>
                <c:pt idx="15">
                  <c:v>228300</c:v>
                </c:pt>
                <c:pt idx="16">
                  <c:v>229030</c:v>
                </c:pt>
                <c:pt idx="17">
                  <c:v>149110</c:v>
                </c:pt>
                <c:pt idx="18">
                  <c:v>118194.6</c:v>
                </c:pt>
                <c:pt idx="19">
                  <c:v>148623.4</c:v>
                </c:pt>
                <c:pt idx="20">
                  <c:v>197017.5</c:v>
                </c:pt>
                <c:pt idx="21">
                  <c:v>184295.2</c:v>
                </c:pt>
                <c:pt idx="22">
                  <c:v>135211</c:v>
                </c:pt>
                <c:pt idx="23">
                  <c:v>205600</c:v>
                </c:pt>
                <c:pt idx="24">
                  <c:v>295500</c:v>
                </c:pt>
              </c:numCache>
            </c:numRef>
          </c:xVal>
          <c:yVal>
            <c:numRef>
              <c:f>Регр_3!$C$35:$C$59</c:f>
              <c:numCache>
                <c:formatCode>General</c:formatCode>
                <c:ptCount val="25"/>
                <c:pt idx="0">
                  <c:v>-170508.06084652629</c:v>
                </c:pt>
                <c:pt idx="1">
                  <c:v>-271388.09257986711</c:v>
                </c:pt>
                <c:pt idx="2">
                  <c:v>-197213.83367556892</c:v>
                </c:pt>
                <c:pt idx="3">
                  <c:v>105940.87895485037</c:v>
                </c:pt>
                <c:pt idx="4">
                  <c:v>42660.374897142174</c:v>
                </c:pt>
                <c:pt idx="5">
                  <c:v>246869.99199336581</c:v>
                </c:pt>
                <c:pt idx="6">
                  <c:v>163665.92415491538</c:v>
                </c:pt>
                <c:pt idx="7">
                  <c:v>158376.81207945105</c:v>
                </c:pt>
                <c:pt idx="8">
                  <c:v>46598.193072827067</c:v>
                </c:pt>
                <c:pt idx="9">
                  <c:v>432854.96681725979</c:v>
                </c:pt>
                <c:pt idx="10">
                  <c:v>-316602.25172934774</c:v>
                </c:pt>
                <c:pt idx="11">
                  <c:v>75017.952750113793</c:v>
                </c:pt>
                <c:pt idx="12">
                  <c:v>-296471.00918487553</c:v>
                </c:pt>
                <c:pt idx="13">
                  <c:v>-33090.368418045342</c:v>
                </c:pt>
                <c:pt idx="14">
                  <c:v>-136934.92416300159</c:v>
                </c:pt>
                <c:pt idx="15">
                  <c:v>318302.05652289931</c:v>
                </c:pt>
                <c:pt idx="16">
                  <c:v>-197284.47350190952</c:v>
                </c:pt>
                <c:pt idx="17">
                  <c:v>15273.922445051372</c:v>
                </c:pt>
                <c:pt idx="18">
                  <c:v>-139787.684507709</c:v>
                </c:pt>
                <c:pt idx="19">
                  <c:v>-242753.85863133334</c:v>
                </c:pt>
                <c:pt idx="20">
                  <c:v>335231.90582641587</c:v>
                </c:pt>
                <c:pt idx="21">
                  <c:v>175592.22723806091</c:v>
                </c:pt>
                <c:pt idx="22">
                  <c:v>-251637.14369747415</c:v>
                </c:pt>
                <c:pt idx="23">
                  <c:v>170011.26514502615</c:v>
                </c:pt>
                <c:pt idx="24">
                  <c:v>-32724.770961707458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1EB-4056-BB62-196AB9A08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80376"/>
        <c:axId val="453786648"/>
      </c:scatterChart>
      <c:valAx>
        <c:axId val="453780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x8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86648"/>
        <c:crosses val="autoZero"/>
        <c:crossBetween val="midCat"/>
      </c:valAx>
      <c:valAx>
        <c:axId val="453786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80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НЕЗАВИС!$DN$9:$DN$33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Регр_3!$C$35:$C$59</c:f>
              <c:numCache>
                <c:formatCode>General</c:formatCode>
                <c:ptCount val="25"/>
                <c:pt idx="0">
                  <c:v>-170508.06084652629</c:v>
                </c:pt>
                <c:pt idx="1">
                  <c:v>-271388.09257986711</c:v>
                </c:pt>
                <c:pt idx="2">
                  <c:v>-197213.83367556892</c:v>
                </c:pt>
                <c:pt idx="3">
                  <c:v>105940.87895485037</c:v>
                </c:pt>
                <c:pt idx="4">
                  <c:v>42660.374897142174</c:v>
                </c:pt>
                <c:pt idx="5">
                  <c:v>246869.99199336581</c:v>
                </c:pt>
                <c:pt idx="6">
                  <c:v>163665.92415491538</c:v>
                </c:pt>
                <c:pt idx="7">
                  <c:v>158376.81207945105</c:v>
                </c:pt>
                <c:pt idx="8">
                  <c:v>46598.193072827067</c:v>
                </c:pt>
                <c:pt idx="9">
                  <c:v>432854.96681725979</c:v>
                </c:pt>
                <c:pt idx="10">
                  <c:v>-316602.25172934774</c:v>
                </c:pt>
                <c:pt idx="11">
                  <c:v>75017.952750113793</c:v>
                </c:pt>
                <c:pt idx="12">
                  <c:v>-296471.00918487553</c:v>
                </c:pt>
                <c:pt idx="13">
                  <c:v>-33090.368418045342</c:v>
                </c:pt>
                <c:pt idx="14">
                  <c:v>-136934.92416300159</c:v>
                </c:pt>
                <c:pt idx="15">
                  <c:v>318302.05652289931</c:v>
                </c:pt>
                <c:pt idx="16">
                  <c:v>-197284.47350190952</c:v>
                </c:pt>
                <c:pt idx="17">
                  <c:v>15273.922445051372</c:v>
                </c:pt>
                <c:pt idx="18">
                  <c:v>-139787.684507709</c:v>
                </c:pt>
                <c:pt idx="19">
                  <c:v>-242753.85863133334</c:v>
                </c:pt>
                <c:pt idx="20">
                  <c:v>335231.90582641587</c:v>
                </c:pt>
                <c:pt idx="21">
                  <c:v>175592.22723806091</c:v>
                </c:pt>
                <c:pt idx="22">
                  <c:v>-251637.14369747415</c:v>
                </c:pt>
                <c:pt idx="23">
                  <c:v>170011.26514502615</c:v>
                </c:pt>
                <c:pt idx="24">
                  <c:v>-32724.770961707458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FE4-41AB-AF22-B63A50CB9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90176"/>
        <c:axId val="453787432"/>
      </c:scatterChart>
      <c:valAx>
        <c:axId val="45379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x9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87432"/>
        <c:crosses val="autoZero"/>
        <c:crossBetween val="midCat"/>
      </c:valAx>
      <c:valAx>
        <c:axId val="453787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90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x10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НЕЗАВИС!$DO$9:$DO$33</c:f>
              <c:numCache>
                <c:formatCode>_(* #,##0.00_);_(* \(#,##0.00\);_(* "-"??_);_(@_)</c:formatCode>
                <c:ptCount val="25"/>
                <c:pt idx="0">
                  <c:v>111458</c:v>
                </c:pt>
                <c:pt idx="1">
                  <c:v>185861</c:v>
                </c:pt>
                <c:pt idx="2">
                  <c:v>309534</c:v>
                </c:pt>
                <c:pt idx="3">
                  <c:v>418289</c:v>
                </c:pt>
                <c:pt idx="4">
                  <c:v>589139</c:v>
                </c:pt>
                <c:pt idx="5">
                  <c:v>879313</c:v>
                </c:pt>
                <c:pt idx="6">
                  <c:v>1352790</c:v>
                </c:pt>
                <c:pt idx="7">
                  <c:v>2181920</c:v>
                </c:pt>
                <c:pt idx="8">
                  <c:v>3101710</c:v>
                </c:pt>
                <c:pt idx="9">
                  <c:v>4236780</c:v>
                </c:pt>
                <c:pt idx="10">
                  <c:v>4980090</c:v>
                </c:pt>
                <c:pt idx="11">
                  <c:v>6293522</c:v>
                </c:pt>
                <c:pt idx="12">
                  <c:v>8319415</c:v>
                </c:pt>
                <c:pt idx="13">
                  <c:v>10151635</c:v>
                </c:pt>
                <c:pt idx="14">
                  <c:v>11994894</c:v>
                </c:pt>
                <c:pt idx="15">
                  <c:v>14385851</c:v>
                </c:pt>
                <c:pt idx="16">
                  <c:v>16000367</c:v>
                </c:pt>
                <c:pt idx="17">
                  <c:v>20162741</c:v>
                </c:pt>
                <c:pt idx="18">
                  <c:v>20909815</c:v>
                </c:pt>
                <c:pt idx="19">
                  <c:v>22718576</c:v>
                </c:pt>
                <c:pt idx="20">
                  <c:v>22271453</c:v>
                </c:pt>
                <c:pt idx="21">
                  <c:v>26580520</c:v>
                </c:pt>
                <c:pt idx="22">
                  <c:v>30364225</c:v>
                </c:pt>
                <c:pt idx="23">
                  <c:v>37955281</c:v>
                </c:pt>
                <c:pt idx="24">
                  <c:v>42471959</c:v>
                </c:pt>
              </c:numCache>
            </c:numRef>
          </c:xVal>
          <c:yVal>
            <c:numRef>
              <c:f>Регр_3!$C$35:$C$59</c:f>
              <c:numCache>
                <c:formatCode>General</c:formatCode>
                <c:ptCount val="25"/>
                <c:pt idx="0">
                  <c:v>-170508.06084652629</c:v>
                </c:pt>
                <c:pt idx="1">
                  <c:v>-271388.09257986711</c:v>
                </c:pt>
                <c:pt idx="2">
                  <c:v>-197213.83367556892</c:v>
                </c:pt>
                <c:pt idx="3">
                  <c:v>105940.87895485037</c:v>
                </c:pt>
                <c:pt idx="4">
                  <c:v>42660.374897142174</c:v>
                </c:pt>
                <c:pt idx="5">
                  <c:v>246869.99199336581</c:v>
                </c:pt>
                <c:pt idx="6">
                  <c:v>163665.92415491538</c:v>
                </c:pt>
                <c:pt idx="7">
                  <c:v>158376.81207945105</c:v>
                </c:pt>
                <c:pt idx="8">
                  <c:v>46598.193072827067</c:v>
                </c:pt>
                <c:pt idx="9">
                  <c:v>432854.96681725979</c:v>
                </c:pt>
                <c:pt idx="10">
                  <c:v>-316602.25172934774</c:v>
                </c:pt>
                <c:pt idx="11">
                  <c:v>75017.952750113793</c:v>
                </c:pt>
                <c:pt idx="12">
                  <c:v>-296471.00918487553</c:v>
                </c:pt>
                <c:pt idx="13">
                  <c:v>-33090.368418045342</c:v>
                </c:pt>
                <c:pt idx="14">
                  <c:v>-136934.92416300159</c:v>
                </c:pt>
                <c:pt idx="15">
                  <c:v>318302.05652289931</c:v>
                </c:pt>
                <c:pt idx="16">
                  <c:v>-197284.47350190952</c:v>
                </c:pt>
                <c:pt idx="17">
                  <c:v>15273.922445051372</c:v>
                </c:pt>
                <c:pt idx="18">
                  <c:v>-139787.684507709</c:v>
                </c:pt>
                <c:pt idx="19">
                  <c:v>-242753.85863133334</c:v>
                </c:pt>
                <c:pt idx="20">
                  <c:v>335231.90582641587</c:v>
                </c:pt>
                <c:pt idx="21">
                  <c:v>175592.22723806091</c:v>
                </c:pt>
                <c:pt idx="22">
                  <c:v>-251637.14369747415</c:v>
                </c:pt>
                <c:pt idx="23">
                  <c:v>170011.26514502615</c:v>
                </c:pt>
                <c:pt idx="24">
                  <c:v>-32724.770961707458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C47-4537-93E0-53B3FEE6A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82336"/>
        <c:axId val="453791352"/>
      </c:scatterChart>
      <c:valAx>
        <c:axId val="45378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x10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91352"/>
        <c:crosses val="autoZero"/>
        <c:crossBetween val="midCat"/>
      </c:valAx>
      <c:valAx>
        <c:axId val="4537913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82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НЕЗАВИС!$DP$9:$DP$33</c:f>
              <c:numCache>
                <c:formatCode>_(* #,##0.00_);_(* \(#,##0.00\);_(* "-"??_);_(@_)</c:formatCode>
                <c:ptCount val="25"/>
                <c:pt idx="0">
                  <c:v>1393.3</c:v>
                </c:pt>
                <c:pt idx="1">
                  <c:v>1807.8</c:v>
                </c:pt>
                <c:pt idx="2">
                  <c:v>2185</c:v>
                </c:pt>
                <c:pt idx="3">
                  <c:v>2385.2600000000002</c:v>
                </c:pt>
                <c:pt idx="4">
                  <c:v>2918.55</c:v>
                </c:pt>
                <c:pt idx="5">
                  <c:v>3208.02</c:v>
                </c:pt>
                <c:pt idx="6">
                  <c:v>3703.57</c:v>
                </c:pt>
                <c:pt idx="7">
                  <c:v>4171.8</c:v>
                </c:pt>
                <c:pt idx="8">
                  <c:v>5121</c:v>
                </c:pt>
                <c:pt idx="9">
                  <c:v>5855</c:v>
                </c:pt>
                <c:pt idx="10">
                  <c:v>6648</c:v>
                </c:pt>
                <c:pt idx="11">
                  <c:v>7406</c:v>
                </c:pt>
                <c:pt idx="12">
                  <c:v>8656</c:v>
                </c:pt>
                <c:pt idx="13">
                  <c:v>9128</c:v>
                </c:pt>
                <c:pt idx="14">
                  <c:v>9747</c:v>
                </c:pt>
                <c:pt idx="15">
                  <c:v>10965</c:v>
                </c:pt>
                <c:pt idx="16">
                  <c:v>12542</c:v>
                </c:pt>
                <c:pt idx="17">
                  <c:v>14413</c:v>
                </c:pt>
                <c:pt idx="18">
                  <c:v>15092</c:v>
                </c:pt>
                <c:pt idx="19">
                  <c:v>15397</c:v>
                </c:pt>
                <c:pt idx="20">
                  <c:v>16087</c:v>
                </c:pt>
                <c:pt idx="21">
                  <c:v>16843</c:v>
                </c:pt>
                <c:pt idx="22">
                  <c:v>17841</c:v>
                </c:pt>
                <c:pt idx="23">
                  <c:v>18029</c:v>
                </c:pt>
                <c:pt idx="24">
                  <c:v>18714</c:v>
                </c:pt>
              </c:numCache>
            </c:numRef>
          </c:xVal>
          <c:yVal>
            <c:numRef>
              <c:f>Регр_3!$C$35:$C$59</c:f>
              <c:numCache>
                <c:formatCode>General</c:formatCode>
                <c:ptCount val="25"/>
                <c:pt idx="0">
                  <c:v>-170508.06084652629</c:v>
                </c:pt>
                <c:pt idx="1">
                  <c:v>-271388.09257986711</c:v>
                </c:pt>
                <c:pt idx="2">
                  <c:v>-197213.83367556892</c:v>
                </c:pt>
                <c:pt idx="3">
                  <c:v>105940.87895485037</c:v>
                </c:pt>
                <c:pt idx="4">
                  <c:v>42660.374897142174</c:v>
                </c:pt>
                <c:pt idx="5">
                  <c:v>246869.99199336581</c:v>
                </c:pt>
                <c:pt idx="6">
                  <c:v>163665.92415491538</c:v>
                </c:pt>
                <c:pt idx="7">
                  <c:v>158376.81207945105</c:v>
                </c:pt>
                <c:pt idx="8">
                  <c:v>46598.193072827067</c:v>
                </c:pt>
                <c:pt idx="9">
                  <c:v>432854.96681725979</c:v>
                </c:pt>
                <c:pt idx="10">
                  <c:v>-316602.25172934774</c:v>
                </c:pt>
                <c:pt idx="11">
                  <c:v>75017.952750113793</c:v>
                </c:pt>
                <c:pt idx="12">
                  <c:v>-296471.00918487553</c:v>
                </c:pt>
                <c:pt idx="13">
                  <c:v>-33090.368418045342</c:v>
                </c:pt>
                <c:pt idx="14">
                  <c:v>-136934.92416300159</c:v>
                </c:pt>
                <c:pt idx="15">
                  <c:v>318302.05652289931</c:v>
                </c:pt>
                <c:pt idx="16">
                  <c:v>-197284.47350190952</c:v>
                </c:pt>
                <c:pt idx="17">
                  <c:v>15273.922445051372</c:v>
                </c:pt>
                <c:pt idx="18">
                  <c:v>-139787.684507709</c:v>
                </c:pt>
                <c:pt idx="19">
                  <c:v>-242753.85863133334</c:v>
                </c:pt>
                <c:pt idx="20">
                  <c:v>335231.90582641587</c:v>
                </c:pt>
                <c:pt idx="21">
                  <c:v>175592.22723806091</c:v>
                </c:pt>
                <c:pt idx="22">
                  <c:v>-251637.14369747415</c:v>
                </c:pt>
                <c:pt idx="23">
                  <c:v>170011.26514502615</c:v>
                </c:pt>
                <c:pt idx="24">
                  <c:v>-32724.770961707458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7E0-425C-9D95-B581FAB52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91744"/>
        <c:axId val="453779592"/>
      </c:scatterChart>
      <c:valAx>
        <c:axId val="45379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x11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79592"/>
        <c:crosses val="autoZero"/>
        <c:crossBetween val="midCat"/>
      </c:valAx>
      <c:valAx>
        <c:axId val="453779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91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Регр_3!$F$35:$F$59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Регр_3!$G$35:$G$59</c:f>
              <c:numCache>
                <c:formatCode>General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4305879</c:v>
                </c:pt>
                <c:pt idx="10">
                  <c:v>4453175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61-4292-8850-BD98B4A37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81160"/>
        <c:axId val="453783904"/>
      </c:scatterChart>
      <c:valAx>
        <c:axId val="453781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83904"/>
        <c:crosses val="autoZero"/>
        <c:crossBetween val="midCat"/>
      </c:valAx>
      <c:valAx>
        <c:axId val="453783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81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НЕЗАВИС!$DU$9:$DU$33</c:f>
              <c:numCache>
                <c:formatCode>_(* #,##0.00_);_(* \(#,##0.00\);_(* "-"??_);_(@_)</c:formatCode>
                <c:ptCount val="25"/>
                <c:pt idx="0">
                  <c:v>228548.4</c:v>
                </c:pt>
                <c:pt idx="1">
                  <c:v>488395.1</c:v>
                </c:pt>
                <c:pt idx="2">
                  <c:v>748241.8</c:v>
                </c:pt>
                <c:pt idx="3">
                  <c:v>1008088.5</c:v>
                </c:pt>
                <c:pt idx="4">
                  <c:v>1267935.2</c:v>
                </c:pt>
                <c:pt idx="5">
                  <c:v>1563568.7</c:v>
                </c:pt>
                <c:pt idx="6">
                  <c:v>2115067.5</c:v>
                </c:pt>
                <c:pt idx="7">
                  <c:v>3055059.5</c:v>
                </c:pt>
                <c:pt idx="8">
                  <c:v>3930286.9</c:v>
                </c:pt>
                <c:pt idx="9">
                  <c:v>4853244.4000000004</c:v>
                </c:pt>
                <c:pt idx="10">
                  <c:v>5883726.5</c:v>
                </c:pt>
                <c:pt idx="11">
                  <c:v>6165342.4699999997</c:v>
                </c:pt>
                <c:pt idx="12">
                  <c:v>6411756.4400000004</c:v>
                </c:pt>
                <c:pt idx="13">
                  <c:v>6658170.4100000001</c:v>
                </c:pt>
                <c:pt idx="14">
                  <c:v>6904584.3799999999</c:v>
                </c:pt>
                <c:pt idx="15">
                  <c:v>7150998.3600000003</c:v>
                </c:pt>
                <c:pt idx="16">
                  <c:v>7643826.2999999998</c:v>
                </c:pt>
                <c:pt idx="17">
                  <c:v>7851425.5999999996</c:v>
                </c:pt>
                <c:pt idx="18">
                  <c:v>8059024.9000000004</c:v>
                </c:pt>
                <c:pt idx="19">
                  <c:v>8266624.2000000002</c:v>
                </c:pt>
                <c:pt idx="20">
                  <c:v>8474223.5</c:v>
                </c:pt>
                <c:pt idx="21">
                  <c:v>8681822.8000000007</c:v>
                </c:pt>
                <c:pt idx="22">
                  <c:v>8889422.0999999996</c:v>
                </c:pt>
                <c:pt idx="23">
                  <c:v>9097021.4000000004</c:v>
                </c:pt>
                <c:pt idx="24">
                  <c:v>9304620.6999999993</c:v>
                </c:pt>
              </c:numCache>
            </c:numRef>
          </c:xVal>
          <c:yVal>
            <c:numRef>
              <c:f>Регр_3_без_х6!$C$34:$C$58</c:f>
              <c:numCache>
                <c:formatCode>General</c:formatCode>
                <c:ptCount val="25"/>
                <c:pt idx="0">
                  <c:v>-172153.68297177751</c:v>
                </c:pt>
                <c:pt idx="1">
                  <c:v>-272730.3306714684</c:v>
                </c:pt>
                <c:pt idx="2">
                  <c:v>-199055.28986897436</c:v>
                </c:pt>
                <c:pt idx="3">
                  <c:v>106441.15128658409</c:v>
                </c:pt>
                <c:pt idx="4">
                  <c:v>44588.260564352153</c:v>
                </c:pt>
                <c:pt idx="5">
                  <c:v>250084.97639357788</c:v>
                </c:pt>
                <c:pt idx="6">
                  <c:v>167277.03823363734</c:v>
                </c:pt>
                <c:pt idx="7">
                  <c:v>159409.37844907958</c:v>
                </c:pt>
                <c:pt idx="8">
                  <c:v>45253.042496862356</c:v>
                </c:pt>
                <c:pt idx="9">
                  <c:v>425758.58242533496</c:v>
                </c:pt>
                <c:pt idx="10">
                  <c:v>-320121.67402396072</c:v>
                </c:pt>
                <c:pt idx="11">
                  <c:v>91446.515391611494</c:v>
                </c:pt>
                <c:pt idx="12">
                  <c:v>-312220.88268617447</c:v>
                </c:pt>
                <c:pt idx="13">
                  <c:v>-42098.215440167114</c:v>
                </c:pt>
                <c:pt idx="14">
                  <c:v>-129773.82181583624</c:v>
                </c:pt>
                <c:pt idx="15">
                  <c:v>320230.79326727428</c:v>
                </c:pt>
                <c:pt idx="16">
                  <c:v>-184589.45068145264</c:v>
                </c:pt>
                <c:pt idx="17">
                  <c:v>12513.76833415404</c:v>
                </c:pt>
                <c:pt idx="18">
                  <c:v>-148763.62016483024</c:v>
                </c:pt>
                <c:pt idx="19">
                  <c:v>-231876.16534218565</c:v>
                </c:pt>
                <c:pt idx="20">
                  <c:v>329008.14765428938</c:v>
                </c:pt>
                <c:pt idx="21">
                  <c:v>176803.92929711938</c:v>
                </c:pt>
                <c:pt idx="22">
                  <c:v>-250223.24585510045</c:v>
                </c:pt>
                <c:pt idx="23">
                  <c:v>167918.62419293448</c:v>
                </c:pt>
                <c:pt idx="24">
                  <c:v>-33127.82846483402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C4F-4854-86CF-799EEC91E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93312"/>
        <c:axId val="453794096"/>
      </c:scatterChart>
      <c:valAx>
        <c:axId val="45379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94096"/>
        <c:crosses val="autoZero"/>
        <c:crossBetween val="midCat"/>
      </c:valAx>
      <c:valAx>
        <c:axId val="453794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93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НЕЗАВИС!$DV$9:$DV$33</c:f>
              <c:numCache>
                <c:formatCode>_(* #,##0.00_);_(* \(#,##0.00\);_(* "-"??_);_(@_)</c:formatCode>
                <c:ptCount val="25"/>
                <c:pt idx="0">
                  <c:v>803.2</c:v>
                </c:pt>
                <c:pt idx="1">
                  <c:v>787.6</c:v>
                </c:pt>
                <c:pt idx="2">
                  <c:v>1472.8</c:v>
                </c:pt>
                <c:pt idx="3">
                  <c:v>1154.5999999999999</c:v>
                </c:pt>
                <c:pt idx="4">
                  <c:v>1508.7</c:v>
                </c:pt>
                <c:pt idx="5">
                  <c:v>2482.9</c:v>
                </c:pt>
                <c:pt idx="6">
                  <c:v>1857.2</c:v>
                </c:pt>
                <c:pt idx="7">
                  <c:v>2060.4</c:v>
                </c:pt>
                <c:pt idx="8">
                  <c:v>4530.7</c:v>
                </c:pt>
                <c:pt idx="9">
                  <c:v>15656</c:v>
                </c:pt>
                <c:pt idx="10">
                  <c:v>8611.9</c:v>
                </c:pt>
                <c:pt idx="11">
                  <c:v>5657.4</c:v>
                </c:pt>
                <c:pt idx="12">
                  <c:v>3793.5</c:v>
                </c:pt>
                <c:pt idx="13">
                  <c:v>159868</c:v>
                </c:pt>
                <c:pt idx="14">
                  <c:v>82607</c:v>
                </c:pt>
                <c:pt idx="15">
                  <c:v>108107</c:v>
                </c:pt>
                <c:pt idx="16">
                  <c:v>77801</c:v>
                </c:pt>
                <c:pt idx="17">
                  <c:v>66718</c:v>
                </c:pt>
                <c:pt idx="18">
                  <c:v>65314</c:v>
                </c:pt>
                <c:pt idx="19">
                  <c:v>85326</c:v>
                </c:pt>
                <c:pt idx="20">
                  <c:v>69873</c:v>
                </c:pt>
                <c:pt idx="21">
                  <c:v>93903</c:v>
                </c:pt>
                <c:pt idx="22">
                  <c:v>126244</c:v>
                </c:pt>
                <c:pt idx="23">
                  <c:v>103800</c:v>
                </c:pt>
                <c:pt idx="24">
                  <c:v>115425</c:v>
                </c:pt>
              </c:numCache>
            </c:numRef>
          </c:xVal>
          <c:yVal>
            <c:numRef>
              <c:f>Регр_3_без_х6!$C$34:$C$58</c:f>
              <c:numCache>
                <c:formatCode>General</c:formatCode>
                <c:ptCount val="25"/>
                <c:pt idx="0">
                  <c:v>-172153.68297177751</c:v>
                </c:pt>
                <c:pt idx="1">
                  <c:v>-272730.3306714684</c:v>
                </c:pt>
                <c:pt idx="2">
                  <c:v>-199055.28986897436</c:v>
                </c:pt>
                <c:pt idx="3">
                  <c:v>106441.15128658409</c:v>
                </c:pt>
                <c:pt idx="4">
                  <c:v>44588.260564352153</c:v>
                </c:pt>
                <c:pt idx="5">
                  <c:v>250084.97639357788</c:v>
                </c:pt>
                <c:pt idx="6">
                  <c:v>167277.03823363734</c:v>
                </c:pt>
                <c:pt idx="7">
                  <c:v>159409.37844907958</c:v>
                </c:pt>
                <c:pt idx="8">
                  <c:v>45253.042496862356</c:v>
                </c:pt>
                <c:pt idx="9">
                  <c:v>425758.58242533496</c:v>
                </c:pt>
                <c:pt idx="10">
                  <c:v>-320121.67402396072</c:v>
                </c:pt>
                <c:pt idx="11">
                  <c:v>91446.515391611494</c:v>
                </c:pt>
                <c:pt idx="12">
                  <c:v>-312220.88268617447</c:v>
                </c:pt>
                <c:pt idx="13">
                  <c:v>-42098.215440167114</c:v>
                </c:pt>
                <c:pt idx="14">
                  <c:v>-129773.82181583624</c:v>
                </c:pt>
                <c:pt idx="15">
                  <c:v>320230.79326727428</c:v>
                </c:pt>
                <c:pt idx="16">
                  <c:v>-184589.45068145264</c:v>
                </c:pt>
                <c:pt idx="17">
                  <c:v>12513.76833415404</c:v>
                </c:pt>
                <c:pt idx="18">
                  <c:v>-148763.62016483024</c:v>
                </c:pt>
                <c:pt idx="19">
                  <c:v>-231876.16534218565</c:v>
                </c:pt>
                <c:pt idx="20">
                  <c:v>329008.14765428938</c:v>
                </c:pt>
                <c:pt idx="21">
                  <c:v>176803.92929711938</c:v>
                </c:pt>
                <c:pt idx="22">
                  <c:v>-250223.24585510045</c:v>
                </c:pt>
                <c:pt idx="23">
                  <c:v>167918.62419293448</c:v>
                </c:pt>
                <c:pt idx="24">
                  <c:v>-33127.82846483402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685-476B-9B8D-FDB319513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93704"/>
        <c:axId val="453794488"/>
      </c:scatterChart>
      <c:valAx>
        <c:axId val="453793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x2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94488"/>
        <c:crosses val="autoZero"/>
        <c:crossBetween val="midCat"/>
      </c:valAx>
      <c:valAx>
        <c:axId val="453794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93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НЕЗАВИС!$DW$9:$DW$33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Регр_3_без_х6!$C$34:$C$58</c:f>
              <c:numCache>
                <c:formatCode>General</c:formatCode>
                <c:ptCount val="25"/>
                <c:pt idx="0">
                  <c:v>-172153.68297177751</c:v>
                </c:pt>
                <c:pt idx="1">
                  <c:v>-272730.3306714684</c:v>
                </c:pt>
                <c:pt idx="2">
                  <c:v>-199055.28986897436</c:v>
                </c:pt>
                <c:pt idx="3">
                  <c:v>106441.15128658409</c:v>
                </c:pt>
                <c:pt idx="4">
                  <c:v>44588.260564352153</c:v>
                </c:pt>
                <c:pt idx="5">
                  <c:v>250084.97639357788</c:v>
                </c:pt>
                <c:pt idx="6">
                  <c:v>167277.03823363734</c:v>
                </c:pt>
                <c:pt idx="7">
                  <c:v>159409.37844907958</c:v>
                </c:pt>
                <c:pt idx="8">
                  <c:v>45253.042496862356</c:v>
                </c:pt>
                <c:pt idx="9">
                  <c:v>425758.58242533496</c:v>
                </c:pt>
                <c:pt idx="10">
                  <c:v>-320121.67402396072</c:v>
                </c:pt>
                <c:pt idx="11">
                  <c:v>91446.515391611494</c:v>
                </c:pt>
                <c:pt idx="12">
                  <c:v>-312220.88268617447</c:v>
                </c:pt>
                <c:pt idx="13">
                  <c:v>-42098.215440167114</c:v>
                </c:pt>
                <c:pt idx="14">
                  <c:v>-129773.82181583624</c:v>
                </c:pt>
                <c:pt idx="15">
                  <c:v>320230.79326727428</c:v>
                </c:pt>
                <c:pt idx="16">
                  <c:v>-184589.45068145264</c:v>
                </c:pt>
                <c:pt idx="17">
                  <c:v>12513.76833415404</c:v>
                </c:pt>
                <c:pt idx="18">
                  <c:v>-148763.62016483024</c:v>
                </c:pt>
                <c:pt idx="19">
                  <c:v>-231876.16534218565</c:v>
                </c:pt>
                <c:pt idx="20">
                  <c:v>329008.14765428938</c:v>
                </c:pt>
                <c:pt idx="21">
                  <c:v>176803.92929711938</c:v>
                </c:pt>
                <c:pt idx="22">
                  <c:v>-250223.24585510045</c:v>
                </c:pt>
                <c:pt idx="23">
                  <c:v>167918.62419293448</c:v>
                </c:pt>
                <c:pt idx="24">
                  <c:v>-33127.82846483402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B54-442B-A002-1241295A4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92136"/>
        <c:axId val="453795272"/>
      </c:scatterChart>
      <c:valAx>
        <c:axId val="453792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x3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3795272"/>
        <c:crosses val="autoZero"/>
        <c:crossBetween val="midCat"/>
      </c:valAx>
      <c:valAx>
        <c:axId val="453795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921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НЕЗАВИС!$DX$9:$DX$33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Регр_3_без_х6!$C$34:$C$58</c:f>
              <c:numCache>
                <c:formatCode>General</c:formatCode>
                <c:ptCount val="25"/>
                <c:pt idx="0">
                  <c:v>-172153.68297177751</c:v>
                </c:pt>
                <c:pt idx="1">
                  <c:v>-272730.3306714684</c:v>
                </c:pt>
                <c:pt idx="2">
                  <c:v>-199055.28986897436</c:v>
                </c:pt>
                <c:pt idx="3">
                  <c:v>106441.15128658409</c:v>
                </c:pt>
                <c:pt idx="4">
                  <c:v>44588.260564352153</c:v>
                </c:pt>
                <c:pt idx="5">
                  <c:v>250084.97639357788</c:v>
                </c:pt>
                <c:pt idx="6">
                  <c:v>167277.03823363734</c:v>
                </c:pt>
                <c:pt idx="7">
                  <c:v>159409.37844907958</c:v>
                </c:pt>
                <c:pt idx="8">
                  <c:v>45253.042496862356</c:v>
                </c:pt>
                <c:pt idx="9">
                  <c:v>425758.58242533496</c:v>
                </c:pt>
                <c:pt idx="10">
                  <c:v>-320121.67402396072</c:v>
                </c:pt>
                <c:pt idx="11">
                  <c:v>91446.515391611494</c:v>
                </c:pt>
                <c:pt idx="12">
                  <c:v>-312220.88268617447</c:v>
                </c:pt>
                <c:pt idx="13">
                  <c:v>-42098.215440167114</c:v>
                </c:pt>
                <c:pt idx="14">
                  <c:v>-129773.82181583624</c:v>
                </c:pt>
                <c:pt idx="15">
                  <c:v>320230.79326727428</c:v>
                </c:pt>
                <c:pt idx="16">
                  <c:v>-184589.45068145264</c:v>
                </c:pt>
                <c:pt idx="17">
                  <c:v>12513.76833415404</c:v>
                </c:pt>
                <c:pt idx="18">
                  <c:v>-148763.62016483024</c:v>
                </c:pt>
                <c:pt idx="19">
                  <c:v>-231876.16534218565</c:v>
                </c:pt>
                <c:pt idx="20">
                  <c:v>329008.14765428938</c:v>
                </c:pt>
                <c:pt idx="21">
                  <c:v>176803.92929711938</c:v>
                </c:pt>
                <c:pt idx="22">
                  <c:v>-250223.24585510045</c:v>
                </c:pt>
                <c:pt idx="23">
                  <c:v>167918.62419293448</c:v>
                </c:pt>
                <c:pt idx="24">
                  <c:v>-33127.82846483402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338-478C-99A5-4CC8CCDFF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72576"/>
        <c:axId val="454563952"/>
      </c:scatterChart>
      <c:valAx>
        <c:axId val="45457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x4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4563952"/>
        <c:crosses val="autoZero"/>
        <c:crossBetween val="midCat"/>
      </c:valAx>
      <c:valAx>
        <c:axId val="454563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72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НЕЗАВИС!$DY$9:$DY$33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Регр_3_без_х6!$C$34:$C$58</c:f>
              <c:numCache>
                <c:formatCode>General</c:formatCode>
                <c:ptCount val="25"/>
                <c:pt idx="0">
                  <c:v>-172153.68297177751</c:v>
                </c:pt>
                <c:pt idx="1">
                  <c:v>-272730.3306714684</c:v>
                </c:pt>
                <c:pt idx="2">
                  <c:v>-199055.28986897436</c:v>
                </c:pt>
                <c:pt idx="3">
                  <c:v>106441.15128658409</c:v>
                </c:pt>
                <c:pt idx="4">
                  <c:v>44588.260564352153</c:v>
                </c:pt>
                <c:pt idx="5">
                  <c:v>250084.97639357788</c:v>
                </c:pt>
                <c:pt idx="6">
                  <c:v>167277.03823363734</c:v>
                </c:pt>
                <c:pt idx="7">
                  <c:v>159409.37844907958</c:v>
                </c:pt>
                <c:pt idx="8">
                  <c:v>45253.042496862356</c:v>
                </c:pt>
                <c:pt idx="9">
                  <c:v>425758.58242533496</c:v>
                </c:pt>
                <c:pt idx="10">
                  <c:v>-320121.67402396072</c:v>
                </c:pt>
                <c:pt idx="11">
                  <c:v>91446.515391611494</c:v>
                </c:pt>
                <c:pt idx="12">
                  <c:v>-312220.88268617447</c:v>
                </c:pt>
                <c:pt idx="13">
                  <c:v>-42098.215440167114</c:v>
                </c:pt>
                <c:pt idx="14">
                  <c:v>-129773.82181583624</c:v>
                </c:pt>
                <c:pt idx="15">
                  <c:v>320230.79326727428</c:v>
                </c:pt>
                <c:pt idx="16">
                  <c:v>-184589.45068145264</c:v>
                </c:pt>
                <c:pt idx="17">
                  <c:v>12513.76833415404</c:v>
                </c:pt>
                <c:pt idx="18">
                  <c:v>-148763.62016483024</c:v>
                </c:pt>
                <c:pt idx="19">
                  <c:v>-231876.16534218565</c:v>
                </c:pt>
                <c:pt idx="20">
                  <c:v>329008.14765428938</c:v>
                </c:pt>
                <c:pt idx="21">
                  <c:v>176803.92929711938</c:v>
                </c:pt>
                <c:pt idx="22">
                  <c:v>-250223.24585510045</c:v>
                </c:pt>
                <c:pt idx="23">
                  <c:v>167918.62419293448</c:v>
                </c:pt>
                <c:pt idx="24">
                  <c:v>-33127.82846483402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BF0-4042-A762-32402C5B5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66696"/>
        <c:axId val="454563560"/>
      </c:scatterChart>
      <c:valAx>
        <c:axId val="454566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4563560"/>
        <c:crosses val="autoZero"/>
        <c:crossBetween val="midCat"/>
      </c:valAx>
      <c:valAx>
        <c:axId val="454563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66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НЕЗАВИС!$DZ$9:$DZ$33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Регр_3_без_х6!$C$34:$C$58</c:f>
              <c:numCache>
                <c:formatCode>General</c:formatCode>
                <c:ptCount val="25"/>
                <c:pt idx="0">
                  <c:v>-172153.68297177751</c:v>
                </c:pt>
                <c:pt idx="1">
                  <c:v>-272730.3306714684</c:v>
                </c:pt>
                <c:pt idx="2">
                  <c:v>-199055.28986897436</c:v>
                </c:pt>
                <c:pt idx="3">
                  <c:v>106441.15128658409</c:v>
                </c:pt>
                <c:pt idx="4">
                  <c:v>44588.260564352153</c:v>
                </c:pt>
                <c:pt idx="5">
                  <c:v>250084.97639357788</c:v>
                </c:pt>
                <c:pt idx="6">
                  <c:v>167277.03823363734</c:v>
                </c:pt>
                <c:pt idx="7">
                  <c:v>159409.37844907958</c:v>
                </c:pt>
                <c:pt idx="8">
                  <c:v>45253.042496862356</c:v>
                </c:pt>
                <c:pt idx="9">
                  <c:v>425758.58242533496</c:v>
                </c:pt>
                <c:pt idx="10">
                  <c:v>-320121.67402396072</c:v>
                </c:pt>
                <c:pt idx="11">
                  <c:v>91446.515391611494</c:v>
                </c:pt>
                <c:pt idx="12">
                  <c:v>-312220.88268617447</c:v>
                </c:pt>
                <c:pt idx="13">
                  <c:v>-42098.215440167114</c:v>
                </c:pt>
                <c:pt idx="14">
                  <c:v>-129773.82181583624</c:v>
                </c:pt>
                <c:pt idx="15">
                  <c:v>320230.79326727428</c:v>
                </c:pt>
                <c:pt idx="16">
                  <c:v>-184589.45068145264</c:v>
                </c:pt>
                <c:pt idx="17">
                  <c:v>12513.76833415404</c:v>
                </c:pt>
                <c:pt idx="18">
                  <c:v>-148763.62016483024</c:v>
                </c:pt>
                <c:pt idx="19">
                  <c:v>-231876.16534218565</c:v>
                </c:pt>
                <c:pt idx="20">
                  <c:v>329008.14765428938</c:v>
                </c:pt>
                <c:pt idx="21">
                  <c:v>176803.92929711938</c:v>
                </c:pt>
                <c:pt idx="22">
                  <c:v>-250223.24585510045</c:v>
                </c:pt>
                <c:pt idx="23">
                  <c:v>167918.62419293448</c:v>
                </c:pt>
                <c:pt idx="24">
                  <c:v>-33127.82846483402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D0D-414C-8345-71FC86B6D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69440"/>
        <c:axId val="454574144"/>
      </c:scatterChart>
      <c:valAx>
        <c:axId val="45456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x7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4574144"/>
        <c:crosses val="autoZero"/>
        <c:crossBetween val="midCat"/>
      </c:valAx>
      <c:valAx>
        <c:axId val="454574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69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x8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НЕЗАВИС!$EA$9:$EA$33</c:f>
              <c:numCache>
                <c:formatCode>_(* #,##0.00_);_(* \(#,##0.00\);_(* "-"??_);_(@_)</c:formatCode>
                <c:ptCount val="25"/>
                <c:pt idx="0">
                  <c:v>6171</c:v>
                </c:pt>
                <c:pt idx="1">
                  <c:v>7260</c:v>
                </c:pt>
                <c:pt idx="2">
                  <c:v>8067</c:v>
                </c:pt>
                <c:pt idx="3">
                  <c:v>5545</c:v>
                </c:pt>
                <c:pt idx="4">
                  <c:v>6932</c:v>
                </c:pt>
                <c:pt idx="5">
                  <c:v>8376</c:v>
                </c:pt>
                <c:pt idx="6">
                  <c:v>9347</c:v>
                </c:pt>
                <c:pt idx="7">
                  <c:v>9940</c:v>
                </c:pt>
                <c:pt idx="8">
                  <c:v>12515</c:v>
                </c:pt>
                <c:pt idx="9">
                  <c:v>124800</c:v>
                </c:pt>
                <c:pt idx="10">
                  <c:v>174200</c:v>
                </c:pt>
                <c:pt idx="11">
                  <c:v>113200</c:v>
                </c:pt>
                <c:pt idx="12">
                  <c:v>143800</c:v>
                </c:pt>
                <c:pt idx="13">
                  <c:v>188000</c:v>
                </c:pt>
                <c:pt idx="14">
                  <c:v>199800</c:v>
                </c:pt>
                <c:pt idx="15">
                  <c:v>228300</c:v>
                </c:pt>
                <c:pt idx="16">
                  <c:v>229030</c:v>
                </c:pt>
                <c:pt idx="17">
                  <c:v>149110</c:v>
                </c:pt>
                <c:pt idx="18">
                  <c:v>118194.6</c:v>
                </c:pt>
                <c:pt idx="19">
                  <c:v>148623.4</c:v>
                </c:pt>
                <c:pt idx="20">
                  <c:v>197017.5</c:v>
                </c:pt>
                <c:pt idx="21">
                  <c:v>184295.2</c:v>
                </c:pt>
                <c:pt idx="22">
                  <c:v>135211</c:v>
                </c:pt>
                <c:pt idx="23">
                  <c:v>205600</c:v>
                </c:pt>
                <c:pt idx="24">
                  <c:v>295500</c:v>
                </c:pt>
              </c:numCache>
            </c:numRef>
          </c:xVal>
          <c:yVal>
            <c:numRef>
              <c:f>Регр_3_без_х6!$C$34:$C$58</c:f>
              <c:numCache>
                <c:formatCode>General</c:formatCode>
                <c:ptCount val="25"/>
                <c:pt idx="0">
                  <c:v>-172153.68297177751</c:v>
                </c:pt>
                <c:pt idx="1">
                  <c:v>-272730.3306714684</c:v>
                </c:pt>
                <c:pt idx="2">
                  <c:v>-199055.28986897436</c:v>
                </c:pt>
                <c:pt idx="3">
                  <c:v>106441.15128658409</c:v>
                </c:pt>
                <c:pt idx="4">
                  <c:v>44588.260564352153</c:v>
                </c:pt>
                <c:pt idx="5">
                  <c:v>250084.97639357788</c:v>
                </c:pt>
                <c:pt idx="6">
                  <c:v>167277.03823363734</c:v>
                </c:pt>
                <c:pt idx="7">
                  <c:v>159409.37844907958</c:v>
                </c:pt>
                <c:pt idx="8">
                  <c:v>45253.042496862356</c:v>
                </c:pt>
                <c:pt idx="9">
                  <c:v>425758.58242533496</c:v>
                </c:pt>
                <c:pt idx="10">
                  <c:v>-320121.67402396072</c:v>
                </c:pt>
                <c:pt idx="11">
                  <c:v>91446.515391611494</c:v>
                </c:pt>
                <c:pt idx="12">
                  <c:v>-312220.88268617447</c:v>
                </c:pt>
                <c:pt idx="13">
                  <c:v>-42098.215440167114</c:v>
                </c:pt>
                <c:pt idx="14">
                  <c:v>-129773.82181583624</c:v>
                </c:pt>
                <c:pt idx="15">
                  <c:v>320230.79326727428</c:v>
                </c:pt>
                <c:pt idx="16">
                  <c:v>-184589.45068145264</c:v>
                </c:pt>
                <c:pt idx="17">
                  <c:v>12513.76833415404</c:v>
                </c:pt>
                <c:pt idx="18">
                  <c:v>-148763.62016483024</c:v>
                </c:pt>
                <c:pt idx="19">
                  <c:v>-231876.16534218565</c:v>
                </c:pt>
                <c:pt idx="20">
                  <c:v>329008.14765428938</c:v>
                </c:pt>
                <c:pt idx="21">
                  <c:v>176803.92929711938</c:v>
                </c:pt>
                <c:pt idx="22">
                  <c:v>-250223.24585510045</c:v>
                </c:pt>
                <c:pt idx="23">
                  <c:v>167918.62419293448</c:v>
                </c:pt>
                <c:pt idx="24">
                  <c:v>-33127.82846483402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A7E-4CC8-9841-4FD31F4FD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68656"/>
        <c:axId val="454570224"/>
      </c:scatterChart>
      <c:valAx>
        <c:axId val="45456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x8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4570224"/>
        <c:crosses val="autoZero"/>
        <c:crossBetween val="midCat"/>
      </c:valAx>
      <c:valAx>
        <c:axId val="454570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68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НЕЗАВИС!$EB$9:$EB$33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Регр_3_без_х6!$C$34:$C$58</c:f>
              <c:numCache>
                <c:formatCode>General</c:formatCode>
                <c:ptCount val="25"/>
                <c:pt idx="0">
                  <c:v>-172153.68297177751</c:v>
                </c:pt>
                <c:pt idx="1">
                  <c:v>-272730.3306714684</c:v>
                </c:pt>
                <c:pt idx="2">
                  <c:v>-199055.28986897436</c:v>
                </c:pt>
                <c:pt idx="3">
                  <c:v>106441.15128658409</c:v>
                </c:pt>
                <c:pt idx="4">
                  <c:v>44588.260564352153</c:v>
                </c:pt>
                <c:pt idx="5">
                  <c:v>250084.97639357788</c:v>
                </c:pt>
                <c:pt idx="6">
                  <c:v>167277.03823363734</c:v>
                </c:pt>
                <c:pt idx="7">
                  <c:v>159409.37844907958</c:v>
                </c:pt>
                <c:pt idx="8">
                  <c:v>45253.042496862356</c:v>
                </c:pt>
                <c:pt idx="9">
                  <c:v>425758.58242533496</c:v>
                </c:pt>
                <c:pt idx="10">
                  <c:v>-320121.67402396072</c:v>
                </c:pt>
                <c:pt idx="11">
                  <c:v>91446.515391611494</c:v>
                </c:pt>
                <c:pt idx="12">
                  <c:v>-312220.88268617447</c:v>
                </c:pt>
                <c:pt idx="13">
                  <c:v>-42098.215440167114</c:v>
                </c:pt>
                <c:pt idx="14">
                  <c:v>-129773.82181583624</c:v>
                </c:pt>
                <c:pt idx="15">
                  <c:v>320230.79326727428</c:v>
                </c:pt>
                <c:pt idx="16">
                  <c:v>-184589.45068145264</c:v>
                </c:pt>
                <c:pt idx="17">
                  <c:v>12513.76833415404</c:v>
                </c:pt>
                <c:pt idx="18">
                  <c:v>-148763.62016483024</c:v>
                </c:pt>
                <c:pt idx="19">
                  <c:v>-231876.16534218565</c:v>
                </c:pt>
                <c:pt idx="20">
                  <c:v>329008.14765428938</c:v>
                </c:pt>
                <c:pt idx="21">
                  <c:v>176803.92929711938</c:v>
                </c:pt>
                <c:pt idx="22">
                  <c:v>-250223.24585510045</c:v>
                </c:pt>
                <c:pt idx="23">
                  <c:v>167918.62419293448</c:v>
                </c:pt>
                <c:pt idx="24">
                  <c:v>-33127.82846483402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A81-468B-B3AD-A975404A6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75712"/>
        <c:axId val="454565128"/>
      </c:scatterChart>
      <c:valAx>
        <c:axId val="45457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x9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4565128"/>
        <c:crosses val="autoZero"/>
        <c:crossBetween val="midCat"/>
      </c:valAx>
      <c:valAx>
        <c:axId val="4545651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75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x10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НЕЗАВИС!$EC$9:$EC$33</c:f>
              <c:numCache>
                <c:formatCode>_(* #,##0.00_);_(* \(#,##0.00\);_(* "-"??_);_(@_)</c:formatCode>
                <c:ptCount val="25"/>
                <c:pt idx="0">
                  <c:v>111458</c:v>
                </c:pt>
                <c:pt idx="1">
                  <c:v>185861</c:v>
                </c:pt>
                <c:pt idx="2">
                  <c:v>309534</c:v>
                </c:pt>
                <c:pt idx="3">
                  <c:v>418289</c:v>
                </c:pt>
                <c:pt idx="4">
                  <c:v>589139</c:v>
                </c:pt>
                <c:pt idx="5">
                  <c:v>879313</c:v>
                </c:pt>
                <c:pt idx="6">
                  <c:v>1352790</c:v>
                </c:pt>
                <c:pt idx="7">
                  <c:v>2181920</c:v>
                </c:pt>
                <c:pt idx="8">
                  <c:v>3101710</c:v>
                </c:pt>
                <c:pt idx="9">
                  <c:v>4236780</c:v>
                </c:pt>
                <c:pt idx="10">
                  <c:v>4980090</c:v>
                </c:pt>
                <c:pt idx="11">
                  <c:v>6293522</c:v>
                </c:pt>
                <c:pt idx="12">
                  <c:v>8319415</c:v>
                </c:pt>
                <c:pt idx="13">
                  <c:v>10151635</c:v>
                </c:pt>
                <c:pt idx="14">
                  <c:v>11994894</c:v>
                </c:pt>
                <c:pt idx="15">
                  <c:v>14385851</c:v>
                </c:pt>
                <c:pt idx="16">
                  <c:v>16000367</c:v>
                </c:pt>
                <c:pt idx="17">
                  <c:v>20162741</c:v>
                </c:pt>
                <c:pt idx="18">
                  <c:v>20909815</c:v>
                </c:pt>
                <c:pt idx="19">
                  <c:v>22718576</c:v>
                </c:pt>
                <c:pt idx="20">
                  <c:v>22271453</c:v>
                </c:pt>
                <c:pt idx="21">
                  <c:v>26580520</c:v>
                </c:pt>
                <c:pt idx="22">
                  <c:v>30364225</c:v>
                </c:pt>
                <c:pt idx="23">
                  <c:v>37955281</c:v>
                </c:pt>
                <c:pt idx="24">
                  <c:v>42471959</c:v>
                </c:pt>
              </c:numCache>
            </c:numRef>
          </c:xVal>
          <c:yVal>
            <c:numRef>
              <c:f>Регр_3_без_х6!$C$34:$C$58</c:f>
              <c:numCache>
                <c:formatCode>General</c:formatCode>
                <c:ptCount val="25"/>
                <c:pt idx="0">
                  <c:v>-172153.68297177751</c:v>
                </c:pt>
                <c:pt idx="1">
                  <c:v>-272730.3306714684</c:v>
                </c:pt>
                <c:pt idx="2">
                  <c:v>-199055.28986897436</c:v>
                </c:pt>
                <c:pt idx="3">
                  <c:v>106441.15128658409</c:v>
                </c:pt>
                <c:pt idx="4">
                  <c:v>44588.260564352153</c:v>
                </c:pt>
                <c:pt idx="5">
                  <c:v>250084.97639357788</c:v>
                </c:pt>
                <c:pt idx="6">
                  <c:v>167277.03823363734</c:v>
                </c:pt>
                <c:pt idx="7">
                  <c:v>159409.37844907958</c:v>
                </c:pt>
                <c:pt idx="8">
                  <c:v>45253.042496862356</c:v>
                </c:pt>
                <c:pt idx="9">
                  <c:v>425758.58242533496</c:v>
                </c:pt>
                <c:pt idx="10">
                  <c:v>-320121.67402396072</c:v>
                </c:pt>
                <c:pt idx="11">
                  <c:v>91446.515391611494</c:v>
                </c:pt>
                <c:pt idx="12">
                  <c:v>-312220.88268617447</c:v>
                </c:pt>
                <c:pt idx="13">
                  <c:v>-42098.215440167114</c:v>
                </c:pt>
                <c:pt idx="14">
                  <c:v>-129773.82181583624</c:v>
                </c:pt>
                <c:pt idx="15">
                  <c:v>320230.79326727428</c:v>
                </c:pt>
                <c:pt idx="16">
                  <c:v>-184589.45068145264</c:v>
                </c:pt>
                <c:pt idx="17">
                  <c:v>12513.76833415404</c:v>
                </c:pt>
                <c:pt idx="18">
                  <c:v>-148763.62016483024</c:v>
                </c:pt>
                <c:pt idx="19">
                  <c:v>-231876.16534218565</c:v>
                </c:pt>
                <c:pt idx="20">
                  <c:v>329008.14765428938</c:v>
                </c:pt>
                <c:pt idx="21">
                  <c:v>176803.92929711938</c:v>
                </c:pt>
                <c:pt idx="22">
                  <c:v>-250223.24585510045</c:v>
                </c:pt>
                <c:pt idx="23">
                  <c:v>167918.62419293448</c:v>
                </c:pt>
                <c:pt idx="24">
                  <c:v>-33127.82846483402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26C-443C-BD4C-D2EE274CF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66304"/>
        <c:axId val="454571008"/>
      </c:scatterChart>
      <c:valAx>
        <c:axId val="45456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x10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4571008"/>
        <c:crosses val="autoZero"/>
        <c:crossBetween val="midCat"/>
      </c:valAx>
      <c:valAx>
        <c:axId val="4545710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66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НЕЗАВИС!$ED$9:$ED$33</c:f>
              <c:numCache>
                <c:formatCode>_(* #,##0.00_);_(* \(#,##0.00\);_(* "-"??_);_(@_)</c:formatCode>
                <c:ptCount val="25"/>
                <c:pt idx="0">
                  <c:v>1393.3</c:v>
                </c:pt>
                <c:pt idx="1">
                  <c:v>1807.8</c:v>
                </c:pt>
                <c:pt idx="2">
                  <c:v>2185</c:v>
                </c:pt>
                <c:pt idx="3">
                  <c:v>2385.2600000000002</c:v>
                </c:pt>
                <c:pt idx="4">
                  <c:v>2918.55</c:v>
                </c:pt>
                <c:pt idx="5">
                  <c:v>3208.02</c:v>
                </c:pt>
                <c:pt idx="6">
                  <c:v>3703.57</c:v>
                </c:pt>
                <c:pt idx="7">
                  <c:v>4171.8</c:v>
                </c:pt>
                <c:pt idx="8">
                  <c:v>5121</c:v>
                </c:pt>
                <c:pt idx="9">
                  <c:v>5855</c:v>
                </c:pt>
                <c:pt idx="10">
                  <c:v>6648</c:v>
                </c:pt>
                <c:pt idx="11">
                  <c:v>7406</c:v>
                </c:pt>
                <c:pt idx="12">
                  <c:v>8656</c:v>
                </c:pt>
                <c:pt idx="13">
                  <c:v>9128</c:v>
                </c:pt>
                <c:pt idx="14">
                  <c:v>9747</c:v>
                </c:pt>
                <c:pt idx="15">
                  <c:v>10965</c:v>
                </c:pt>
                <c:pt idx="16">
                  <c:v>12542</c:v>
                </c:pt>
                <c:pt idx="17">
                  <c:v>14413</c:v>
                </c:pt>
                <c:pt idx="18">
                  <c:v>15092</c:v>
                </c:pt>
                <c:pt idx="19">
                  <c:v>15397</c:v>
                </c:pt>
                <c:pt idx="20">
                  <c:v>16087</c:v>
                </c:pt>
                <c:pt idx="21">
                  <c:v>16843</c:v>
                </c:pt>
                <c:pt idx="22">
                  <c:v>17841</c:v>
                </c:pt>
                <c:pt idx="23">
                  <c:v>18029</c:v>
                </c:pt>
                <c:pt idx="24">
                  <c:v>18714</c:v>
                </c:pt>
              </c:numCache>
            </c:numRef>
          </c:xVal>
          <c:yVal>
            <c:numRef>
              <c:f>Регр_3_без_х6!$C$34:$C$58</c:f>
              <c:numCache>
                <c:formatCode>General</c:formatCode>
                <c:ptCount val="25"/>
                <c:pt idx="0">
                  <c:v>-172153.68297177751</c:v>
                </c:pt>
                <c:pt idx="1">
                  <c:v>-272730.3306714684</c:v>
                </c:pt>
                <c:pt idx="2">
                  <c:v>-199055.28986897436</c:v>
                </c:pt>
                <c:pt idx="3">
                  <c:v>106441.15128658409</c:v>
                </c:pt>
                <c:pt idx="4">
                  <c:v>44588.260564352153</c:v>
                </c:pt>
                <c:pt idx="5">
                  <c:v>250084.97639357788</c:v>
                </c:pt>
                <c:pt idx="6">
                  <c:v>167277.03823363734</c:v>
                </c:pt>
                <c:pt idx="7">
                  <c:v>159409.37844907958</c:v>
                </c:pt>
                <c:pt idx="8">
                  <c:v>45253.042496862356</c:v>
                </c:pt>
                <c:pt idx="9">
                  <c:v>425758.58242533496</c:v>
                </c:pt>
                <c:pt idx="10">
                  <c:v>-320121.67402396072</c:v>
                </c:pt>
                <c:pt idx="11">
                  <c:v>91446.515391611494</c:v>
                </c:pt>
                <c:pt idx="12">
                  <c:v>-312220.88268617447</c:v>
                </c:pt>
                <c:pt idx="13">
                  <c:v>-42098.215440167114</c:v>
                </c:pt>
                <c:pt idx="14">
                  <c:v>-129773.82181583624</c:v>
                </c:pt>
                <c:pt idx="15">
                  <c:v>320230.79326727428</c:v>
                </c:pt>
                <c:pt idx="16">
                  <c:v>-184589.45068145264</c:v>
                </c:pt>
                <c:pt idx="17">
                  <c:v>12513.76833415404</c:v>
                </c:pt>
                <c:pt idx="18">
                  <c:v>-148763.62016483024</c:v>
                </c:pt>
                <c:pt idx="19">
                  <c:v>-231876.16534218565</c:v>
                </c:pt>
                <c:pt idx="20">
                  <c:v>329008.14765428938</c:v>
                </c:pt>
                <c:pt idx="21">
                  <c:v>176803.92929711938</c:v>
                </c:pt>
                <c:pt idx="22">
                  <c:v>-250223.24585510045</c:v>
                </c:pt>
                <c:pt idx="23">
                  <c:v>167918.62419293448</c:v>
                </c:pt>
                <c:pt idx="24">
                  <c:v>-33127.82846483402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AD4-4AF3-B9D4-878405FF4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67480"/>
        <c:axId val="454572968"/>
      </c:scatterChart>
      <c:valAx>
        <c:axId val="454567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x11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4572968"/>
        <c:crosses val="autoZero"/>
        <c:crossBetween val="midCat"/>
      </c:valAx>
      <c:valAx>
        <c:axId val="454572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67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Регр_3_без_х6!$F$34:$F$58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Регр_3_без_х6!$G$34:$G$58</c:f>
              <c:numCache>
                <c:formatCode>General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4305879</c:v>
                </c:pt>
                <c:pt idx="10">
                  <c:v>4453175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7B-49B4-8C6A-1A1FB0979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71400"/>
        <c:axId val="454568264"/>
      </c:scatterChart>
      <c:valAx>
        <c:axId val="454571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68264"/>
        <c:crosses val="autoZero"/>
        <c:crossBetween val="midCat"/>
      </c:valAx>
      <c:valAx>
        <c:axId val="4545682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714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НЕЗАВИС!#REF!</c:f>
            </c:numRef>
          </c:xVal>
          <c:yVal>
            <c:numRef>
              <c:f>Регр_3_без_х6_х11!$C$33:$C$57</c:f>
              <c:numCache>
                <c:formatCode>General</c:formatCode>
                <c:ptCount val="25"/>
                <c:pt idx="0">
                  <c:v>-170434.98247813352</c:v>
                </c:pt>
                <c:pt idx="1">
                  <c:v>-271966.63858972478</c:v>
                </c:pt>
                <c:pt idx="2">
                  <c:v>-189455.54098311299</c:v>
                </c:pt>
                <c:pt idx="3">
                  <c:v>120563.03292777692</c:v>
                </c:pt>
                <c:pt idx="4">
                  <c:v>51256.997736672638</c:v>
                </c:pt>
                <c:pt idx="5">
                  <c:v>261058.38027487253</c:v>
                </c:pt>
                <c:pt idx="6">
                  <c:v>168915.54643987725</c:v>
                </c:pt>
                <c:pt idx="7">
                  <c:v>133023.2335113287</c:v>
                </c:pt>
                <c:pt idx="8">
                  <c:v>16868.582237754017</c:v>
                </c:pt>
                <c:pt idx="9">
                  <c:v>429486.70528071653</c:v>
                </c:pt>
                <c:pt idx="10">
                  <c:v>-294838.11784634367</c:v>
                </c:pt>
                <c:pt idx="11">
                  <c:v>42920.025493995287</c:v>
                </c:pt>
                <c:pt idx="12">
                  <c:v>-329723.78363300581</c:v>
                </c:pt>
                <c:pt idx="13">
                  <c:v>-71186.393593940884</c:v>
                </c:pt>
                <c:pt idx="14">
                  <c:v>-141089.58041977696</c:v>
                </c:pt>
                <c:pt idx="15">
                  <c:v>331195.05731965415</c:v>
                </c:pt>
                <c:pt idx="16">
                  <c:v>-159846.42925498169</c:v>
                </c:pt>
                <c:pt idx="17">
                  <c:v>14828.748102374375</c:v>
                </c:pt>
                <c:pt idx="18">
                  <c:v>-143659.67275407165</c:v>
                </c:pt>
                <c:pt idx="19">
                  <c:v>-202848.01597601362</c:v>
                </c:pt>
                <c:pt idx="20">
                  <c:v>369015.63772006147</c:v>
                </c:pt>
                <c:pt idx="21">
                  <c:v>191215.54286057875</c:v>
                </c:pt>
                <c:pt idx="22">
                  <c:v>-241638.693486901</c:v>
                </c:pt>
                <c:pt idx="23">
                  <c:v>164052.76733140834</c:v>
                </c:pt>
                <c:pt idx="24">
                  <c:v>-77712.40822099708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B79-4F1E-B20A-6A3AF7943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69832"/>
        <c:axId val="454573752"/>
      </c:scatterChart>
      <c:valAx>
        <c:axId val="454569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4573752"/>
        <c:crosses val="autoZero"/>
        <c:crossBetween val="midCat"/>
      </c:valAx>
      <c:valAx>
        <c:axId val="454573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69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НЕЗАВИС!#REF!</c:f>
            </c:numRef>
          </c:xVal>
          <c:yVal>
            <c:numRef>
              <c:f>Регр_3_без_х6_х11!$C$33:$C$57</c:f>
              <c:numCache>
                <c:formatCode>General</c:formatCode>
                <c:ptCount val="25"/>
                <c:pt idx="0">
                  <c:v>-170434.98247813352</c:v>
                </c:pt>
                <c:pt idx="1">
                  <c:v>-271966.63858972478</c:v>
                </c:pt>
                <c:pt idx="2">
                  <c:v>-189455.54098311299</c:v>
                </c:pt>
                <c:pt idx="3">
                  <c:v>120563.03292777692</c:v>
                </c:pt>
                <c:pt idx="4">
                  <c:v>51256.997736672638</c:v>
                </c:pt>
                <c:pt idx="5">
                  <c:v>261058.38027487253</c:v>
                </c:pt>
                <c:pt idx="6">
                  <c:v>168915.54643987725</c:v>
                </c:pt>
                <c:pt idx="7">
                  <c:v>133023.2335113287</c:v>
                </c:pt>
                <c:pt idx="8">
                  <c:v>16868.582237754017</c:v>
                </c:pt>
                <c:pt idx="9">
                  <c:v>429486.70528071653</c:v>
                </c:pt>
                <c:pt idx="10">
                  <c:v>-294838.11784634367</c:v>
                </c:pt>
                <c:pt idx="11">
                  <c:v>42920.025493995287</c:v>
                </c:pt>
                <c:pt idx="12">
                  <c:v>-329723.78363300581</c:v>
                </c:pt>
                <c:pt idx="13">
                  <c:v>-71186.393593940884</c:v>
                </c:pt>
                <c:pt idx="14">
                  <c:v>-141089.58041977696</c:v>
                </c:pt>
                <c:pt idx="15">
                  <c:v>331195.05731965415</c:v>
                </c:pt>
                <c:pt idx="16">
                  <c:v>-159846.42925498169</c:v>
                </c:pt>
                <c:pt idx="17">
                  <c:v>14828.748102374375</c:v>
                </c:pt>
                <c:pt idx="18">
                  <c:v>-143659.67275407165</c:v>
                </c:pt>
                <c:pt idx="19">
                  <c:v>-202848.01597601362</c:v>
                </c:pt>
                <c:pt idx="20">
                  <c:v>369015.63772006147</c:v>
                </c:pt>
                <c:pt idx="21">
                  <c:v>191215.54286057875</c:v>
                </c:pt>
                <c:pt idx="22">
                  <c:v>-241638.693486901</c:v>
                </c:pt>
                <c:pt idx="23">
                  <c:v>164052.76733140834</c:v>
                </c:pt>
                <c:pt idx="24">
                  <c:v>-77712.40822099708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CF2-412F-A652-D8843A1B7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71792"/>
        <c:axId val="454570616"/>
      </c:scatterChart>
      <c:valAx>
        <c:axId val="45457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x2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4570616"/>
        <c:crosses val="autoZero"/>
        <c:crossBetween val="midCat"/>
      </c:valAx>
      <c:valAx>
        <c:axId val="454570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71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НЕЗАВИС!#REF!</c:f>
            </c:numRef>
          </c:xVal>
          <c:yVal>
            <c:numRef>
              <c:f>Регр_3_без_х6_х11!$C$33:$C$57</c:f>
              <c:numCache>
                <c:formatCode>General</c:formatCode>
                <c:ptCount val="25"/>
                <c:pt idx="0">
                  <c:v>-170434.98247813352</c:v>
                </c:pt>
                <c:pt idx="1">
                  <c:v>-271966.63858972478</c:v>
                </c:pt>
                <c:pt idx="2">
                  <c:v>-189455.54098311299</c:v>
                </c:pt>
                <c:pt idx="3">
                  <c:v>120563.03292777692</c:v>
                </c:pt>
                <c:pt idx="4">
                  <c:v>51256.997736672638</c:v>
                </c:pt>
                <c:pt idx="5">
                  <c:v>261058.38027487253</c:v>
                </c:pt>
                <c:pt idx="6">
                  <c:v>168915.54643987725</c:v>
                </c:pt>
                <c:pt idx="7">
                  <c:v>133023.2335113287</c:v>
                </c:pt>
                <c:pt idx="8">
                  <c:v>16868.582237754017</c:v>
                </c:pt>
                <c:pt idx="9">
                  <c:v>429486.70528071653</c:v>
                </c:pt>
                <c:pt idx="10">
                  <c:v>-294838.11784634367</c:v>
                </c:pt>
                <c:pt idx="11">
                  <c:v>42920.025493995287</c:v>
                </c:pt>
                <c:pt idx="12">
                  <c:v>-329723.78363300581</c:v>
                </c:pt>
                <c:pt idx="13">
                  <c:v>-71186.393593940884</c:v>
                </c:pt>
                <c:pt idx="14">
                  <c:v>-141089.58041977696</c:v>
                </c:pt>
                <c:pt idx="15">
                  <c:v>331195.05731965415</c:v>
                </c:pt>
                <c:pt idx="16">
                  <c:v>-159846.42925498169</c:v>
                </c:pt>
                <c:pt idx="17">
                  <c:v>14828.748102374375</c:v>
                </c:pt>
                <c:pt idx="18">
                  <c:v>-143659.67275407165</c:v>
                </c:pt>
                <c:pt idx="19">
                  <c:v>-202848.01597601362</c:v>
                </c:pt>
                <c:pt idx="20">
                  <c:v>369015.63772006147</c:v>
                </c:pt>
                <c:pt idx="21">
                  <c:v>191215.54286057875</c:v>
                </c:pt>
                <c:pt idx="22">
                  <c:v>-241638.693486901</c:v>
                </c:pt>
                <c:pt idx="23">
                  <c:v>164052.76733140834</c:v>
                </c:pt>
                <c:pt idx="24">
                  <c:v>-77712.40822099708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FE2-4881-BAEB-8B24471EA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78456"/>
        <c:axId val="454579240"/>
      </c:scatterChart>
      <c:valAx>
        <c:axId val="454578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x3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4579240"/>
        <c:crosses val="autoZero"/>
        <c:crossBetween val="midCat"/>
      </c:valAx>
      <c:valAx>
        <c:axId val="454579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78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НЕЗАВИС!$EI$9:$EI$33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Регр_3_без_х6_х11!$C$33:$C$57</c:f>
              <c:numCache>
                <c:formatCode>General</c:formatCode>
                <c:ptCount val="25"/>
                <c:pt idx="0">
                  <c:v>-170434.98247813352</c:v>
                </c:pt>
                <c:pt idx="1">
                  <c:v>-271966.63858972478</c:v>
                </c:pt>
                <c:pt idx="2">
                  <c:v>-189455.54098311299</c:v>
                </c:pt>
                <c:pt idx="3">
                  <c:v>120563.03292777692</c:v>
                </c:pt>
                <c:pt idx="4">
                  <c:v>51256.997736672638</c:v>
                </c:pt>
                <c:pt idx="5">
                  <c:v>261058.38027487253</c:v>
                </c:pt>
                <c:pt idx="6">
                  <c:v>168915.54643987725</c:v>
                </c:pt>
                <c:pt idx="7">
                  <c:v>133023.2335113287</c:v>
                </c:pt>
                <c:pt idx="8">
                  <c:v>16868.582237754017</c:v>
                </c:pt>
                <c:pt idx="9">
                  <c:v>429486.70528071653</c:v>
                </c:pt>
                <c:pt idx="10">
                  <c:v>-294838.11784634367</c:v>
                </c:pt>
                <c:pt idx="11">
                  <c:v>42920.025493995287</c:v>
                </c:pt>
                <c:pt idx="12">
                  <c:v>-329723.78363300581</c:v>
                </c:pt>
                <c:pt idx="13">
                  <c:v>-71186.393593940884</c:v>
                </c:pt>
                <c:pt idx="14">
                  <c:v>-141089.58041977696</c:v>
                </c:pt>
                <c:pt idx="15">
                  <c:v>331195.05731965415</c:v>
                </c:pt>
                <c:pt idx="16">
                  <c:v>-159846.42925498169</c:v>
                </c:pt>
                <c:pt idx="17">
                  <c:v>14828.748102374375</c:v>
                </c:pt>
                <c:pt idx="18">
                  <c:v>-143659.67275407165</c:v>
                </c:pt>
                <c:pt idx="19">
                  <c:v>-202848.01597601362</c:v>
                </c:pt>
                <c:pt idx="20">
                  <c:v>369015.63772006147</c:v>
                </c:pt>
                <c:pt idx="21">
                  <c:v>191215.54286057875</c:v>
                </c:pt>
                <c:pt idx="22">
                  <c:v>-241638.693486901</c:v>
                </c:pt>
                <c:pt idx="23">
                  <c:v>164052.76733140834</c:v>
                </c:pt>
                <c:pt idx="24">
                  <c:v>-77712.40822099708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E1D-4FF9-A230-26D7F71F0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78064"/>
        <c:axId val="454576496"/>
      </c:scatterChart>
      <c:valAx>
        <c:axId val="45457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x4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4576496"/>
        <c:crosses val="autoZero"/>
        <c:crossBetween val="midCat"/>
      </c:valAx>
      <c:valAx>
        <c:axId val="454576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78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НЕЗАВИС!$EJ$9:$EJ$33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Регр_3_без_х6_х11!$C$33:$C$57</c:f>
              <c:numCache>
                <c:formatCode>General</c:formatCode>
                <c:ptCount val="25"/>
                <c:pt idx="0">
                  <c:v>-170434.98247813352</c:v>
                </c:pt>
                <c:pt idx="1">
                  <c:v>-271966.63858972478</c:v>
                </c:pt>
                <c:pt idx="2">
                  <c:v>-189455.54098311299</c:v>
                </c:pt>
                <c:pt idx="3">
                  <c:v>120563.03292777692</c:v>
                </c:pt>
                <c:pt idx="4">
                  <c:v>51256.997736672638</c:v>
                </c:pt>
                <c:pt idx="5">
                  <c:v>261058.38027487253</c:v>
                </c:pt>
                <c:pt idx="6">
                  <c:v>168915.54643987725</c:v>
                </c:pt>
                <c:pt idx="7">
                  <c:v>133023.2335113287</c:v>
                </c:pt>
                <c:pt idx="8">
                  <c:v>16868.582237754017</c:v>
                </c:pt>
                <c:pt idx="9">
                  <c:v>429486.70528071653</c:v>
                </c:pt>
                <c:pt idx="10">
                  <c:v>-294838.11784634367</c:v>
                </c:pt>
                <c:pt idx="11">
                  <c:v>42920.025493995287</c:v>
                </c:pt>
                <c:pt idx="12">
                  <c:v>-329723.78363300581</c:v>
                </c:pt>
                <c:pt idx="13">
                  <c:v>-71186.393593940884</c:v>
                </c:pt>
                <c:pt idx="14">
                  <c:v>-141089.58041977696</c:v>
                </c:pt>
                <c:pt idx="15">
                  <c:v>331195.05731965415</c:v>
                </c:pt>
                <c:pt idx="16">
                  <c:v>-159846.42925498169</c:v>
                </c:pt>
                <c:pt idx="17">
                  <c:v>14828.748102374375</c:v>
                </c:pt>
                <c:pt idx="18">
                  <c:v>-143659.67275407165</c:v>
                </c:pt>
                <c:pt idx="19">
                  <c:v>-202848.01597601362</c:v>
                </c:pt>
                <c:pt idx="20">
                  <c:v>369015.63772006147</c:v>
                </c:pt>
                <c:pt idx="21">
                  <c:v>191215.54286057875</c:v>
                </c:pt>
                <c:pt idx="22">
                  <c:v>-241638.693486901</c:v>
                </c:pt>
                <c:pt idx="23">
                  <c:v>164052.76733140834</c:v>
                </c:pt>
                <c:pt idx="24">
                  <c:v>-77712.40822099708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982-48C7-BCD8-43DD4CC63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77280"/>
        <c:axId val="454577672"/>
      </c:scatterChart>
      <c:valAx>
        <c:axId val="45457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4577672"/>
        <c:crosses val="autoZero"/>
        <c:crossBetween val="midCat"/>
      </c:valAx>
      <c:valAx>
        <c:axId val="4545776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77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НЕЗАВИС!#REF!</c:f>
            </c:numRef>
          </c:xVal>
          <c:yVal>
            <c:numRef>
              <c:f>Регр_3_без_х6_х11!$C$33:$C$57</c:f>
              <c:numCache>
                <c:formatCode>General</c:formatCode>
                <c:ptCount val="25"/>
                <c:pt idx="0">
                  <c:v>-170434.98247813352</c:v>
                </c:pt>
                <c:pt idx="1">
                  <c:v>-271966.63858972478</c:v>
                </c:pt>
                <c:pt idx="2">
                  <c:v>-189455.54098311299</c:v>
                </c:pt>
                <c:pt idx="3">
                  <c:v>120563.03292777692</c:v>
                </c:pt>
                <c:pt idx="4">
                  <c:v>51256.997736672638</c:v>
                </c:pt>
                <c:pt idx="5">
                  <c:v>261058.38027487253</c:v>
                </c:pt>
                <c:pt idx="6">
                  <c:v>168915.54643987725</c:v>
                </c:pt>
                <c:pt idx="7">
                  <c:v>133023.2335113287</c:v>
                </c:pt>
                <c:pt idx="8">
                  <c:v>16868.582237754017</c:v>
                </c:pt>
                <c:pt idx="9">
                  <c:v>429486.70528071653</c:v>
                </c:pt>
                <c:pt idx="10">
                  <c:v>-294838.11784634367</c:v>
                </c:pt>
                <c:pt idx="11">
                  <c:v>42920.025493995287</c:v>
                </c:pt>
                <c:pt idx="12">
                  <c:v>-329723.78363300581</c:v>
                </c:pt>
                <c:pt idx="13">
                  <c:v>-71186.393593940884</c:v>
                </c:pt>
                <c:pt idx="14">
                  <c:v>-141089.58041977696</c:v>
                </c:pt>
                <c:pt idx="15">
                  <c:v>331195.05731965415</c:v>
                </c:pt>
                <c:pt idx="16">
                  <c:v>-159846.42925498169</c:v>
                </c:pt>
                <c:pt idx="17">
                  <c:v>14828.748102374375</c:v>
                </c:pt>
                <c:pt idx="18">
                  <c:v>-143659.67275407165</c:v>
                </c:pt>
                <c:pt idx="19">
                  <c:v>-202848.01597601362</c:v>
                </c:pt>
                <c:pt idx="20">
                  <c:v>369015.63772006147</c:v>
                </c:pt>
                <c:pt idx="21">
                  <c:v>191215.54286057875</c:v>
                </c:pt>
                <c:pt idx="22">
                  <c:v>-241638.693486901</c:v>
                </c:pt>
                <c:pt idx="23">
                  <c:v>164052.76733140834</c:v>
                </c:pt>
                <c:pt idx="24">
                  <c:v>-77712.40822099708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9BD-481C-8BF8-85EF0EE30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43320"/>
        <c:axId val="456336264"/>
      </c:scatterChart>
      <c:valAx>
        <c:axId val="456343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x7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6336264"/>
        <c:crosses val="autoZero"/>
        <c:crossBetween val="midCat"/>
      </c:valAx>
      <c:valAx>
        <c:axId val="4563362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43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x8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НЕЗАВИС!#REF!</c:f>
            </c:numRef>
          </c:xVal>
          <c:yVal>
            <c:numRef>
              <c:f>Регр_3_без_х6_х11!$C$33:$C$57</c:f>
              <c:numCache>
                <c:formatCode>General</c:formatCode>
                <c:ptCount val="25"/>
                <c:pt idx="0">
                  <c:v>-170434.98247813352</c:v>
                </c:pt>
                <c:pt idx="1">
                  <c:v>-271966.63858972478</c:v>
                </c:pt>
                <c:pt idx="2">
                  <c:v>-189455.54098311299</c:v>
                </c:pt>
                <c:pt idx="3">
                  <c:v>120563.03292777692</c:v>
                </c:pt>
                <c:pt idx="4">
                  <c:v>51256.997736672638</c:v>
                </c:pt>
                <c:pt idx="5">
                  <c:v>261058.38027487253</c:v>
                </c:pt>
                <c:pt idx="6">
                  <c:v>168915.54643987725</c:v>
                </c:pt>
                <c:pt idx="7">
                  <c:v>133023.2335113287</c:v>
                </c:pt>
                <c:pt idx="8">
                  <c:v>16868.582237754017</c:v>
                </c:pt>
                <c:pt idx="9">
                  <c:v>429486.70528071653</c:v>
                </c:pt>
                <c:pt idx="10">
                  <c:v>-294838.11784634367</c:v>
                </c:pt>
                <c:pt idx="11">
                  <c:v>42920.025493995287</c:v>
                </c:pt>
                <c:pt idx="12">
                  <c:v>-329723.78363300581</c:v>
                </c:pt>
                <c:pt idx="13">
                  <c:v>-71186.393593940884</c:v>
                </c:pt>
                <c:pt idx="14">
                  <c:v>-141089.58041977696</c:v>
                </c:pt>
                <c:pt idx="15">
                  <c:v>331195.05731965415</c:v>
                </c:pt>
                <c:pt idx="16">
                  <c:v>-159846.42925498169</c:v>
                </c:pt>
                <c:pt idx="17">
                  <c:v>14828.748102374375</c:v>
                </c:pt>
                <c:pt idx="18">
                  <c:v>-143659.67275407165</c:v>
                </c:pt>
                <c:pt idx="19">
                  <c:v>-202848.01597601362</c:v>
                </c:pt>
                <c:pt idx="20">
                  <c:v>369015.63772006147</c:v>
                </c:pt>
                <c:pt idx="21">
                  <c:v>191215.54286057875</c:v>
                </c:pt>
                <c:pt idx="22">
                  <c:v>-241638.693486901</c:v>
                </c:pt>
                <c:pt idx="23">
                  <c:v>164052.76733140834</c:v>
                </c:pt>
                <c:pt idx="24">
                  <c:v>-77712.40822099708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666-4F0F-99FC-A151B3B7F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44888"/>
        <c:axId val="456344104"/>
      </c:scatterChart>
      <c:valAx>
        <c:axId val="45634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x8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6344104"/>
        <c:crosses val="autoZero"/>
        <c:crossBetween val="midCat"/>
      </c:valAx>
      <c:valAx>
        <c:axId val="456344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44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НЕЗАВИС!$EP$9:$EP$33</c:f>
              <c:numCache>
                <c:formatCode>_(* #,##0.00_);_(* \(#,##0.00\);_(* "-"??_);_(@_)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4305879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xVal>
          <c:yVal>
            <c:numRef>
              <c:f>Регр_3_без_х6_х11!$C$33:$C$57</c:f>
              <c:numCache>
                <c:formatCode>General</c:formatCode>
                <c:ptCount val="25"/>
                <c:pt idx="0">
                  <c:v>-170434.98247813352</c:v>
                </c:pt>
                <c:pt idx="1">
                  <c:v>-271966.63858972478</c:v>
                </c:pt>
                <c:pt idx="2">
                  <c:v>-189455.54098311299</c:v>
                </c:pt>
                <c:pt idx="3">
                  <c:v>120563.03292777692</c:v>
                </c:pt>
                <c:pt idx="4">
                  <c:v>51256.997736672638</c:v>
                </c:pt>
                <c:pt idx="5">
                  <c:v>261058.38027487253</c:v>
                </c:pt>
                <c:pt idx="6">
                  <c:v>168915.54643987725</c:v>
                </c:pt>
                <c:pt idx="7">
                  <c:v>133023.2335113287</c:v>
                </c:pt>
                <c:pt idx="8">
                  <c:v>16868.582237754017</c:v>
                </c:pt>
                <c:pt idx="9">
                  <c:v>429486.70528071653</c:v>
                </c:pt>
                <c:pt idx="10">
                  <c:v>-294838.11784634367</c:v>
                </c:pt>
                <c:pt idx="11">
                  <c:v>42920.025493995287</c:v>
                </c:pt>
                <c:pt idx="12">
                  <c:v>-329723.78363300581</c:v>
                </c:pt>
                <c:pt idx="13">
                  <c:v>-71186.393593940884</c:v>
                </c:pt>
                <c:pt idx="14">
                  <c:v>-141089.58041977696</c:v>
                </c:pt>
                <c:pt idx="15">
                  <c:v>331195.05731965415</c:v>
                </c:pt>
                <c:pt idx="16">
                  <c:v>-159846.42925498169</c:v>
                </c:pt>
                <c:pt idx="17">
                  <c:v>14828.748102374375</c:v>
                </c:pt>
                <c:pt idx="18">
                  <c:v>-143659.67275407165</c:v>
                </c:pt>
                <c:pt idx="19">
                  <c:v>-202848.01597601362</c:v>
                </c:pt>
                <c:pt idx="20">
                  <c:v>369015.63772006147</c:v>
                </c:pt>
                <c:pt idx="21">
                  <c:v>191215.54286057875</c:v>
                </c:pt>
                <c:pt idx="22">
                  <c:v>-241638.693486901</c:v>
                </c:pt>
                <c:pt idx="23">
                  <c:v>164052.76733140834</c:v>
                </c:pt>
                <c:pt idx="24">
                  <c:v>-77712.40822099708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FB7-4214-9675-5D6334458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40968"/>
        <c:axId val="456336656"/>
      </c:scatterChart>
      <c:valAx>
        <c:axId val="456340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x9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6336656"/>
        <c:crosses val="autoZero"/>
        <c:crossBetween val="midCat"/>
      </c:valAx>
      <c:valAx>
        <c:axId val="456336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40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x10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НЕЗАВИС!$EK$9:$EK$33</c:f>
              <c:numCache>
                <c:formatCode>_(* #,##0.00_);_(* \(#,##0.00\);_(* "-"??_);_(@_)</c:formatCode>
                <c:ptCount val="25"/>
                <c:pt idx="0">
                  <c:v>111458</c:v>
                </c:pt>
                <c:pt idx="1">
                  <c:v>185861</c:v>
                </c:pt>
                <c:pt idx="2">
                  <c:v>309534</c:v>
                </c:pt>
                <c:pt idx="3">
                  <c:v>418289</c:v>
                </c:pt>
                <c:pt idx="4">
                  <c:v>589139</c:v>
                </c:pt>
                <c:pt idx="5">
                  <c:v>879313</c:v>
                </c:pt>
                <c:pt idx="6">
                  <c:v>1352790</c:v>
                </c:pt>
                <c:pt idx="7">
                  <c:v>2181920</c:v>
                </c:pt>
                <c:pt idx="8">
                  <c:v>3101710</c:v>
                </c:pt>
                <c:pt idx="9">
                  <c:v>4236780</c:v>
                </c:pt>
                <c:pt idx="10">
                  <c:v>4980090</c:v>
                </c:pt>
                <c:pt idx="11">
                  <c:v>6293522</c:v>
                </c:pt>
                <c:pt idx="12">
                  <c:v>8319415</c:v>
                </c:pt>
                <c:pt idx="13">
                  <c:v>10151635</c:v>
                </c:pt>
                <c:pt idx="14">
                  <c:v>11994894</c:v>
                </c:pt>
                <c:pt idx="15">
                  <c:v>14385851</c:v>
                </c:pt>
                <c:pt idx="16">
                  <c:v>16000367</c:v>
                </c:pt>
                <c:pt idx="17">
                  <c:v>20162741</c:v>
                </c:pt>
                <c:pt idx="18">
                  <c:v>20909815</c:v>
                </c:pt>
                <c:pt idx="19">
                  <c:v>22718576</c:v>
                </c:pt>
                <c:pt idx="20">
                  <c:v>22271453</c:v>
                </c:pt>
                <c:pt idx="21">
                  <c:v>26580520</c:v>
                </c:pt>
                <c:pt idx="22">
                  <c:v>30364225</c:v>
                </c:pt>
                <c:pt idx="23">
                  <c:v>37955281</c:v>
                </c:pt>
                <c:pt idx="24">
                  <c:v>42471959</c:v>
                </c:pt>
              </c:numCache>
            </c:numRef>
          </c:xVal>
          <c:yVal>
            <c:numRef>
              <c:f>Регр_3_без_х6_х11!$C$33:$C$57</c:f>
              <c:numCache>
                <c:formatCode>General</c:formatCode>
                <c:ptCount val="25"/>
                <c:pt idx="0">
                  <c:v>-170434.98247813352</c:v>
                </c:pt>
                <c:pt idx="1">
                  <c:v>-271966.63858972478</c:v>
                </c:pt>
                <c:pt idx="2">
                  <c:v>-189455.54098311299</c:v>
                </c:pt>
                <c:pt idx="3">
                  <c:v>120563.03292777692</c:v>
                </c:pt>
                <c:pt idx="4">
                  <c:v>51256.997736672638</c:v>
                </c:pt>
                <c:pt idx="5">
                  <c:v>261058.38027487253</c:v>
                </c:pt>
                <c:pt idx="6">
                  <c:v>168915.54643987725</c:v>
                </c:pt>
                <c:pt idx="7">
                  <c:v>133023.2335113287</c:v>
                </c:pt>
                <c:pt idx="8">
                  <c:v>16868.582237754017</c:v>
                </c:pt>
                <c:pt idx="9">
                  <c:v>429486.70528071653</c:v>
                </c:pt>
                <c:pt idx="10">
                  <c:v>-294838.11784634367</c:v>
                </c:pt>
                <c:pt idx="11">
                  <c:v>42920.025493995287</c:v>
                </c:pt>
                <c:pt idx="12">
                  <c:v>-329723.78363300581</c:v>
                </c:pt>
                <c:pt idx="13">
                  <c:v>-71186.393593940884</c:v>
                </c:pt>
                <c:pt idx="14">
                  <c:v>-141089.58041977696</c:v>
                </c:pt>
                <c:pt idx="15">
                  <c:v>331195.05731965415</c:v>
                </c:pt>
                <c:pt idx="16">
                  <c:v>-159846.42925498169</c:v>
                </c:pt>
                <c:pt idx="17">
                  <c:v>14828.748102374375</c:v>
                </c:pt>
                <c:pt idx="18">
                  <c:v>-143659.67275407165</c:v>
                </c:pt>
                <c:pt idx="19">
                  <c:v>-202848.01597601362</c:v>
                </c:pt>
                <c:pt idx="20">
                  <c:v>369015.63772006147</c:v>
                </c:pt>
                <c:pt idx="21">
                  <c:v>191215.54286057875</c:v>
                </c:pt>
                <c:pt idx="22">
                  <c:v>-241638.693486901</c:v>
                </c:pt>
                <c:pt idx="23">
                  <c:v>164052.76733140834</c:v>
                </c:pt>
                <c:pt idx="24">
                  <c:v>-77712.40822099708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43D-42AE-885A-858609B9D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37048"/>
        <c:axId val="456345280"/>
      </c:scatterChart>
      <c:valAx>
        <c:axId val="456337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x10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6345280"/>
        <c:crosses val="autoZero"/>
        <c:crossBetween val="midCat"/>
      </c:valAx>
      <c:valAx>
        <c:axId val="4563452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37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Регр_3_без_х6_х11!$F$33:$F$57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Регр_3_без_х6_х11!$G$33:$G$57</c:f>
              <c:numCache>
                <c:formatCode>General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4305879</c:v>
                </c:pt>
                <c:pt idx="10">
                  <c:v>4453175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172-4907-9A7F-E48123AF5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45672"/>
        <c:axId val="456340576"/>
      </c:scatterChart>
      <c:valAx>
        <c:axId val="456345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40576"/>
        <c:crosses val="autoZero"/>
        <c:crossBetween val="midCat"/>
      </c:valAx>
      <c:valAx>
        <c:axId val="456340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45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НЕЗАВИС!$EI$9:$EI$33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Регр_3_х4_х5_х10_х11!$C$28:$C$52</c:f>
              <c:numCache>
                <c:formatCode>General</c:formatCode>
                <c:ptCount val="25"/>
                <c:pt idx="0">
                  <c:v>-513156.86652104754</c:v>
                </c:pt>
                <c:pt idx="1">
                  <c:v>-639248.59890167962</c:v>
                </c:pt>
                <c:pt idx="2">
                  <c:v>-396420.01541990973</c:v>
                </c:pt>
                <c:pt idx="3">
                  <c:v>93430.484550088178</c:v>
                </c:pt>
                <c:pt idx="4">
                  <c:v>-143857.87338728551</c:v>
                </c:pt>
                <c:pt idx="5">
                  <c:v>221569.08641917678</c:v>
                </c:pt>
                <c:pt idx="6">
                  <c:v>88388.709399517626</c:v>
                </c:pt>
                <c:pt idx="7">
                  <c:v>122739.84034816129</c:v>
                </c:pt>
                <c:pt idx="8">
                  <c:v>-275021.251330439</c:v>
                </c:pt>
                <c:pt idx="9">
                  <c:v>629952.22506530397</c:v>
                </c:pt>
                <c:pt idx="10">
                  <c:v>3537.1563864471391</c:v>
                </c:pt>
                <c:pt idx="11">
                  <c:v>827596.11383248866</c:v>
                </c:pt>
                <c:pt idx="12">
                  <c:v>274609.72573521081</c:v>
                </c:pt>
                <c:pt idx="13">
                  <c:v>408105.04440397676</c:v>
                </c:pt>
                <c:pt idx="14">
                  <c:v>311902.20850486308</c:v>
                </c:pt>
                <c:pt idx="15">
                  <c:v>418070.1160206683</c:v>
                </c:pt>
                <c:pt idx="16">
                  <c:v>-367680.93126916885</c:v>
                </c:pt>
                <c:pt idx="17">
                  <c:v>-37177.329759558663</c:v>
                </c:pt>
                <c:pt idx="18">
                  <c:v>-393281.97656616755</c:v>
                </c:pt>
                <c:pt idx="19">
                  <c:v>-401272.53227714263</c:v>
                </c:pt>
                <c:pt idx="20">
                  <c:v>-104282.34553397819</c:v>
                </c:pt>
                <c:pt idx="21">
                  <c:v>-143065.42127947509</c:v>
                </c:pt>
                <c:pt idx="22">
                  <c:v>-635524.45792944543</c:v>
                </c:pt>
                <c:pt idx="23">
                  <c:v>371637.99856655486</c:v>
                </c:pt>
                <c:pt idx="24">
                  <c:v>278450.89094284177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29C-49B8-8E76-A050E2042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41752"/>
        <c:axId val="456346848"/>
      </c:scatterChart>
      <c:valAx>
        <c:axId val="456341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x4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6346848"/>
        <c:crosses val="autoZero"/>
        <c:crossBetween val="midCat"/>
      </c:valAx>
      <c:valAx>
        <c:axId val="4563468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41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НЕЗАВИС!$EJ$9:$EJ$33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Регр_3_х4_х5_х10_х11!$C$28:$C$52</c:f>
              <c:numCache>
                <c:formatCode>General</c:formatCode>
                <c:ptCount val="25"/>
                <c:pt idx="0">
                  <c:v>-513156.86652104754</c:v>
                </c:pt>
                <c:pt idx="1">
                  <c:v>-639248.59890167962</c:v>
                </c:pt>
                <c:pt idx="2">
                  <c:v>-396420.01541990973</c:v>
                </c:pt>
                <c:pt idx="3">
                  <c:v>93430.484550088178</c:v>
                </c:pt>
                <c:pt idx="4">
                  <c:v>-143857.87338728551</c:v>
                </c:pt>
                <c:pt idx="5">
                  <c:v>221569.08641917678</c:v>
                </c:pt>
                <c:pt idx="6">
                  <c:v>88388.709399517626</c:v>
                </c:pt>
                <c:pt idx="7">
                  <c:v>122739.84034816129</c:v>
                </c:pt>
                <c:pt idx="8">
                  <c:v>-275021.251330439</c:v>
                </c:pt>
                <c:pt idx="9">
                  <c:v>629952.22506530397</c:v>
                </c:pt>
                <c:pt idx="10">
                  <c:v>3537.1563864471391</c:v>
                </c:pt>
                <c:pt idx="11">
                  <c:v>827596.11383248866</c:v>
                </c:pt>
                <c:pt idx="12">
                  <c:v>274609.72573521081</c:v>
                </c:pt>
                <c:pt idx="13">
                  <c:v>408105.04440397676</c:v>
                </c:pt>
                <c:pt idx="14">
                  <c:v>311902.20850486308</c:v>
                </c:pt>
                <c:pt idx="15">
                  <c:v>418070.1160206683</c:v>
                </c:pt>
                <c:pt idx="16">
                  <c:v>-367680.93126916885</c:v>
                </c:pt>
                <c:pt idx="17">
                  <c:v>-37177.329759558663</c:v>
                </c:pt>
                <c:pt idx="18">
                  <c:v>-393281.97656616755</c:v>
                </c:pt>
                <c:pt idx="19">
                  <c:v>-401272.53227714263</c:v>
                </c:pt>
                <c:pt idx="20">
                  <c:v>-104282.34553397819</c:v>
                </c:pt>
                <c:pt idx="21">
                  <c:v>-143065.42127947509</c:v>
                </c:pt>
                <c:pt idx="22">
                  <c:v>-635524.45792944543</c:v>
                </c:pt>
                <c:pt idx="23">
                  <c:v>371637.99856655486</c:v>
                </c:pt>
                <c:pt idx="24">
                  <c:v>278450.89094284177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BBB-4642-9750-62F3DFF0E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35480"/>
        <c:axId val="456347240"/>
      </c:scatterChart>
      <c:valAx>
        <c:axId val="456335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6347240"/>
        <c:crosses val="autoZero"/>
        <c:crossBetween val="midCat"/>
      </c:valAx>
      <c:valAx>
        <c:axId val="456347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35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x10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НЕЗАВИС!$EK$9:$EK$33</c:f>
              <c:numCache>
                <c:formatCode>_(* #,##0.00_);_(* \(#,##0.00\);_(* "-"??_);_(@_)</c:formatCode>
                <c:ptCount val="25"/>
                <c:pt idx="0">
                  <c:v>111458</c:v>
                </c:pt>
                <c:pt idx="1">
                  <c:v>185861</c:v>
                </c:pt>
                <c:pt idx="2">
                  <c:v>309534</c:v>
                </c:pt>
                <c:pt idx="3">
                  <c:v>418289</c:v>
                </c:pt>
                <c:pt idx="4">
                  <c:v>589139</c:v>
                </c:pt>
                <c:pt idx="5">
                  <c:v>879313</c:v>
                </c:pt>
                <c:pt idx="6">
                  <c:v>1352790</c:v>
                </c:pt>
                <c:pt idx="7">
                  <c:v>2181920</c:v>
                </c:pt>
                <c:pt idx="8">
                  <c:v>3101710</c:v>
                </c:pt>
                <c:pt idx="9">
                  <c:v>4236780</c:v>
                </c:pt>
                <c:pt idx="10">
                  <c:v>4980090</c:v>
                </c:pt>
                <c:pt idx="11">
                  <c:v>6293522</c:v>
                </c:pt>
                <c:pt idx="12">
                  <c:v>8319415</c:v>
                </c:pt>
                <c:pt idx="13">
                  <c:v>10151635</c:v>
                </c:pt>
                <c:pt idx="14">
                  <c:v>11994894</c:v>
                </c:pt>
                <c:pt idx="15">
                  <c:v>14385851</c:v>
                </c:pt>
                <c:pt idx="16">
                  <c:v>16000367</c:v>
                </c:pt>
                <c:pt idx="17">
                  <c:v>20162741</c:v>
                </c:pt>
                <c:pt idx="18">
                  <c:v>20909815</c:v>
                </c:pt>
                <c:pt idx="19">
                  <c:v>22718576</c:v>
                </c:pt>
                <c:pt idx="20">
                  <c:v>22271453</c:v>
                </c:pt>
                <c:pt idx="21">
                  <c:v>26580520</c:v>
                </c:pt>
                <c:pt idx="22">
                  <c:v>30364225</c:v>
                </c:pt>
                <c:pt idx="23">
                  <c:v>37955281</c:v>
                </c:pt>
                <c:pt idx="24">
                  <c:v>42471959</c:v>
                </c:pt>
              </c:numCache>
            </c:numRef>
          </c:xVal>
          <c:yVal>
            <c:numRef>
              <c:f>Регр_3_х4_х5_х10_х11!$C$28:$C$52</c:f>
              <c:numCache>
                <c:formatCode>General</c:formatCode>
                <c:ptCount val="25"/>
                <c:pt idx="0">
                  <c:v>-513156.86652104754</c:v>
                </c:pt>
                <c:pt idx="1">
                  <c:v>-639248.59890167962</c:v>
                </c:pt>
                <c:pt idx="2">
                  <c:v>-396420.01541990973</c:v>
                </c:pt>
                <c:pt idx="3">
                  <c:v>93430.484550088178</c:v>
                </c:pt>
                <c:pt idx="4">
                  <c:v>-143857.87338728551</c:v>
                </c:pt>
                <c:pt idx="5">
                  <c:v>221569.08641917678</c:v>
                </c:pt>
                <c:pt idx="6">
                  <c:v>88388.709399517626</c:v>
                </c:pt>
                <c:pt idx="7">
                  <c:v>122739.84034816129</c:v>
                </c:pt>
                <c:pt idx="8">
                  <c:v>-275021.251330439</c:v>
                </c:pt>
                <c:pt idx="9">
                  <c:v>629952.22506530397</c:v>
                </c:pt>
                <c:pt idx="10">
                  <c:v>3537.1563864471391</c:v>
                </c:pt>
                <c:pt idx="11">
                  <c:v>827596.11383248866</c:v>
                </c:pt>
                <c:pt idx="12">
                  <c:v>274609.72573521081</c:v>
                </c:pt>
                <c:pt idx="13">
                  <c:v>408105.04440397676</c:v>
                </c:pt>
                <c:pt idx="14">
                  <c:v>311902.20850486308</c:v>
                </c:pt>
                <c:pt idx="15">
                  <c:v>418070.1160206683</c:v>
                </c:pt>
                <c:pt idx="16">
                  <c:v>-367680.93126916885</c:v>
                </c:pt>
                <c:pt idx="17">
                  <c:v>-37177.329759558663</c:v>
                </c:pt>
                <c:pt idx="18">
                  <c:v>-393281.97656616755</c:v>
                </c:pt>
                <c:pt idx="19">
                  <c:v>-401272.53227714263</c:v>
                </c:pt>
                <c:pt idx="20">
                  <c:v>-104282.34553397819</c:v>
                </c:pt>
                <c:pt idx="21">
                  <c:v>-143065.42127947509</c:v>
                </c:pt>
                <c:pt idx="22">
                  <c:v>-635524.45792944543</c:v>
                </c:pt>
                <c:pt idx="23">
                  <c:v>371637.99856655486</c:v>
                </c:pt>
                <c:pt idx="24">
                  <c:v>278450.89094284177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3E1-4075-B359-440B107C6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38616"/>
        <c:axId val="456339008"/>
      </c:scatterChart>
      <c:valAx>
        <c:axId val="456338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x10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6339008"/>
        <c:crosses val="autoZero"/>
        <c:crossBetween val="midCat"/>
      </c:valAx>
      <c:valAx>
        <c:axId val="4563390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38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НЕЗАВИС!$EL$9:$EL$33</c:f>
              <c:numCache>
                <c:formatCode>_(* #,##0.00_);_(* \(#,##0.00\);_(* "-"??_);_(@_)</c:formatCode>
                <c:ptCount val="25"/>
                <c:pt idx="0">
                  <c:v>1393.3</c:v>
                </c:pt>
                <c:pt idx="1">
                  <c:v>1807.8</c:v>
                </c:pt>
                <c:pt idx="2">
                  <c:v>2185</c:v>
                </c:pt>
                <c:pt idx="3">
                  <c:v>2385.2600000000002</c:v>
                </c:pt>
                <c:pt idx="4">
                  <c:v>2918.55</c:v>
                </c:pt>
                <c:pt idx="5">
                  <c:v>3208.02</c:v>
                </c:pt>
                <c:pt idx="6">
                  <c:v>3703.57</c:v>
                </c:pt>
                <c:pt idx="7">
                  <c:v>4171.8</c:v>
                </c:pt>
                <c:pt idx="8">
                  <c:v>5121</c:v>
                </c:pt>
                <c:pt idx="9">
                  <c:v>5855</c:v>
                </c:pt>
                <c:pt idx="10">
                  <c:v>6648</c:v>
                </c:pt>
                <c:pt idx="11">
                  <c:v>7406</c:v>
                </c:pt>
                <c:pt idx="12">
                  <c:v>8656</c:v>
                </c:pt>
                <c:pt idx="13">
                  <c:v>9128</c:v>
                </c:pt>
                <c:pt idx="14">
                  <c:v>9747</c:v>
                </c:pt>
                <c:pt idx="15">
                  <c:v>10965</c:v>
                </c:pt>
                <c:pt idx="16">
                  <c:v>12542</c:v>
                </c:pt>
                <c:pt idx="17">
                  <c:v>14413</c:v>
                </c:pt>
                <c:pt idx="18">
                  <c:v>15092</c:v>
                </c:pt>
                <c:pt idx="19">
                  <c:v>15397</c:v>
                </c:pt>
                <c:pt idx="20">
                  <c:v>16087</c:v>
                </c:pt>
                <c:pt idx="21">
                  <c:v>16843</c:v>
                </c:pt>
                <c:pt idx="22">
                  <c:v>17841</c:v>
                </c:pt>
                <c:pt idx="23">
                  <c:v>18029</c:v>
                </c:pt>
                <c:pt idx="24">
                  <c:v>18714</c:v>
                </c:pt>
              </c:numCache>
            </c:numRef>
          </c:xVal>
          <c:yVal>
            <c:numRef>
              <c:f>Регр_3_х4_х5_х10_х11!$C$28:$C$52</c:f>
              <c:numCache>
                <c:formatCode>General</c:formatCode>
                <c:ptCount val="25"/>
                <c:pt idx="0">
                  <c:v>-513156.86652104754</c:v>
                </c:pt>
                <c:pt idx="1">
                  <c:v>-639248.59890167962</c:v>
                </c:pt>
                <c:pt idx="2">
                  <c:v>-396420.01541990973</c:v>
                </c:pt>
                <c:pt idx="3">
                  <c:v>93430.484550088178</c:v>
                </c:pt>
                <c:pt idx="4">
                  <c:v>-143857.87338728551</c:v>
                </c:pt>
                <c:pt idx="5">
                  <c:v>221569.08641917678</c:v>
                </c:pt>
                <c:pt idx="6">
                  <c:v>88388.709399517626</c:v>
                </c:pt>
                <c:pt idx="7">
                  <c:v>122739.84034816129</c:v>
                </c:pt>
                <c:pt idx="8">
                  <c:v>-275021.251330439</c:v>
                </c:pt>
                <c:pt idx="9">
                  <c:v>629952.22506530397</c:v>
                </c:pt>
                <c:pt idx="10">
                  <c:v>3537.1563864471391</c:v>
                </c:pt>
                <c:pt idx="11">
                  <c:v>827596.11383248866</c:v>
                </c:pt>
                <c:pt idx="12">
                  <c:v>274609.72573521081</c:v>
                </c:pt>
                <c:pt idx="13">
                  <c:v>408105.04440397676</c:v>
                </c:pt>
                <c:pt idx="14">
                  <c:v>311902.20850486308</c:v>
                </c:pt>
                <c:pt idx="15">
                  <c:v>418070.1160206683</c:v>
                </c:pt>
                <c:pt idx="16">
                  <c:v>-367680.93126916885</c:v>
                </c:pt>
                <c:pt idx="17">
                  <c:v>-37177.329759558663</c:v>
                </c:pt>
                <c:pt idx="18">
                  <c:v>-393281.97656616755</c:v>
                </c:pt>
                <c:pt idx="19">
                  <c:v>-401272.53227714263</c:v>
                </c:pt>
                <c:pt idx="20">
                  <c:v>-104282.34553397819</c:v>
                </c:pt>
                <c:pt idx="21">
                  <c:v>-143065.42127947509</c:v>
                </c:pt>
                <c:pt idx="22">
                  <c:v>-635524.45792944543</c:v>
                </c:pt>
                <c:pt idx="23">
                  <c:v>371637.99856655486</c:v>
                </c:pt>
                <c:pt idx="24">
                  <c:v>278450.89094284177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56A-4DD3-8C34-4DF88F443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47632"/>
        <c:axId val="456339400"/>
      </c:scatterChart>
      <c:valAx>
        <c:axId val="456347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x11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6339400"/>
        <c:crosses val="autoZero"/>
        <c:crossBetween val="midCat"/>
      </c:valAx>
      <c:valAx>
        <c:axId val="456339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47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Регр_3_х4_х5_х10_х11!$F$28:$F$52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Регр_3_х4_х5_х10_х11!$G$28:$G$52</c:f>
              <c:numCache>
                <c:formatCode>General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4305879</c:v>
                </c:pt>
                <c:pt idx="10">
                  <c:v>4453175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A3-40FA-BC2E-D52B1B8B3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40184"/>
        <c:axId val="456341360"/>
      </c:scatterChart>
      <c:valAx>
        <c:axId val="456340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41360"/>
        <c:crosses val="autoZero"/>
        <c:crossBetween val="midCat"/>
      </c:valAx>
      <c:valAx>
        <c:axId val="456341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40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НЕЗАВИС!$EQ$9:$EQ$33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Регр_3_х5_х10_х11!$C$27:$C$51</c:f>
              <c:numCache>
                <c:formatCode>General</c:formatCode>
                <c:ptCount val="25"/>
                <c:pt idx="0">
                  <c:v>-531669.26929669094</c:v>
                </c:pt>
                <c:pt idx="1">
                  <c:v>-630024.32316276652</c:v>
                </c:pt>
                <c:pt idx="2">
                  <c:v>-523679.9349421158</c:v>
                </c:pt>
                <c:pt idx="3">
                  <c:v>-111203.05154120596</c:v>
                </c:pt>
                <c:pt idx="4">
                  <c:v>-181840.11907062586</c:v>
                </c:pt>
                <c:pt idx="5">
                  <c:v>120765.70662640617</c:v>
                </c:pt>
                <c:pt idx="6">
                  <c:v>85889.042396258097</c:v>
                </c:pt>
                <c:pt idx="7">
                  <c:v>238600.33799227746</c:v>
                </c:pt>
                <c:pt idx="8">
                  <c:v>31057.010540648364</c:v>
                </c:pt>
                <c:pt idx="9">
                  <c:v>651808.11608387204</c:v>
                </c:pt>
                <c:pt idx="10">
                  <c:v>163513.58371480089</c:v>
                </c:pt>
                <c:pt idx="11">
                  <c:v>830572.96412409656</c:v>
                </c:pt>
                <c:pt idx="12">
                  <c:v>407455.37463995162</c:v>
                </c:pt>
                <c:pt idx="13">
                  <c:v>489615.76073811483</c:v>
                </c:pt>
                <c:pt idx="14">
                  <c:v>407036.28961446323</c:v>
                </c:pt>
                <c:pt idx="15">
                  <c:v>463113.84423109051</c:v>
                </c:pt>
                <c:pt idx="16">
                  <c:v>-344264.86662344635</c:v>
                </c:pt>
                <c:pt idx="17">
                  <c:v>-648720.10306688398</c:v>
                </c:pt>
                <c:pt idx="18">
                  <c:v>-729182.18987078592</c:v>
                </c:pt>
                <c:pt idx="19">
                  <c:v>-707061.70283322968</c:v>
                </c:pt>
                <c:pt idx="20">
                  <c:v>-169604.50633190013</c:v>
                </c:pt>
                <c:pt idx="21">
                  <c:v>346031.00696397386</c:v>
                </c:pt>
                <c:pt idx="22">
                  <c:v>-218575.61353720538</c:v>
                </c:pt>
                <c:pt idx="23">
                  <c:v>385163.74699818157</c:v>
                </c:pt>
                <c:pt idx="24">
                  <c:v>175202.89561271481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824-4C99-A300-F61E37D6D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42536"/>
        <c:axId val="456349984"/>
      </c:scatterChart>
      <c:valAx>
        <c:axId val="456342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6349984"/>
        <c:crosses val="autoZero"/>
        <c:crossBetween val="midCat"/>
      </c:valAx>
      <c:valAx>
        <c:axId val="456349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42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x10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НЕЗАВИС!$ER$9:$ER$33</c:f>
              <c:numCache>
                <c:formatCode>_(* #,##0.00_);_(* \(#,##0.00\);_(* "-"??_);_(@_)</c:formatCode>
                <c:ptCount val="25"/>
                <c:pt idx="0">
                  <c:v>111458</c:v>
                </c:pt>
                <c:pt idx="1">
                  <c:v>185861</c:v>
                </c:pt>
                <c:pt idx="2">
                  <c:v>309534</c:v>
                </c:pt>
                <c:pt idx="3">
                  <c:v>418289</c:v>
                </c:pt>
                <c:pt idx="4">
                  <c:v>589139</c:v>
                </c:pt>
                <c:pt idx="5">
                  <c:v>879313</c:v>
                </c:pt>
                <c:pt idx="6">
                  <c:v>1352790</c:v>
                </c:pt>
                <c:pt idx="7">
                  <c:v>2181920</c:v>
                </c:pt>
                <c:pt idx="8">
                  <c:v>3101710</c:v>
                </c:pt>
                <c:pt idx="9">
                  <c:v>4236780</c:v>
                </c:pt>
                <c:pt idx="10">
                  <c:v>4980090</c:v>
                </c:pt>
                <c:pt idx="11">
                  <c:v>6293522</c:v>
                </c:pt>
                <c:pt idx="12">
                  <c:v>8319415</c:v>
                </c:pt>
                <c:pt idx="13">
                  <c:v>10151635</c:v>
                </c:pt>
                <c:pt idx="14">
                  <c:v>11994894</c:v>
                </c:pt>
                <c:pt idx="15">
                  <c:v>14385851</c:v>
                </c:pt>
                <c:pt idx="16">
                  <c:v>16000367</c:v>
                </c:pt>
                <c:pt idx="17">
                  <c:v>20162741</c:v>
                </c:pt>
                <c:pt idx="18">
                  <c:v>20909815</c:v>
                </c:pt>
                <c:pt idx="19">
                  <c:v>22718576</c:v>
                </c:pt>
                <c:pt idx="20">
                  <c:v>22271453</c:v>
                </c:pt>
                <c:pt idx="21">
                  <c:v>26580520</c:v>
                </c:pt>
                <c:pt idx="22">
                  <c:v>30364225</c:v>
                </c:pt>
                <c:pt idx="23">
                  <c:v>37955281</c:v>
                </c:pt>
                <c:pt idx="24">
                  <c:v>42471959</c:v>
                </c:pt>
              </c:numCache>
            </c:numRef>
          </c:xVal>
          <c:yVal>
            <c:numRef>
              <c:f>Регр_3_х5_х10_х11!$C$27:$C$51</c:f>
              <c:numCache>
                <c:formatCode>General</c:formatCode>
                <c:ptCount val="25"/>
                <c:pt idx="0">
                  <c:v>-531669.26929669094</c:v>
                </c:pt>
                <c:pt idx="1">
                  <c:v>-630024.32316276652</c:v>
                </c:pt>
                <c:pt idx="2">
                  <c:v>-523679.9349421158</c:v>
                </c:pt>
                <c:pt idx="3">
                  <c:v>-111203.05154120596</c:v>
                </c:pt>
                <c:pt idx="4">
                  <c:v>-181840.11907062586</c:v>
                </c:pt>
                <c:pt idx="5">
                  <c:v>120765.70662640617</c:v>
                </c:pt>
                <c:pt idx="6">
                  <c:v>85889.042396258097</c:v>
                </c:pt>
                <c:pt idx="7">
                  <c:v>238600.33799227746</c:v>
                </c:pt>
                <c:pt idx="8">
                  <c:v>31057.010540648364</c:v>
                </c:pt>
                <c:pt idx="9">
                  <c:v>651808.11608387204</c:v>
                </c:pt>
                <c:pt idx="10">
                  <c:v>163513.58371480089</c:v>
                </c:pt>
                <c:pt idx="11">
                  <c:v>830572.96412409656</c:v>
                </c:pt>
                <c:pt idx="12">
                  <c:v>407455.37463995162</c:v>
                </c:pt>
                <c:pt idx="13">
                  <c:v>489615.76073811483</c:v>
                </c:pt>
                <c:pt idx="14">
                  <c:v>407036.28961446323</c:v>
                </c:pt>
                <c:pt idx="15">
                  <c:v>463113.84423109051</c:v>
                </c:pt>
                <c:pt idx="16">
                  <c:v>-344264.86662344635</c:v>
                </c:pt>
                <c:pt idx="17">
                  <c:v>-648720.10306688398</c:v>
                </c:pt>
                <c:pt idx="18">
                  <c:v>-729182.18987078592</c:v>
                </c:pt>
                <c:pt idx="19">
                  <c:v>-707061.70283322968</c:v>
                </c:pt>
                <c:pt idx="20">
                  <c:v>-169604.50633190013</c:v>
                </c:pt>
                <c:pt idx="21">
                  <c:v>346031.00696397386</c:v>
                </c:pt>
                <c:pt idx="22">
                  <c:v>-218575.61353720538</c:v>
                </c:pt>
                <c:pt idx="23">
                  <c:v>385163.74699818157</c:v>
                </c:pt>
                <c:pt idx="24">
                  <c:v>175202.89561271481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324-44BA-BAE5-3D3B7A085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51160"/>
        <c:axId val="456348416"/>
      </c:scatterChart>
      <c:valAx>
        <c:axId val="456351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x10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6348416"/>
        <c:crosses val="autoZero"/>
        <c:crossBetween val="midCat"/>
      </c:valAx>
      <c:valAx>
        <c:axId val="456348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51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НЕЗАВИС!$ES$9:$ES$33</c:f>
              <c:numCache>
                <c:formatCode>_(* #,##0.00_);_(* \(#,##0.00\);_(* "-"??_);_(@_)</c:formatCode>
                <c:ptCount val="25"/>
                <c:pt idx="0">
                  <c:v>1393.3</c:v>
                </c:pt>
                <c:pt idx="1">
                  <c:v>1807.8</c:v>
                </c:pt>
                <c:pt idx="2">
                  <c:v>2185</c:v>
                </c:pt>
                <c:pt idx="3">
                  <c:v>2385.2600000000002</c:v>
                </c:pt>
                <c:pt idx="4">
                  <c:v>2918.55</c:v>
                </c:pt>
                <c:pt idx="5">
                  <c:v>3208.02</c:v>
                </c:pt>
                <c:pt idx="6">
                  <c:v>3703.57</c:v>
                </c:pt>
                <c:pt idx="7">
                  <c:v>4171.8</c:v>
                </c:pt>
                <c:pt idx="8">
                  <c:v>5121</c:v>
                </c:pt>
                <c:pt idx="9">
                  <c:v>5855</c:v>
                </c:pt>
                <c:pt idx="10">
                  <c:v>6648</c:v>
                </c:pt>
                <c:pt idx="11">
                  <c:v>7406</c:v>
                </c:pt>
                <c:pt idx="12">
                  <c:v>8656</c:v>
                </c:pt>
                <c:pt idx="13">
                  <c:v>9128</c:v>
                </c:pt>
                <c:pt idx="14">
                  <c:v>9747</c:v>
                </c:pt>
                <c:pt idx="15">
                  <c:v>10965</c:v>
                </c:pt>
                <c:pt idx="16">
                  <c:v>12542</c:v>
                </c:pt>
                <c:pt idx="17">
                  <c:v>14413</c:v>
                </c:pt>
                <c:pt idx="18">
                  <c:v>15092</c:v>
                </c:pt>
                <c:pt idx="19">
                  <c:v>15397</c:v>
                </c:pt>
                <c:pt idx="20">
                  <c:v>16087</c:v>
                </c:pt>
                <c:pt idx="21">
                  <c:v>16843</c:v>
                </c:pt>
                <c:pt idx="22">
                  <c:v>17841</c:v>
                </c:pt>
                <c:pt idx="23">
                  <c:v>18029</c:v>
                </c:pt>
                <c:pt idx="24">
                  <c:v>18714</c:v>
                </c:pt>
              </c:numCache>
            </c:numRef>
          </c:xVal>
          <c:yVal>
            <c:numRef>
              <c:f>Регр_3_х5_х10_х11!$C$27:$C$51</c:f>
              <c:numCache>
                <c:formatCode>General</c:formatCode>
                <c:ptCount val="25"/>
                <c:pt idx="0">
                  <c:v>-531669.26929669094</c:v>
                </c:pt>
                <c:pt idx="1">
                  <c:v>-630024.32316276652</c:v>
                </c:pt>
                <c:pt idx="2">
                  <c:v>-523679.9349421158</c:v>
                </c:pt>
                <c:pt idx="3">
                  <c:v>-111203.05154120596</c:v>
                </c:pt>
                <c:pt idx="4">
                  <c:v>-181840.11907062586</c:v>
                </c:pt>
                <c:pt idx="5">
                  <c:v>120765.70662640617</c:v>
                </c:pt>
                <c:pt idx="6">
                  <c:v>85889.042396258097</c:v>
                </c:pt>
                <c:pt idx="7">
                  <c:v>238600.33799227746</c:v>
                </c:pt>
                <c:pt idx="8">
                  <c:v>31057.010540648364</c:v>
                </c:pt>
                <c:pt idx="9">
                  <c:v>651808.11608387204</c:v>
                </c:pt>
                <c:pt idx="10">
                  <c:v>163513.58371480089</c:v>
                </c:pt>
                <c:pt idx="11">
                  <c:v>830572.96412409656</c:v>
                </c:pt>
                <c:pt idx="12">
                  <c:v>407455.37463995162</c:v>
                </c:pt>
                <c:pt idx="13">
                  <c:v>489615.76073811483</c:v>
                </c:pt>
                <c:pt idx="14">
                  <c:v>407036.28961446323</c:v>
                </c:pt>
                <c:pt idx="15">
                  <c:v>463113.84423109051</c:v>
                </c:pt>
                <c:pt idx="16">
                  <c:v>-344264.86662344635</c:v>
                </c:pt>
                <c:pt idx="17">
                  <c:v>-648720.10306688398</c:v>
                </c:pt>
                <c:pt idx="18">
                  <c:v>-729182.18987078592</c:v>
                </c:pt>
                <c:pt idx="19">
                  <c:v>-707061.70283322968</c:v>
                </c:pt>
                <c:pt idx="20">
                  <c:v>-169604.50633190013</c:v>
                </c:pt>
                <c:pt idx="21">
                  <c:v>346031.00696397386</c:v>
                </c:pt>
                <c:pt idx="22">
                  <c:v>-218575.61353720538</c:v>
                </c:pt>
                <c:pt idx="23">
                  <c:v>385163.74699818157</c:v>
                </c:pt>
                <c:pt idx="24">
                  <c:v>175202.89561271481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9AF-4552-98A8-778F27335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49592"/>
        <c:axId val="456349200"/>
      </c:scatterChart>
      <c:valAx>
        <c:axId val="456349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x11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456349200"/>
        <c:crosses val="autoZero"/>
        <c:crossBetween val="midCat"/>
      </c:valAx>
      <c:valAx>
        <c:axId val="456349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49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Регр_3_х5_х10_х11!$F$27:$F$51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Регр_3_х5_х10_х11!$G$27:$G$51</c:f>
              <c:numCache>
                <c:formatCode>General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4305879</c:v>
                </c:pt>
                <c:pt idx="10">
                  <c:v>4453175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718-44FD-A2E6-0805E9513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50768"/>
        <c:axId val="456438128"/>
      </c:scatterChart>
      <c:valAx>
        <c:axId val="45635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38128"/>
        <c:crosses val="autoZero"/>
        <c:crossBetween val="midCat"/>
      </c:valAx>
      <c:valAx>
        <c:axId val="4564381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507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НЕЗАВИС!$EX$50:$EX$74</c:f>
              <c:numCache>
                <c:formatCode>General</c:formatCode>
                <c:ptCount val="25"/>
              </c:numCache>
            </c:numRef>
          </c:xVal>
          <c:yVal>
            <c:numRef>
              <c:f>Регр_3_х5_х10!$C$26:$C$50</c:f>
              <c:numCache>
                <c:formatCode>General</c:formatCode>
                <c:ptCount val="25"/>
                <c:pt idx="0">
                  <c:v>-1195724.5157262739</c:v>
                </c:pt>
                <c:pt idx="1">
                  <c:v>-1263762.9677183889</c:v>
                </c:pt>
                <c:pt idx="2">
                  <c:v>-733292.75928488304</c:v>
                </c:pt>
                <c:pt idx="3">
                  <c:v>-52200.572022086242</c:v>
                </c:pt>
                <c:pt idx="4">
                  <c:v>-386817.14185333066</c:v>
                </c:pt>
                <c:pt idx="5">
                  <c:v>201005.1242068531</c:v>
                </c:pt>
                <c:pt idx="6">
                  <c:v>-39652.308169686701</c:v>
                </c:pt>
                <c:pt idx="7">
                  <c:v>-169291.52196226828</c:v>
                </c:pt>
                <c:pt idx="8">
                  <c:v>-841956.56656590477</c:v>
                </c:pt>
                <c:pt idx="9">
                  <c:v>756559.59167166008</c:v>
                </c:pt>
                <c:pt idx="10">
                  <c:v>714286.44063132349</c:v>
                </c:pt>
                <c:pt idx="11">
                  <c:v>1498889.0630038437</c:v>
                </c:pt>
                <c:pt idx="12">
                  <c:v>653151.71300943196</c:v>
                </c:pt>
                <c:pt idx="13">
                  <c:v>572265.3396835383</c:v>
                </c:pt>
                <c:pt idx="14">
                  <c:v>369770.70605015568</c:v>
                </c:pt>
                <c:pt idx="15">
                  <c:v>372085.92450225633</c:v>
                </c:pt>
                <c:pt idx="16">
                  <c:v>-239237.34986354969</c:v>
                </c:pt>
                <c:pt idx="17">
                  <c:v>-40437.715111184865</c:v>
                </c:pt>
                <c:pt idx="18">
                  <c:v>94273.302500369027</c:v>
                </c:pt>
                <c:pt idx="19">
                  <c:v>-615471.98363411613</c:v>
                </c:pt>
                <c:pt idx="20">
                  <c:v>378473.55009320192</c:v>
                </c:pt>
                <c:pt idx="21">
                  <c:v>1326211.6705591977</c:v>
                </c:pt>
                <c:pt idx="22">
                  <c:v>397875.58376983367</c:v>
                </c:pt>
                <c:pt idx="23">
                  <c:v>-440943.02892311476</c:v>
                </c:pt>
                <c:pt idx="24">
                  <c:v>-1316059.5788468886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C58-4B75-AC7A-AB28C3EDC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41656"/>
        <c:axId val="456444400"/>
      </c:scatterChart>
      <c:valAx>
        <c:axId val="456441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44400"/>
        <c:crosses val="autoZero"/>
        <c:crossBetween val="midCat"/>
      </c:valAx>
      <c:valAx>
        <c:axId val="456444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41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x10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НЕЗАВИС!$EY$50:$EY$74</c:f>
              <c:numCache>
                <c:formatCode>General</c:formatCode>
                <c:ptCount val="25"/>
              </c:numCache>
            </c:numRef>
          </c:xVal>
          <c:yVal>
            <c:numRef>
              <c:f>Регр_3_х5_х10!$C$26:$C$50</c:f>
              <c:numCache>
                <c:formatCode>General</c:formatCode>
                <c:ptCount val="25"/>
                <c:pt idx="0">
                  <c:v>-1195724.5157262739</c:v>
                </c:pt>
                <c:pt idx="1">
                  <c:v>-1263762.9677183889</c:v>
                </c:pt>
                <c:pt idx="2">
                  <c:v>-733292.75928488304</c:v>
                </c:pt>
                <c:pt idx="3">
                  <c:v>-52200.572022086242</c:v>
                </c:pt>
                <c:pt idx="4">
                  <c:v>-386817.14185333066</c:v>
                </c:pt>
                <c:pt idx="5">
                  <c:v>201005.1242068531</c:v>
                </c:pt>
                <c:pt idx="6">
                  <c:v>-39652.308169686701</c:v>
                </c:pt>
                <c:pt idx="7">
                  <c:v>-169291.52196226828</c:v>
                </c:pt>
                <c:pt idx="8">
                  <c:v>-841956.56656590477</c:v>
                </c:pt>
                <c:pt idx="9">
                  <c:v>756559.59167166008</c:v>
                </c:pt>
                <c:pt idx="10">
                  <c:v>714286.44063132349</c:v>
                </c:pt>
                <c:pt idx="11">
                  <c:v>1498889.0630038437</c:v>
                </c:pt>
                <c:pt idx="12">
                  <c:v>653151.71300943196</c:v>
                </c:pt>
                <c:pt idx="13">
                  <c:v>572265.3396835383</c:v>
                </c:pt>
                <c:pt idx="14">
                  <c:v>369770.70605015568</c:v>
                </c:pt>
                <c:pt idx="15">
                  <c:v>372085.92450225633</c:v>
                </c:pt>
                <c:pt idx="16">
                  <c:v>-239237.34986354969</c:v>
                </c:pt>
                <c:pt idx="17">
                  <c:v>-40437.715111184865</c:v>
                </c:pt>
                <c:pt idx="18">
                  <c:v>94273.302500369027</c:v>
                </c:pt>
                <c:pt idx="19">
                  <c:v>-615471.98363411613</c:v>
                </c:pt>
                <c:pt idx="20">
                  <c:v>378473.55009320192</c:v>
                </c:pt>
                <c:pt idx="21">
                  <c:v>1326211.6705591977</c:v>
                </c:pt>
                <c:pt idx="22">
                  <c:v>397875.58376983367</c:v>
                </c:pt>
                <c:pt idx="23">
                  <c:v>-440943.02892311476</c:v>
                </c:pt>
                <c:pt idx="24">
                  <c:v>-1316059.5788468886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F3F-46F5-B958-5BE6ADCF3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35384"/>
        <c:axId val="456442440"/>
      </c:scatterChart>
      <c:valAx>
        <c:axId val="456435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x10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42440"/>
        <c:crosses val="autoZero"/>
        <c:crossBetween val="midCat"/>
      </c:valAx>
      <c:valAx>
        <c:axId val="456442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353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Регр_3_х5_х10!$F$26:$F$50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Регр_3_х5_х10!$G$26:$G$50</c:f>
              <c:numCache>
                <c:formatCode>General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4305879</c:v>
                </c:pt>
                <c:pt idx="10">
                  <c:v>4453175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B8A-4FE5-8E06-6A9DE89F1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36168"/>
        <c:axId val="456439304"/>
      </c:scatterChart>
      <c:valAx>
        <c:axId val="456436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39304"/>
        <c:crosses val="autoZero"/>
        <c:crossBetween val="midCat"/>
      </c:valAx>
      <c:valAx>
        <c:axId val="456439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36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РЕКУРС!$K$32:$K$56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АД_Регр_Р_2!$C$32:$C$56</c:f>
              <c:numCache>
                <c:formatCode>General</c:formatCode>
                <c:ptCount val="25"/>
                <c:pt idx="0">
                  <c:v>-319155.64392284746</c:v>
                </c:pt>
                <c:pt idx="1">
                  <c:v>-320496.81975098769</c:v>
                </c:pt>
                <c:pt idx="2">
                  <c:v>137295.29097930435</c:v>
                </c:pt>
                <c:pt idx="3">
                  <c:v>186247.62020550785</c:v>
                </c:pt>
                <c:pt idx="4">
                  <c:v>-185141.8603092609</c:v>
                </c:pt>
                <c:pt idx="5">
                  <c:v>-12352.216103036888</c:v>
                </c:pt>
                <c:pt idx="6">
                  <c:v>-134199.25145094143</c:v>
                </c:pt>
                <c:pt idx="7">
                  <c:v>232715.97155226255</c:v>
                </c:pt>
                <c:pt idx="8">
                  <c:v>-30492.047407161444</c:v>
                </c:pt>
                <c:pt idx="9">
                  <c:v>889121.44074614625</c:v>
                </c:pt>
                <c:pt idx="10">
                  <c:v>993962.0882518217</c:v>
                </c:pt>
                <c:pt idx="11">
                  <c:v>-1203576.4407088356</c:v>
                </c:pt>
                <c:pt idx="12">
                  <c:v>-325428.34189809393</c:v>
                </c:pt>
                <c:pt idx="13">
                  <c:v>-180254.90113419853</c:v>
                </c:pt>
                <c:pt idx="14">
                  <c:v>-349419.37339119241</c:v>
                </c:pt>
                <c:pt idx="15">
                  <c:v>-153548.47666483931</c:v>
                </c:pt>
                <c:pt idx="16">
                  <c:v>-1093665.5318108872</c:v>
                </c:pt>
                <c:pt idx="17">
                  <c:v>91104.602807143703</c:v>
                </c:pt>
                <c:pt idx="18">
                  <c:v>1172383.1143245529</c:v>
                </c:pt>
                <c:pt idx="19">
                  <c:v>-622367.45973976701</c:v>
                </c:pt>
                <c:pt idx="20">
                  <c:v>1846611.9878592491</c:v>
                </c:pt>
                <c:pt idx="21">
                  <c:v>539028.20683047548</c:v>
                </c:pt>
                <c:pt idx="22">
                  <c:v>-600312.61870119721</c:v>
                </c:pt>
                <c:pt idx="23">
                  <c:v>-159070.25711363554</c:v>
                </c:pt>
                <c:pt idx="24">
                  <c:v>-398989.08344966173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1E-46A4-A6BD-A33D8210F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35776"/>
        <c:axId val="456438912"/>
      </c:scatterChart>
      <c:valAx>
        <c:axId val="456435776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38912"/>
        <c:crosses val="autoZero"/>
        <c:crossBetween val="midCat"/>
      </c:valAx>
      <c:valAx>
        <c:axId val="456438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3577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РЕКУРС!$L$32:$L$56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АД_Регр_Р_2!$C$32:$C$56</c:f>
              <c:numCache>
                <c:formatCode>General</c:formatCode>
                <c:ptCount val="25"/>
                <c:pt idx="0">
                  <c:v>-319155.64392284746</c:v>
                </c:pt>
                <c:pt idx="1">
                  <c:v>-320496.81975098769</c:v>
                </c:pt>
                <c:pt idx="2">
                  <c:v>137295.29097930435</c:v>
                </c:pt>
                <c:pt idx="3">
                  <c:v>186247.62020550785</c:v>
                </c:pt>
                <c:pt idx="4">
                  <c:v>-185141.8603092609</c:v>
                </c:pt>
                <c:pt idx="5">
                  <c:v>-12352.216103036888</c:v>
                </c:pt>
                <c:pt idx="6">
                  <c:v>-134199.25145094143</c:v>
                </c:pt>
                <c:pt idx="7">
                  <c:v>232715.97155226255</c:v>
                </c:pt>
                <c:pt idx="8">
                  <c:v>-30492.047407161444</c:v>
                </c:pt>
                <c:pt idx="9">
                  <c:v>889121.44074614625</c:v>
                </c:pt>
                <c:pt idx="10">
                  <c:v>993962.0882518217</c:v>
                </c:pt>
                <c:pt idx="11">
                  <c:v>-1203576.4407088356</c:v>
                </c:pt>
                <c:pt idx="12">
                  <c:v>-325428.34189809393</c:v>
                </c:pt>
                <c:pt idx="13">
                  <c:v>-180254.90113419853</c:v>
                </c:pt>
                <c:pt idx="14">
                  <c:v>-349419.37339119241</c:v>
                </c:pt>
                <c:pt idx="15">
                  <c:v>-153548.47666483931</c:v>
                </c:pt>
                <c:pt idx="16">
                  <c:v>-1093665.5318108872</c:v>
                </c:pt>
                <c:pt idx="17">
                  <c:v>91104.602807143703</c:v>
                </c:pt>
                <c:pt idx="18">
                  <c:v>1172383.1143245529</c:v>
                </c:pt>
                <c:pt idx="19">
                  <c:v>-622367.45973976701</c:v>
                </c:pt>
                <c:pt idx="20">
                  <c:v>1846611.9878592491</c:v>
                </c:pt>
                <c:pt idx="21">
                  <c:v>539028.20683047548</c:v>
                </c:pt>
                <c:pt idx="22">
                  <c:v>-600312.61870119721</c:v>
                </c:pt>
                <c:pt idx="23">
                  <c:v>-159070.25711363554</c:v>
                </c:pt>
                <c:pt idx="24">
                  <c:v>-398989.08344966173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B9-4445-8A52-E8A771ABC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39696"/>
        <c:axId val="456443616"/>
      </c:scatterChart>
      <c:valAx>
        <c:axId val="456439696"/>
        <c:scaling>
          <c:orientation val="minMax"/>
        </c:scaling>
        <c:delete val="0"/>
        <c:axPos val="b"/>
        <c:title>
          <c:tx>
            <c:strRef>
              <c:f>РЕКУРС!$X$3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43616"/>
        <c:crosses val="autoZero"/>
        <c:crossBetween val="midCat"/>
      </c:valAx>
      <c:valAx>
        <c:axId val="456443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3969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РЕКУРС!$M$32:$M$56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АД_Регр_Р_2!$C$32:$C$56</c:f>
              <c:numCache>
                <c:formatCode>General</c:formatCode>
                <c:ptCount val="25"/>
                <c:pt idx="0">
                  <c:v>-319155.64392284746</c:v>
                </c:pt>
                <c:pt idx="1">
                  <c:v>-320496.81975098769</c:v>
                </c:pt>
                <c:pt idx="2">
                  <c:v>137295.29097930435</c:v>
                </c:pt>
                <c:pt idx="3">
                  <c:v>186247.62020550785</c:v>
                </c:pt>
                <c:pt idx="4">
                  <c:v>-185141.8603092609</c:v>
                </c:pt>
                <c:pt idx="5">
                  <c:v>-12352.216103036888</c:v>
                </c:pt>
                <c:pt idx="6">
                  <c:v>-134199.25145094143</c:v>
                </c:pt>
                <c:pt idx="7">
                  <c:v>232715.97155226255</c:v>
                </c:pt>
                <c:pt idx="8">
                  <c:v>-30492.047407161444</c:v>
                </c:pt>
                <c:pt idx="9">
                  <c:v>889121.44074614625</c:v>
                </c:pt>
                <c:pt idx="10">
                  <c:v>993962.0882518217</c:v>
                </c:pt>
                <c:pt idx="11">
                  <c:v>-1203576.4407088356</c:v>
                </c:pt>
                <c:pt idx="12">
                  <c:v>-325428.34189809393</c:v>
                </c:pt>
                <c:pt idx="13">
                  <c:v>-180254.90113419853</c:v>
                </c:pt>
                <c:pt idx="14">
                  <c:v>-349419.37339119241</c:v>
                </c:pt>
                <c:pt idx="15">
                  <c:v>-153548.47666483931</c:v>
                </c:pt>
                <c:pt idx="16">
                  <c:v>-1093665.5318108872</c:v>
                </c:pt>
                <c:pt idx="17">
                  <c:v>91104.602807143703</c:v>
                </c:pt>
                <c:pt idx="18">
                  <c:v>1172383.1143245529</c:v>
                </c:pt>
                <c:pt idx="19">
                  <c:v>-622367.45973976701</c:v>
                </c:pt>
                <c:pt idx="20">
                  <c:v>1846611.9878592491</c:v>
                </c:pt>
                <c:pt idx="21">
                  <c:v>539028.20683047548</c:v>
                </c:pt>
                <c:pt idx="22">
                  <c:v>-600312.61870119721</c:v>
                </c:pt>
                <c:pt idx="23">
                  <c:v>-159070.25711363554</c:v>
                </c:pt>
                <c:pt idx="24">
                  <c:v>-398989.08344966173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49-4DA6-9BDC-2ECCAB025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42832"/>
        <c:axId val="456440088"/>
      </c:scatterChart>
      <c:valAx>
        <c:axId val="456442832"/>
        <c:scaling>
          <c:orientation val="minMax"/>
        </c:scaling>
        <c:delete val="0"/>
        <c:axPos val="b"/>
        <c:title>
          <c:tx>
            <c:strRef>
              <c:f>РЕКУРС!$X$4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40088"/>
        <c:crosses val="autoZero"/>
        <c:crossBetween val="midCat"/>
      </c:valAx>
      <c:valAx>
        <c:axId val="456440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42832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РЕКУРС!$N$32:$N$56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АД_Регр_Р_2!$C$32:$C$56</c:f>
              <c:numCache>
                <c:formatCode>General</c:formatCode>
                <c:ptCount val="25"/>
                <c:pt idx="0">
                  <c:v>-319155.64392284746</c:v>
                </c:pt>
                <c:pt idx="1">
                  <c:v>-320496.81975098769</c:v>
                </c:pt>
                <c:pt idx="2">
                  <c:v>137295.29097930435</c:v>
                </c:pt>
                <c:pt idx="3">
                  <c:v>186247.62020550785</c:v>
                </c:pt>
                <c:pt idx="4">
                  <c:v>-185141.8603092609</c:v>
                </c:pt>
                <c:pt idx="5">
                  <c:v>-12352.216103036888</c:v>
                </c:pt>
                <c:pt idx="6">
                  <c:v>-134199.25145094143</c:v>
                </c:pt>
                <c:pt idx="7">
                  <c:v>232715.97155226255</c:v>
                </c:pt>
                <c:pt idx="8">
                  <c:v>-30492.047407161444</c:v>
                </c:pt>
                <c:pt idx="9">
                  <c:v>889121.44074614625</c:v>
                </c:pt>
                <c:pt idx="10">
                  <c:v>993962.0882518217</c:v>
                </c:pt>
                <c:pt idx="11">
                  <c:v>-1203576.4407088356</c:v>
                </c:pt>
                <c:pt idx="12">
                  <c:v>-325428.34189809393</c:v>
                </c:pt>
                <c:pt idx="13">
                  <c:v>-180254.90113419853</c:v>
                </c:pt>
                <c:pt idx="14">
                  <c:v>-349419.37339119241</c:v>
                </c:pt>
                <c:pt idx="15">
                  <c:v>-153548.47666483931</c:v>
                </c:pt>
                <c:pt idx="16">
                  <c:v>-1093665.5318108872</c:v>
                </c:pt>
                <c:pt idx="17">
                  <c:v>91104.602807143703</c:v>
                </c:pt>
                <c:pt idx="18">
                  <c:v>1172383.1143245529</c:v>
                </c:pt>
                <c:pt idx="19">
                  <c:v>-622367.45973976701</c:v>
                </c:pt>
                <c:pt idx="20">
                  <c:v>1846611.9878592491</c:v>
                </c:pt>
                <c:pt idx="21">
                  <c:v>539028.20683047548</c:v>
                </c:pt>
                <c:pt idx="22">
                  <c:v>-600312.61870119721</c:v>
                </c:pt>
                <c:pt idx="23">
                  <c:v>-159070.25711363554</c:v>
                </c:pt>
                <c:pt idx="24">
                  <c:v>-398989.08344966173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A7-4243-B75D-30A90C635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36952"/>
        <c:axId val="456440872"/>
      </c:scatterChart>
      <c:valAx>
        <c:axId val="456436952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40872"/>
        <c:crosses val="autoZero"/>
        <c:crossBetween val="midCat"/>
      </c:valAx>
      <c:valAx>
        <c:axId val="456440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36952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РЕКУРС!$O$32:$O$56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АД_Регр_Р_2!$C$32:$C$56</c:f>
              <c:numCache>
                <c:formatCode>General</c:formatCode>
                <c:ptCount val="25"/>
                <c:pt idx="0">
                  <c:v>-319155.64392284746</c:v>
                </c:pt>
                <c:pt idx="1">
                  <c:v>-320496.81975098769</c:v>
                </c:pt>
                <c:pt idx="2">
                  <c:v>137295.29097930435</c:v>
                </c:pt>
                <c:pt idx="3">
                  <c:v>186247.62020550785</c:v>
                </c:pt>
                <c:pt idx="4">
                  <c:v>-185141.8603092609</c:v>
                </c:pt>
                <c:pt idx="5">
                  <c:v>-12352.216103036888</c:v>
                </c:pt>
                <c:pt idx="6">
                  <c:v>-134199.25145094143</c:v>
                </c:pt>
                <c:pt idx="7">
                  <c:v>232715.97155226255</c:v>
                </c:pt>
                <c:pt idx="8">
                  <c:v>-30492.047407161444</c:v>
                </c:pt>
                <c:pt idx="9">
                  <c:v>889121.44074614625</c:v>
                </c:pt>
                <c:pt idx="10">
                  <c:v>993962.0882518217</c:v>
                </c:pt>
                <c:pt idx="11">
                  <c:v>-1203576.4407088356</c:v>
                </c:pt>
                <c:pt idx="12">
                  <c:v>-325428.34189809393</c:v>
                </c:pt>
                <c:pt idx="13">
                  <c:v>-180254.90113419853</c:v>
                </c:pt>
                <c:pt idx="14">
                  <c:v>-349419.37339119241</c:v>
                </c:pt>
                <c:pt idx="15">
                  <c:v>-153548.47666483931</c:v>
                </c:pt>
                <c:pt idx="16">
                  <c:v>-1093665.5318108872</c:v>
                </c:pt>
                <c:pt idx="17">
                  <c:v>91104.602807143703</c:v>
                </c:pt>
                <c:pt idx="18">
                  <c:v>1172383.1143245529</c:v>
                </c:pt>
                <c:pt idx="19">
                  <c:v>-622367.45973976701</c:v>
                </c:pt>
                <c:pt idx="20">
                  <c:v>1846611.9878592491</c:v>
                </c:pt>
                <c:pt idx="21">
                  <c:v>539028.20683047548</c:v>
                </c:pt>
                <c:pt idx="22">
                  <c:v>-600312.61870119721</c:v>
                </c:pt>
                <c:pt idx="23">
                  <c:v>-159070.25711363554</c:v>
                </c:pt>
                <c:pt idx="24">
                  <c:v>-398989.08344966173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38-47EF-9122-6C8128CAB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37344"/>
        <c:axId val="456445968"/>
      </c:scatterChart>
      <c:valAx>
        <c:axId val="456437344"/>
        <c:scaling>
          <c:orientation val="minMax"/>
        </c:scaling>
        <c:delete val="0"/>
        <c:axPos val="b"/>
        <c:title>
          <c:tx>
            <c:strRef>
              <c:f>РЕКУРС!$X$6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45968"/>
        <c:crosses val="autoZero"/>
        <c:crossBetween val="midCat"/>
      </c:valAx>
      <c:valAx>
        <c:axId val="456445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3734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РЕКУРС!$P$32:$P$56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АД_Регр_Р_2!$C$32:$C$56</c:f>
              <c:numCache>
                <c:formatCode>General</c:formatCode>
                <c:ptCount val="25"/>
                <c:pt idx="0">
                  <c:v>-319155.64392284746</c:v>
                </c:pt>
                <c:pt idx="1">
                  <c:v>-320496.81975098769</c:v>
                </c:pt>
                <c:pt idx="2">
                  <c:v>137295.29097930435</c:v>
                </c:pt>
                <c:pt idx="3">
                  <c:v>186247.62020550785</c:v>
                </c:pt>
                <c:pt idx="4">
                  <c:v>-185141.8603092609</c:v>
                </c:pt>
                <c:pt idx="5">
                  <c:v>-12352.216103036888</c:v>
                </c:pt>
                <c:pt idx="6">
                  <c:v>-134199.25145094143</c:v>
                </c:pt>
                <c:pt idx="7">
                  <c:v>232715.97155226255</c:v>
                </c:pt>
                <c:pt idx="8">
                  <c:v>-30492.047407161444</c:v>
                </c:pt>
                <c:pt idx="9">
                  <c:v>889121.44074614625</c:v>
                </c:pt>
                <c:pt idx="10">
                  <c:v>993962.0882518217</c:v>
                </c:pt>
                <c:pt idx="11">
                  <c:v>-1203576.4407088356</c:v>
                </c:pt>
                <c:pt idx="12">
                  <c:v>-325428.34189809393</c:v>
                </c:pt>
                <c:pt idx="13">
                  <c:v>-180254.90113419853</c:v>
                </c:pt>
                <c:pt idx="14">
                  <c:v>-349419.37339119241</c:v>
                </c:pt>
                <c:pt idx="15">
                  <c:v>-153548.47666483931</c:v>
                </c:pt>
                <c:pt idx="16">
                  <c:v>-1093665.5318108872</c:v>
                </c:pt>
                <c:pt idx="17">
                  <c:v>91104.602807143703</c:v>
                </c:pt>
                <c:pt idx="18">
                  <c:v>1172383.1143245529</c:v>
                </c:pt>
                <c:pt idx="19">
                  <c:v>-622367.45973976701</c:v>
                </c:pt>
                <c:pt idx="20">
                  <c:v>1846611.9878592491</c:v>
                </c:pt>
                <c:pt idx="21">
                  <c:v>539028.20683047548</c:v>
                </c:pt>
                <c:pt idx="22">
                  <c:v>-600312.61870119721</c:v>
                </c:pt>
                <c:pt idx="23">
                  <c:v>-159070.25711363554</c:v>
                </c:pt>
                <c:pt idx="24">
                  <c:v>-398989.08344966173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52-480B-9AAC-2D3AD133D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41264"/>
        <c:axId val="456442048"/>
      </c:scatterChart>
      <c:valAx>
        <c:axId val="456441264"/>
        <c:scaling>
          <c:orientation val="minMax"/>
        </c:scaling>
        <c:delete val="0"/>
        <c:axPos val="b"/>
        <c:title>
          <c:tx>
            <c:strRef>
              <c:f>РЕКУРС!$X$7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42048"/>
        <c:crosses val="autoZero"/>
        <c:crossBetween val="midCat"/>
      </c:valAx>
      <c:valAx>
        <c:axId val="456442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4126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x8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РЕКУРС!$Q$32:$Q$56</c:f>
              <c:numCache>
                <c:formatCode>_(* #,##0.00_);_(* \(#,##0.00\);_(* "-"??_);_(@_)</c:formatCode>
                <c:ptCount val="25"/>
                <c:pt idx="0">
                  <c:v>6171</c:v>
                </c:pt>
                <c:pt idx="1">
                  <c:v>7260</c:v>
                </c:pt>
                <c:pt idx="2">
                  <c:v>8067</c:v>
                </c:pt>
                <c:pt idx="3">
                  <c:v>5545</c:v>
                </c:pt>
                <c:pt idx="4">
                  <c:v>6932</c:v>
                </c:pt>
                <c:pt idx="5">
                  <c:v>8376</c:v>
                </c:pt>
                <c:pt idx="6">
                  <c:v>9347</c:v>
                </c:pt>
                <c:pt idx="7">
                  <c:v>9940</c:v>
                </c:pt>
                <c:pt idx="8">
                  <c:v>12515</c:v>
                </c:pt>
                <c:pt idx="9">
                  <c:v>124800</c:v>
                </c:pt>
                <c:pt idx="10">
                  <c:v>174200</c:v>
                </c:pt>
                <c:pt idx="11">
                  <c:v>113200</c:v>
                </c:pt>
                <c:pt idx="12">
                  <c:v>143800</c:v>
                </c:pt>
                <c:pt idx="13">
                  <c:v>188000</c:v>
                </c:pt>
                <c:pt idx="14">
                  <c:v>199800</c:v>
                </c:pt>
                <c:pt idx="15">
                  <c:v>228300</c:v>
                </c:pt>
                <c:pt idx="16">
                  <c:v>229030</c:v>
                </c:pt>
                <c:pt idx="17">
                  <c:v>149110</c:v>
                </c:pt>
                <c:pt idx="18">
                  <c:v>118194.6</c:v>
                </c:pt>
                <c:pt idx="19">
                  <c:v>148623.4</c:v>
                </c:pt>
                <c:pt idx="20">
                  <c:v>197017.5</c:v>
                </c:pt>
                <c:pt idx="21">
                  <c:v>184295.2</c:v>
                </c:pt>
                <c:pt idx="22">
                  <c:v>135211</c:v>
                </c:pt>
                <c:pt idx="23">
                  <c:v>205600</c:v>
                </c:pt>
                <c:pt idx="24">
                  <c:v>295500</c:v>
                </c:pt>
              </c:numCache>
            </c:numRef>
          </c:xVal>
          <c:yVal>
            <c:numRef>
              <c:f>АД_Регр_Р_2!$C$32:$C$56</c:f>
              <c:numCache>
                <c:formatCode>General</c:formatCode>
                <c:ptCount val="25"/>
                <c:pt idx="0">
                  <c:v>-319155.64392284746</c:v>
                </c:pt>
                <c:pt idx="1">
                  <c:v>-320496.81975098769</c:v>
                </c:pt>
                <c:pt idx="2">
                  <c:v>137295.29097930435</c:v>
                </c:pt>
                <c:pt idx="3">
                  <c:v>186247.62020550785</c:v>
                </c:pt>
                <c:pt idx="4">
                  <c:v>-185141.8603092609</c:v>
                </c:pt>
                <c:pt idx="5">
                  <c:v>-12352.216103036888</c:v>
                </c:pt>
                <c:pt idx="6">
                  <c:v>-134199.25145094143</c:v>
                </c:pt>
                <c:pt idx="7">
                  <c:v>232715.97155226255</c:v>
                </c:pt>
                <c:pt idx="8">
                  <c:v>-30492.047407161444</c:v>
                </c:pt>
                <c:pt idx="9">
                  <c:v>889121.44074614625</c:v>
                </c:pt>
                <c:pt idx="10">
                  <c:v>993962.0882518217</c:v>
                </c:pt>
                <c:pt idx="11">
                  <c:v>-1203576.4407088356</c:v>
                </c:pt>
                <c:pt idx="12">
                  <c:v>-325428.34189809393</c:v>
                </c:pt>
                <c:pt idx="13">
                  <c:v>-180254.90113419853</c:v>
                </c:pt>
                <c:pt idx="14">
                  <c:v>-349419.37339119241</c:v>
                </c:pt>
                <c:pt idx="15">
                  <c:v>-153548.47666483931</c:v>
                </c:pt>
                <c:pt idx="16">
                  <c:v>-1093665.5318108872</c:v>
                </c:pt>
                <c:pt idx="17">
                  <c:v>91104.602807143703</c:v>
                </c:pt>
                <c:pt idx="18">
                  <c:v>1172383.1143245529</c:v>
                </c:pt>
                <c:pt idx="19">
                  <c:v>-622367.45973976701</c:v>
                </c:pt>
                <c:pt idx="20">
                  <c:v>1846611.9878592491</c:v>
                </c:pt>
                <c:pt idx="21">
                  <c:v>539028.20683047548</c:v>
                </c:pt>
                <c:pt idx="22">
                  <c:v>-600312.61870119721</c:v>
                </c:pt>
                <c:pt idx="23">
                  <c:v>-159070.25711363554</c:v>
                </c:pt>
                <c:pt idx="24">
                  <c:v>-398989.08344966173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FF-4447-B5A7-61576C386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34600"/>
        <c:axId val="456454592"/>
      </c:scatterChart>
      <c:valAx>
        <c:axId val="456434600"/>
        <c:scaling>
          <c:orientation val="minMax"/>
        </c:scaling>
        <c:delete val="0"/>
        <c:axPos val="b"/>
        <c:title>
          <c:tx>
            <c:strRef>
              <c:f>РЕКУРС!$X$8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4592"/>
        <c:crosses val="autoZero"/>
        <c:crossBetween val="midCat"/>
      </c:valAx>
      <c:valAx>
        <c:axId val="456454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3460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РЕКУРС!$R$32:$R$56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АД_Регр_Р_2!$C$32:$C$56</c:f>
              <c:numCache>
                <c:formatCode>General</c:formatCode>
                <c:ptCount val="25"/>
                <c:pt idx="0">
                  <c:v>-319155.64392284746</c:v>
                </c:pt>
                <c:pt idx="1">
                  <c:v>-320496.81975098769</c:v>
                </c:pt>
                <c:pt idx="2">
                  <c:v>137295.29097930435</c:v>
                </c:pt>
                <c:pt idx="3">
                  <c:v>186247.62020550785</c:v>
                </c:pt>
                <c:pt idx="4">
                  <c:v>-185141.8603092609</c:v>
                </c:pt>
                <c:pt idx="5">
                  <c:v>-12352.216103036888</c:v>
                </c:pt>
                <c:pt idx="6">
                  <c:v>-134199.25145094143</c:v>
                </c:pt>
                <c:pt idx="7">
                  <c:v>232715.97155226255</c:v>
                </c:pt>
                <c:pt idx="8">
                  <c:v>-30492.047407161444</c:v>
                </c:pt>
                <c:pt idx="9">
                  <c:v>889121.44074614625</c:v>
                </c:pt>
                <c:pt idx="10">
                  <c:v>993962.0882518217</c:v>
                </c:pt>
                <c:pt idx="11">
                  <c:v>-1203576.4407088356</c:v>
                </c:pt>
                <c:pt idx="12">
                  <c:v>-325428.34189809393</c:v>
                </c:pt>
                <c:pt idx="13">
                  <c:v>-180254.90113419853</c:v>
                </c:pt>
                <c:pt idx="14">
                  <c:v>-349419.37339119241</c:v>
                </c:pt>
                <c:pt idx="15">
                  <c:v>-153548.47666483931</c:v>
                </c:pt>
                <c:pt idx="16">
                  <c:v>-1093665.5318108872</c:v>
                </c:pt>
                <c:pt idx="17">
                  <c:v>91104.602807143703</c:v>
                </c:pt>
                <c:pt idx="18">
                  <c:v>1172383.1143245529</c:v>
                </c:pt>
                <c:pt idx="19">
                  <c:v>-622367.45973976701</c:v>
                </c:pt>
                <c:pt idx="20">
                  <c:v>1846611.9878592491</c:v>
                </c:pt>
                <c:pt idx="21">
                  <c:v>539028.20683047548</c:v>
                </c:pt>
                <c:pt idx="22">
                  <c:v>-600312.61870119721</c:v>
                </c:pt>
                <c:pt idx="23">
                  <c:v>-159070.25711363554</c:v>
                </c:pt>
                <c:pt idx="24">
                  <c:v>-398989.08344966173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98-4515-850D-74EE36ED9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47928"/>
        <c:axId val="456453416"/>
      </c:scatterChart>
      <c:valAx>
        <c:axId val="456447928"/>
        <c:scaling>
          <c:orientation val="minMax"/>
        </c:scaling>
        <c:delete val="0"/>
        <c:axPos val="b"/>
        <c:title>
          <c:tx>
            <c:strRef>
              <c:f>РЕКУРС!$X$9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3416"/>
        <c:crosses val="autoZero"/>
        <c:crossBetween val="midCat"/>
      </c:valAx>
      <c:valAx>
        <c:axId val="456453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4792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layout>
        <c:manualLayout>
          <c:xMode val="edge"/>
          <c:yMode val="edge"/>
          <c:x val="0.20276902887139109"/>
          <c:y val="1.3266998341625208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РЕКУРС!$K$32:$K$56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РЕКУРС!$J$32:$J$56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B7-4C5D-8BD9-41D54CC9685C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РЕКУРС!$K$32:$K$56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АД_Регр_Р_2!$B$32:$B$56</c:f>
              <c:numCache>
                <c:formatCode>General</c:formatCode>
                <c:ptCount val="25"/>
                <c:pt idx="0">
                  <c:v>647653.54392284749</c:v>
                </c:pt>
                <c:pt idx="1">
                  <c:v>1015556.6197509877</c:v>
                </c:pt>
                <c:pt idx="2">
                  <c:v>1021738.7090206956</c:v>
                </c:pt>
                <c:pt idx="3">
                  <c:v>1183935.1797944922</c:v>
                </c:pt>
                <c:pt idx="4">
                  <c:v>1952618.5603092609</c:v>
                </c:pt>
                <c:pt idx="5">
                  <c:v>2200583.7161030369</c:v>
                </c:pt>
                <c:pt idx="6">
                  <c:v>2987471.6514509413</c:v>
                </c:pt>
                <c:pt idx="7">
                  <c:v>3902438.6284477375</c:v>
                </c:pt>
                <c:pt idx="8">
                  <c:v>5290724.8474071613</c:v>
                </c:pt>
                <c:pt idx="9">
                  <c:v>5807137.6592538534</c:v>
                </c:pt>
                <c:pt idx="10">
                  <c:v>7254689.9117481783</c:v>
                </c:pt>
                <c:pt idx="11">
                  <c:v>8330548.840708836</c:v>
                </c:pt>
                <c:pt idx="12">
                  <c:v>8701292.1418980937</c:v>
                </c:pt>
                <c:pt idx="13">
                  <c:v>10129027.701134199</c:v>
                </c:pt>
                <c:pt idx="14">
                  <c:v>11016289.873391192</c:v>
                </c:pt>
                <c:pt idx="15">
                  <c:v>11968445.87666484</c:v>
                </c:pt>
                <c:pt idx="16">
                  <c:v>13873191.231810886</c:v>
                </c:pt>
                <c:pt idx="17">
                  <c:v>13429758.297192857</c:v>
                </c:pt>
                <c:pt idx="18">
                  <c:v>13949151.085675446</c:v>
                </c:pt>
                <c:pt idx="19">
                  <c:v>17160556.959739767</c:v>
                </c:pt>
                <c:pt idx="20">
                  <c:v>16931114.012140751</c:v>
                </c:pt>
                <c:pt idx="21">
                  <c:v>19258036.093169525</c:v>
                </c:pt>
                <c:pt idx="22">
                  <c:v>20456987.118701197</c:v>
                </c:pt>
                <c:pt idx="23">
                  <c:v>21996054.577113636</c:v>
                </c:pt>
                <c:pt idx="24">
                  <c:v>23508888.943449661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B7-4C5D-8BD9-41D54CC96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52240"/>
        <c:axId val="456448320"/>
      </c:scatterChart>
      <c:valAx>
        <c:axId val="456452240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48320"/>
        <c:crosses val="autoZero"/>
        <c:crossBetween val="midCat"/>
      </c:valAx>
      <c:valAx>
        <c:axId val="456448320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2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РЕКУРС!$L$32:$L$56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РЕКУРС!$J$32:$J$56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92-4149-B514-2C1BB5AC6722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РЕКУРС!$L$32:$L$56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АД_Регр_Р_2!$B$32:$B$56</c:f>
              <c:numCache>
                <c:formatCode>General</c:formatCode>
                <c:ptCount val="25"/>
                <c:pt idx="0">
                  <c:v>647653.54392284749</c:v>
                </c:pt>
                <c:pt idx="1">
                  <c:v>1015556.6197509877</c:v>
                </c:pt>
                <c:pt idx="2">
                  <c:v>1021738.7090206956</c:v>
                </c:pt>
                <c:pt idx="3">
                  <c:v>1183935.1797944922</c:v>
                </c:pt>
                <c:pt idx="4">
                  <c:v>1952618.5603092609</c:v>
                </c:pt>
                <c:pt idx="5">
                  <c:v>2200583.7161030369</c:v>
                </c:pt>
                <c:pt idx="6">
                  <c:v>2987471.6514509413</c:v>
                </c:pt>
                <c:pt idx="7">
                  <c:v>3902438.6284477375</c:v>
                </c:pt>
                <c:pt idx="8">
                  <c:v>5290724.8474071613</c:v>
                </c:pt>
                <c:pt idx="9">
                  <c:v>5807137.6592538534</c:v>
                </c:pt>
                <c:pt idx="10">
                  <c:v>7254689.9117481783</c:v>
                </c:pt>
                <c:pt idx="11">
                  <c:v>8330548.840708836</c:v>
                </c:pt>
                <c:pt idx="12">
                  <c:v>8701292.1418980937</c:v>
                </c:pt>
                <c:pt idx="13">
                  <c:v>10129027.701134199</c:v>
                </c:pt>
                <c:pt idx="14">
                  <c:v>11016289.873391192</c:v>
                </c:pt>
                <c:pt idx="15">
                  <c:v>11968445.87666484</c:v>
                </c:pt>
                <c:pt idx="16">
                  <c:v>13873191.231810886</c:v>
                </c:pt>
                <c:pt idx="17">
                  <c:v>13429758.297192857</c:v>
                </c:pt>
                <c:pt idx="18">
                  <c:v>13949151.085675446</c:v>
                </c:pt>
                <c:pt idx="19">
                  <c:v>17160556.959739767</c:v>
                </c:pt>
                <c:pt idx="20">
                  <c:v>16931114.012140751</c:v>
                </c:pt>
                <c:pt idx="21">
                  <c:v>19258036.093169525</c:v>
                </c:pt>
                <c:pt idx="22">
                  <c:v>20456987.118701197</c:v>
                </c:pt>
                <c:pt idx="23">
                  <c:v>21996054.577113636</c:v>
                </c:pt>
                <c:pt idx="24">
                  <c:v>23508888.943449661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E92-4149-B514-2C1BB5AC6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58120"/>
        <c:axId val="456448712"/>
      </c:scatterChart>
      <c:valAx>
        <c:axId val="456458120"/>
        <c:scaling>
          <c:orientation val="minMax"/>
        </c:scaling>
        <c:delete val="0"/>
        <c:axPos val="b"/>
        <c:title>
          <c:tx>
            <c:strRef>
              <c:f>РЕКУРС!$X$3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48712"/>
        <c:crosses val="autoZero"/>
        <c:crossBetween val="midCat"/>
      </c:valAx>
      <c:valAx>
        <c:axId val="456448712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8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РЕКУРС!$M$32:$M$56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РЕКУРС!$J$32:$J$56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D2-491D-9033-3BDE5FF69817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РЕКУРС!$M$32:$M$56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АД_Регр_Р_2!$B$32:$B$56</c:f>
              <c:numCache>
                <c:formatCode>General</c:formatCode>
                <c:ptCount val="25"/>
                <c:pt idx="0">
                  <c:v>647653.54392284749</c:v>
                </c:pt>
                <c:pt idx="1">
                  <c:v>1015556.6197509877</c:v>
                </c:pt>
                <c:pt idx="2">
                  <c:v>1021738.7090206956</c:v>
                </c:pt>
                <c:pt idx="3">
                  <c:v>1183935.1797944922</c:v>
                </c:pt>
                <c:pt idx="4">
                  <c:v>1952618.5603092609</c:v>
                </c:pt>
                <c:pt idx="5">
                  <c:v>2200583.7161030369</c:v>
                </c:pt>
                <c:pt idx="6">
                  <c:v>2987471.6514509413</c:v>
                </c:pt>
                <c:pt idx="7">
                  <c:v>3902438.6284477375</c:v>
                </c:pt>
                <c:pt idx="8">
                  <c:v>5290724.8474071613</c:v>
                </c:pt>
                <c:pt idx="9">
                  <c:v>5807137.6592538534</c:v>
                </c:pt>
                <c:pt idx="10">
                  <c:v>7254689.9117481783</c:v>
                </c:pt>
                <c:pt idx="11">
                  <c:v>8330548.840708836</c:v>
                </c:pt>
                <c:pt idx="12">
                  <c:v>8701292.1418980937</c:v>
                </c:pt>
                <c:pt idx="13">
                  <c:v>10129027.701134199</c:v>
                </c:pt>
                <c:pt idx="14">
                  <c:v>11016289.873391192</c:v>
                </c:pt>
                <c:pt idx="15">
                  <c:v>11968445.87666484</c:v>
                </c:pt>
                <c:pt idx="16">
                  <c:v>13873191.231810886</c:v>
                </c:pt>
                <c:pt idx="17">
                  <c:v>13429758.297192857</c:v>
                </c:pt>
                <c:pt idx="18">
                  <c:v>13949151.085675446</c:v>
                </c:pt>
                <c:pt idx="19">
                  <c:v>17160556.959739767</c:v>
                </c:pt>
                <c:pt idx="20">
                  <c:v>16931114.012140751</c:v>
                </c:pt>
                <c:pt idx="21">
                  <c:v>19258036.093169525</c:v>
                </c:pt>
                <c:pt idx="22">
                  <c:v>20456987.118701197</c:v>
                </c:pt>
                <c:pt idx="23">
                  <c:v>21996054.577113636</c:v>
                </c:pt>
                <c:pt idx="24">
                  <c:v>23508888.943449661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4D2-491D-9033-3BDE5FF69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54984"/>
        <c:axId val="456449104"/>
      </c:scatterChart>
      <c:valAx>
        <c:axId val="456454984"/>
        <c:scaling>
          <c:orientation val="minMax"/>
        </c:scaling>
        <c:delete val="0"/>
        <c:axPos val="b"/>
        <c:title>
          <c:tx>
            <c:strRef>
              <c:f>РЕКУРС!$X$4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49104"/>
        <c:crosses val="autoZero"/>
        <c:crossBetween val="midCat"/>
      </c:valAx>
      <c:valAx>
        <c:axId val="456449104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4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РЕКУРС!$N$32:$N$56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РЕКУРС!$J$32:$J$56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53-4788-B96A-CFC49DC1A604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РЕКУРС!$N$32:$N$56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АД_Регр_Р_2!$B$32:$B$56</c:f>
              <c:numCache>
                <c:formatCode>General</c:formatCode>
                <c:ptCount val="25"/>
                <c:pt idx="0">
                  <c:v>647653.54392284749</c:v>
                </c:pt>
                <c:pt idx="1">
                  <c:v>1015556.6197509877</c:v>
                </c:pt>
                <c:pt idx="2">
                  <c:v>1021738.7090206956</c:v>
                </c:pt>
                <c:pt idx="3">
                  <c:v>1183935.1797944922</c:v>
                </c:pt>
                <c:pt idx="4">
                  <c:v>1952618.5603092609</c:v>
                </c:pt>
                <c:pt idx="5">
                  <c:v>2200583.7161030369</c:v>
                </c:pt>
                <c:pt idx="6">
                  <c:v>2987471.6514509413</c:v>
                </c:pt>
                <c:pt idx="7">
                  <c:v>3902438.6284477375</c:v>
                </c:pt>
                <c:pt idx="8">
                  <c:v>5290724.8474071613</c:v>
                </c:pt>
                <c:pt idx="9">
                  <c:v>5807137.6592538534</c:v>
                </c:pt>
                <c:pt idx="10">
                  <c:v>7254689.9117481783</c:v>
                </c:pt>
                <c:pt idx="11">
                  <c:v>8330548.840708836</c:v>
                </c:pt>
                <c:pt idx="12">
                  <c:v>8701292.1418980937</c:v>
                </c:pt>
                <c:pt idx="13">
                  <c:v>10129027.701134199</c:v>
                </c:pt>
                <c:pt idx="14">
                  <c:v>11016289.873391192</c:v>
                </c:pt>
                <c:pt idx="15">
                  <c:v>11968445.87666484</c:v>
                </c:pt>
                <c:pt idx="16">
                  <c:v>13873191.231810886</c:v>
                </c:pt>
                <c:pt idx="17">
                  <c:v>13429758.297192857</c:v>
                </c:pt>
                <c:pt idx="18">
                  <c:v>13949151.085675446</c:v>
                </c:pt>
                <c:pt idx="19">
                  <c:v>17160556.959739767</c:v>
                </c:pt>
                <c:pt idx="20">
                  <c:v>16931114.012140751</c:v>
                </c:pt>
                <c:pt idx="21">
                  <c:v>19258036.093169525</c:v>
                </c:pt>
                <c:pt idx="22">
                  <c:v>20456987.118701197</c:v>
                </c:pt>
                <c:pt idx="23">
                  <c:v>21996054.577113636</c:v>
                </c:pt>
                <c:pt idx="24">
                  <c:v>23508888.943449661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53-4788-B96A-CFC49DC1A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58512"/>
        <c:axId val="456453808"/>
      </c:scatterChart>
      <c:valAx>
        <c:axId val="456458512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3808"/>
        <c:crosses val="autoZero"/>
        <c:crossBetween val="midCat"/>
      </c:valAx>
      <c:valAx>
        <c:axId val="456453808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8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РЕКУРС!$O$32:$O$56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РЕКУРС!$J$32:$J$56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8C-4107-9C80-72056837449A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РЕКУРС!$O$32:$O$56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АД_Регр_Р_2!$B$32:$B$56</c:f>
              <c:numCache>
                <c:formatCode>General</c:formatCode>
                <c:ptCount val="25"/>
                <c:pt idx="0">
                  <c:v>647653.54392284749</c:v>
                </c:pt>
                <c:pt idx="1">
                  <c:v>1015556.6197509877</c:v>
                </c:pt>
                <c:pt idx="2">
                  <c:v>1021738.7090206956</c:v>
                </c:pt>
                <c:pt idx="3">
                  <c:v>1183935.1797944922</c:v>
                </c:pt>
                <c:pt idx="4">
                  <c:v>1952618.5603092609</c:v>
                </c:pt>
                <c:pt idx="5">
                  <c:v>2200583.7161030369</c:v>
                </c:pt>
                <c:pt idx="6">
                  <c:v>2987471.6514509413</c:v>
                </c:pt>
                <c:pt idx="7">
                  <c:v>3902438.6284477375</c:v>
                </c:pt>
                <c:pt idx="8">
                  <c:v>5290724.8474071613</c:v>
                </c:pt>
                <c:pt idx="9">
                  <c:v>5807137.6592538534</c:v>
                </c:pt>
                <c:pt idx="10">
                  <c:v>7254689.9117481783</c:v>
                </c:pt>
                <c:pt idx="11">
                  <c:v>8330548.840708836</c:v>
                </c:pt>
                <c:pt idx="12">
                  <c:v>8701292.1418980937</c:v>
                </c:pt>
                <c:pt idx="13">
                  <c:v>10129027.701134199</c:v>
                </c:pt>
                <c:pt idx="14">
                  <c:v>11016289.873391192</c:v>
                </c:pt>
                <c:pt idx="15">
                  <c:v>11968445.87666484</c:v>
                </c:pt>
                <c:pt idx="16">
                  <c:v>13873191.231810886</c:v>
                </c:pt>
                <c:pt idx="17">
                  <c:v>13429758.297192857</c:v>
                </c:pt>
                <c:pt idx="18">
                  <c:v>13949151.085675446</c:v>
                </c:pt>
                <c:pt idx="19">
                  <c:v>17160556.959739767</c:v>
                </c:pt>
                <c:pt idx="20">
                  <c:v>16931114.012140751</c:v>
                </c:pt>
                <c:pt idx="21">
                  <c:v>19258036.093169525</c:v>
                </c:pt>
                <c:pt idx="22">
                  <c:v>20456987.118701197</c:v>
                </c:pt>
                <c:pt idx="23">
                  <c:v>21996054.577113636</c:v>
                </c:pt>
                <c:pt idx="24">
                  <c:v>23508888.943449661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78C-4107-9C80-720568374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52632"/>
        <c:axId val="456455376"/>
      </c:scatterChart>
      <c:valAx>
        <c:axId val="456452632"/>
        <c:scaling>
          <c:orientation val="minMax"/>
        </c:scaling>
        <c:delete val="0"/>
        <c:axPos val="b"/>
        <c:title>
          <c:tx>
            <c:strRef>
              <c:f>РЕКУРС!$X$6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5376"/>
        <c:crosses val="autoZero"/>
        <c:crossBetween val="midCat"/>
      </c:valAx>
      <c:valAx>
        <c:axId val="456455376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2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РЕКУРС!$P$32:$P$56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РЕКУРС!$J$32:$J$56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9A-4CB6-ACE7-9EE151F64304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РЕКУРС!$P$32:$P$56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АД_Регр_Р_2!$B$32:$B$56</c:f>
              <c:numCache>
                <c:formatCode>General</c:formatCode>
                <c:ptCount val="25"/>
                <c:pt idx="0">
                  <c:v>647653.54392284749</c:v>
                </c:pt>
                <c:pt idx="1">
                  <c:v>1015556.6197509877</c:v>
                </c:pt>
                <c:pt idx="2">
                  <c:v>1021738.7090206956</c:v>
                </c:pt>
                <c:pt idx="3">
                  <c:v>1183935.1797944922</c:v>
                </c:pt>
                <c:pt idx="4">
                  <c:v>1952618.5603092609</c:v>
                </c:pt>
                <c:pt idx="5">
                  <c:v>2200583.7161030369</c:v>
                </c:pt>
                <c:pt idx="6">
                  <c:v>2987471.6514509413</c:v>
                </c:pt>
                <c:pt idx="7">
                  <c:v>3902438.6284477375</c:v>
                </c:pt>
                <c:pt idx="8">
                  <c:v>5290724.8474071613</c:v>
                </c:pt>
                <c:pt idx="9">
                  <c:v>5807137.6592538534</c:v>
                </c:pt>
                <c:pt idx="10">
                  <c:v>7254689.9117481783</c:v>
                </c:pt>
                <c:pt idx="11">
                  <c:v>8330548.840708836</c:v>
                </c:pt>
                <c:pt idx="12">
                  <c:v>8701292.1418980937</c:v>
                </c:pt>
                <c:pt idx="13">
                  <c:v>10129027.701134199</c:v>
                </c:pt>
                <c:pt idx="14">
                  <c:v>11016289.873391192</c:v>
                </c:pt>
                <c:pt idx="15">
                  <c:v>11968445.87666484</c:v>
                </c:pt>
                <c:pt idx="16">
                  <c:v>13873191.231810886</c:v>
                </c:pt>
                <c:pt idx="17">
                  <c:v>13429758.297192857</c:v>
                </c:pt>
                <c:pt idx="18">
                  <c:v>13949151.085675446</c:v>
                </c:pt>
                <c:pt idx="19">
                  <c:v>17160556.959739767</c:v>
                </c:pt>
                <c:pt idx="20">
                  <c:v>16931114.012140751</c:v>
                </c:pt>
                <c:pt idx="21">
                  <c:v>19258036.093169525</c:v>
                </c:pt>
                <c:pt idx="22">
                  <c:v>20456987.118701197</c:v>
                </c:pt>
                <c:pt idx="23">
                  <c:v>21996054.577113636</c:v>
                </c:pt>
                <c:pt idx="24">
                  <c:v>23508888.943449661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9A-4CB6-ACE7-9EE151F64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49888"/>
        <c:axId val="456449496"/>
      </c:scatterChart>
      <c:valAx>
        <c:axId val="456449888"/>
        <c:scaling>
          <c:orientation val="minMax"/>
        </c:scaling>
        <c:delete val="0"/>
        <c:axPos val="b"/>
        <c:title>
          <c:tx>
            <c:strRef>
              <c:f>РЕКУРС!$X$7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49496"/>
        <c:crosses val="autoZero"/>
        <c:crossBetween val="midCat"/>
      </c:valAx>
      <c:valAx>
        <c:axId val="456449496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49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x8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РЕКУРС!$Q$32:$Q$56</c:f>
              <c:numCache>
                <c:formatCode>_(* #,##0.00_);_(* \(#,##0.00\);_(* "-"??_);_(@_)</c:formatCode>
                <c:ptCount val="25"/>
                <c:pt idx="0">
                  <c:v>6171</c:v>
                </c:pt>
                <c:pt idx="1">
                  <c:v>7260</c:v>
                </c:pt>
                <c:pt idx="2">
                  <c:v>8067</c:v>
                </c:pt>
                <c:pt idx="3">
                  <c:v>5545</c:v>
                </c:pt>
                <c:pt idx="4">
                  <c:v>6932</c:v>
                </c:pt>
                <c:pt idx="5">
                  <c:v>8376</c:v>
                </c:pt>
                <c:pt idx="6">
                  <c:v>9347</c:v>
                </c:pt>
                <c:pt idx="7">
                  <c:v>9940</c:v>
                </c:pt>
                <c:pt idx="8">
                  <c:v>12515</c:v>
                </c:pt>
                <c:pt idx="9">
                  <c:v>124800</c:v>
                </c:pt>
                <c:pt idx="10">
                  <c:v>174200</c:v>
                </c:pt>
                <c:pt idx="11">
                  <c:v>113200</c:v>
                </c:pt>
                <c:pt idx="12">
                  <c:v>143800</c:v>
                </c:pt>
                <c:pt idx="13">
                  <c:v>188000</c:v>
                </c:pt>
                <c:pt idx="14">
                  <c:v>199800</c:v>
                </c:pt>
                <c:pt idx="15">
                  <c:v>228300</c:v>
                </c:pt>
                <c:pt idx="16">
                  <c:v>229030</c:v>
                </c:pt>
                <c:pt idx="17">
                  <c:v>149110</c:v>
                </c:pt>
                <c:pt idx="18">
                  <c:v>118194.6</c:v>
                </c:pt>
                <c:pt idx="19">
                  <c:v>148623.4</c:v>
                </c:pt>
                <c:pt idx="20">
                  <c:v>197017.5</c:v>
                </c:pt>
                <c:pt idx="21">
                  <c:v>184295.2</c:v>
                </c:pt>
                <c:pt idx="22">
                  <c:v>135211</c:v>
                </c:pt>
                <c:pt idx="23">
                  <c:v>205600</c:v>
                </c:pt>
                <c:pt idx="24">
                  <c:v>295500</c:v>
                </c:pt>
              </c:numCache>
            </c:numRef>
          </c:xVal>
          <c:yVal>
            <c:numRef>
              <c:f>РЕКУРС!$J$32:$J$56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F5-4726-B1B3-683D9F6300F0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РЕКУРС!$Q$32:$Q$56</c:f>
              <c:numCache>
                <c:formatCode>_(* #,##0.00_);_(* \(#,##0.00\);_(* "-"??_);_(@_)</c:formatCode>
                <c:ptCount val="25"/>
                <c:pt idx="0">
                  <c:v>6171</c:v>
                </c:pt>
                <c:pt idx="1">
                  <c:v>7260</c:v>
                </c:pt>
                <c:pt idx="2">
                  <c:v>8067</c:v>
                </c:pt>
                <c:pt idx="3">
                  <c:v>5545</c:v>
                </c:pt>
                <c:pt idx="4">
                  <c:v>6932</c:v>
                </c:pt>
                <c:pt idx="5">
                  <c:v>8376</c:v>
                </c:pt>
                <c:pt idx="6">
                  <c:v>9347</c:v>
                </c:pt>
                <c:pt idx="7">
                  <c:v>9940</c:v>
                </c:pt>
                <c:pt idx="8">
                  <c:v>12515</c:v>
                </c:pt>
                <c:pt idx="9">
                  <c:v>124800</c:v>
                </c:pt>
                <c:pt idx="10">
                  <c:v>174200</c:v>
                </c:pt>
                <c:pt idx="11">
                  <c:v>113200</c:v>
                </c:pt>
                <c:pt idx="12">
                  <c:v>143800</c:v>
                </c:pt>
                <c:pt idx="13">
                  <c:v>188000</c:v>
                </c:pt>
                <c:pt idx="14">
                  <c:v>199800</c:v>
                </c:pt>
                <c:pt idx="15">
                  <c:v>228300</c:v>
                </c:pt>
                <c:pt idx="16">
                  <c:v>229030</c:v>
                </c:pt>
                <c:pt idx="17">
                  <c:v>149110</c:v>
                </c:pt>
                <c:pt idx="18">
                  <c:v>118194.6</c:v>
                </c:pt>
                <c:pt idx="19">
                  <c:v>148623.4</c:v>
                </c:pt>
                <c:pt idx="20">
                  <c:v>197017.5</c:v>
                </c:pt>
                <c:pt idx="21">
                  <c:v>184295.2</c:v>
                </c:pt>
                <c:pt idx="22">
                  <c:v>135211</c:v>
                </c:pt>
                <c:pt idx="23">
                  <c:v>205600</c:v>
                </c:pt>
                <c:pt idx="24">
                  <c:v>295500</c:v>
                </c:pt>
              </c:numCache>
            </c:numRef>
          </c:xVal>
          <c:yVal>
            <c:numRef>
              <c:f>АД_Регр_Р_2!$B$32:$B$56</c:f>
              <c:numCache>
                <c:formatCode>General</c:formatCode>
                <c:ptCount val="25"/>
                <c:pt idx="0">
                  <c:v>647653.54392284749</c:v>
                </c:pt>
                <c:pt idx="1">
                  <c:v>1015556.6197509877</c:v>
                </c:pt>
                <c:pt idx="2">
                  <c:v>1021738.7090206956</c:v>
                </c:pt>
                <c:pt idx="3">
                  <c:v>1183935.1797944922</c:v>
                </c:pt>
                <c:pt idx="4">
                  <c:v>1952618.5603092609</c:v>
                </c:pt>
                <c:pt idx="5">
                  <c:v>2200583.7161030369</c:v>
                </c:pt>
                <c:pt idx="6">
                  <c:v>2987471.6514509413</c:v>
                </c:pt>
                <c:pt idx="7">
                  <c:v>3902438.6284477375</c:v>
                </c:pt>
                <c:pt idx="8">
                  <c:v>5290724.8474071613</c:v>
                </c:pt>
                <c:pt idx="9">
                  <c:v>5807137.6592538534</c:v>
                </c:pt>
                <c:pt idx="10">
                  <c:v>7254689.9117481783</c:v>
                </c:pt>
                <c:pt idx="11">
                  <c:v>8330548.840708836</c:v>
                </c:pt>
                <c:pt idx="12">
                  <c:v>8701292.1418980937</c:v>
                </c:pt>
                <c:pt idx="13">
                  <c:v>10129027.701134199</c:v>
                </c:pt>
                <c:pt idx="14">
                  <c:v>11016289.873391192</c:v>
                </c:pt>
                <c:pt idx="15">
                  <c:v>11968445.87666484</c:v>
                </c:pt>
                <c:pt idx="16">
                  <c:v>13873191.231810886</c:v>
                </c:pt>
                <c:pt idx="17">
                  <c:v>13429758.297192857</c:v>
                </c:pt>
                <c:pt idx="18">
                  <c:v>13949151.085675446</c:v>
                </c:pt>
                <c:pt idx="19">
                  <c:v>17160556.959739767</c:v>
                </c:pt>
                <c:pt idx="20">
                  <c:v>16931114.012140751</c:v>
                </c:pt>
                <c:pt idx="21">
                  <c:v>19258036.093169525</c:v>
                </c:pt>
                <c:pt idx="22">
                  <c:v>20456987.118701197</c:v>
                </c:pt>
                <c:pt idx="23">
                  <c:v>21996054.577113636</c:v>
                </c:pt>
                <c:pt idx="24">
                  <c:v>23508888.943449661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0F5-4726-B1B3-683D9F630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47144"/>
        <c:axId val="456456944"/>
      </c:scatterChart>
      <c:valAx>
        <c:axId val="456447144"/>
        <c:scaling>
          <c:orientation val="minMax"/>
        </c:scaling>
        <c:delete val="0"/>
        <c:axPos val="b"/>
        <c:title>
          <c:tx>
            <c:strRef>
              <c:f>РЕКУРС!$X$8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6944"/>
        <c:crosses val="autoZero"/>
        <c:crossBetween val="midCat"/>
      </c:valAx>
      <c:valAx>
        <c:axId val="456456944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47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РЕКУРС!$R$32:$R$56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РЕКУРС!$J$32:$J$56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28-4B90-BF09-0A51292EC408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РЕКУРС!$R$32:$R$56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АД_Регр_Р_2!$B$32:$B$56</c:f>
              <c:numCache>
                <c:formatCode>General</c:formatCode>
                <c:ptCount val="25"/>
                <c:pt idx="0">
                  <c:v>647653.54392284749</c:v>
                </c:pt>
                <c:pt idx="1">
                  <c:v>1015556.6197509877</c:v>
                </c:pt>
                <c:pt idx="2">
                  <c:v>1021738.7090206956</c:v>
                </c:pt>
                <c:pt idx="3">
                  <c:v>1183935.1797944922</c:v>
                </c:pt>
                <c:pt idx="4">
                  <c:v>1952618.5603092609</c:v>
                </c:pt>
                <c:pt idx="5">
                  <c:v>2200583.7161030369</c:v>
                </c:pt>
                <c:pt idx="6">
                  <c:v>2987471.6514509413</c:v>
                </c:pt>
                <c:pt idx="7">
                  <c:v>3902438.6284477375</c:v>
                </c:pt>
                <c:pt idx="8">
                  <c:v>5290724.8474071613</c:v>
                </c:pt>
                <c:pt idx="9">
                  <c:v>5807137.6592538534</c:v>
                </c:pt>
                <c:pt idx="10">
                  <c:v>7254689.9117481783</c:v>
                </c:pt>
                <c:pt idx="11">
                  <c:v>8330548.840708836</c:v>
                </c:pt>
                <c:pt idx="12">
                  <c:v>8701292.1418980937</c:v>
                </c:pt>
                <c:pt idx="13">
                  <c:v>10129027.701134199</c:v>
                </c:pt>
                <c:pt idx="14">
                  <c:v>11016289.873391192</c:v>
                </c:pt>
                <c:pt idx="15">
                  <c:v>11968445.87666484</c:v>
                </c:pt>
                <c:pt idx="16">
                  <c:v>13873191.231810886</c:v>
                </c:pt>
                <c:pt idx="17">
                  <c:v>13429758.297192857</c:v>
                </c:pt>
                <c:pt idx="18">
                  <c:v>13949151.085675446</c:v>
                </c:pt>
                <c:pt idx="19">
                  <c:v>17160556.959739767</c:v>
                </c:pt>
                <c:pt idx="20">
                  <c:v>16931114.012140751</c:v>
                </c:pt>
                <c:pt idx="21">
                  <c:v>19258036.093169525</c:v>
                </c:pt>
                <c:pt idx="22">
                  <c:v>20456987.118701197</c:v>
                </c:pt>
                <c:pt idx="23">
                  <c:v>21996054.577113636</c:v>
                </c:pt>
                <c:pt idx="24">
                  <c:v>23508888.943449661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C28-4B90-BF09-0A51292EC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56160"/>
        <c:axId val="456450672"/>
      </c:scatterChart>
      <c:valAx>
        <c:axId val="456456160"/>
        <c:scaling>
          <c:orientation val="minMax"/>
        </c:scaling>
        <c:delete val="0"/>
        <c:axPos val="b"/>
        <c:title>
          <c:tx>
            <c:strRef>
              <c:f>РЕКУРС!$X$9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0672"/>
        <c:crosses val="autoZero"/>
        <c:crossBetween val="midCat"/>
      </c:valAx>
      <c:valAx>
        <c:axId val="456450672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6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АД_Регр_Р_2!$F$32:$F$56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АД_Регр_Р_2!$G$32:$G$56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9D-4990-A1B4-C36712320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57336"/>
        <c:axId val="456453024"/>
      </c:scatterChart>
      <c:valAx>
        <c:axId val="456457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53024"/>
        <c:crosses val="autoZero"/>
        <c:crossBetween val="midCat"/>
      </c:valAx>
      <c:valAx>
        <c:axId val="456453024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5645733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РЕКУРС!$V$32:$V$56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АД_Регр_Р_2_без_x8!$C$31:$C$55</c:f>
              <c:numCache>
                <c:formatCode>General</c:formatCode>
                <c:ptCount val="25"/>
                <c:pt idx="0">
                  <c:v>-327123.95467874839</c:v>
                </c:pt>
                <c:pt idx="1">
                  <c:v>-329508.38484482584</c:v>
                </c:pt>
                <c:pt idx="2">
                  <c:v>133062.92801896238</c:v>
                </c:pt>
                <c:pt idx="3">
                  <c:v>188883.66218526894</c:v>
                </c:pt>
                <c:pt idx="4">
                  <c:v>-188295.19318751083</c:v>
                </c:pt>
                <c:pt idx="5">
                  <c:v>-10092.39957272727</c:v>
                </c:pt>
                <c:pt idx="6">
                  <c:v>-130327.13436109712</c:v>
                </c:pt>
                <c:pt idx="7">
                  <c:v>239726.87800431671</c:v>
                </c:pt>
                <c:pt idx="8">
                  <c:v>-18300.444795954973</c:v>
                </c:pt>
                <c:pt idx="9">
                  <c:v>892645.01207081228</c:v>
                </c:pt>
                <c:pt idx="10">
                  <c:v>1003615.0336386804</c:v>
                </c:pt>
                <c:pt idx="11">
                  <c:v>-1205076.9489302812</c:v>
                </c:pt>
                <c:pt idx="12">
                  <c:v>-335921.13211387675</c:v>
                </c:pt>
                <c:pt idx="13">
                  <c:v>-183665.12363745831</c:v>
                </c:pt>
                <c:pt idx="14">
                  <c:v>-348179.81959384307</c:v>
                </c:pt>
                <c:pt idx="15">
                  <c:v>-153339.31646694802</c:v>
                </c:pt>
                <c:pt idx="16">
                  <c:v>-1100898.38573681</c:v>
                </c:pt>
                <c:pt idx="17">
                  <c:v>90533.887159535661</c:v>
                </c:pt>
                <c:pt idx="18">
                  <c:v>1180017.7565385662</c:v>
                </c:pt>
                <c:pt idx="19">
                  <c:v>-614732.19210705534</c:v>
                </c:pt>
                <c:pt idx="20">
                  <c:v>1831634.4578222372</c:v>
                </c:pt>
                <c:pt idx="21">
                  <c:v>530720.23037694767</c:v>
                </c:pt>
                <c:pt idx="22">
                  <c:v>-583862.966484759</c:v>
                </c:pt>
                <c:pt idx="23">
                  <c:v>-143066.91894522309</c:v>
                </c:pt>
                <c:pt idx="24">
                  <c:v>-418449.53035826981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65-4305-BE46-F2A84458D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65568"/>
        <c:axId val="456464392"/>
      </c:scatterChart>
      <c:valAx>
        <c:axId val="456465568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64392"/>
        <c:crosses val="autoZero"/>
        <c:crossBetween val="midCat"/>
      </c:valAx>
      <c:valAx>
        <c:axId val="456464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6556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РЕКУРС!$W$32:$W$56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АД_Регр_Р_2_без_x8!$C$31:$C$55</c:f>
              <c:numCache>
                <c:formatCode>General</c:formatCode>
                <c:ptCount val="25"/>
                <c:pt idx="0">
                  <c:v>-327123.95467874839</c:v>
                </c:pt>
                <c:pt idx="1">
                  <c:v>-329508.38484482584</c:v>
                </c:pt>
                <c:pt idx="2">
                  <c:v>133062.92801896238</c:v>
                </c:pt>
                <c:pt idx="3">
                  <c:v>188883.66218526894</c:v>
                </c:pt>
                <c:pt idx="4">
                  <c:v>-188295.19318751083</c:v>
                </c:pt>
                <c:pt idx="5">
                  <c:v>-10092.39957272727</c:v>
                </c:pt>
                <c:pt idx="6">
                  <c:v>-130327.13436109712</c:v>
                </c:pt>
                <c:pt idx="7">
                  <c:v>239726.87800431671</c:v>
                </c:pt>
                <c:pt idx="8">
                  <c:v>-18300.444795954973</c:v>
                </c:pt>
                <c:pt idx="9">
                  <c:v>892645.01207081228</c:v>
                </c:pt>
                <c:pt idx="10">
                  <c:v>1003615.0336386804</c:v>
                </c:pt>
                <c:pt idx="11">
                  <c:v>-1205076.9489302812</c:v>
                </c:pt>
                <c:pt idx="12">
                  <c:v>-335921.13211387675</c:v>
                </c:pt>
                <c:pt idx="13">
                  <c:v>-183665.12363745831</c:v>
                </c:pt>
                <c:pt idx="14">
                  <c:v>-348179.81959384307</c:v>
                </c:pt>
                <c:pt idx="15">
                  <c:v>-153339.31646694802</c:v>
                </c:pt>
                <c:pt idx="16">
                  <c:v>-1100898.38573681</c:v>
                </c:pt>
                <c:pt idx="17">
                  <c:v>90533.887159535661</c:v>
                </c:pt>
                <c:pt idx="18">
                  <c:v>1180017.7565385662</c:v>
                </c:pt>
                <c:pt idx="19">
                  <c:v>-614732.19210705534</c:v>
                </c:pt>
                <c:pt idx="20">
                  <c:v>1831634.4578222372</c:v>
                </c:pt>
                <c:pt idx="21">
                  <c:v>530720.23037694767</c:v>
                </c:pt>
                <c:pt idx="22">
                  <c:v>-583862.966484759</c:v>
                </c:pt>
                <c:pt idx="23">
                  <c:v>-143066.91894522309</c:v>
                </c:pt>
                <c:pt idx="24">
                  <c:v>-418449.53035826981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B8-49B7-B6AC-3D9C2158B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62432"/>
        <c:axId val="456458904"/>
      </c:scatterChart>
      <c:valAx>
        <c:axId val="456462432"/>
        <c:scaling>
          <c:orientation val="minMax"/>
        </c:scaling>
        <c:delete val="0"/>
        <c:axPos val="b"/>
        <c:title>
          <c:tx>
            <c:strRef>
              <c:f>РЕКУРС!$X$3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8904"/>
        <c:crosses val="autoZero"/>
        <c:crossBetween val="midCat"/>
      </c:valAx>
      <c:valAx>
        <c:axId val="456458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62432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РЕКУРС!$X$32:$X$56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АД_Регр_Р_2_без_x8!$C$31:$C$55</c:f>
              <c:numCache>
                <c:formatCode>General</c:formatCode>
                <c:ptCount val="25"/>
                <c:pt idx="0">
                  <c:v>-327123.95467874839</c:v>
                </c:pt>
                <c:pt idx="1">
                  <c:v>-329508.38484482584</c:v>
                </c:pt>
                <c:pt idx="2">
                  <c:v>133062.92801896238</c:v>
                </c:pt>
                <c:pt idx="3">
                  <c:v>188883.66218526894</c:v>
                </c:pt>
                <c:pt idx="4">
                  <c:v>-188295.19318751083</c:v>
                </c:pt>
                <c:pt idx="5">
                  <c:v>-10092.39957272727</c:v>
                </c:pt>
                <c:pt idx="6">
                  <c:v>-130327.13436109712</c:v>
                </c:pt>
                <c:pt idx="7">
                  <c:v>239726.87800431671</c:v>
                </c:pt>
                <c:pt idx="8">
                  <c:v>-18300.444795954973</c:v>
                </c:pt>
                <c:pt idx="9">
                  <c:v>892645.01207081228</c:v>
                </c:pt>
                <c:pt idx="10">
                  <c:v>1003615.0336386804</c:v>
                </c:pt>
                <c:pt idx="11">
                  <c:v>-1205076.9489302812</c:v>
                </c:pt>
                <c:pt idx="12">
                  <c:v>-335921.13211387675</c:v>
                </c:pt>
                <c:pt idx="13">
                  <c:v>-183665.12363745831</c:v>
                </c:pt>
                <c:pt idx="14">
                  <c:v>-348179.81959384307</c:v>
                </c:pt>
                <c:pt idx="15">
                  <c:v>-153339.31646694802</c:v>
                </c:pt>
                <c:pt idx="16">
                  <c:v>-1100898.38573681</c:v>
                </c:pt>
                <c:pt idx="17">
                  <c:v>90533.887159535661</c:v>
                </c:pt>
                <c:pt idx="18">
                  <c:v>1180017.7565385662</c:v>
                </c:pt>
                <c:pt idx="19">
                  <c:v>-614732.19210705534</c:v>
                </c:pt>
                <c:pt idx="20">
                  <c:v>1831634.4578222372</c:v>
                </c:pt>
                <c:pt idx="21">
                  <c:v>530720.23037694767</c:v>
                </c:pt>
                <c:pt idx="22">
                  <c:v>-583862.966484759</c:v>
                </c:pt>
                <c:pt idx="23">
                  <c:v>-143066.91894522309</c:v>
                </c:pt>
                <c:pt idx="24">
                  <c:v>-418449.53035826981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1B-462B-847F-C62C537D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63608"/>
        <c:axId val="456462824"/>
      </c:scatterChart>
      <c:valAx>
        <c:axId val="456463608"/>
        <c:scaling>
          <c:orientation val="minMax"/>
        </c:scaling>
        <c:delete val="0"/>
        <c:axPos val="b"/>
        <c:title>
          <c:tx>
            <c:strRef>
              <c:f>РЕКУРС!$X$4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62824"/>
        <c:crosses val="autoZero"/>
        <c:crossBetween val="midCat"/>
      </c:valAx>
      <c:valAx>
        <c:axId val="4564628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6360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РЕКУРС!$Y$32:$Y$56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АД_Регр_Р_2_без_x8!$C$31:$C$55</c:f>
              <c:numCache>
                <c:formatCode>General</c:formatCode>
                <c:ptCount val="25"/>
                <c:pt idx="0">
                  <c:v>-327123.95467874839</c:v>
                </c:pt>
                <c:pt idx="1">
                  <c:v>-329508.38484482584</c:v>
                </c:pt>
                <c:pt idx="2">
                  <c:v>133062.92801896238</c:v>
                </c:pt>
                <c:pt idx="3">
                  <c:v>188883.66218526894</c:v>
                </c:pt>
                <c:pt idx="4">
                  <c:v>-188295.19318751083</c:v>
                </c:pt>
                <c:pt idx="5">
                  <c:v>-10092.39957272727</c:v>
                </c:pt>
                <c:pt idx="6">
                  <c:v>-130327.13436109712</c:v>
                </c:pt>
                <c:pt idx="7">
                  <c:v>239726.87800431671</c:v>
                </c:pt>
                <c:pt idx="8">
                  <c:v>-18300.444795954973</c:v>
                </c:pt>
                <c:pt idx="9">
                  <c:v>892645.01207081228</c:v>
                </c:pt>
                <c:pt idx="10">
                  <c:v>1003615.0336386804</c:v>
                </c:pt>
                <c:pt idx="11">
                  <c:v>-1205076.9489302812</c:v>
                </c:pt>
                <c:pt idx="12">
                  <c:v>-335921.13211387675</c:v>
                </c:pt>
                <c:pt idx="13">
                  <c:v>-183665.12363745831</c:v>
                </c:pt>
                <c:pt idx="14">
                  <c:v>-348179.81959384307</c:v>
                </c:pt>
                <c:pt idx="15">
                  <c:v>-153339.31646694802</c:v>
                </c:pt>
                <c:pt idx="16">
                  <c:v>-1100898.38573681</c:v>
                </c:pt>
                <c:pt idx="17">
                  <c:v>90533.887159535661</c:v>
                </c:pt>
                <c:pt idx="18">
                  <c:v>1180017.7565385662</c:v>
                </c:pt>
                <c:pt idx="19">
                  <c:v>-614732.19210705534</c:v>
                </c:pt>
                <c:pt idx="20">
                  <c:v>1831634.4578222372</c:v>
                </c:pt>
                <c:pt idx="21">
                  <c:v>530720.23037694767</c:v>
                </c:pt>
                <c:pt idx="22">
                  <c:v>-583862.966484759</c:v>
                </c:pt>
                <c:pt idx="23">
                  <c:v>-143066.91894522309</c:v>
                </c:pt>
                <c:pt idx="24">
                  <c:v>-418449.53035826981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E7-47FF-8D6C-786CE7E24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65176"/>
        <c:axId val="456459296"/>
      </c:scatterChart>
      <c:valAx>
        <c:axId val="456465176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59296"/>
        <c:crosses val="autoZero"/>
        <c:crossBetween val="midCat"/>
      </c:valAx>
      <c:valAx>
        <c:axId val="4564592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6517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РЕКУРС!$Z$32:$Z$56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АД_Регр_Р_2_без_x8!$C$31:$C$55</c:f>
              <c:numCache>
                <c:formatCode>General</c:formatCode>
                <c:ptCount val="25"/>
                <c:pt idx="0">
                  <c:v>-327123.95467874839</c:v>
                </c:pt>
                <c:pt idx="1">
                  <c:v>-329508.38484482584</c:v>
                </c:pt>
                <c:pt idx="2">
                  <c:v>133062.92801896238</c:v>
                </c:pt>
                <c:pt idx="3">
                  <c:v>188883.66218526894</c:v>
                </c:pt>
                <c:pt idx="4">
                  <c:v>-188295.19318751083</c:v>
                </c:pt>
                <c:pt idx="5">
                  <c:v>-10092.39957272727</c:v>
                </c:pt>
                <c:pt idx="6">
                  <c:v>-130327.13436109712</c:v>
                </c:pt>
                <c:pt idx="7">
                  <c:v>239726.87800431671</c:v>
                </c:pt>
                <c:pt idx="8">
                  <c:v>-18300.444795954973</c:v>
                </c:pt>
                <c:pt idx="9">
                  <c:v>892645.01207081228</c:v>
                </c:pt>
                <c:pt idx="10">
                  <c:v>1003615.0336386804</c:v>
                </c:pt>
                <c:pt idx="11">
                  <c:v>-1205076.9489302812</c:v>
                </c:pt>
                <c:pt idx="12">
                  <c:v>-335921.13211387675</c:v>
                </c:pt>
                <c:pt idx="13">
                  <c:v>-183665.12363745831</c:v>
                </c:pt>
                <c:pt idx="14">
                  <c:v>-348179.81959384307</c:v>
                </c:pt>
                <c:pt idx="15">
                  <c:v>-153339.31646694802</c:v>
                </c:pt>
                <c:pt idx="16">
                  <c:v>-1100898.38573681</c:v>
                </c:pt>
                <c:pt idx="17">
                  <c:v>90533.887159535661</c:v>
                </c:pt>
                <c:pt idx="18">
                  <c:v>1180017.7565385662</c:v>
                </c:pt>
                <c:pt idx="19">
                  <c:v>-614732.19210705534</c:v>
                </c:pt>
                <c:pt idx="20">
                  <c:v>1831634.4578222372</c:v>
                </c:pt>
                <c:pt idx="21">
                  <c:v>530720.23037694767</c:v>
                </c:pt>
                <c:pt idx="22">
                  <c:v>-583862.966484759</c:v>
                </c:pt>
                <c:pt idx="23">
                  <c:v>-143066.91894522309</c:v>
                </c:pt>
                <c:pt idx="24">
                  <c:v>-418449.53035826981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65-4864-A722-F5AA61FDF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59688"/>
        <c:axId val="456460472"/>
      </c:scatterChart>
      <c:valAx>
        <c:axId val="456459688"/>
        <c:scaling>
          <c:orientation val="minMax"/>
        </c:scaling>
        <c:delete val="0"/>
        <c:axPos val="b"/>
        <c:title>
          <c:tx>
            <c:strRef>
              <c:f>РЕКУРС!$X$6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60472"/>
        <c:crosses val="autoZero"/>
        <c:crossBetween val="midCat"/>
      </c:valAx>
      <c:valAx>
        <c:axId val="456460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5968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РЕКУРС!$AA$32:$AA$56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АД_Регр_Р_2_без_x8!$C$31:$C$55</c:f>
              <c:numCache>
                <c:formatCode>General</c:formatCode>
                <c:ptCount val="25"/>
                <c:pt idx="0">
                  <c:v>-327123.95467874839</c:v>
                </c:pt>
                <c:pt idx="1">
                  <c:v>-329508.38484482584</c:v>
                </c:pt>
                <c:pt idx="2">
                  <c:v>133062.92801896238</c:v>
                </c:pt>
                <c:pt idx="3">
                  <c:v>188883.66218526894</c:v>
                </c:pt>
                <c:pt idx="4">
                  <c:v>-188295.19318751083</c:v>
                </c:pt>
                <c:pt idx="5">
                  <c:v>-10092.39957272727</c:v>
                </c:pt>
                <c:pt idx="6">
                  <c:v>-130327.13436109712</c:v>
                </c:pt>
                <c:pt idx="7">
                  <c:v>239726.87800431671</c:v>
                </c:pt>
                <c:pt idx="8">
                  <c:v>-18300.444795954973</c:v>
                </c:pt>
                <c:pt idx="9">
                  <c:v>892645.01207081228</c:v>
                </c:pt>
                <c:pt idx="10">
                  <c:v>1003615.0336386804</c:v>
                </c:pt>
                <c:pt idx="11">
                  <c:v>-1205076.9489302812</c:v>
                </c:pt>
                <c:pt idx="12">
                  <c:v>-335921.13211387675</c:v>
                </c:pt>
                <c:pt idx="13">
                  <c:v>-183665.12363745831</c:v>
                </c:pt>
                <c:pt idx="14">
                  <c:v>-348179.81959384307</c:v>
                </c:pt>
                <c:pt idx="15">
                  <c:v>-153339.31646694802</c:v>
                </c:pt>
                <c:pt idx="16">
                  <c:v>-1100898.38573681</c:v>
                </c:pt>
                <c:pt idx="17">
                  <c:v>90533.887159535661</c:v>
                </c:pt>
                <c:pt idx="18">
                  <c:v>1180017.7565385662</c:v>
                </c:pt>
                <c:pt idx="19">
                  <c:v>-614732.19210705534</c:v>
                </c:pt>
                <c:pt idx="20">
                  <c:v>1831634.4578222372</c:v>
                </c:pt>
                <c:pt idx="21">
                  <c:v>530720.23037694767</c:v>
                </c:pt>
                <c:pt idx="22">
                  <c:v>-583862.966484759</c:v>
                </c:pt>
                <c:pt idx="23">
                  <c:v>-143066.91894522309</c:v>
                </c:pt>
                <c:pt idx="24">
                  <c:v>-418449.53035826981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E6-4012-AED4-F536E0343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60864"/>
        <c:axId val="456461648"/>
      </c:scatterChart>
      <c:valAx>
        <c:axId val="456460864"/>
        <c:scaling>
          <c:orientation val="minMax"/>
        </c:scaling>
        <c:delete val="0"/>
        <c:axPos val="b"/>
        <c:title>
          <c:tx>
            <c:strRef>
              <c:f>РЕКУРС!$X$7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6461648"/>
        <c:crosses val="autoZero"/>
        <c:crossBetween val="midCat"/>
      </c:valAx>
      <c:valAx>
        <c:axId val="456461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6086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РЕКУРС!$AB$32:$AB$56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АД_Регр_Р_2_без_x8!$C$31:$C$55</c:f>
              <c:numCache>
                <c:formatCode>General</c:formatCode>
                <c:ptCount val="25"/>
                <c:pt idx="0">
                  <c:v>-327123.95467874839</c:v>
                </c:pt>
                <c:pt idx="1">
                  <c:v>-329508.38484482584</c:v>
                </c:pt>
                <c:pt idx="2">
                  <c:v>133062.92801896238</c:v>
                </c:pt>
                <c:pt idx="3">
                  <c:v>188883.66218526894</c:v>
                </c:pt>
                <c:pt idx="4">
                  <c:v>-188295.19318751083</c:v>
                </c:pt>
                <c:pt idx="5">
                  <c:v>-10092.39957272727</c:v>
                </c:pt>
                <c:pt idx="6">
                  <c:v>-130327.13436109712</c:v>
                </c:pt>
                <c:pt idx="7">
                  <c:v>239726.87800431671</c:v>
                </c:pt>
                <c:pt idx="8">
                  <c:v>-18300.444795954973</c:v>
                </c:pt>
                <c:pt idx="9">
                  <c:v>892645.01207081228</c:v>
                </c:pt>
                <c:pt idx="10">
                  <c:v>1003615.0336386804</c:v>
                </c:pt>
                <c:pt idx="11">
                  <c:v>-1205076.9489302812</c:v>
                </c:pt>
                <c:pt idx="12">
                  <c:v>-335921.13211387675</c:v>
                </c:pt>
                <c:pt idx="13">
                  <c:v>-183665.12363745831</c:v>
                </c:pt>
                <c:pt idx="14">
                  <c:v>-348179.81959384307</c:v>
                </c:pt>
                <c:pt idx="15">
                  <c:v>-153339.31646694802</c:v>
                </c:pt>
                <c:pt idx="16">
                  <c:v>-1100898.38573681</c:v>
                </c:pt>
                <c:pt idx="17">
                  <c:v>90533.887159535661</c:v>
                </c:pt>
                <c:pt idx="18">
                  <c:v>1180017.7565385662</c:v>
                </c:pt>
                <c:pt idx="19">
                  <c:v>-614732.19210705534</c:v>
                </c:pt>
                <c:pt idx="20">
                  <c:v>1831634.4578222372</c:v>
                </c:pt>
                <c:pt idx="21">
                  <c:v>530720.23037694767</c:v>
                </c:pt>
                <c:pt idx="22">
                  <c:v>-583862.966484759</c:v>
                </c:pt>
                <c:pt idx="23">
                  <c:v>-143066.91894522309</c:v>
                </c:pt>
                <c:pt idx="24">
                  <c:v>-418449.53035826981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EA-43AC-8EF6-6C0BF5F2A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62040"/>
        <c:axId val="459686200"/>
      </c:scatterChart>
      <c:valAx>
        <c:axId val="456462040"/>
        <c:scaling>
          <c:orientation val="minMax"/>
        </c:scaling>
        <c:delete val="0"/>
        <c:axPos val="b"/>
        <c:title>
          <c:tx>
            <c:strRef>
              <c:f>РЕКУРС!$X$9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6200"/>
        <c:crosses val="autoZero"/>
        <c:crossBetween val="midCat"/>
      </c:valAx>
      <c:valAx>
        <c:axId val="459686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6204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РЕКУРС!$V$32:$V$56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РЕКУРС!$U$32:$U$56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1A-47EA-96FC-C8FE9B2C2865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РЕКУРС!$V$32:$V$56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АД_Регр_Р_2_без_x8!$B$31:$B$55</c:f>
              <c:numCache>
                <c:formatCode>General</c:formatCode>
                <c:ptCount val="25"/>
                <c:pt idx="0">
                  <c:v>655621.85467874841</c:v>
                </c:pt>
                <c:pt idx="1">
                  <c:v>1024568.1848448259</c:v>
                </c:pt>
                <c:pt idx="2">
                  <c:v>1025971.0719810376</c:v>
                </c:pt>
                <c:pt idx="3">
                  <c:v>1181299.1378147311</c:v>
                </c:pt>
                <c:pt idx="4">
                  <c:v>1955771.8931875108</c:v>
                </c:pt>
                <c:pt idx="5">
                  <c:v>2198323.8995727273</c:v>
                </c:pt>
                <c:pt idx="6">
                  <c:v>2983599.534361097</c:v>
                </c:pt>
                <c:pt idx="7">
                  <c:v>3895427.7219956834</c:v>
                </c:pt>
                <c:pt idx="8">
                  <c:v>5278533.2447959548</c:v>
                </c:pt>
                <c:pt idx="9">
                  <c:v>5803614.0879291873</c:v>
                </c:pt>
                <c:pt idx="10">
                  <c:v>7245036.9663613196</c:v>
                </c:pt>
                <c:pt idx="11">
                  <c:v>8332049.3489302816</c:v>
                </c:pt>
                <c:pt idx="12">
                  <c:v>8711784.9321138766</c:v>
                </c:pt>
                <c:pt idx="13">
                  <c:v>10132437.923637459</c:v>
                </c:pt>
                <c:pt idx="14">
                  <c:v>11015050.319593843</c:v>
                </c:pt>
                <c:pt idx="15">
                  <c:v>11968236.716466948</c:v>
                </c:pt>
                <c:pt idx="16">
                  <c:v>13880424.085736809</c:v>
                </c:pt>
                <c:pt idx="17">
                  <c:v>13430329.012840465</c:v>
                </c:pt>
                <c:pt idx="18">
                  <c:v>13941516.443461433</c:v>
                </c:pt>
                <c:pt idx="19">
                  <c:v>17152921.692107055</c:v>
                </c:pt>
                <c:pt idx="20">
                  <c:v>16946091.542177763</c:v>
                </c:pt>
                <c:pt idx="21">
                  <c:v>19266344.069623053</c:v>
                </c:pt>
                <c:pt idx="22">
                  <c:v>20440537.466484759</c:v>
                </c:pt>
                <c:pt idx="23">
                  <c:v>21980051.238945223</c:v>
                </c:pt>
                <c:pt idx="24">
                  <c:v>23528349.390358269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1A-47EA-96FC-C8FE9B2C2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85808"/>
        <c:axId val="459686984"/>
      </c:scatterChart>
      <c:valAx>
        <c:axId val="459685808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6984"/>
        <c:crosses val="autoZero"/>
        <c:crossBetween val="midCat"/>
      </c:valAx>
      <c:valAx>
        <c:axId val="459686984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5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x3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РЕКУРС!$W$32:$W$56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РЕКУРС!$U$32:$U$56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69-476A-A902-B645FE3C45D6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РЕКУРС!$W$32:$W$56</c:f>
              <c:numCache>
                <c:formatCode>_(* #,##0.00_);_(* \(#,##0.00\);_(* "-"??_);_(@_)</c:formatCode>
                <c:ptCount val="25"/>
                <c:pt idx="0">
                  <c:v>5780.8727272727274</c:v>
                </c:pt>
                <c:pt idx="1">
                  <c:v>5823.0090909090904</c:v>
                </c:pt>
                <c:pt idx="2">
                  <c:v>5865.1454545454544</c:v>
                </c:pt>
                <c:pt idx="3">
                  <c:v>5907.2818181818184</c:v>
                </c:pt>
                <c:pt idx="4">
                  <c:v>5961.2363636363643</c:v>
                </c:pt>
                <c:pt idx="5">
                  <c:v>5998.1090909090908</c:v>
                </c:pt>
                <c:pt idx="6">
                  <c:v>6037.0181818181818</c:v>
                </c:pt>
                <c:pt idx="7">
                  <c:v>6062.090909090909</c:v>
                </c:pt>
                <c:pt idx="8">
                  <c:v>6095.181818181818</c:v>
                </c:pt>
                <c:pt idx="9">
                  <c:v>6174.727272727273</c:v>
                </c:pt>
                <c:pt idx="10">
                  <c:v>6217.909090909091</c:v>
                </c:pt>
                <c:pt idx="11">
                  <c:v>6358.6409090909092</c:v>
                </c:pt>
                <c:pt idx="12">
                  <c:v>6499.3727272727274</c:v>
                </c:pt>
                <c:pt idx="13">
                  <c:v>6536.4363636363641</c:v>
                </c:pt>
                <c:pt idx="14">
                  <c:v>6563.4363636363641</c:v>
                </c:pt>
                <c:pt idx="15">
                  <c:v>6561.4909090909086</c:v>
                </c:pt>
                <c:pt idx="16">
                  <c:v>6552.7818181818184</c:v>
                </c:pt>
                <c:pt idx="17">
                  <c:v>6584.0818181818177</c:v>
                </c:pt>
                <c:pt idx="18">
                  <c:v>6591.9072727272724</c:v>
                </c:pt>
                <c:pt idx="19">
                  <c:v>6595.5581818181818</c:v>
                </c:pt>
                <c:pt idx="20">
                  <c:v>6599.21</c:v>
                </c:pt>
                <c:pt idx="21">
                  <c:v>6602.8618181818174</c:v>
                </c:pt>
                <c:pt idx="22">
                  <c:v>6606.5136363636357</c:v>
                </c:pt>
                <c:pt idx="23">
                  <c:v>6610.1654545454548</c:v>
                </c:pt>
                <c:pt idx="24">
                  <c:v>6613.8172727272731</c:v>
                </c:pt>
              </c:numCache>
            </c:numRef>
          </c:xVal>
          <c:yVal>
            <c:numRef>
              <c:f>АД_Регр_Р_2_без_x8!$B$31:$B$55</c:f>
              <c:numCache>
                <c:formatCode>General</c:formatCode>
                <c:ptCount val="25"/>
                <c:pt idx="0">
                  <c:v>655621.85467874841</c:v>
                </c:pt>
                <c:pt idx="1">
                  <c:v>1024568.1848448259</c:v>
                </c:pt>
                <c:pt idx="2">
                  <c:v>1025971.0719810376</c:v>
                </c:pt>
                <c:pt idx="3">
                  <c:v>1181299.1378147311</c:v>
                </c:pt>
                <c:pt idx="4">
                  <c:v>1955771.8931875108</c:v>
                </c:pt>
                <c:pt idx="5">
                  <c:v>2198323.8995727273</c:v>
                </c:pt>
                <c:pt idx="6">
                  <c:v>2983599.534361097</c:v>
                </c:pt>
                <c:pt idx="7">
                  <c:v>3895427.7219956834</c:v>
                </c:pt>
                <c:pt idx="8">
                  <c:v>5278533.2447959548</c:v>
                </c:pt>
                <c:pt idx="9">
                  <c:v>5803614.0879291873</c:v>
                </c:pt>
                <c:pt idx="10">
                  <c:v>7245036.9663613196</c:v>
                </c:pt>
                <c:pt idx="11">
                  <c:v>8332049.3489302816</c:v>
                </c:pt>
                <c:pt idx="12">
                  <c:v>8711784.9321138766</c:v>
                </c:pt>
                <c:pt idx="13">
                  <c:v>10132437.923637459</c:v>
                </c:pt>
                <c:pt idx="14">
                  <c:v>11015050.319593843</c:v>
                </c:pt>
                <c:pt idx="15">
                  <c:v>11968236.716466948</c:v>
                </c:pt>
                <c:pt idx="16">
                  <c:v>13880424.085736809</c:v>
                </c:pt>
                <c:pt idx="17">
                  <c:v>13430329.012840465</c:v>
                </c:pt>
                <c:pt idx="18">
                  <c:v>13941516.443461433</c:v>
                </c:pt>
                <c:pt idx="19">
                  <c:v>17152921.692107055</c:v>
                </c:pt>
                <c:pt idx="20">
                  <c:v>16946091.542177763</c:v>
                </c:pt>
                <c:pt idx="21">
                  <c:v>19266344.069623053</c:v>
                </c:pt>
                <c:pt idx="22">
                  <c:v>20440537.466484759</c:v>
                </c:pt>
                <c:pt idx="23">
                  <c:v>21980051.238945223</c:v>
                </c:pt>
                <c:pt idx="24">
                  <c:v>23528349.390358269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69-476A-A902-B645FE3C4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86592"/>
        <c:axId val="459684632"/>
      </c:scatterChart>
      <c:valAx>
        <c:axId val="459686592"/>
        <c:scaling>
          <c:orientation val="minMax"/>
        </c:scaling>
        <c:delete val="0"/>
        <c:axPos val="b"/>
        <c:title>
          <c:tx>
            <c:strRef>
              <c:f>РЕКУРС!$X$3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4632"/>
        <c:crosses val="autoZero"/>
        <c:crossBetween val="midCat"/>
      </c:valAx>
      <c:valAx>
        <c:axId val="459684632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6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РЕКУРС!$X$32:$X$56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РЕКУРС!$U$32:$U$56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93-4671-B7A0-562F79EB508B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РЕКУРС!$X$32:$X$56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АД_Регр_Р_2_без_x8!$B$31:$B$55</c:f>
              <c:numCache>
                <c:formatCode>General</c:formatCode>
                <c:ptCount val="25"/>
                <c:pt idx="0">
                  <c:v>655621.85467874841</c:v>
                </c:pt>
                <c:pt idx="1">
                  <c:v>1024568.1848448259</c:v>
                </c:pt>
                <c:pt idx="2">
                  <c:v>1025971.0719810376</c:v>
                </c:pt>
                <c:pt idx="3">
                  <c:v>1181299.1378147311</c:v>
                </c:pt>
                <c:pt idx="4">
                  <c:v>1955771.8931875108</c:v>
                </c:pt>
                <c:pt idx="5">
                  <c:v>2198323.8995727273</c:v>
                </c:pt>
                <c:pt idx="6">
                  <c:v>2983599.534361097</c:v>
                </c:pt>
                <c:pt idx="7">
                  <c:v>3895427.7219956834</c:v>
                </c:pt>
                <c:pt idx="8">
                  <c:v>5278533.2447959548</c:v>
                </c:pt>
                <c:pt idx="9">
                  <c:v>5803614.0879291873</c:v>
                </c:pt>
                <c:pt idx="10">
                  <c:v>7245036.9663613196</c:v>
                </c:pt>
                <c:pt idx="11">
                  <c:v>8332049.3489302816</c:v>
                </c:pt>
                <c:pt idx="12">
                  <c:v>8711784.9321138766</c:v>
                </c:pt>
                <c:pt idx="13">
                  <c:v>10132437.923637459</c:v>
                </c:pt>
                <c:pt idx="14">
                  <c:v>11015050.319593843</c:v>
                </c:pt>
                <c:pt idx="15">
                  <c:v>11968236.716466948</c:v>
                </c:pt>
                <c:pt idx="16">
                  <c:v>13880424.085736809</c:v>
                </c:pt>
                <c:pt idx="17">
                  <c:v>13430329.012840465</c:v>
                </c:pt>
                <c:pt idx="18">
                  <c:v>13941516.443461433</c:v>
                </c:pt>
                <c:pt idx="19">
                  <c:v>17152921.692107055</c:v>
                </c:pt>
                <c:pt idx="20">
                  <c:v>16946091.542177763</c:v>
                </c:pt>
                <c:pt idx="21">
                  <c:v>19266344.069623053</c:v>
                </c:pt>
                <c:pt idx="22">
                  <c:v>20440537.466484759</c:v>
                </c:pt>
                <c:pt idx="23">
                  <c:v>21980051.238945223</c:v>
                </c:pt>
                <c:pt idx="24">
                  <c:v>23528349.390358269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93-4671-B7A0-562F79EB5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87376"/>
        <c:axId val="459683848"/>
      </c:scatterChart>
      <c:valAx>
        <c:axId val="459687376"/>
        <c:scaling>
          <c:orientation val="minMax"/>
        </c:scaling>
        <c:delete val="0"/>
        <c:axPos val="b"/>
        <c:title>
          <c:tx>
            <c:strRef>
              <c:f>РЕКУРС!$X$4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3848"/>
        <c:crosses val="autoZero"/>
        <c:crossBetween val="midCat"/>
      </c:valAx>
      <c:valAx>
        <c:axId val="459683848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7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РЕКУРС!$Y$32:$Y$56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РЕКУРС!$U$32:$U$56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27-4C08-8053-B84F7ED5902D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РЕКУРС!$Y$32:$Y$56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АД_Регр_Р_2_без_x8!$B$31:$B$55</c:f>
              <c:numCache>
                <c:formatCode>General</c:formatCode>
                <c:ptCount val="25"/>
                <c:pt idx="0">
                  <c:v>655621.85467874841</c:v>
                </c:pt>
                <c:pt idx="1">
                  <c:v>1024568.1848448259</c:v>
                </c:pt>
                <c:pt idx="2">
                  <c:v>1025971.0719810376</c:v>
                </c:pt>
                <c:pt idx="3">
                  <c:v>1181299.1378147311</c:v>
                </c:pt>
                <c:pt idx="4">
                  <c:v>1955771.8931875108</c:v>
                </c:pt>
                <c:pt idx="5">
                  <c:v>2198323.8995727273</c:v>
                </c:pt>
                <c:pt idx="6">
                  <c:v>2983599.534361097</c:v>
                </c:pt>
                <c:pt idx="7">
                  <c:v>3895427.7219956834</c:v>
                </c:pt>
                <c:pt idx="8">
                  <c:v>5278533.2447959548</c:v>
                </c:pt>
                <c:pt idx="9">
                  <c:v>5803614.0879291873</c:v>
                </c:pt>
                <c:pt idx="10">
                  <c:v>7245036.9663613196</c:v>
                </c:pt>
                <c:pt idx="11">
                  <c:v>8332049.3489302816</c:v>
                </c:pt>
                <c:pt idx="12">
                  <c:v>8711784.9321138766</c:v>
                </c:pt>
                <c:pt idx="13">
                  <c:v>10132437.923637459</c:v>
                </c:pt>
                <c:pt idx="14">
                  <c:v>11015050.319593843</c:v>
                </c:pt>
                <c:pt idx="15">
                  <c:v>11968236.716466948</c:v>
                </c:pt>
                <c:pt idx="16">
                  <c:v>13880424.085736809</c:v>
                </c:pt>
                <c:pt idx="17">
                  <c:v>13430329.012840465</c:v>
                </c:pt>
                <c:pt idx="18">
                  <c:v>13941516.443461433</c:v>
                </c:pt>
                <c:pt idx="19">
                  <c:v>17152921.692107055</c:v>
                </c:pt>
                <c:pt idx="20">
                  <c:v>16946091.542177763</c:v>
                </c:pt>
                <c:pt idx="21">
                  <c:v>19266344.069623053</c:v>
                </c:pt>
                <c:pt idx="22">
                  <c:v>20440537.466484759</c:v>
                </c:pt>
                <c:pt idx="23">
                  <c:v>21980051.238945223</c:v>
                </c:pt>
                <c:pt idx="24">
                  <c:v>23528349.390358269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27-4C08-8053-B84F7ED59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81888"/>
        <c:axId val="459684240"/>
      </c:scatterChart>
      <c:valAx>
        <c:axId val="459681888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4240"/>
        <c:crosses val="autoZero"/>
        <c:crossBetween val="midCat"/>
      </c:valAx>
      <c:valAx>
        <c:axId val="459684240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1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подбора</a:t>
            </a:r>
          </a:p>
        </c:rich>
      </c:tx>
      <c:layout>
        <c:manualLayout>
          <c:xMode val="edge"/>
          <c:yMode val="edge"/>
          <c:x val="0.23098944663167101"/>
          <c:y val="4.6204620462046202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РЕКУРС!$Z$32:$Z$56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РЕКУРС!$U$32:$U$56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83-417A-831B-D6E46C1B93C0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РЕКУРС!$Z$32:$Z$56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АД_Регр_Р_2_без_x8!$B$31:$B$55</c:f>
              <c:numCache>
                <c:formatCode>General</c:formatCode>
                <c:ptCount val="25"/>
                <c:pt idx="0">
                  <c:v>655621.85467874841</c:v>
                </c:pt>
                <c:pt idx="1">
                  <c:v>1024568.1848448259</c:v>
                </c:pt>
                <c:pt idx="2">
                  <c:v>1025971.0719810376</c:v>
                </c:pt>
                <c:pt idx="3">
                  <c:v>1181299.1378147311</c:v>
                </c:pt>
                <c:pt idx="4">
                  <c:v>1955771.8931875108</c:v>
                </c:pt>
                <c:pt idx="5">
                  <c:v>2198323.8995727273</c:v>
                </c:pt>
                <c:pt idx="6">
                  <c:v>2983599.534361097</c:v>
                </c:pt>
                <c:pt idx="7">
                  <c:v>3895427.7219956834</c:v>
                </c:pt>
                <c:pt idx="8">
                  <c:v>5278533.2447959548</c:v>
                </c:pt>
                <c:pt idx="9">
                  <c:v>5803614.0879291873</c:v>
                </c:pt>
                <c:pt idx="10">
                  <c:v>7245036.9663613196</c:v>
                </c:pt>
                <c:pt idx="11">
                  <c:v>8332049.3489302816</c:v>
                </c:pt>
                <c:pt idx="12">
                  <c:v>8711784.9321138766</c:v>
                </c:pt>
                <c:pt idx="13">
                  <c:v>10132437.923637459</c:v>
                </c:pt>
                <c:pt idx="14">
                  <c:v>11015050.319593843</c:v>
                </c:pt>
                <c:pt idx="15">
                  <c:v>11968236.716466948</c:v>
                </c:pt>
                <c:pt idx="16">
                  <c:v>13880424.085736809</c:v>
                </c:pt>
                <c:pt idx="17">
                  <c:v>13430329.012840465</c:v>
                </c:pt>
                <c:pt idx="18">
                  <c:v>13941516.443461433</c:v>
                </c:pt>
                <c:pt idx="19">
                  <c:v>17152921.692107055</c:v>
                </c:pt>
                <c:pt idx="20">
                  <c:v>16946091.542177763</c:v>
                </c:pt>
                <c:pt idx="21">
                  <c:v>19266344.069623053</c:v>
                </c:pt>
                <c:pt idx="22">
                  <c:v>20440537.466484759</c:v>
                </c:pt>
                <c:pt idx="23">
                  <c:v>21980051.238945223</c:v>
                </c:pt>
                <c:pt idx="24">
                  <c:v>23528349.390358269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883-417A-831B-D6E46C1B9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82672"/>
        <c:axId val="459688552"/>
      </c:scatterChart>
      <c:valAx>
        <c:axId val="459682672"/>
        <c:scaling>
          <c:orientation val="minMax"/>
        </c:scaling>
        <c:delete val="0"/>
        <c:axPos val="b"/>
        <c:title>
          <c:tx>
            <c:strRef>
              <c:f>РЕКУРС!$X$6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8552"/>
        <c:crosses val="autoZero"/>
        <c:crossBetween val="midCat"/>
      </c:valAx>
      <c:valAx>
        <c:axId val="459688552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2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РЕКУРС!$AA$32:$AA$56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РЕКУРС!$U$32:$U$56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A6-4CF3-AB6D-74C0576FFB7F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РЕКУРС!$AA$32:$AA$56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АД_Регр_Р_2_без_x8!$B$31:$B$55</c:f>
              <c:numCache>
                <c:formatCode>General</c:formatCode>
                <c:ptCount val="25"/>
                <c:pt idx="0">
                  <c:v>655621.85467874841</c:v>
                </c:pt>
                <c:pt idx="1">
                  <c:v>1024568.1848448259</c:v>
                </c:pt>
                <c:pt idx="2">
                  <c:v>1025971.0719810376</c:v>
                </c:pt>
                <c:pt idx="3">
                  <c:v>1181299.1378147311</c:v>
                </c:pt>
                <c:pt idx="4">
                  <c:v>1955771.8931875108</c:v>
                </c:pt>
                <c:pt idx="5">
                  <c:v>2198323.8995727273</c:v>
                </c:pt>
                <c:pt idx="6">
                  <c:v>2983599.534361097</c:v>
                </c:pt>
                <c:pt idx="7">
                  <c:v>3895427.7219956834</c:v>
                </c:pt>
                <c:pt idx="8">
                  <c:v>5278533.2447959548</c:v>
                </c:pt>
                <c:pt idx="9">
                  <c:v>5803614.0879291873</c:v>
                </c:pt>
                <c:pt idx="10">
                  <c:v>7245036.9663613196</c:v>
                </c:pt>
                <c:pt idx="11">
                  <c:v>8332049.3489302816</c:v>
                </c:pt>
                <c:pt idx="12">
                  <c:v>8711784.9321138766</c:v>
                </c:pt>
                <c:pt idx="13">
                  <c:v>10132437.923637459</c:v>
                </c:pt>
                <c:pt idx="14">
                  <c:v>11015050.319593843</c:v>
                </c:pt>
                <c:pt idx="15">
                  <c:v>11968236.716466948</c:v>
                </c:pt>
                <c:pt idx="16">
                  <c:v>13880424.085736809</c:v>
                </c:pt>
                <c:pt idx="17">
                  <c:v>13430329.012840465</c:v>
                </c:pt>
                <c:pt idx="18">
                  <c:v>13941516.443461433</c:v>
                </c:pt>
                <c:pt idx="19">
                  <c:v>17152921.692107055</c:v>
                </c:pt>
                <c:pt idx="20">
                  <c:v>16946091.542177763</c:v>
                </c:pt>
                <c:pt idx="21">
                  <c:v>19266344.069623053</c:v>
                </c:pt>
                <c:pt idx="22">
                  <c:v>20440537.466484759</c:v>
                </c:pt>
                <c:pt idx="23">
                  <c:v>21980051.238945223</c:v>
                </c:pt>
                <c:pt idx="24">
                  <c:v>23528349.390358269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6A6-4CF3-AB6D-74C0576FF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92864"/>
        <c:axId val="459688944"/>
      </c:scatterChart>
      <c:valAx>
        <c:axId val="459692864"/>
        <c:scaling>
          <c:orientation val="minMax"/>
        </c:scaling>
        <c:delete val="0"/>
        <c:axPos val="b"/>
        <c:title>
          <c:tx>
            <c:strRef>
              <c:f>РЕКУРС!$X$7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8944"/>
        <c:crosses val="autoZero"/>
        <c:crossBetween val="midCat"/>
      </c:valAx>
      <c:valAx>
        <c:axId val="459688944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92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РЕКУРС!$AB$32:$AB$56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РЕКУРС!$U$32:$U$56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48-401F-BAC9-A1E1AE3B06CF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РЕКУРС!$AB$32:$AB$56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АД_Регр_Р_2_без_x8!$B$31:$B$55</c:f>
              <c:numCache>
                <c:formatCode>General</c:formatCode>
                <c:ptCount val="25"/>
                <c:pt idx="0">
                  <c:v>655621.85467874841</c:v>
                </c:pt>
                <c:pt idx="1">
                  <c:v>1024568.1848448259</c:v>
                </c:pt>
                <c:pt idx="2">
                  <c:v>1025971.0719810376</c:v>
                </c:pt>
                <c:pt idx="3">
                  <c:v>1181299.1378147311</c:v>
                </c:pt>
                <c:pt idx="4">
                  <c:v>1955771.8931875108</c:v>
                </c:pt>
                <c:pt idx="5">
                  <c:v>2198323.8995727273</c:v>
                </c:pt>
                <c:pt idx="6">
                  <c:v>2983599.534361097</c:v>
                </c:pt>
                <c:pt idx="7">
                  <c:v>3895427.7219956834</c:v>
                </c:pt>
                <c:pt idx="8">
                  <c:v>5278533.2447959548</c:v>
                </c:pt>
                <c:pt idx="9">
                  <c:v>5803614.0879291873</c:v>
                </c:pt>
                <c:pt idx="10">
                  <c:v>7245036.9663613196</c:v>
                </c:pt>
                <c:pt idx="11">
                  <c:v>8332049.3489302816</c:v>
                </c:pt>
                <c:pt idx="12">
                  <c:v>8711784.9321138766</c:v>
                </c:pt>
                <c:pt idx="13">
                  <c:v>10132437.923637459</c:v>
                </c:pt>
                <c:pt idx="14">
                  <c:v>11015050.319593843</c:v>
                </c:pt>
                <c:pt idx="15">
                  <c:v>11968236.716466948</c:v>
                </c:pt>
                <c:pt idx="16">
                  <c:v>13880424.085736809</c:v>
                </c:pt>
                <c:pt idx="17">
                  <c:v>13430329.012840465</c:v>
                </c:pt>
                <c:pt idx="18">
                  <c:v>13941516.443461433</c:v>
                </c:pt>
                <c:pt idx="19">
                  <c:v>17152921.692107055</c:v>
                </c:pt>
                <c:pt idx="20">
                  <c:v>16946091.542177763</c:v>
                </c:pt>
                <c:pt idx="21">
                  <c:v>19266344.069623053</c:v>
                </c:pt>
                <c:pt idx="22">
                  <c:v>20440537.466484759</c:v>
                </c:pt>
                <c:pt idx="23">
                  <c:v>21980051.238945223</c:v>
                </c:pt>
                <c:pt idx="24">
                  <c:v>23528349.390358269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48-401F-BAC9-A1E1AE3B0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93256"/>
        <c:axId val="459687768"/>
      </c:scatterChart>
      <c:valAx>
        <c:axId val="459693256"/>
        <c:scaling>
          <c:orientation val="minMax"/>
        </c:scaling>
        <c:delete val="0"/>
        <c:axPos val="b"/>
        <c:title>
          <c:tx>
            <c:strRef>
              <c:f>РЕКУРС!$X$9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87768"/>
        <c:crosses val="autoZero"/>
        <c:crossBetween val="midCat"/>
      </c:valAx>
      <c:valAx>
        <c:axId val="459687768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93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АД_Регр_Р_2_без_x8!$F$31:$F$55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АД_Регр_Р_2_без_x8!$G$31:$G$55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DD-48C9-B88A-CE4BBB78D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89336"/>
        <c:axId val="459693648"/>
      </c:scatterChart>
      <c:valAx>
        <c:axId val="459689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693648"/>
        <c:crosses val="autoZero"/>
        <c:crossBetween val="midCat"/>
      </c:valAx>
      <c:valAx>
        <c:axId val="459693648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5968933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РЕКУРС!$AF$32:$AF$56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АД_Регр_Р_2_без_x8_x3!$C$30:$C$54</c:f>
              <c:numCache>
                <c:formatCode>General</c:formatCode>
                <c:ptCount val="25"/>
                <c:pt idx="0">
                  <c:v>-384389.56293154403</c:v>
                </c:pt>
                <c:pt idx="1">
                  <c:v>-371549.4739973254</c:v>
                </c:pt>
                <c:pt idx="2">
                  <c:v>119927.42979352491</c:v>
                </c:pt>
                <c:pt idx="3">
                  <c:v>194632.61681574211</c:v>
                </c:pt>
                <c:pt idx="4">
                  <c:v>-171647.84495201637</c:v>
                </c:pt>
                <c:pt idx="5">
                  <c:v>22727.641954255756</c:v>
                </c:pt>
                <c:pt idx="6">
                  <c:v>-102068.20122003322</c:v>
                </c:pt>
                <c:pt idx="7">
                  <c:v>249067.95183235407</c:v>
                </c:pt>
                <c:pt idx="8">
                  <c:v>-51661.761631159112</c:v>
                </c:pt>
                <c:pt idx="9">
                  <c:v>862700.85013663489</c:v>
                </c:pt>
                <c:pt idx="10">
                  <c:v>933606.48266454414</c:v>
                </c:pt>
                <c:pt idx="11">
                  <c:v>-1195504.7666393956</c:v>
                </c:pt>
                <c:pt idx="12">
                  <c:v>-199937.03839484323</c:v>
                </c:pt>
                <c:pt idx="13">
                  <c:v>-110341.45129459351</c:v>
                </c:pt>
                <c:pt idx="14">
                  <c:v>-317265.58485213481</c:v>
                </c:pt>
                <c:pt idx="15">
                  <c:v>-177859.42497043684</c:v>
                </c:pt>
                <c:pt idx="16">
                  <c:v>-1173147.2965204176</c:v>
                </c:pt>
                <c:pt idx="17">
                  <c:v>104695.93654074892</c:v>
                </c:pt>
                <c:pt idx="18">
                  <c:v>1224555.0003196783</c:v>
                </c:pt>
                <c:pt idx="19">
                  <c:v>-658431.39764723182</c:v>
                </c:pt>
                <c:pt idx="20">
                  <c:v>1835135.1166831441</c:v>
                </c:pt>
                <c:pt idx="21">
                  <c:v>502033.14497501403</c:v>
                </c:pt>
                <c:pt idx="22">
                  <c:v>-561973.15555868298</c:v>
                </c:pt>
                <c:pt idx="23">
                  <c:v>-130452.53247218952</c:v>
                </c:pt>
                <c:pt idx="24">
                  <c:v>-442852.67863368988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72-46D3-9328-1A5238976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89728"/>
        <c:axId val="459690120"/>
      </c:scatterChart>
      <c:valAx>
        <c:axId val="459689728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90120"/>
        <c:crosses val="autoZero"/>
        <c:crossBetween val="midCat"/>
      </c:valAx>
      <c:valAx>
        <c:axId val="459690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68972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РЕКУРС!$AG$32:$AG$56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АД_Регр_Р_2_без_x8_x3!$C$30:$C$54</c:f>
              <c:numCache>
                <c:formatCode>General</c:formatCode>
                <c:ptCount val="25"/>
                <c:pt idx="0">
                  <c:v>-384389.56293154403</c:v>
                </c:pt>
                <c:pt idx="1">
                  <c:v>-371549.4739973254</c:v>
                </c:pt>
                <c:pt idx="2">
                  <c:v>119927.42979352491</c:v>
                </c:pt>
                <c:pt idx="3">
                  <c:v>194632.61681574211</c:v>
                </c:pt>
                <c:pt idx="4">
                  <c:v>-171647.84495201637</c:v>
                </c:pt>
                <c:pt idx="5">
                  <c:v>22727.641954255756</c:v>
                </c:pt>
                <c:pt idx="6">
                  <c:v>-102068.20122003322</c:v>
                </c:pt>
                <c:pt idx="7">
                  <c:v>249067.95183235407</c:v>
                </c:pt>
                <c:pt idx="8">
                  <c:v>-51661.761631159112</c:v>
                </c:pt>
                <c:pt idx="9">
                  <c:v>862700.85013663489</c:v>
                </c:pt>
                <c:pt idx="10">
                  <c:v>933606.48266454414</c:v>
                </c:pt>
                <c:pt idx="11">
                  <c:v>-1195504.7666393956</c:v>
                </c:pt>
                <c:pt idx="12">
                  <c:v>-199937.03839484323</c:v>
                </c:pt>
                <c:pt idx="13">
                  <c:v>-110341.45129459351</c:v>
                </c:pt>
                <c:pt idx="14">
                  <c:v>-317265.58485213481</c:v>
                </c:pt>
                <c:pt idx="15">
                  <c:v>-177859.42497043684</c:v>
                </c:pt>
                <c:pt idx="16">
                  <c:v>-1173147.2965204176</c:v>
                </c:pt>
                <c:pt idx="17">
                  <c:v>104695.93654074892</c:v>
                </c:pt>
                <c:pt idx="18">
                  <c:v>1224555.0003196783</c:v>
                </c:pt>
                <c:pt idx="19">
                  <c:v>-658431.39764723182</c:v>
                </c:pt>
                <c:pt idx="20">
                  <c:v>1835135.1166831441</c:v>
                </c:pt>
                <c:pt idx="21">
                  <c:v>502033.14497501403</c:v>
                </c:pt>
                <c:pt idx="22">
                  <c:v>-561973.15555868298</c:v>
                </c:pt>
                <c:pt idx="23">
                  <c:v>-130452.53247218952</c:v>
                </c:pt>
                <c:pt idx="24">
                  <c:v>-442852.67863368988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53-4745-A59C-65D90B99A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91296"/>
        <c:axId val="459692080"/>
      </c:scatterChart>
      <c:valAx>
        <c:axId val="459691296"/>
        <c:scaling>
          <c:orientation val="minMax"/>
        </c:scaling>
        <c:delete val="0"/>
        <c:axPos val="b"/>
        <c:title>
          <c:tx>
            <c:strRef>
              <c:f>РЕКУРС!$X$4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92080"/>
        <c:crosses val="autoZero"/>
        <c:crossBetween val="midCat"/>
      </c:valAx>
      <c:valAx>
        <c:axId val="459692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69129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РЕКУРС!$AH$32:$AH$56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АД_Регр_Р_2_без_x8_x3!$C$30:$C$54</c:f>
              <c:numCache>
                <c:formatCode>General</c:formatCode>
                <c:ptCount val="25"/>
                <c:pt idx="0">
                  <c:v>-384389.56293154403</c:v>
                </c:pt>
                <c:pt idx="1">
                  <c:v>-371549.4739973254</c:v>
                </c:pt>
                <c:pt idx="2">
                  <c:v>119927.42979352491</c:v>
                </c:pt>
                <c:pt idx="3">
                  <c:v>194632.61681574211</c:v>
                </c:pt>
                <c:pt idx="4">
                  <c:v>-171647.84495201637</c:v>
                </c:pt>
                <c:pt idx="5">
                  <c:v>22727.641954255756</c:v>
                </c:pt>
                <c:pt idx="6">
                  <c:v>-102068.20122003322</c:v>
                </c:pt>
                <c:pt idx="7">
                  <c:v>249067.95183235407</c:v>
                </c:pt>
                <c:pt idx="8">
                  <c:v>-51661.761631159112</c:v>
                </c:pt>
                <c:pt idx="9">
                  <c:v>862700.85013663489</c:v>
                </c:pt>
                <c:pt idx="10">
                  <c:v>933606.48266454414</c:v>
                </c:pt>
                <c:pt idx="11">
                  <c:v>-1195504.7666393956</c:v>
                </c:pt>
                <c:pt idx="12">
                  <c:v>-199937.03839484323</c:v>
                </c:pt>
                <c:pt idx="13">
                  <c:v>-110341.45129459351</c:v>
                </c:pt>
                <c:pt idx="14">
                  <c:v>-317265.58485213481</c:v>
                </c:pt>
                <c:pt idx="15">
                  <c:v>-177859.42497043684</c:v>
                </c:pt>
                <c:pt idx="16">
                  <c:v>-1173147.2965204176</c:v>
                </c:pt>
                <c:pt idx="17">
                  <c:v>104695.93654074892</c:v>
                </c:pt>
                <c:pt idx="18">
                  <c:v>1224555.0003196783</c:v>
                </c:pt>
                <c:pt idx="19">
                  <c:v>-658431.39764723182</c:v>
                </c:pt>
                <c:pt idx="20">
                  <c:v>1835135.1166831441</c:v>
                </c:pt>
                <c:pt idx="21">
                  <c:v>502033.14497501403</c:v>
                </c:pt>
                <c:pt idx="22">
                  <c:v>-561973.15555868298</c:v>
                </c:pt>
                <c:pt idx="23">
                  <c:v>-130452.53247218952</c:v>
                </c:pt>
                <c:pt idx="24">
                  <c:v>-442852.67863368988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1B-48A5-9CA8-9E4BC3C82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94432"/>
        <c:axId val="459700704"/>
      </c:scatterChart>
      <c:valAx>
        <c:axId val="459694432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00704"/>
        <c:crosses val="autoZero"/>
        <c:crossBetween val="midCat"/>
      </c:valAx>
      <c:valAx>
        <c:axId val="459700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694432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РЕКУРС!$AI$32:$AI$56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АД_Регр_Р_2_без_x8_x3!$C$30:$C$54</c:f>
              <c:numCache>
                <c:formatCode>General</c:formatCode>
                <c:ptCount val="25"/>
                <c:pt idx="0">
                  <c:v>-384389.56293154403</c:v>
                </c:pt>
                <c:pt idx="1">
                  <c:v>-371549.4739973254</c:v>
                </c:pt>
                <c:pt idx="2">
                  <c:v>119927.42979352491</c:v>
                </c:pt>
                <c:pt idx="3">
                  <c:v>194632.61681574211</c:v>
                </c:pt>
                <c:pt idx="4">
                  <c:v>-171647.84495201637</c:v>
                </c:pt>
                <c:pt idx="5">
                  <c:v>22727.641954255756</c:v>
                </c:pt>
                <c:pt idx="6">
                  <c:v>-102068.20122003322</c:v>
                </c:pt>
                <c:pt idx="7">
                  <c:v>249067.95183235407</c:v>
                </c:pt>
                <c:pt idx="8">
                  <c:v>-51661.761631159112</c:v>
                </c:pt>
                <c:pt idx="9">
                  <c:v>862700.85013663489</c:v>
                </c:pt>
                <c:pt idx="10">
                  <c:v>933606.48266454414</c:v>
                </c:pt>
                <c:pt idx="11">
                  <c:v>-1195504.7666393956</c:v>
                </c:pt>
                <c:pt idx="12">
                  <c:v>-199937.03839484323</c:v>
                </c:pt>
                <c:pt idx="13">
                  <c:v>-110341.45129459351</c:v>
                </c:pt>
                <c:pt idx="14">
                  <c:v>-317265.58485213481</c:v>
                </c:pt>
                <c:pt idx="15">
                  <c:v>-177859.42497043684</c:v>
                </c:pt>
                <c:pt idx="16">
                  <c:v>-1173147.2965204176</c:v>
                </c:pt>
                <c:pt idx="17">
                  <c:v>104695.93654074892</c:v>
                </c:pt>
                <c:pt idx="18">
                  <c:v>1224555.0003196783</c:v>
                </c:pt>
                <c:pt idx="19">
                  <c:v>-658431.39764723182</c:v>
                </c:pt>
                <c:pt idx="20">
                  <c:v>1835135.1166831441</c:v>
                </c:pt>
                <c:pt idx="21">
                  <c:v>502033.14497501403</c:v>
                </c:pt>
                <c:pt idx="22">
                  <c:v>-561973.15555868298</c:v>
                </c:pt>
                <c:pt idx="23">
                  <c:v>-130452.53247218952</c:v>
                </c:pt>
                <c:pt idx="24">
                  <c:v>-442852.67863368988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06-4ED8-822D-E104A8C2D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97960"/>
        <c:axId val="459703840"/>
      </c:scatterChart>
      <c:valAx>
        <c:axId val="459697960"/>
        <c:scaling>
          <c:orientation val="minMax"/>
        </c:scaling>
        <c:delete val="0"/>
        <c:axPos val="b"/>
        <c:title>
          <c:tx>
            <c:strRef>
              <c:f>РЕКУРС!$X$6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03840"/>
        <c:crosses val="autoZero"/>
        <c:crossBetween val="midCat"/>
      </c:valAx>
      <c:valAx>
        <c:axId val="459703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69796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РЕКУРС!$AJ$32:$AJ$56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АД_Регр_Р_2_без_x8_x3!$C$30:$C$54</c:f>
              <c:numCache>
                <c:formatCode>General</c:formatCode>
                <c:ptCount val="25"/>
                <c:pt idx="0">
                  <c:v>-384389.56293154403</c:v>
                </c:pt>
                <c:pt idx="1">
                  <c:v>-371549.4739973254</c:v>
                </c:pt>
                <c:pt idx="2">
                  <c:v>119927.42979352491</c:v>
                </c:pt>
                <c:pt idx="3">
                  <c:v>194632.61681574211</c:v>
                </c:pt>
                <c:pt idx="4">
                  <c:v>-171647.84495201637</c:v>
                </c:pt>
                <c:pt idx="5">
                  <c:v>22727.641954255756</c:v>
                </c:pt>
                <c:pt idx="6">
                  <c:v>-102068.20122003322</c:v>
                </c:pt>
                <c:pt idx="7">
                  <c:v>249067.95183235407</c:v>
                </c:pt>
                <c:pt idx="8">
                  <c:v>-51661.761631159112</c:v>
                </c:pt>
                <c:pt idx="9">
                  <c:v>862700.85013663489</c:v>
                </c:pt>
                <c:pt idx="10">
                  <c:v>933606.48266454414</c:v>
                </c:pt>
                <c:pt idx="11">
                  <c:v>-1195504.7666393956</c:v>
                </c:pt>
                <c:pt idx="12">
                  <c:v>-199937.03839484323</c:v>
                </c:pt>
                <c:pt idx="13">
                  <c:v>-110341.45129459351</c:v>
                </c:pt>
                <c:pt idx="14">
                  <c:v>-317265.58485213481</c:v>
                </c:pt>
                <c:pt idx="15">
                  <c:v>-177859.42497043684</c:v>
                </c:pt>
                <c:pt idx="16">
                  <c:v>-1173147.2965204176</c:v>
                </c:pt>
                <c:pt idx="17">
                  <c:v>104695.93654074892</c:v>
                </c:pt>
                <c:pt idx="18">
                  <c:v>1224555.0003196783</c:v>
                </c:pt>
                <c:pt idx="19">
                  <c:v>-658431.39764723182</c:v>
                </c:pt>
                <c:pt idx="20">
                  <c:v>1835135.1166831441</c:v>
                </c:pt>
                <c:pt idx="21">
                  <c:v>502033.14497501403</c:v>
                </c:pt>
                <c:pt idx="22">
                  <c:v>-561973.15555868298</c:v>
                </c:pt>
                <c:pt idx="23">
                  <c:v>-130452.53247218952</c:v>
                </c:pt>
                <c:pt idx="24">
                  <c:v>-442852.67863368988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85-4967-8E05-B6423D02D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03056"/>
        <c:axId val="459695608"/>
      </c:scatterChart>
      <c:valAx>
        <c:axId val="459703056"/>
        <c:scaling>
          <c:orientation val="minMax"/>
        </c:scaling>
        <c:delete val="0"/>
        <c:axPos val="b"/>
        <c:title>
          <c:tx>
            <c:strRef>
              <c:f>РЕКУРС!$X$7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95608"/>
        <c:crosses val="autoZero"/>
        <c:crossBetween val="midCat"/>
      </c:valAx>
      <c:valAx>
        <c:axId val="459695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70305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РЕКУРС!$AK$32:$AK$56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АД_Регр_Р_2_без_x8_x3!$C$30:$C$54</c:f>
              <c:numCache>
                <c:formatCode>General</c:formatCode>
                <c:ptCount val="25"/>
                <c:pt idx="0">
                  <c:v>-384389.56293154403</c:v>
                </c:pt>
                <c:pt idx="1">
                  <c:v>-371549.4739973254</c:v>
                </c:pt>
                <c:pt idx="2">
                  <c:v>119927.42979352491</c:v>
                </c:pt>
                <c:pt idx="3">
                  <c:v>194632.61681574211</c:v>
                </c:pt>
                <c:pt idx="4">
                  <c:v>-171647.84495201637</c:v>
                </c:pt>
                <c:pt idx="5">
                  <c:v>22727.641954255756</c:v>
                </c:pt>
                <c:pt idx="6">
                  <c:v>-102068.20122003322</c:v>
                </c:pt>
                <c:pt idx="7">
                  <c:v>249067.95183235407</c:v>
                </c:pt>
                <c:pt idx="8">
                  <c:v>-51661.761631159112</c:v>
                </c:pt>
                <c:pt idx="9">
                  <c:v>862700.85013663489</c:v>
                </c:pt>
                <c:pt idx="10">
                  <c:v>933606.48266454414</c:v>
                </c:pt>
                <c:pt idx="11">
                  <c:v>-1195504.7666393956</c:v>
                </c:pt>
                <c:pt idx="12">
                  <c:v>-199937.03839484323</c:v>
                </c:pt>
                <c:pt idx="13">
                  <c:v>-110341.45129459351</c:v>
                </c:pt>
                <c:pt idx="14">
                  <c:v>-317265.58485213481</c:v>
                </c:pt>
                <c:pt idx="15">
                  <c:v>-177859.42497043684</c:v>
                </c:pt>
                <c:pt idx="16">
                  <c:v>-1173147.2965204176</c:v>
                </c:pt>
                <c:pt idx="17">
                  <c:v>104695.93654074892</c:v>
                </c:pt>
                <c:pt idx="18">
                  <c:v>1224555.0003196783</c:v>
                </c:pt>
                <c:pt idx="19">
                  <c:v>-658431.39764723182</c:v>
                </c:pt>
                <c:pt idx="20">
                  <c:v>1835135.1166831441</c:v>
                </c:pt>
                <c:pt idx="21">
                  <c:v>502033.14497501403</c:v>
                </c:pt>
                <c:pt idx="22">
                  <c:v>-561973.15555868298</c:v>
                </c:pt>
                <c:pt idx="23">
                  <c:v>-130452.53247218952</c:v>
                </c:pt>
                <c:pt idx="24">
                  <c:v>-442852.67863368988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0E-4A1D-AF8B-C5B5302E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03448"/>
        <c:axId val="459697568"/>
      </c:scatterChart>
      <c:valAx>
        <c:axId val="459703448"/>
        <c:scaling>
          <c:orientation val="minMax"/>
        </c:scaling>
        <c:delete val="0"/>
        <c:axPos val="b"/>
        <c:title>
          <c:tx>
            <c:strRef>
              <c:f>РЕКУРС!$X$9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97568"/>
        <c:crosses val="autoZero"/>
        <c:crossBetween val="midCat"/>
      </c:valAx>
      <c:valAx>
        <c:axId val="459697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70344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РЕКУРС!$AF$32:$AF$56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РЕКУРС!$AE$32:$AE$56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4D-4239-BAB0-CE6781468572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РЕКУРС!$AF$32:$AF$56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АД_Регр_Р_2_без_x8_x3!$B$30:$B$54</c:f>
              <c:numCache>
                <c:formatCode>General</c:formatCode>
                <c:ptCount val="25"/>
                <c:pt idx="0">
                  <c:v>712887.46293154405</c:v>
                </c:pt>
                <c:pt idx="1">
                  <c:v>1066609.2739973255</c:v>
                </c:pt>
                <c:pt idx="2">
                  <c:v>1039106.5702064751</c:v>
                </c:pt>
                <c:pt idx="3">
                  <c:v>1175550.1831842579</c:v>
                </c:pt>
                <c:pt idx="4">
                  <c:v>1939124.5449520163</c:v>
                </c:pt>
                <c:pt idx="5">
                  <c:v>2165503.8580457442</c:v>
                </c:pt>
                <c:pt idx="6">
                  <c:v>2955340.6012200331</c:v>
                </c:pt>
                <c:pt idx="7">
                  <c:v>3886086.648167646</c:v>
                </c:pt>
                <c:pt idx="8">
                  <c:v>5311894.5616311589</c:v>
                </c:pt>
                <c:pt idx="9">
                  <c:v>5833558.2498633647</c:v>
                </c:pt>
                <c:pt idx="10">
                  <c:v>7315045.5173354559</c:v>
                </c:pt>
                <c:pt idx="11">
                  <c:v>8322477.166639396</c:v>
                </c:pt>
                <c:pt idx="12">
                  <c:v>8575800.838394843</c:v>
                </c:pt>
                <c:pt idx="13">
                  <c:v>10059114.251294594</c:v>
                </c:pt>
                <c:pt idx="14">
                  <c:v>10984136.084852135</c:v>
                </c:pt>
                <c:pt idx="15">
                  <c:v>11992756.824970437</c:v>
                </c:pt>
                <c:pt idx="16">
                  <c:v>13952672.996520417</c:v>
                </c:pt>
                <c:pt idx="17">
                  <c:v>13416166.963459251</c:v>
                </c:pt>
                <c:pt idx="18">
                  <c:v>13896979.199680321</c:v>
                </c:pt>
                <c:pt idx="19">
                  <c:v>17196620.897647232</c:v>
                </c:pt>
                <c:pt idx="20">
                  <c:v>16942590.883316856</c:v>
                </c:pt>
                <c:pt idx="21">
                  <c:v>19295031.155024987</c:v>
                </c:pt>
                <c:pt idx="22">
                  <c:v>20418647.655558683</c:v>
                </c:pt>
                <c:pt idx="23">
                  <c:v>21967436.85247219</c:v>
                </c:pt>
                <c:pt idx="24">
                  <c:v>23552752.538633689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4D-4239-BAB0-CE6781468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06584"/>
        <c:axId val="459694824"/>
      </c:scatterChart>
      <c:valAx>
        <c:axId val="459706584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94824"/>
        <c:crosses val="autoZero"/>
        <c:crossBetween val="midCat"/>
      </c:valAx>
      <c:valAx>
        <c:axId val="459694824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06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x4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РЕКУРС!$AG$32:$AG$56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РЕКУРС!$AE$32:$AE$56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EE-4031-8B2E-7A576F969378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РЕКУРС!$AG$32:$AG$56</c:f>
              <c:numCache>
                <c:formatCode>_(* #,##0.00_);_(* \(#,##0.00\);_(* "-"??_);_(@_)</c:formatCode>
                <c:ptCount val="25"/>
                <c:pt idx="0">
                  <c:v>1212184</c:v>
                </c:pt>
                <c:pt idx="1">
                  <c:v>1272744</c:v>
                </c:pt>
                <c:pt idx="2">
                  <c:v>1444737</c:v>
                </c:pt>
                <c:pt idx="3">
                  <c:v>1841258</c:v>
                </c:pt>
                <c:pt idx="4">
                  <c:v>2255912</c:v>
                </c:pt>
                <c:pt idx="5">
                  <c:v>3297504</c:v>
                </c:pt>
                <c:pt idx="6">
                  <c:v>3905553</c:v>
                </c:pt>
                <c:pt idx="7">
                  <c:v>5346984</c:v>
                </c:pt>
                <c:pt idx="8">
                  <c:v>6142520</c:v>
                </c:pt>
                <c:pt idx="9">
                  <c:v>9506888</c:v>
                </c:pt>
                <c:pt idx="10">
                  <c:v>14877108</c:v>
                </c:pt>
                <c:pt idx="11">
                  <c:v>15356818</c:v>
                </c:pt>
                <c:pt idx="12">
                  <c:v>17905142</c:v>
                </c:pt>
                <c:pt idx="13">
                  <c:v>20169118</c:v>
                </c:pt>
                <c:pt idx="14">
                  <c:v>23445895</c:v>
                </c:pt>
                <c:pt idx="15">
                  <c:v>26546945</c:v>
                </c:pt>
                <c:pt idx="16">
                  <c:v>28890410</c:v>
                </c:pt>
                <c:pt idx="17">
                  <c:v>30078000</c:v>
                </c:pt>
                <c:pt idx="18">
                  <c:v>36338093</c:v>
                </c:pt>
                <c:pt idx="19">
                  <c:v>36604923</c:v>
                </c:pt>
                <c:pt idx="20">
                  <c:v>40602319</c:v>
                </c:pt>
                <c:pt idx="21">
                  <c:v>61757746</c:v>
                </c:pt>
                <c:pt idx="22">
                  <c:v>66739526</c:v>
                </c:pt>
                <c:pt idx="23">
                  <c:v>71721306</c:v>
                </c:pt>
                <c:pt idx="24">
                  <c:v>76703086</c:v>
                </c:pt>
              </c:numCache>
            </c:numRef>
          </c:xVal>
          <c:yVal>
            <c:numRef>
              <c:f>АД_Регр_Р_2_без_x8_x3!$B$30:$B$54</c:f>
              <c:numCache>
                <c:formatCode>General</c:formatCode>
                <c:ptCount val="25"/>
                <c:pt idx="0">
                  <c:v>712887.46293154405</c:v>
                </c:pt>
                <c:pt idx="1">
                  <c:v>1066609.2739973255</c:v>
                </c:pt>
                <c:pt idx="2">
                  <c:v>1039106.5702064751</c:v>
                </c:pt>
                <c:pt idx="3">
                  <c:v>1175550.1831842579</c:v>
                </c:pt>
                <c:pt idx="4">
                  <c:v>1939124.5449520163</c:v>
                </c:pt>
                <c:pt idx="5">
                  <c:v>2165503.8580457442</c:v>
                </c:pt>
                <c:pt idx="6">
                  <c:v>2955340.6012200331</c:v>
                </c:pt>
                <c:pt idx="7">
                  <c:v>3886086.648167646</c:v>
                </c:pt>
                <c:pt idx="8">
                  <c:v>5311894.5616311589</c:v>
                </c:pt>
                <c:pt idx="9">
                  <c:v>5833558.2498633647</c:v>
                </c:pt>
                <c:pt idx="10">
                  <c:v>7315045.5173354559</c:v>
                </c:pt>
                <c:pt idx="11">
                  <c:v>8322477.166639396</c:v>
                </c:pt>
                <c:pt idx="12">
                  <c:v>8575800.838394843</c:v>
                </c:pt>
                <c:pt idx="13">
                  <c:v>10059114.251294594</c:v>
                </c:pt>
                <c:pt idx="14">
                  <c:v>10984136.084852135</c:v>
                </c:pt>
                <c:pt idx="15">
                  <c:v>11992756.824970437</c:v>
                </c:pt>
                <c:pt idx="16">
                  <c:v>13952672.996520417</c:v>
                </c:pt>
                <c:pt idx="17">
                  <c:v>13416166.963459251</c:v>
                </c:pt>
                <c:pt idx="18">
                  <c:v>13896979.199680321</c:v>
                </c:pt>
                <c:pt idx="19">
                  <c:v>17196620.897647232</c:v>
                </c:pt>
                <c:pt idx="20">
                  <c:v>16942590.883316856</c:v>
                </c:pt>
                <c:pt idx="21">
                  <c:v>19295031.155024987</c:v>
                </c:pt>
                <c:pt idx="22">
                  <c:v>20418647.655558683</c:v>
                </c:pt>
                <c:pt idx="23">
                  <c:v>21967436.85247219</c:v>
                </c:pt>
                <c:pt idx="24">
                  <c:v>23552752.538633689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EE-4031-8B2E-7A576F969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96000"/>
        <c:axId val="459698352"/>
      </c:scatterChart>
      <c:valAx>
        <c:axId val="459696000"/>
        <c:scaling>
          <c:orientation val="minMax"/>
        </c:scaling>
        <c:delete val="0"/>
        <c:axPos val="b"/>
        <c:title>
          <c:tx>
            <c:strRef>
              <c:f>РЕКУРС!$X$4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98352"/>
        <c:crosses val="autoZero"/>
        <c:crossBetween val="midCat"/>
      </c:valAx>
      <c:valAx>
        <c:axId val="459698352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96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РЕКУРС!$AH$32:$AH$56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РЕКУРС!$AE$32:$AE$56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64-42A3-9B5B-308DE80EB970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РЕКУРС!$AH$32:$AH$56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АД_Регр_Р_2_без_x8_x3!$B$30:$B$54</c:f>
              <c:numCache>
                <c:formatCode>General</c:formatCode>
                <c:ptCount val="25"/>
                <c:pt idx="0">
                  <c:v>712887.46293154405</c:v>
                </c:pt>
                <c:pt idx="1">
                  <c:v>1066609.2739973255</c:v>
                </c:pt>
                <c:pt idx="2">
                  <c:v>1039106.5702064751</c:v>
                </c:pt>
                <c:pt idx="3">
                  <c:v>1175550.1831842579</c:v>
                </c:pt>
                <c:pt idx="4">
                  <c:v>1939124.5449520163</c:v>
                </c:pt>
                <c:pt idx="5">
                  <c:v>2165503.8580457442</c:v>
                </c:pt>
                <c:pt idx="6">
                  <c:v>2955340.6012200331</c:v>
                </c:pt>
                <c:pt idx="7">
                  <c:v>3886086.648167646</c:v>
                </c:pt>
                <c:pt idx="8">
                  <c:v>5311894.5616311589</c:v>
                </c:pt>
                <c:pt idx="9">
                  <c:v>5833558.2498633647</c:v>
                </c:pt>
                <c:pt idx="10">
                  <c:v>7315045.5173354559</c:v>
                </c:pt>
                <c:pt idx="11">
                  <c:v>8322477.166639396</c:v>
                </c:pt>
                <c:pt idx="12">
                  <c:v>8575800.838394843</c:v>
                </c:pt>
                <c:pt idx="13">
                  <c:v>10059114.251294594</c:v>
                </c:pt>
                <c:pt idx="14">
                  <c:v>10984136.084852135</c:v>
                </c:pt>
                <c:pt idx="15">
                  <c:v>11992756.824970437</c:v>
                </c:pt>
                <c:pt idx="16">
                  <c:v>13952672.996520417</c:v>
                </c:pt>
                <c:pt idx="17">
                  <c:v>13416166.963459251</c:v>
                </c:pt>
                <c:pt idx="18">
                  <c:v>13896979.199680321</c:v>
                </c:pt>
                <c:pt idx="19">
                  <c:v>17196620.897647232</c:v>
                </c:pt>
                <c:pt idx="20">
                  <c:v>16942590.883316856</c:v>
                </c:pt>
                <c:pt idx="21">
                  <c:v>19295031.155024987</c:v>
                </c:pt>
                <c:pt idx="22">
                  <c:v>20418647.655558683</c:v>
                </c:pt>
                <c:pt idx="23">
                  <c:v>21967436.85247219</c:v>
                </c:pt>
                <c:pt idx="24">
                  <c:v>23552752.538633689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F64-42A3-9B5B-308DE80EB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96784"/>
        <c:axId val="459698744"/>
      </c:scatterChart>
      <c:valAx>
        <c:axId val="459696784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98744"/>
        <c:crosses val="autoZero"/>
        <c:crossBetween val="midCat"/>
      </c:valAx>
      <c:valAx>
        <c:axId val="459698744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96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РЕКУРС!$AI$32:$AI$56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РЕКУРС!$AE$32:$AE$56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8B-496A-91F0-2151F71D4CC8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РЕКУРС!$AI$32:$AI$56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АД_Регр_Р_2_без_x8_x3!$B$30:$B$54</c:f>
              <c:numCache>
                <c:formatCode>General</c:formatCode>
                <c:ptCount val="25"/>
                <c:pt idx="0">
                  <c:v>712887.46293154405</c:v>
                </c:pt>
                <c:pt idx="1">
                  <c:v>1066609.2739973255</c:v>
                </c:pt>
                <c:pt idx="2">
                  <c:v>1039106.5702064751</c:v>
                </c:pt>
                <c:pt idx="3">
                  <c:v>1175550.1831842579</c:v>
                </c:pt>
                <c:pt idx="4">
                  <c:v>1939124.5449520163</c:v>
                </c:pt>
                <c:pt idx="5">
                  <c:v>2165503.8580457442</c:v>
                </c:pt>
                <c:pt idx="6">
                  <c:v>2955340.6012200331</c:v>
                </c:pt>
                <c:pt idx="7">
                  <c:v>3886086.648167646</c:v>
                </c:pt>
                <c:pt idx="8">
                  <c:v>5311894.5616311589</c:v>
                </c:pt>
                <c:pt idx="9">
                  <c:v>5833558.2498633647</c:v>
                </c:pt>
                <c:pt idx="10">
                  <c:v>7315045.5173354559</c:v>
                </c:pt>
                <c:pt idx="11">
                  <c:v>8322477.166639396</c:v>
                </c:pt>
                <c:pt idx="12">
                  <c:v>8575800.838394843</c:v>
                </c:pt>
                <c:pt idx="13">
                  <c:v>10059114.251294594</c:v>
                </c:pt>
                <c:pt idx="14">
                  <c:v>10984136.084852135</c:v>
                </c:pt>
                <c:pt idx="15">
                  <c:v>11992756.824970437</c:v>
                </c:pt>
                <c:pt idx="16">
                  <c:v>13952672.996520417</c:v>
                </c:pt>
                <c:pt idx="17">
                  <c:v>13416166.963459251</c:v>
                </c:pt>
                <c:pt idx="18">
                  <c:v>13896979.199680321</c:v>
                </c:pt>
                <c:pt idx="19">
                  <c:v>17196620.897647232</c:v>
                </c:pt>
                <c:pt idx="20">
                  <c:v>16942590.883316856</c:v>
                </c:pt>
                <c:pt idx="21">
                  <c:v>19295031.155024987</c:v>
                </c:pt>
                <c:pt idx="22">
                  <c:v>20418647.655558683</c:v>
                </c:pt>
                <c:pt idx="23">
                  <c:v>21967436.85247219</c:v>
                </c:pt>
                <c:pt idx="24">
                  <c:v>23552752.538633689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8B-496A-91F0-2151F71D4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97176"/>
        <c:axId val="459701880"/>
      </c:scatterChart>
      <c:valAx>
        <c:axId val="459697176"/>
        <c:scaling>
          <c:orientation val="minMax"/>
        </c:scaling>
        <c:delete val="0"/>
        <c:axPos val="b"/>
        <c:title>
          <c:tx>
            <c:strRef>
              <c:f>РЕКУРС!$X$6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01880"/>
        <c:crosses val="autoZero"/>
        <c:crossBetween val="midCat"/>
      </c:valAx>
      <c:valAx>
        <c:axId val="459701880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697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РЕКУРС!$AJ$32:$AJ$56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РЕКУРС!$AE$32:$AE$56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4D-4EBE-8271-EB14FAB5BD94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РЕКУРС!$AJ$32:$AJ$56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АД_Регр_Р_2_без_x8_x3!$B$30:$B$54</c:f>
              <c:numCache>
                <c:formatCode>General</c:formatCode>
                <c:ptCount val="25"/>
                <c:pt idx="0">
                  <c:v>712887.46293154405</c:v>
                </c:pt>
                <c:pt idx="1">
                  <c:v>1066609.2739973255</c:v>
                </c:pt>
                <c:pt idx="2">
                  <c:v>1039106.5702064751</c:v>
                </c:pt>
                <c:pt idx="3">
                  <c:v>1175550.1831842579</c:v>
                </c:pt>
                <c:pt idx="4">
                  <c:v>1939124.5449520163</c:v>
                </c:pt>
                <c:pt idx="5">
                  <c:v>2165503.8580457442</c:v>
                </c:pt>
                <c:pt idx="6">
                  <c:v>2955340.6012200331</c:v>
                </c:pt>
                <c:pt idx="7">
                  <c:v>3886086.648167646</c:v>
                </c:pt>
                <c:pt idx="8">
                  <c:v>5311894.5616311589</c:v>
                </c:pt>
                <c:pt idx="9">
                  <c:v>5833558.2498633647</c:v>
                </c:pt>
                <c:pt idx="10">
                  <c:v>7315045.5173354559</c:v>
                </c:pt>
                <c:pt idx="11">
                  <c:v>8322477.166639396</c:v>
                </c:pt>
                <c:pt idx="12">
                  <c:v>8575800.838394843</c:v>
                </c:pt>
                <c:pt idx="13">
                  <c:v>10059114.251294594</c:v>
                </c:pt>
                <c:pt idx="14">
                  <c:v>10984136.084852135</c:v>
                </c:pt>
                <c:pt idx="15">
                  <c:v>11992756.824970437</c:v>
                </c:pt>
                <c:pt idx="16">
                  <c:v>13952672.996520417</c:v>
                </c:pt>
                <c:pt idx="17">
                  <c:v>13416166.963459251</c:v>
                </c:pt>
                <c:pt idx="18">
                  <c:v>13896979.199680321</c:v>
                </c:pt>
                <c:pt idx="19">
                  <c:v>17196620.897647232</c:v>
                </c:pt>
                <c:pt idx="20">
                  <c:v>16942590.883316856</c:v>
                </c:pt>
                <c:pt idx="21">
                  <c:v>19295031.155024987</c:v>
                </c:pt>
                <c:pt idx="22">
                  <c:v>20418647.655558683</c:v>
                </c:pt>
                <c:pt idx="23">
                  <c:v>21967436.85247219</c:v>
                </c:pt>
                <c:pt idx="24">
                  <c:v>23552752.538633689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14D-4EBE-8271-EB14FAB5B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01096"/>
        <c:axId val="459701488"/>
      </c:scatterChart>
      <c:valAx>
        <c:axId val="459701096"/>
        <c:scaling>
          <c:orientation val="minMax"/>
        </c:scaling>
        <c:delete val="0"/>
        <c:axPos val="b"/>
        <c:title>
          <c:tx>
            <c:strRef>
              <c:f>РЕКУРС!$X$7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01488"/>
        <c:crosses val="autoZero"/>
        <c:crossBetween val="midCat"/>
      </c:valAx>
      <c:valAx>
        <c:axId val="459701488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01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РЕКУРС!$AK$32:$AK$56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РЕКУРС!$AE$32:$AE$56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39-4336-B0B8-860289117AF9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РЕКУРС!$AK$32:$AK$56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АД_Регр_Р_2_без_x8_x3!$B$30:$B$54</c:f>
              <c:numCache>
                <c:formatCode>General</c:formatCode>
                <c:ptCount val="25"/>
                <c:pt idx="0">
                  <c:v>712887.46293154405</c:v>
                </c:pt>
                <c:pt idx="1">
                  <c:v>1066609.2739973255</c:v>
                </c:pt>
                <c:pt idx="2">
                  <c:v>1039106.5702064751</c:v>
                </c:pt>
                <c:pt idx="3">
                  <c:v>1175550.1831842579</c:v>
                </c:pt>
                <c:pt idx="4">
                  <c:v>1939124.5449520163</c:v>
                </c:pt>
                <c:pt idx="5">
                  <c:v>2165503.8580457442</c:v>
                </c:pt>
                <c:pt idx="6">
                  <c:v>2955340.6012200331</c:v>
                </c:pt>
                <c:pt idx="7">
                  <c:v>3886086.648167646</c:v>
                </c:pt>
                <c:pt idx="8">
                  <c:v>5311894.5616311589</c:v>
                </c:pt>
                <c:pt idx="9">
                  <c:v>5833558.2498633647</c:v>
                </c:pt>
                <c:pt idx="10">
                  <c:v>7315045.5173354559</c:v>
                </c:pt>
                <c:pt idx="11">
                  <c:v>8322477.166639396</c:v>
                </c:pt>
                <c:pt idx="12">
                  <c:v>8575800.838394843</c:v>
                </c:pt>
                <c:pt idx="13">
                  <c:v>10059114.251294594</c:v>
                </c:pt>
                <c:pt idx="14">
                  <c:v>10984136.084852135</c:v>
                </c:pt>
                <c:pt idx="15">
                  <c:v>11992756.824970437</c:v>
                </c:pt>
                <c:pt idx="16">
                  <c:v>13952672.996520417</c:v>
                </c:pt>
                <c:pt idx="17">
                  <c:v>13416166.963459251</c:v>
                </c:pt>
                <c:pt idx="18">
                  <c:v>13896979.199680321</c:v>
                </c:pt>
                <c:pt idx="19">
                  <c:v>17196620.897647232</c:v>
                </c:pt>
                <c:pt idx="20">
                  <c:v>16942590.883316856</c:v>
                </c:pt>
                <c:pt idx="21">
                  <c:v>19295031.155024987</c:v>
                </c:pt>
                <c:pt idx="22">
                  <c:v>20418647.655558683</c:v>
                </c:pt>
                <c:pt idx="23">
                  <c:v>21967436.85247219</c:v>
                </c:pt>
                <c:pt idx="24">
                  <c:v>23552752.538633689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39-4336-B0B8-860289117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02664"/>
        <c:axId val="459705016"/>
      </c:scatterChart>
      <c:valAx>
        <c:axId val="459702664"/>
        <c:scaling>
          <c:orientation val="minMax"/>
        </c:scaling>
        <c:delete val="0"/>
        <c:axPos val="b"/>
        <c:title>
          <c:tx>
            <c:strRef>
              <c:f>РЕКУРС!$X$9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05016"/>
        <c:crosses val="autoZero"/>
        <c:crossBetween val="midCat"/>
      </c:valAx>
      <c:valAx>
        <c:axId val="459705016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02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АД_Регр_Р_2_без_x8_x3!$F$30:$F$54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АД_Регр_Р_2_без_x8_x3!$G$30:$G$54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17-49F1-AA23-C6951E01D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05800"/>
        <c:axId val="459706192"/>
      </c:scatterChart>
      <c:valAx>
        <c:axId val="459705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706192"/>
        <c:crosses val="autoZero"/>
        <c:crossBetween val="midCat"/>
      </c:valAx>
      <c:valAx>
        <c:axId val="459706192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5970580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РЕКУРС!$AO$32:$AO$56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АД_Регр_Р_2_без_x8_x3_x4!$C$29:$C$53</c:f>
              <c:numCache>
                <c:formatCode>General</c:formatCode>
                <c:ptCount val="25"/>
                <c:pt idx="0">
                  <c:v>-273261.87824621506</c:v>
                </c:pt>
                <c:pt idx="1">
                  <c:v>-246278.35529697733</c:v>
                </c:pt>
                <c:pt idx="2">
                  <c:v>68484.330963292159</c:v>
                </c:pt>
                <c:pt idx="3">
                  <c:v>22899.266748167807</c:v>
                </c:pt>
                <c:pt idx="4">
                  <c:v>-172950.65573607618</c:v>
                </c:pt>
                <c:pt idx="5">
                  <c:v>-86616.219436198473</c:v>
                </c:pt>
                <c:pt idx="6">
                  <c:v>-129056.18550213287</c:v>
                </c:pt>
                <c:pt idx="7">
                  <c:v>346971.0695277038</c:v>
                </c:pt>
                <c:pt idx="8">
                  <c:v>259993.71386287175</c:v>
                </c:pt>
                <c:pt idx="9">
                  <c:v>772400.65358839557</c:v>
                </c:pt>
                <c:pt idx="10">
                  <c:v>824354.13107431866</c:v>
                </c:pt>
                <c:pt idx="11">
                  <c:v>-1380673.7553806752</c:v>
                </c:pt>
                <c:pt idx="12">
                  <c:v>-74965.66002341453</c:v>
                </c:pt>
                <c:pt idx="13">
                  <c:v>-119580.07061646692</c:v>
                </c:pt>
                <c:pt idx="14">
                  <c:v>-277932.61787712015</c:v>
                </c:pt>
                <c:pt idx="15">
                  <c:v>-51858.253740852699</c:v>
                </c:pt>
                <c:pt idx="16">
                  <c:v>-1200106.0055465698</c:v>
                </c:pt>
                <c:pt idx="17">
                  <c:v>-196022.81397682615</c:v>
                </c:pt>
                <c:pt idx="18">
                  <c:v>1197368.3481612839</c:v>
                </c:pt>
                <c:pt idx="19">
                  <c:v>-996039.2987299785</c:v>
                </c:pt>
                <c:pt idx="20">
                  <c:v>1707679.9096311294</c:v>
                </c:pt>
                <c:pt idx="21">
                  <c:v>1057379.1530156992</c:v>
                </c:pt>
                <c:pt idx="22">
                  <c:v>-280016.57173161209</c:v>
                </c:pt>
                <c:pt idx="23">
                  <c:v>-214316.02427681163</c:v>
                </c:pt>
                <c:pt idx="24">
                  <c:v>-557856.21045501158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2C-4DDE-BF43-48C8FCAD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12464"/>
        <c:axId val="459709328"/>
      </c:scatterChart>
      <c:valAx>
        <c:axId val="459712464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09328"/>
        <c:crosses val="autoZero"/>
        <c:crossBetween val="midCat"/>
      </c:valAx>
      <c:valAx>
        <c:axId val="459709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71246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РЕКУРС!$AP$32:$AP$56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АД_Регр_Р_2_без_x8_x3_x4!$C$29:$C$53</c:f>
              <c:numCache>
                <c:formatCode>General</c:formatCode>
                <c:ptCount val="25"/>
                <c:pt idx="0">
                  <c:v>-273261.87824621506</c:v>
                </c:pt>
                <c:pt idx="1">
                  <c:v>-246278.35529697733</c:v>
                </c:pt>
                <c:pt idx="2">
                  <c:v>68484.330963292159</c:v>
                </c:pt>
                <c:pt idx="3">
                  <c:v>22899.266748167807</c:v>
                </c:pt>
                <c:pt idx="4">
                  <c:v>-172950.65573607618</c:v>
                </c:pt>
                <c:pt idx="5">
                  <c:v>-86616.219436198473</c:v>
                </c:pt>
                <c:pt idx="6">
                  <c:v>-129056.18550213287</c:v>
                </c:pt>
                <c:pt idx="7">
                  <c:v>346971.0695277038</c:v>
                </c:pt>
                <c:pt idx="8">
                  <c:v>259993.71386287175</c:v>
                </c:pt>
                <c:pt idx="9">
                  <c:v>772400.65358839557</c:v>
                </c:pt>
                <c:pt idx="10">
                  <c:v>824354.13107431866</c:v>
                </c:pt>
                <c:pt idx="11">
                  <c:v>-1380673.7553806752</c:v>
                </c:pt>
                <c:pt idx="12">
                  <c:v>-74965.66002341453</c:v>
                </c:pt>
                <c:pt idx="13">
                  <c:v>-119580.07061646692</c:v>
                </c:pt>
                <c:pt idx="14">
                  <c:v>-277932.61787712015</c:v>
                </c:pt>
                <c:pt idx="15">
                  <c:v>-51858.253740852699</c:v>
                </c:pt>
                <c:pt idx="16">
                  <c:v>-1200106.0055465698</c:v>
                </c:pt>
                <c:pt idx="17">
                  <c:v>-196022.81397682615</c:v>
                </c:pt>
                <c:pt idx="18">
                  <c:v>1197368.3481612839</c:v>
                </c:pt>
                <c:pt idx="19">
                  <c:v>-996039.2987299785</c:v>
                </c:pt>
                <c:pt idx="20">
                  <c:v>1707679.9096311294</c:v>
                </c:pt>
                <c:pt idx="21">
                  <c:v>1057379.1530156992</c:v>
                </c:pt>
                <c:pt idx="22">
                  <c:v>-280016.57173161209</c:v>
                </c:pt>
                <c:pt idx="23">
                  <c:v>-214316.02427681163</c:v>
                </c:pt>
                <c:pt idx="24">
                  <c:v>-557856.21045501158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63-4822-9430-87C080A64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10112"/>
        <c:axId val="459709720"/>
      </c:scatterChart>
      <c:valAx>
        <c:axId val="459710112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09720"/>
        <c:crosses val="autoZero"/>
        <c:crossBetween val="midCat"/>
      </c:valAx>
      <c:valAx>
        <c:axId val="459709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710112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РЕКУРС!$AQ$32:$AQ$56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АД_Регр_Р_2_без_x8_x3_x4!$C$29:$C$53</c:f>
              <c:numCache>
                <c:formatCode>General</c:formatCode>
                <c:ptCount val="25"/>
                <c:pt idx="0">
                  <c:v>-273261.87824621506</c:v>
                </c:pt>
                <c:pt idx="1">
                  <c:v>-246278.35529697733</c:v>
                </c:pt>
                <c:pt idx="2">
                  <c:v>68484.330963292159</c:v>
                </c:pt>
                <c:pt idx="3">
                  <c:v>22899.266748167807</c:v>
                </c:pt>
                <c:pt idx="4">
                  <c:v>-172950.65573607618</c:v>
                </c:pt>
                <c:pt idx="5">
                  <c:v>-86616.219436198473</c:v>
                </c:pt>
                <c:pt idx="6">
                  <c:v>-129056.18550213287</c:v>
                </c:pt>
                <c:pt idx="7">
                  <c:v>346971.0695277038</c:v>
                </c:pt>
                <c:pt idx="8">
                  <c:v>259993.71386287175</c:v>
                </c:pt>
                <c:pt idx="9">
                  <c:v>772400.65358839557</c:v>
                </c:pt>
                <c:pt idx="10">
                  <c:v>824354.13107431866</c:v>
                </c:pt>
                <c:pt idx="11">
                  <c:v>-1380673.7553806752</c:v>
                </c:pt>
                <c:pt idx="12">
                  <c:v>-74965.66002341453</c:v>
                </c:pt>
                <c:pt idx="13">
                  <c:v>-119580.07061646692</c:v>
                </c:pt>
                <c:pt idx="14">
                  <c:v>-277932.61787712015</c:v>
                </c:pt>
                <c:pt idx="15">
                  <c:v>-51858.253740852699</c:v>
                </c:pt>
                <c:pt idx="16">
                  <c:v>-1200106.0055465698</c:v>
                </c:pt>
                <c:pt idx="17">
                  <c:v>-196022.81397682615</c:v>
                </c:pt>
                <c:pt idx="18">
                  <c:v>1197368.3481612839</c:v>
                </c:pt>
                <c:pt idx="19">
                  <c:v>-996039.2987299785</c:v>
                </c:pt>
                <c:pt idx="20">
                  <c:v>1707679.9096311294</c:v>
                </c:pt>
                <c:pt idx="21">
                  <c:v>1057379.1530156992</c:v>
                </c:pt>
                <c:pt idx="22">
                  <c:v>-280016.57173161209</c:v>
                </c:pt>
                <c:pt idx="23">
                  <c:v>-214316.02427681163</c:v>
                </c:pt>
                <c:pt idx="24">
                  <c:v>-557856.21045501158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A3-40B7-B8D3-D3DC91A30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10896"/>
        <c:axId val="459711288"/>
      </c:scatterChart>
      <c:valAx>
        <c:axId val="459710896"/>
        <c:scaling>
          <c:orientation val="minMax"/>
        </c:scaling>
        <c:delete val="0"/>
        <c:axPos val="b"/>
        <c:title>
          <c:tx>
            <c:strRef>
              <c:f>РЕКУРС!$X$6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11288"/>
        <c:crosses val="autoZero"/>
        <c:crossBetween val="midCat"/>
      </c:valAx>
      <c:valAx>
        <c:axId val="459711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71089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РЕКУРС!$AR$32:$AR$56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АД_Регр_Р_2_без_x8_x3_x4!$C$29:$C$53</c:f>
              <c:numCache>
                <c:formatCode>General</c:formatCode>
                <c:ptCount val="25"/>
                <c:pt idx="0">
                  <c:v>-273261.87824621506</c:v>
                </c:pt>
                <c:pt idx="1">
                  <c:v>-246278.35529697733</c:v>
                </c:pt>
                <c:pt idx="2">
                  <c:v>68484.330963292159</c:v>
                </c:pt>
                <c:pt idx="3">
                  <c:v>22899.266748167807</c:v>
                </c:pt>
                <c:pt idx="4">
                  <c:v>-172950.65573607618</c:v>
                </c:pt>
                <c:pt idx="5">
                  <c:v>-86616.219436198473</c:v>
                </c:pt>
                <c:pt idx="6">
                  <c:v>-129056.18550213287</c:v>
                </c:pt>
                <c:pt idx="7">
                  <c:v>346971.0695277038</c:v>
                </c:pt>
                <c:pt idx="8">
                  <c:v>259993.71386287175</c:v>
                </c:pt>
                <c:pt idx="9">
                  <c:v>772400.65358839557</c:v>
                </c:pt>
                <c:pt idx="10">
                  <c:v>824354.13107431866</c:v>
                </c:pt>
                <c:pt idx="11">
                  <c:v>-1380673.7553806752</c:v>
                </c:pt>
                <c:pt idx="12">
                  <c:v>-74965.66002341453</c:v>
                </c:pt>
                <c:pt idx="13">
                  <c:v>-119580.07061646692</c:v>
                </c:pt>
                <c:pt idx="14">
                  <c:v>-277932.61787712015</c:v>
                </c:pt>
                <c:pt idx="15">
                  <c:v>-51858.253740852699</c:v>
                </c:pt>
                <c:pt idx="16">
                  <c:v>-1200106.0055465698</c:v>
                </c:pt>
                <c:pt idx="17">
                  <c:v>-196022.81397682615</c:v>
                </c:pt>
                <c:pt idx="18">
                  <c:v>1197368.3481612839</c:v>
                </c:pt>
                <c:pt idx="19">
                  <c:v>-996039.2987299785</c:v>
                </c:pt>
                <c:pt idx="20">
                  <c:v>1707679.9096311294</c:v>
                </c:pt>
                <c:pt idx="21">
                  <c:v>1057379.1530156992</c:v>
                </c:pt>
                <c:pt idx="22">
                  <c:v>-280016.57173161209</c:v>
                </c:pt>
                <c:pt idx="23">
                  <c:v>-214316.02427681163</c:v>
                </c:pt>
                <c:pt idx="24">
                  <c:v>-557856.21045501158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33-49A5-9C3E-04EC9AC4E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07368"/>
        <c:axId val="459711680"/>
      </c:scatterChart>
      <c:valAx>
        <c:axId val="459707368"/>
        <c:scaling>
          <c:orientation val="minMax"/>
        </c:scaling>
        <c:delete val="0"/>
        <c:axPos val="b"/>
        <c:title>
          <c:tx>
            <c:strRef>
              <c:f>РЕКУРС!$X$7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11680"/>
        <c:crosses val="autoZero"/>
        <c:crossBetween val="midCat"/>
      </c:valAx>
      <c:valAx>
        <c:axId val="459711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70736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РЕКУРС!$AS$32:$AS$56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АД_Регр_Р_2_без_x8_x3_x4!$C$29:$C$53</c:f>
              <c:numCache>
                <c:formatCode>General</c:formatCode>
                <c:ptCount val="25"/>
                <c:pt idx="0">
                  <c:v>-273261.87824621506</c:v>
                </c:pt>
                <c:pt idx="1">
                  <c:v>-246278.35529697733</c:v>
                </c:pt>
                <c:pt idx="2">
                  <c:v>68484.330963292159</c:v>
                </c:pt>
                <c:pt idx="3">
                  <c:v>22899.266748167807</c:v>
                </c:pt>
                <c:pt idx="4">
                  <c:v>-172950.65573607618</c:v>
                </c:pt>
                <c:pt idx="5">
                  <c:v>-86616.219436198473</c:v>
                </c:pt>
                <c:pt idx="6">
                  <c:v>-129056.18550213287</c:v>
                </c:pt>
                <c:pt idx="7">
                  <c:v>346971.0695277038</c:v>
                </c:pt>
                <c:pt idx="8">
                  <c:v>259993.71386287175</c:v>
                </c:pt>
                <c:pt idx="9">
                  <c:v>772400.65358839557</c:v>
                </c:pt>
                <c:pt idx="10">
                  <c:v>824354.13107431866</c:v>
                </c:pt>
                <c:pt idx="11">
                  <c:v>-1380673.7553806752</c:v>
                </c:pt>
                <c:pt idx="12">
                  <c:v>-74965.66002341453</c:v>
                </c:pt>
                <c:pt idx="13">
                  <c:v>-119580.07061646692</c:v>
                </c:pt>
                <c:pt idx="14">
                  <c:v>-277932.61787712015</c:v>
                </c:pt>
                <c:pt idx="15">
                  <c:v>-51858.253740852699</c:v>
                </c:pt>
                <c:pt idx="16">
                  <c:v>-1200106.0055465698</c:v>
                </c:pt>
                <c:pt idx="17">
                  <c:v>-196022.81397682615</c:v>
                </c:pt>
                <c:pt idx="18">
                  <c:v>1197368.3481612839</c:v>
                </c:pt>
                <c:pt idx="19">
                  <c:v>-996039.2987299785</c:v>
                </c:pt>
                <c:pt idx="20">
                  <c:v>1707679.9096311294</c:v>
                </c:pt>
                <c:pt idx="21">
                  <c:v>1057379.1530156992</c:v>
                </c:pt>
                <c:pt idx="22">
                  <c:v>-280016.57173161209</c:v>
                </c:pt>
                <c:pt idx="23">
                  <c:v>-214316.02427681163</c:v>
                </c:pt>
                <c:pt idx="24">
                  <c:v>-557856.21045501158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74-4693-835C-DBF12EF4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08936"/>
        <c:axId val="459708544"/>
      </c:scatterChart>
      <c:valAx>
        <c:axId val="459708936"/>
        <c:scaling>
          <c:orientation val="minMax"/>
        </c:scaling>
        <c:delete val="0"/>
        <c:axPos val="b"/>
        <c:title>
          <c:tx>
            <c:strRef>
              <c:f>РЕКУРС!$X$9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08544"/>
        <c:crosses val="autoZero"/>
        <c:crossBetween val="midCat"/>
      </c:valAx>
      <c:valAx>
        <c:axId val="459708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70893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РЕКУРС!$AO$32:$AO$56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РЕКУРС!$AN$32:$AN$56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8B-49F0-BEAF-6028C2205E11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РЕКУРС!$AO$32:$AO$56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АД_Регр_Р_2_без_x8_x3_x4!$B$29:$B$53</c:f>
              <c:numCache>
                <c:formatCode>General</c:formatCode>
                <c:ptCount val="25"/>
                <c:pt idx="0">
                  <c:v>601759.77824621508</c:v>
                </c:pt>
                <c:pt idx="1">
                  <c:v>941338.15529697738</c:v>
                </c:pt>
                <c:pt idx="2">
                  <c:v>1090549.6690367078</c:v>
                </c:pt>
                <c:pt idx="3">
                  <c:v>1347283.5332518322</c:v>
                </c:pt>
                <c:pt idx="4">
                  <c:v>1940427.3557360761</c:v>
                </c:pt>
                <c:pt idx="5">
                  <c:v>2274847.7194361985</c:v>
                </c:pt>
                <c:pt idx="6">
                  <c:v>2982328.5855021328</c:v>
                </c:pt>
                <c:pt idx="7">
                  <c:v>3788183.5304722963</c:v>
                </c:pt>
                <c:pt idx="8">
                  <c:v>5000239.0861371281</c:v>
                </c:pt>
                <c:pt idx="9">
                  <c:v>5923858.4464116041</c:v>
                </c:pt>
                <c:pt idx="10">
                  <c:v>7424297.8689256813</c:v>
                </c:pt>
                <c:pt idx="11">
                  <c:v>8507646.1553806756</c:v>
                </c:pt>
                <c:pt idx="12">
                  <c:v>8450829.4600234143</c:v>
                </c:pt>
                <c:pt idx="13">
                  <c:v>10068352.870616468</c:v>
                </c:pt>
                <c:pt idx="14">
                  <c:v>10944803.11787712</c:v>
                </c:pt>
                <c:pt idx="15">
                  <c:v>11866755.653740853</c:v>
                </c:pt>
                <c:pt idx="16">
                  <c:v>13979631.705546569</c:v>
                </c:pt>
                <c:pt idx="17">
                  <c:v>13716885.713976827</c:v>
                </c:pt>
                <c:pt idx="18">
                  <c:v>13924165.851838715</c:v>
                </c:pt>
                <c:pt idx="19">
                  <c:v>17534228.798729979</c:v>
                </c:pt>
                <c:pt idx="20">
                  <c:v>17070046.090368871</c:v>
                </c:pt>
                <c:pt idx="21">
                  <c:v>18739685.146984302</c:v>
                </c:pt>
                <c:pt idx="22">
                  <c:v>20136691.071731612</c:v>
                </c:pt>
                <c:pt idx="23">
                  <c:v>22051300.344276812</c:v>
                </c:pt>
                <c:pt idx="24">
                  <c:v>23667756.070455011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F8B-49F0-BEAF-6028C2205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12856"/>
        <c:axId val="459713640"/>
      </c:scatterChart>
      <c:valAx>
        <c:axId val="459712856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13640"/>
        <c:crosses val="autoZero"/>
        <c:crossBetween val="midCat"/>
      </c:valAx>
      <c:valAx>
        <c:axId val="459713640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9712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РЕКУРС!$AP$32:$AP$56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РЕКУРС!$AN$32:$AN$56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7B-4FA1-8950-6919EA558293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РЕКУРС!$AP$32:$AP$56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АД_Регр_Р_2_без_x8_x3_x4!$B$29:$B$53</c:f>
              <c:numCache>
                <c:formatCode>General</c:formatCode>
                <c:ptCount val="25"/>
                <c:pt idx="0">
                  <c:v>601759.77824621508</c:v>
                </c:pt>
                <c:pt idx="1">
                  <c:v>941338.15529697738</c:v>
                </c:pt>
                <c:pt idx="2">
                  <c:v>1090549.6690367078</c:v>
                </c:pt>
                <c:pt idx="3">
                  <c:v>1347283.5332518322</c:v>
                </c:pt>
                <c:pt idx="4">
                  <c:v>1940427.3557360761</c:v>
                </c:pt>
                <c:pt idx="5">
                  <c:v>2274847.7194361985</c:v>
                </c:pt>
                <c:pt idx="6">
                  <c:v>2982328.5855021328</c:v>
                </c:pt>
                <c:pt idx="7">
                  <c:v>3788183.5304722963</c:v>
                </c:pt>
                <c:pt idx="8">
                  <c:v>5000239.0861371281</c:v>
                </c:pt>
                <c:pt idx="9">
                  <c:v>5923858.4464116041</c:v>
                </c:pt>
                <c:pt idx="10">
                  <c:v>7424297.8689256813</c:v>
                </c:pt>
                <c:pt idx="11">
                  <c:v>8507646.1553806756</c:v>
                </c:pt>
                <c:pt idx="12">
                  <c:v>8450829.4600234143</c:v>
                </c:pt>
                <c:pt idx="13">
                  <c:v>10068352.870616468</c:v>
                </c:pt>
                <c:pt idx="14">
                  <c:v>10944803.11787712</c:v>
                </c:pt>
                <c:pt idx="15">
                  <c:v>11866755.653740853</c:v>
                </c:pt>
                <c:pt idx="16">
                  <c:v>13979631.705546569</c:v>
                </c:pt>
                <c:pt idx="17">
                  <c:v>13716885.713976827</c:v>
                </c:pt>
                <c:pt idx="18">
                  <c:v>13924165.851838715</c:v>
                </c:pt>
                <c:pt idx="19">
                  <c:v>17534228.798729979</c:v>
                </c:pt>
                <c:pt idx="20">
                  <c:v>17070046.090368871</c:v>
                </c:pt>
                <c:pt idx="21">
                  <c:v>18739685.146984302</c:v>
                </c:pt>
                <c:pt idx="22">
                  <c:v>20136691.071731612</c:v>
                </c:pt>
                <c:pt idx="23">
                  <c:v>22051300.344276812</c:v>
                </c:pt>
                <c:pt idx="24">
                  <c:v>23667756.070455011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7B-4FA1-8950-6919EA558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57144"/>
        <c:axId val="461858712"/>
      </c:scatterChart>
      <c:valAx>
        <c:axId val="461857144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58712"/>
        <c:crosses val="autoZero"/>
        <c:crossBetween val="midCat"/>
      </c:valAx>
      <c:valAx>
        <c:axId val="461858712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57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РЕКУРС!$AQ$32:$AQ$56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РЕКУРС!$AN$32:$AN$56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AC-4FB9-9D27-D594C33A59DF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РЕКУРС!$AQ$32:$AQ$56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АД_Регр_Р_2_без_x8_x3_x4!$B$29:$B$53</c:f>
              <c:numCache>
                <c:formatCode>General</c:formatCode>
                <c:ptCount val="25"/>
                <c:pt idx="0">
                  <c:v>601759.77824621508</c:v>
                </c:pt>
                <c:pt idx="1">
                  <c:v>941338.15529697738</c:v>
                </c:pt>
                <c:pt idx="2">
                  <c:v>1090549.6690367078</c:v>
                </c:pt>
                <c:pt idx="3">
                  <c:v>1347283.5332518322</c:v>
                </c:pt>
                <c:pt idx="4">
                  <c:v>1940427.3557360761</c:v>
                </c:pt>
                <c:pt idx="5">
                  <c:v>2274847.7194361985</c:v>
                </c:pt>
                <c:pt idx="6">
                  <c:v>2982328.5855021328</c:v>
                </c:pt>
                <c:pt idx="7">
                  <c:v>3788183.5304722963</c:v>
                </c:pt>
                <c:pt idx="8">
                  <c:v>5000239.0861371281</c:v>
                </c:pt>
                <c:pt idx="9">
                  <c:v>5923858.4464116041</c:v>
                </c:pt>
                <c:pt idx="10">
                  <c:v>7424297.8689256813</c:v>
                </c:pt>
                <c:pt idx="11">
                  <c:v>8507646.1553806756</c:v>
                </c:pt>
                <c:pt idx="12">
                  <c:v>8450829.4600234143</c:v>
                </c:pt>
                <c:pt idx="13">
                  <c:v>10068352.870616468</c:v>
                </c:pt>
                <c:pt idx="14">
                  <c:v>10944803.11787712</c:v>
                </c:pt>
                <c:pt idx="15">
                  <c:v>11866755.653740853</c:v>
                </c:pt>
                <c:pt idx="16">
                  <c:v>13979631.705546569</c:v>
                </c:pt>
                <c:pt idx="17">
                  <c:v>13716885.713976827</c:v>
                </c:pt>
                <c:pt idx="18">
                  <c:v>13924165.851838715</c:v>
                </c:pt>
                <c:pt idx="19">
                  <c:v>17534228.798729979</c:v>
                </c:pt>
                <c:pt idx="20">
                  <c:v>17070046.090368871</c:v>
                </c:pt>
                <c:pt idx="21">
                  <c:v>18739685.146984302</c:v>
                </c:pt>
                <c:pt idx="22">
                  <c:v>20136691.071731612</c:v>
                </c:pt>
                <c:pt idx="23">
                  <c:v>22051300.344276812</c:v>
                </c:pt>
                <c:pt idx="24">
                  <c:v>23667756.070455011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5AC-4FB9-9D27-D594C33A5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59104"/>
        <c:axId val="461858320"/>
      </c:scatterChart>
      <c:valAx>
        <c:axId val="461859104"/>
        <c:scaling>
          <c:orientation val="minMax"/>
        </c:scaling>
        <c:delete val="0"/>
        <c:axPos val="b"/>
        <c:title>
          <c:tx>
            <c:strRef>
              <c:f>РЕКУРС!$X$6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58320"/>
        <c:crosses val="autoZero"/>
        <c:crossBetween val="midCat"/>
      </c:valAx>
      <c:valAx>
        <c:axId val="461858320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59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x7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РЕКУРС!$AR$32:$AR$56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РЕКУРС!$AN$32:$AN$56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9E-4217-82BD-09183B7FFE45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РЕКУРС!$AR$32:$AR$56</c:f>
              <c:numCache>
                <c:formatCode>_(* #,##0.00_);_(* \(#,##0.00\);_(* "-"??_);_(@_)</c:formatCode>
                <c:ptCount val="25"/>
                <c:pt idx="0">
                  <c:v>25719.200000000001</c:v>
                </c:pt>
                <c:pt idx="1">
                  <c:v>25262.15</c:v>
                </c:pt>
                <c:pt idx="2">
                  <c:v>25720.2</c:v>
                </c:pt>
                <c:pt idx="3">
                  <c:v>24905.88</c:v>
                </c:pt>
                <c:pt idx="4">
                  <c:v>25084.01</c:v>
                </c:pt>
                <c:pt idx="5">
                  <c:v>25262.15</c:v>
                </c:pt>
                <c:pt idx="6">
                  <c:v>24702.3</c:v>
                </c:pt>
                <c:pt idx="7">
                  <c:v>28811</c:v>
                </c:pt>
                <c:pt idx="8">
                  <c:v>37211.5</c:v>
                </c:pt>
                <c:pt idx="9">
                  <c:v>50567.9</c:v>
                </c:pt>
                <c:pt idx="10">
                  <c:v>43904.4</c:v>
                </c:pt>
                <c:pt idx="11">
                  <c:v>64746.77</c:v>
                </c:pt>
                <c:pt idx="12">
                  <c:v>64543.19</c:v>
                </c:pt>
                <c:pt idx="13">
                  <c:v>158892.57999999999</c:v>
                </c:pt>
                <c:pt idx="14">
                  <c:v>494532.21</c:v>
                </c:pt>
                <c:pt idx="15">
                  <c:v>686704.6</c:v>
                </c:pt>
                <c:pt idx="16">
                  <c:v>552039.1</c:v>
                </c:pt>
                <c:pt idx="17">
                  <c:v>851583.36</c:v>
                </c:pt>
                <c:pt idx="18">
                  <c:v>910869.11</c:v>
                </c:pt>
                <c:pt idx="19">
                  <c:v>248998.8</c:v>
                </c:pt>
                <c:pt idx="20">
                  <c:v>283544.61</c:v>
                </c:pt>
                <c:pt idx="21">
                  <c:v>565805.88</c:v>
                </c:pt>
                <c:pt idx="22">
                  <c:v>626603.39</c:v>
                </c:pt>
                <c:pt idx="23">
                  <c:v>795297</c:v>
                </c:pt>
                <c:pt idx="24">
                  <c:v>963990.61</c:v>
                </c:pt>
              </c:numCache>
            </c:numRef>
          </c:xVal>
          <c:yVal>
            <c:numRef>
              <c:f>АД_Регр_Р_2_без_x8_x3_x4!$B$29:$B$53</c:f>
              <c:numCache>
                <c:formatCode>General</c:formatCode>
                <c:ptCount val="25"/>
                <c:pt idx="0">
                  <c:v>601759.77824621508</c:v>
                </c:pt>
                <c:pt idx="1">
                  <c:v>941338.15529697738</c:v>
                </c:pt>
                <c:pt idx="2">
                  <c:v>1090549.6690367078</c:v>
                </c:pt>
                <c:pt idx="3">
                  <c:v>1347283.5332518322</c:v>
                </c:pt>
                <c:pt idx="4">
                  <c:v>1940427.3557360761</c:v>
                </c:pt>
                <c:pt idx="5">
                  <c:v>2274847.7194361985</c:v>
                </c:pt>
                <c:pt idx="6">
                  <c:v>2982328.5855021328</c:v>
                </c:pt>
                <c:pt idx="7">
                  <c:v>3788183.5304722963</c:v>
                </c:pt>
                <c:pt idx="8">
                  <c:v>5000239.0861371281</c:v>
                </c:pt>
                <c:pt idx="9">
                  <c:v>5923858.4464116041</c:v>
                </c:pt>
                <c:pt idx="10">
                  <c:v>7424297.8689256813</c:v>
                </c:pt>
                <c:pt idx="11">
                  <c:v>8507646.1553806756</c:v>
                </c:pt>
                <c:pt idx="12">
                  <c:v>8450829.4600234143</c:v>
                </c:pt>
                <c:pt idx="13">
                  <c:v>10068352.870616468</c:v>
                </c:pt>
                <c:pt idx="14">
                  <c:v>10944803.11787712</c:v>
                </c:pt>
                <c:pt idx="15">
                  <c:v>11866755.653740853</c:v>
                </c:pt>
                <c:pt idx="16">
                  <c:v>13979631.705546569</c:v>
                </c:pt>
                <c:pt idx="17">
                  <c:v>13716885.713976827</c:v>
                </c:pt>
                <c:pt idx="18">
                  <c:v>13924165.851838715</c:v>
                </c:pt>
                <c:pt idx="19">
                  <c:v>17534228.798729979</c:v>
                </c:pt>
                <c:pt idx="20">
                  <c:v>17070046.090368871</c:v>
                </c:pt>
                <c:pt idx="21">
                  <c:v>18739685.146984302</c:v>
                </c:pt>
                <c:pt idx="22">
                  <c:v>20136691.071731612</c:v>
                </c:pt>
                <c:pt idx="23">
                  <c:v>22051300.344276812</c:v>
                </c:pt>
                <c:pt idx="24">
                  <c:v>23667756.070455011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9E-4217-82BD-09183B7FF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54008"/>
        <c:axId val="461852832"/>
      </c:scatterChart>
      <c:valAx>
        <c:axId val="461854008"/>
        <c:scaling>
          <c:orientation val="minMax"/>
        </c:scaling>
        <c:delete val="0"/>
        <c:axPos val="b"/>
        <c:title>
          <c:tx>
            <c:strRef>
              <c:f>РЕКУРС!$X$7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52832"/>
        <c:crosses val="autoZero"/>
        <c:crossBetween val="midCat"/>
      </c:valAx>
      <c:valAx>
        <c:axId val="461852832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54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РЕКУРС!$AS$32:$AS$56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РЕКУРС!$AN$32:$AN$56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1A-499E-BCB9-0A681AA65279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РЕКУРС!$AS$32:$AS$56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АД_Регр_Р_2_без_x8_x3_x4!$B$29:$B$53</c:f>
              <c:numCache>
                <c:formatCode>General</c:formatCode>
                <c:ptCount val="25"/>
                <c:pt idx="0">
                  <c:v>601759.77824621508</c:v>
                </c:pt>
                <c:pt idx="1">
                  <c:v>941338.15529697738</c:v>
                </c:pt>
                <c:pt idx="2">
                  <c:v>1090549.6690367078</c:v>
                </c:pt>
                <c:pt idx="3">
                  <c:v>1347283.5332518322</c:v>
                </c:pt>
                <c:pt idx="4">
                  <c:v>1940427.3557360761</c:v>
                </c:pt>
                <c:pt idx="5">
                  <c:v>2274847.7194361985</c:v>
                </c:pt>
                <c:pt idx="6">
                  <c:v>2982328.5855021328</c:v>
                </c:pt>
                <c:pt idx="7">
                  <c:v>3788183.5304722963</c:v>
                </c:pt>
                <c:pt idx="8">
                  <c:v>5000239.0861371281</c:v>
                </c:pt>
                <c:pt idx="9">
                  <c:v>5923858.4464116041</c:v>
                </c:pt>
                <c:pt idx="10">
                  <c:v>7424297.8689256813</c:v>
                </c:pt>
                <c:pt idx="11">
                  <c:v>8507646.1553806756</c:v>
                </c:pt>
                <c:pt idx="12">
                  <c:v>8450829.4600234143</c:v>
                </c:pt>
                <c:pt idx="13">
                  <c:v>10068352.870616468</c:v>
                </c:pt>
                <c:pt idx="14">
                  <c:v>10944803.11787712</c:v>
                </c:pt>
                <c:pt idx="15">
                  <c:v>11866755.653740853</c:v>
                </c:pt>
                <c:pt idx="16">
                  <c:v>13979631.705546569</c:v>
                </c:pt>
                <c:pt idx="17">
                  <c:v>13716885.713976827</c:v>
                </c:pt>
                <c:pt idx="18">
                  <c:v>13924165.851838715</c:v>
                </c:pt>
                <c:pt idx="19">
                  <c:v>17534228.798729979</c:v>
                </c:pt>
                <c:pt idx="20">
                  <c:v>17070046.090368871</c:v>
                </c:pt>
                <c:pt idx="21">
                  <c:v>18739685.146984302</c:v>
                </c:pt>
                <c:pt idx="22">
                  <c:v>20136691.071731612</c:v>
                </c:pt>
                <c:pt idx="23">
                  <c:v>22051300.344276812</c:v>
                </c:pt>
                <c:pt idx="24">
                  <c:v>23667756.070455011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21A-499E-BCB9-0A681AA65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55184"/>
        <c:axId val="461856360"/>
      </c:scatterChart>
      <c:valAx>
        <c:axId val="461855184"/>
        <c:scaling>
          <c:orientation val="minMax"/>
        </c:scaling>
        <c:delete val="0"/>
        <c:axPos val="b"/>
        <c:title>
          <c:tx>
            <c:strRef>
              <c:f>РЕКУРС!$X$9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56360"/>
        <c:crosses val="autoZero"/>
        <c:crossBetween val="midCat"/>
      </c:valAx>
      <c:valAx>
        <c:axId val="461856360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55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АД_Регр_Р_2_без_x8_x3_x4!$F$29:$F$53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АД_Регр_Р_2_без_x8_x3_x4!$G$29:$G$53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A6-4F6C-99E0-DE10D99C1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56752"/>
        <c:axId val="461853224"/>
      </c:scatterChart>
      <c:valAx>
        <c:axId val="461856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53224"/>
        <c:crosses val="autoZero"/>
        <c:crossBetween val="midCat"/>
      </c:valAx>
      <c:valAx>
        <c:axId val="461853224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61856752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РЕКУРС!$AW$32:$AW$56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АД_Регр_Р_2_без_x8_x3_x4_x7!$C$28:$C$52</c:f>
              <c:numCache>
                <c:formatCode>General</c:formatCode>
                <c:ptCount val="25"/>
                <c:pt idx="0">
                  <c:v>-388159.40784852533</c:v>
                </c:pt>
                <c:pt idx="1">
                  <c:v>-338685.75667723618</c:v>
                </c:pt>
                <c:pt idx="2">
                  <c:v>-1599.7779403463937</c:v>
                </c:pt>
                <c:pt idx="3">
                  <c:v>-20759.534702151548</c:v>
                </c:pt>
                <c:pt idx="4">
                  <c:v>-187650.85514982697</c:v>
                </c:pt>
                <c:pt idx="5">
                  <c:v>-70350.125095713418</c:v>
                </c:pt>
                <c:pt idx="6">
                  <c:v>-76304.134783687536</c:v>
                </c:pt>
                <c:pt idx="7">
                  <c:v>432051.14447262557</c:v>
                </c:pt>
                <c:pt idx="8">
                  <c:v>374214.3412133716</c:v>
                </c:pt>
                <c:pt idx="9">
                  <c:v>906860.02149789222</c:v>
                </c:pt>
                <c:pt idx="10">
                  <c:v>1053275.7629976757</c:v>
                </c:pt>
                <c:pt idx="11">
                  <c:v>-1007128.7305534724</c:v>
                </c:pt>
                <c:pt idx="12">
                  <c:v>228901.9101745151</c:v>
                </c:pt>
                <c:pt idx="13">
                  <c:v>90744.388924671337</c:v>
                </c:pt>
                <c:pt idx="14">
                  <c:v>-656817.33214344829</c:v>
                </c:pt>
                <c:pt idx="15">
                  <c:v>-753295.87079544552</c:v>
                </c:pt>
                <c:pt idx="16">
                  <c:v>-1442147.2376270425</c:v>
                </c:pt>
                <c:pt idx="17">
                  <c:v>-928222.01164471172</c:v>
                </c:pt>
                <c:pt idx="18">
                  <c:v>376472.25313515961</c:v>
                </c:pt>
                <c:pt idx="19">
                  <c:v>-277668.86554325372</c:v>
                </c:pt>
                <c:pt idx="20">
                  <c:v>2312591.0812446326</c:v>
                </c:pt>
                <c:pt idx="21">
                  <c:v>1293447.1741515063</c:v>
                </c:pt>
                <c:pt idx="22">
                  <c:v>-29181.238945957273</c:v>
                </c:pt>
                <c:pt idx="23">
                  <c:v>-174914.67231267691</c:v>
                </c:pt>
                <c:pt idx="24">
                  <c:v>-715672.52604860067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C9-462E-AE88-9A0382E2E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57928"/>
        <c:axId val="461853616"/>
      </c:scatterChart>
      <c:valAx>
        <c:axId val="461857928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53616"/>
        <c:crosses val="autoZero"/>
        <c:crossBetween val="midCat"/>
      </c:valAx>
      <c:valAx>
        <c:axId val="461853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5792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РЕКУРС!$AX$32:$AX$56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АД_Регр_Р_2_без_x8_x3_x4_x7!$C$28:$C$52</c:f>
              <c:numCache>
                <c:formatCode>General</c:formatCode>
                <c:ptCount val="25"/>
                <c:pt idx="0">
                  <c:v>-388159.40784852533</c:v>
                </c:pt>
                <c:pt idx="1">
                  <c:v>-338685.75667723618</c:v>
                </c:pt>
                <c:pt idx="2">
                  <c:v>-1599.7779403463937</c:v>
                </c:pt>
                <c:pt idx="3">
                  <c:v>-20759.534702151548</c:v>
                </c:pt>
                <c:pt idx="4">
                  <c:v>-187650.85514982697</c:v>
                </c:pt>
                <c:pt idx="5">
                  <c:v>-70350.125095713418</c:v>
                </c:pt>
                <c:pt idx="6">
                  <c:v>-76304.134783687536</c:v>
                </c:pt>
                <c:pt idx="7">
                  <c:v>432051.14447262557</c:v>
                </c:pt>
                <c:pt idx="8">
                  <c:v>374214.3412133716</c:v>
                </c:pt>
                <c:pt idx="9">
                  <c:v>906860.02149789222</c:v>
                </c:pt>
                <c:pt idx="10">
                  <c:v>1053275.7629976757</c:v>
                </c:pt>
                <c:pt idx="11">
                  <c:v>-1007128.7305534724</c:v>
                </c:pt>
                <c:pt idx="12">
                  <c:v>228901.9101745151</c:v>
                </c:pt>
                <c:pt idx="13">
                  <c:v>90744.388924671337</c:v>
                </c:pt>
                <c:pt idx="14">
                  <c:v>-656817.33214344829</c:v>
                </c:pt>
                <c:pt idx="15">
                  <c:v>-753295.87079544552</c:v>
                </c:pt>
                <c:pt idx="16">
                  <c:v>-1442147.2376270425</c:v>
                </c:pt>
                <c:pt idx="17">
                  <c:v>-928222.01164471172</c:v>
                </c:pt>
                <c:pt idx="18">
                  <c:v>376472.25313515961</c:v>
                </c:pt>
                <c:pt idx="19">
                  <c:v>-277668.86554325372</c:v>
                </c:pt>
                <c:pt idx="20">
                  <c:v>2312591.0812446326</c:v>
                </c:pt>
                <c:pt idx="21">
                  <c:v>1293447.1741515063</c:v>
                </c:pt>
                <c:pt idx="22">
                  <c:v>-29181.238945957273</c:v>
                </c:pt>
                <c:pt idx="23">
                  <c:v>-174914.67231267691</c:v>
                </c:pt>
                <c:pt idx="24">
                  <c:v>-715672.52604860067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11-4444-A650-32E9F75C8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54792"/>
        <c:axId val="461839112"/>
      </c:scatterChart>
      <c:valAx>
        <c:axId val="461854792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39112"/>
        <c:crosses val="autoZero"/>
        <c:crossBetween val="midCat"/>
      </c:valAx>
      <c:valAx>
        <c:axId val="461839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54792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РЕКУРС!$AY$32:$AY$56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АД_Регр_Р_2_без_x8_x3_x4_x7!$C$28:$C$52</c:f>
              <c:numCache>
                <c:formatCode>General</c:formatCode>
                <c:ptCount val="25"/>
                <c:pt idx="0">
                  <c:v>-388159.40784852533</c:v>
                </c:pt>
                <c:pt idx="1">
                  <c:v>-338685.75667723618</c:v>
                </c:pt>
                <c:pt idx="2">
                  <c:v>-1599.7779403463937</c:v>
                </c:pt>
                <c:pt idx="3">
                  <c:v>-20759.534702151548</c:v>
                </c:pt>
                <c:pt idx="4">
                  <c:v>-187650.85514982697</c:v>
                </c:pt>
                <c:pt idx="5">
                  <c:v>-70350.125095713418</c:v>
                </c:pt>
                <c:pt idx="6">
                  <c:v>-76304.134783687536</c:v>
                </c:pt>
                <c:pt idx="7">
                  <c:v>432051.14447262557</c:v>
                </c:pt>
                <c:pt idx="8">
                  <c:v>374214.3412133716</c:v>
                </c:pt>
                <c:pt idx="9">
                  <c:v>906860.02149789222</c:v>
                </c:pt>
                <c:pt idx="10">
                  <c:v>1053275.7629976757</c:v>
                </c:pt>
                <c:pt idx="11">
                  <c:v>-1007128.7305534724</c:v>
                </c:pt>
                <c:pt idx="12">
                  <c:v>228901.9101745151</c:v>
                </c:pt>
                <c:pt idx="13">
                  <c:v>90744.388924671337</c:v>
                </c:pt>
                <c:pt idx="14">
                  <c:v>-656817.33214344829</c:v>
                </c:pt>
                <c:pt idx="15">
                  <c:v>-753295.87079544552</c:v>
                </c:pt>
                <c:pt idx="16">
                  <c:v>-1442147.2376270425</c:v>
                </c:pt>
                <c:pt idx="17">
                  <c:v>-928222.01164471172</c:v>
                </c:pt>
                <c:pt idx="18">
                  <c:v>376472.25313515961</c:v>
                </c:pt>
                <c:pt idx="19">
                  <c:v>-277668.86554325372</c:v>
                </c:pt>
                <c:pt idx="20">
                  <c:v>2312591.0812446326</c:v>
                </c:pt>
                <c:pt idx="21">
                  <c:v>1293447.1741515063</c:v>
                </c:pt>
                <c:pt idx="22">
                  <c:v>-29181.238945957273</c:v>
                </c:pt>
                <c:pt idx="23">
                  <c:v>-174914.67231267691</c:v>
                </c:pt>
                <c:pt idx="24">
                  <c:v>-715672.52604860067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84-409F-AF9B-CF6A5C433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35192"/>
        <c:axId val="461829312"/>
      </c:scatterChart>
      <c:valAx>
        <c:axId val="461835192"/>
        <c:scaling>
          <c:orientation val="minMax"/>
        </c:scaling>
        <c:delete val="0"/>
        <c:axPos val="b"/>
        <c:title>
          <c:tx>
            <c:strRef>
              <c:f>РЕКУРС!$X$6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29312"/>
        <c:crosses val="autoZero"/>
        <c:crossBetween val="midCat"/>
      </c:valAx>
      <c:valAx>
        <c:axId val="4618293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35192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РЕКУРС!$AZ$32:$AZ$56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АД_Регр_Р_2_без_x8_x3_x4_x7!$C$28:$C$52</c:f>
              <c:numCache>
                <c:formatCode>General</c:formatCode>
                <c:ptCount val="25"/>
                <c:pt idx="0">
                  <c:v>-388159.40784852533</c:v>
                </c:pt>
                <c:pt idx="1">
                  <c:v>-338685.75667723618</c:v>
                </c:pt>
                <c:pt idx="2">
                  <c:v>-1599.7779403463937</c:v>
                </c:pt>
                <c:pt idx="3">
                  <c:v>-20759.534702151548</c:v>
                </c:pt>
                <c:pt idx="4">
                  <c:v>-187650.85514982697</c:v>
                </c:pt>
                <c:pt idx="5">
                  <c:v>-70350.125095713418</c:v>
                </c:pt>
                <c:pt idx="6">
                  <c:v>-76304.134783687536</c:v>
                </c:pt>
                <c:pt idx="7">
                  <c:v>432051.14447262557</c:v>
                </c:pt>
                <c:pt idx="8">
                  <c:v>374214.3412133716</c:v>
                </c:pt>
                <c:pt idx="9">
                  <c:v>906860.02149789222</c:v>
                </c:pt>
                <c:pt idx="10">
                  <c:v>1053275.7629976757</c:v>
                </c:pt>
                <c:pt idx="11">
                  <c:v>-1007128.7305534724</c:v>
                </c:pt>
                <c:pt idx="12">
                  <c:v>228901.9101745151</c:v>
                </c:pt>
                <c:pt idx="13">
                  <c:v>90744.388924671337</c:v>
                </c:pt>
                <c:pt idx="14">
                  <c:v>-656817.33214344829</c:v>
                </c:pt>
                <c:pt idx="15">
                  <c:v>-753295.87079544552</c:v>
                </c:pt>
                <c:pt idx="16">
                  <c:v>-1442147.2376270425</c:v>
                </c:pt>
                <c:pt idx="17">
                  <c:v>-928222.01164471172</c:v>
                </c:pt>
                <c:pt idx="18">
                  <c:v>376472.25313515961</c:v>
                </c:pt>
                <c:pt idx="19">
                  <c:v>-277668.86554325372</c:v>
                </c:pt>
                <c:pt idx="20">
                  <c:v>2312591.0812446326</c:v>
                </c:pt>
                <c:pt idx="21">
                  <c:v>1293447.1741515063</c:v>
                </c:pt>
                <c:pt idx="22">
                  <c:v>-29181.238945957273</c:v>
                </c:pt>
                <c:pt idx="23">
                  <c:v>-174914.67231267691</c:v>
                </c:pt>
                <c:pt idx="24">
                  <c:v>-715672.52604860067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C1-425D-9278-0DA0124AA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34408"/>
        <c:axId val="461826960"/>
      </c:scatterChart>
      <c:valAx>
        <c:axId val="461834408"/>
        <c:scaling>
          <c:orientation val="minMax"/>
        </c:scaling>
        <c:delete val="0"/>
        <c:axPos val="b"/>
        <c:title>
          <c:tx>
            <c:strRef>
              <c:f>РЕКУРС!$X$9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26960"/>
        <c:crosses val="autoZero"/>
        <c:crossBetween val="midCat"/>
      </c:valAx>
      <c:valAx>
        <c:axId val="461826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3440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РЕКУРС!$AW$32:$AW$56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РЕКУРС!$AV$32:$AV$56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A9-4623-B20E-97BB913161E0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РЕКУРС!$AW$32:$AW$56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АД_Регр_Р_2_без_x8_x3_x4_x7!$B$28:$B$52</c:f>
              <c:numCache>
                <c:formatCode>General</c:formatCode>
                <c:ptCount val="25"/>
                <c:pt idx="0">
                  <c:v>716657.30784852535</c:v>
                </c:pt>
                <c:pt idx="1">
                  <c:v>1033745.5566772362</c:v>
                </c:pt>
                <c:pt idx="2">
                  <c:v>1160633.7779403464</c:v>
                </c:pt>
                <c:pt idx="3">
                  <c:v>1390942.3347021516</c:v>
                </c:pt>
                <c:pt idx="4">
                  <c:v>1955127.5551498269</c:v>
                </c:pt>
                <c:pt idx="5">
                  <c:v>2258581.6250957134</c:v>
                </c:pt>
                <c:pt idx="6">
                  <c:v>2929576.5347836874</c:v>
                </c:pt>
                <c:pt idx="7">
                  <c:v>3703103.4555273745</c:v>
                </c:pt>
                <c:pt idx="8">
                  <c:v>4886018.4587866282</c:v>
                </c:pt>
                <c:pt idx="9">
                  <c:v>5789399.0785021074</c:v>
                </c:pt>
                <c:pt idx="10">
                  <c:v>7195376.2370023243</c:v>
                </c:pt>
                <c:pt idx="11">
                  <c:v>8134101.1305534728</c:v>
                </c:pt>
                <c:pt idx="12">
                  <c:v>8146961.8898254847</c:v>
                </c:pt>
                <c:pt idx="13">
                  <c:v>9858028.4110753294</c:v>
                </c:pt>
                <c:pt idx="14">
                  <c:v>11323687.832143448</c:v>
                </c:pt>
                <c:pt idx="15">
                  <c:v>12568193.270795446</c:v>
                </c:pt>
                <c:pt idx="16">
                  <c:v>14221672.937627042</c:v>
                </c:pt>
                <c:pt idx="17">
                  <c:v>14449084.911644712</c:v>
                </c:pt>
                <c:pt idx="18">
                  <c:v>14745061.94686484</c:v>
                </c:pt>
                <c:pt idx="19">
                  <c:v>16815858.365543254</c:v>
                </c:pt>
                <c:pt idx="20">
                  <c:v>16465134.918755367</c:v>
                </c:pt>
                <c:pt idx="21">
                  <c:v>18503617.125848494</c:v>
                </c:pt>
                <c:pt idx="22">
                  <c:v>19885855.738945957</c:v>
                </c:pt>
                <c:pt idx="23">
                  <c:v>22011898.992312677</c:v>
                </c:pt>
                <c:pt idx="24">
                  <c:v>23825572.3860486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A9-4623-B20E-97BB91316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37936"/>
        <c:axId val="461834016"/>
      </c:scatterChart>
      <c:valAx>
        <c:axId val="461837936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34016"/>
        <c:crosses val="autoZero"/>
        <c:crossBetween val="midCat"/>
      </c:valAx>
      <c:valAx>
        <c:axId val="461834016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37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РЕКУРС!$AX$32:$AX$56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РЕКУРС!$AV$32:$AV$56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07-4FF3-8135-AEEDABCF7AB7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РЕКУРС!$AX$32:$AX$56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АД_Регр_Р_2_без_x8_x3_x4_x7!$B$28:$B$52</c:f>
              <c:numCache>
                <c:formatCode>General</c:formatCode>
                <c:ptCount val="25"/>
                <c:pt idx="0">
                  <c:v>716657.30784852535</c:v>
                </c:pt>
                <c:pt idx="1">
                  <c:v>1033745.5566772362</c:v>
                </c:pt>
                <c:pt idx="2">
                  <c:v>1160633.7779403464</c:v>
                </c:pt>
                <c:pt idx="3">
                  <c:v>1390942.3347021516</c:v>
                </c:pt>
                <c:pt idx="4">
                  <c:v>1955127.5551498269</c:v>
                </c:pt>
                <c:pt idx="5">
                  <c:v>2258581.6250957134</c:v>
                </c:pt>
                <c:pt idx="6">
                  <c:v>2929576.5347836874</c:v>
                </c:pt>
                <c:pt idx="7">
                  <c:v>3703103.4555273745</c:v>
                </c:pt>
                <c:pt idx="8">
                  <c:v>4886018.4587866282</c:v>
                </c:pt>
                <c:pt idx="9">
                  <c:v>5789399.0785021074</c:v>
                </c:pt>
                <c:pt idx="10">
                  <c:v>7195376.2370023243</c:v>
                </c:pt>
                <c:pt idx="11">
                  <c:v>8134101.1305534728</c:v>
                </c:pt>
                <c:pt idx="12">
                  <c:v>8146961.8898254847</c:v>
                </c:pt>
                <c:pt idx="13">
                  <c:v>9858028.4110753294</c:v>
                </c:pt>
                <c:pt idx="14">
                  <c:v>11323687.832143448</c:v>
                </c:pt>
                <c:pt idx="15">
                  <c:v>12568193.270795446</c:v>
                </c:pt>
                <c:pt idx="16">
                  <c:v>14221672.937627042</c:v>
                </c:pt>
                <c:pt idx="17">
                  <c:v>14449084.911644712</c:v>
                </c:pt>
                <c:pt idx="18">
                  <c:v>14745061.94686484</c:v>
                </c:pt>
                <c:pt idx="19">
                  <c:v>16815858.365543254</c:v>
                </c:pt>
                <c:pt idx="20">
                  <c:v>16465134.918755367</c:v>
                </c:pt>
                <c:pt idx="21">
                  <c:v>18503617.125848494</c:v>
                </c:pt>
                <c:pt idx="22">
                  <c:v>19885855.738945957</c:v>
                </c:pt>
                <c:pt idx="23">
                  <c:v>22011898.992312677</c:v>
                </c:pt>
                <c:pt idx="24">
                  <c:v>23825572.3860486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07-4FF3-8135-AEEDABCF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37544"/>
        <c:axId val="461837152"/>
      </c:scatterChart>
      <c:valAx>
        <c:axId val="461837544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37152"/>
        <c:crosses val="autoZero"/>
        <c:crossBetween val="midCat"/>
      </c:valAx>
      <c:valAx>
        <c:axId val="461837152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37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x6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РЕКУРС!$AY$32:$AY$56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РЕКУРС!$AV$32:$AV$56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B5-4E46-BB6F-B24B0BC6738D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РЕКУРС!$AY$32:$AY$56</c:f>
              <c:numCache>
                <c:formatCode>_(* #,##0.00_);_(* \(#,##0.00\);_(* "-"??_);_(@_)</c:formatCode>
                <c:ptCount val="25"/>
                <c:pt idx="0">
                  <c:v>83359.41</c:v>
                </c:pt>
                <c:pt idx="1">
                  <c:v>87820.24</c:v>
                </c:pt>
                <c:pt idx="2">
                  <c:v>92700.800000000003</c:v>
                </c:pt>
                <c:pt idx="3">
                  <c:v>98088.36</c:v>
                </c:pt>
                <c:pt idx="4">
                  <c:v>104100.59</c:v>
                </c:pt>
                <c:pt idx="5">
                  <c:v>110901.59</c:v>
                </c:pt>
                <c:pt idx="6">
                  <c:v>118730.03</c:v>
                </c:pt>
                <c:pt idx="7">
                  <c:v>127952.55</c:v>
                </c:pt>
                <c:pt idx="8">
                  <c:v>139175.57999999999</c:v>
                </c:pt>
                <c:pt idx="9">
                  <c:v>153514.47</c:v>
                </c:pt>
                <c:pt idx="10">
                  <c:v>173393.63</c:v>
                </c:pt>
                <c:pt idx="11">
                  <c:v>206021.48</c:v>
                </c:pt>
                <c:pt idx="12">
                  <c:v>194439.24</c:v>
                </c:pt>
                <c:pt idx="13">
                  <c:v>219277.24</c:v>
                </c:pt>
                <c:pt idx="14">
                  <c:v>245646.11</c:v>
                </c:pt>
                <c:pt idx="15">
                  <c:v>264751.71000000002</c:v>
                </c:pt>
                <c:pt idx="16">
                  <c:v>298248.96999999997</c:v>
                </c:pt>
                <c:pt idx="17">
                  <c:v>322785.09999999998</c:v>
                </c:pt>
                <c:pt idx="18">
                  <c:v>330199.09999999998</c:v>
                </c:pt>
                <c:pt idx="19">
                  <c:v>358214.8</c:v>
                </c:pt>
                <c:pt idx="20">
                  <c:v>350894.2</c:v>
                </c:pt>
                <c:pt idx="21">
                  <c:v>398462.4</c:v>
                </c:pt>
                <c:pt idx="22">
                  <c:v>427329.34</c:v>
                </c:pt>
                <c:pt idx="23">
                  <c:v>460696.31</c:v>
                </c:pt>
                <c:pt idx="24">
                  <c:v>494063.29</c:v>
                </c:pt>
              </c:numCache>
            </c:numRef>
          </c:xVal>
          <c:yVal>
            <c:numRef>
              <c:f>АД_Регр_Р_2_без_x8_x3_x4_x7!$B$28:$B$52</c:f>
              <c:numCache>
                <c:formatCode>General</c:formatCode>
                <c:ptCount val="25"/>
                <c:pt idx="0">
                  <c:v>716657.30784852535</c:v>
                </c:pt>
                <c:pt idx="1">
                  <c:v>1033745.5566772362</c:v>
                </c:pt>
                <c:pt idx="2">
                  <c:v>1160633.7779403464</c:v>
                </c:pt>
                <c:pt idx="3">
                  <c:v>1390942.3347021516</c:v>
                </c:pt>
                <c:pt idx="4">
                  <c:v>1955127.5551498269</c:v>
                </c:pt>
                <c:pt idx="5">
                  <c:v>2258581.6250957134</c:v>
                </c:pt>
                <c:pt idx="6">
                  <c:v>2929576.5347836874</c:v>
                </c:pt>
                <c:pt idx="7">
                  <c:v>3703103.4555273745</c:v>
                </c:pt>
                <c:pt idx="8">
                  <c:v>4886018.4587866282</c:v>
                </c:pt>
                <c:pt idx="9">
                  <c:v>5789399.0785021074</c:v>
                </c:pt>
                <c:pt idx="10">
                  <c:v>7195376.2370023243</c:v>
                </c:pt>
                <c:pt idx="11">
                  <c:v>8134101.1305534728</c:v>
                </c:pt>
                <c:pt idx="12">
                  <c:v>8146961.8898254847</c:v>
                </c:pt>
                <c:pt idx="13">
                  <c:v>9858028.4110753294</c:v>
                </c:pt>
                <c:pt idx="14">
                  <c:v>11323687.832143448</c:v>
                </c:pt>
                <c:pt idx="15">
                  <c:v>12568193.270795446</c:v>
                </c:pt>
                <c:pt idx="16">
                  <c:v>14221672.937627042</c:v>
                </c:pt>
                <c:pt idx="17">
                  <c:v>14449084.911644712</c:v>
                </c:pt>
                <c:pt idx="18">
                  <c:v>14745061.94686484</c:v>
                </c:pt>
                <c:pt idx="19">
                  <c:v>16815858.365543254</c:v>
                </c:pt>
                <c:pt idx="20">
                  <c:v>16465134.918755367</c:v>
                </c:pt>
                <c:pt idx="21">
                  <c:v>18503617.125848494</c:v>
                </c:pt>
                <c:pt idx="22">
                  <c:v>19885855.738945957</c:v>
                </c:pt>
                <c:pt idx="23">
                  <c:v>22011898.992312677</c:v>
                </c:pt>
                <c:pt idx="24">
                  <c:v>23825572.3860486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BB5-4E46-BB6F-B24B0BC67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35976"/>
        <c:axId val="461833232"/>
      </c:scatterChart>
      <c:valAx>
        <c:axId val="461835976"/>
        <c:scaling>
          <c:orientation val="minMax"/>
        </c:scaling>
        <c:delete val="0"/>
        <c:axPos val="b"/>
        <c:title>
          <c:tx>
            <c:strRef>
              <c:f>РЕКУРС!$X$6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33232"/>
        <c:crosses val="autoZero"/>
        <c:crossBetween val="midCat"/>
      </c:valAx>
      <c:valAx>
        <c:axId val="461833232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35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РЕКУРС!$AZ$32:$AZ$56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РЕКУРС!$AV$32:$AV$56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CE-49B5-907C-63D8229057FF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РЕКУРС!$AZ$32:$AZ$56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АД_Регр_Р_2_без_x8_x3_x4_x7!$B$28:$B$52</c:f>
              <c:numCache>
                <c:formatCode>General</c:formatCode>
                <c:ptCount val="25"/>
                <c:pt idx="0">
                  <c:v>716657.30784852535</c:v>
                </c:pt>
                <c:pt idx="1">
                  <c:v>1033745.5566772362</c:v>
                </c:pt>
                <c:pt idx="2">
                  <c:v>1160633.7779403464</c:v>
                </c:pt>
                <c:pt idx="3">
                  <c:v>1390942.3347021516</c:v>
                </c:pt>
                <c:pt idx="4">
                  <c:v>1955127.5551498269</c:v>
                </c:pt>
                <c:pt idx="5">
                  <c:v>2258581.6250957134</c:v>
                </c:pt>
                <c:pt idx="6">
                  <c:v>2929576.5347836874</c:v>
                </c:pt>
                <c:pt idx="7">
                  <c:v>3703103.4555273745</c:v>
                </c:pt>
                <c:pt idx="8">
                  <c:v>4886018.4587866282</c:v>
                </c:pt>
                <c:pt idx="9">
                  <c:v>5789399.0785021074</c:v>
                </c:pt>
                <c:pt idx="10">
                  <c:v>7195376.2370023243</c:v>
                </c:pt>
                <c:pt idx="11">
                  <c:v>8134101.1305534728</c:v>
                </c:pt>
                <c:pt idx="12">
                  <c:v>8146961.8898254847</c:v>
                </c:pt>
                <c:pt idx="13">
                  <c:v>9858028.4110753294</c:v>
                </c:pt>
                <c:pt idx="14">
                  <c:v>11323687.832143448</c:v>
                </c:pt>
                <c:pt idx="15">
                  <c:v>12568193.270795446</c:v>
                </c:pt>
                <c:pt idx="16">
                  <c:v>14221672.937627042</c:v>
                </c:pt>
                <c:pt idx="17">
                  <c:v>14449084.911644712</c:v>
                </c:pt>
                <c:pt idx="18">
                  <c:v>14745061.94686484</c:v>
                </c:pt>
                <c:pt idx="19">
                  <c:v>16815858.365543254</c:v>
                </c:pt>
                <c:pt idx="20">
                  <c:v>16465134.918755367</c:v>
                </c:pt>
                <c:pt idx="21">
                  <c:v>18503617.125848494</c:v>
                </c:pt>
                <c:pt idx="22">
                  <c:v>19885855.738945957</c:v>
                </c:pt>
                <c:pt idx="23">
                  <c:v>22011898.992312677</c:v>
                </c:pt>
                <c:pt idx="24">
                  <c:v>23825572.3860486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CE-49B5-907C-63D822905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32448"/>
        <c:axId val="461827744"/>
      </c:scatterChart>
      <c:valAx>
        <c:axId val="461832448"/>
        <c:scaling>
          <c:orientation val="minMax"/>
        </c:scaling>
        <c:delete val="0"/>
        <c:axPos val="b"/>
        <c:title>
          <c:tx>
            <c:strRef>
              <c:f>РЕКУРС!$X$9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27744"/>
        <c:crosses val="autoZero"/>
        <c:crossBetween val="midCat"/>
      </c:valAx>
      <c:valAx>
        <c:axId val="461827744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32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АД_Регр_Р_2_без_x8_x3_x4_x7!$F$28:$F$52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АД_Регр_Р_2_без_x8_x3_x4_x7!$G$28:$G$52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07-46F2-A463-CCACAA159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38720"/>
        <c:axId val="461834800"/>
      </c:scatterChart>
      <c:valAx>
        <c:axId val="461838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34800"/>
        <c:crosses val="autoZero"/>
        <c:crossBetween val="midCat"/>
      </c:valAx>
      <c:valAx>
        <c:axId val="461834800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6183872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РЕКУРС!$BJ$32:$BJ$56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АД_Регр_Р_2_без_x8x3x4x7x6x9!$C$26:$C$50</c:f>
              <c:numCache>
                <c:formatCode>General</c:formatCode>
                <c:ptCount val="25"/>
                <c:pt idx="0">
                  <c:v>-1504332.35077545</c:v>
                </c:pt>
                <c:pt idx="1">
                  <c:v>-1634492.0375550769</c:v>
                </c:pt>
                <c:pt idx="2">
                  <c:v>-611558.05730751343</c:v>
                </c:pt>
                <c:pt idx="3">
                  <c:v>36420.186063450063</c:v>
                </c:pt>
                <c:pt idx="4">
                  <c:v>-970929.81102794711</c:v>
                </c:pt>
                <c:pt idx="5">
                  <c:v>-223390.74075393286</c:v>
                </c:pt>
                <c:pt idx="6">
                  <c:v>-811988.19627293991</c:v>
                </c:pt>
                <c:pt idx="7">
                  <c:v>-820495.09490186116</c:v>
                </c:pt>
                <c:pt idx="8">
                  <c:v>-2117182.7268674066</c:v>
                </c:pt>
                <c:pt idx="9">
                  <c:v>725580.08414137922</c:v>
                </c:pt>
                <c:pt idx="10">
                  <c:v>2064659.0927054361</c:v>
                </c:pt>
                <c:pt idx="11">
                  <c:v>1939957.2011661027</c:v>
                </c:pt>
                <c:pt idx="12">
                  <c:v>-184352.55520744901</c:v>
                </c:pt>
                <c:pt idx="13">
                  <c:v>320788.60547532141</c:v>
                </c:pt>
                <c:pt idx="14">
                  <c:v>40517.70019857958</c:v>
                </c:pt>
                <c:pt idx="15">
                  <c:v>-66111.246444614604</c:v>
                </c:pt>
                <c:pt idx="16">
                  <c:v>-484282.39228188619</c:v>
                </c:pt>
                <c:pt idx="17">
                  <c:v>514493.43156502582</c:v>
                </c:pt>
                <c:pt idx="18">
                  <c:v>1398712.0445152558</c:v>
                </c:pt>
                <c:pt idx="19">
                  <c:v>586820.14399708062</c:v>
                </c:pt>
                <c:pt idx="20">
                  <c:v>2161161.353646636</c:v>
                </c:pt>
                <c:pt idx="21">
                  <c:v>4591230.6702402346</c:v>
                </c:pt>
                <c:pt idx="22">
                  <c:v>564908.45220153779</c:v>
                </c:pt>
                <c:pt idx="23">
                  <c:v>-2261454.7150359824</c:v>
                </c:pt>
                <c:pt idx="24">
                  <c:v>-3254679.0414841101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1A-4DF4-AC52-E5D78CB7E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32840"/>
        <c:axId val="461828136"/>
      </c:scatterChart>
      <c:valAx>
        <c:axId val="461832840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28136"/>
        <c:crosses val="autoZero"/>
        <c:crossBetween val="midCat"/>
      </c:valAx>
      <c:valAx>
        <c:axId val="4618281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3284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РЕКУРС!$BK$32:$BK$56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АД_Регр_Р_2_без_x8x3x4x7x6x9!$C$26:$C$50</c:f>
              <c:numCache>
                <c:formatCode>General</c:formatCode>
                <c:ptCount val="25"/>
                <c:pt idx="0">
                  <c:v>-1504332.35077545</c:v>
                </c:pt>
                <c:pt idx="1">
                  <c:v>-1634492.0375550769</c:v>
                </c:pt>
                <c:pt idx="2">
                  <c:v>-611558.05730751343</c:v>
                </c:pt>
                <c:pt idx="3">
                  <c:v>36420.186063450063</c:v>
                </c:pt>
                <c:pt idx="4">
                  <c:v>-970929.81102794711</c:v>
                </c:pt>
                <c:pt idx="5">
                  <c:v>-223390.74075393286</c:v>
                </c:pt>
                <c:pt idx="6">
                  <c:v>-811988.19627293991</c:v>
                </c:pt>
                <c:pt idx="7">
                  <c:v>-820495.09490186116</c:v>
                </c:pt>
                <c:pt idx="8">
                  <c:v>-2117182.7268674066</c:v>
                </c:pt>
                <c:pt idx="9">
                  <c:v>725580.08414137922</c:v>
                </c:pt>
                <c:pt idx="10">
                  <c:v>2064659.0927054361</c:v>
                </c:pt>
                <c:pt idx="11">
                  <c:v>1939957.2011661027</c:v>
                </c:pt>
                <c:pt idx="12">
                  <c:v>-184352.55520744901</c:v>
                </c:pt>
                <c:pt idx="13">
                  <c:v>320788.60547532141</c:v>
                </c:pt>
                <c:pt idx="14">
                  <c:v>40517.70019857958</c:v>
                </c:pt>
                <c:pt idx="15">
                  <c:v>-66111.246444614604</c:v>
                </c:pt>
                <c:pt idx="16">
                  <c:v>-484282.39228188619</c:v>
                </c:pt>
                <c:pt idx="17">
                  <c:v>514493.43156502582</c:v>
                </c:pt>
                <c:pt idx="18">
                  <c:v>1398712.0445152558</c:v>
                </c:pt>
                <c:pt idx="19">
                  <c:v>586820.14399708062</c:v>
                </c:pt>
                <c:pt idx="20">
                  <c:v>2161161.353646636</c:v>
                </c:pt>
                <c:pt idx="21">
                  <c:v>4591230.6702402346</c:v>
                </c:pt>
                <c:pt idx="22">
                  <c:v>564908.45220153779</c:v>
                </c:pt>
                <c:pt idx="23">
                  <c:v>-2261454.7150359824</c:v>
                </c:pt>
                <c:pt idx="24">
                  <c:v>-3254679.0414841101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C2-4875-AEE4-D50B06FDB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36368"/>
        <c:axId val="461830488"/>
      </c:scatterChart>
      <c:valAx>
        <c:axId val="461836368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30488"/>
        <c:crosses val="autoZero"/>
        <c:crossBetween val="midCat"/>
      </c:valAx>
      <c:valAx>
        <c:axId val="461830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3636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РЕКУРС!$BJ$32:$BJ$56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РЕКУРС!$BI$32:$BI$56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BD-4116-A0B2-CB76713E5F48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РЕКУРС!$BJ$32:$BJ$56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АД_Регр_Р_2_без_x8x3x4x7x6x9!$B$26:$B$50</c:f>
              <c:numCache>
                <c:formatCode>General</c:formatCode>
                <c:ptCount val="25"/>
                <c:pt idx="0">
                  <c:v>1832830.2507754499</c:v>
                </c:pt>
                <c:pt idx="1">
                  <c:v>2329551.8375550769</c:v>
                </c:pt>
                <c:pt idx="2">
                  <c:v>1770592.0573075134</c:v>
                </c:pt>
                <c:pt idx="3">
                  <c:v>1333762.61393655</c:v>
                </c:pt>
                <c:pt idx="4">
                  <c:v>2738406.5110279471</c:v>
                </c:pt>
                <c:pt idx="5">
                  <c:v>2411622.2407539329</c:v>
                </c:pt>
                <c:pt idx="6">
                  <c:v>3665260.5962729398</c:v>
                </c:pt>
                <c:pt idx="7">
                  <c:v>4955649.6949018613</c:v>
                </c:pt>
                <c:pt idx="8">
                  <c:v>7377415.5268674064</c:v>
                </c:pt>
                <c:pt idx="9">
                  <c:v>5970679.0158586204</c:v>
                </c:pt>
                <c:pt idx="10">
                  <c:v>6183992.9072945639</c:v>
                </c:pt>
                <c:pt idx="11">
                  <c:v>5187015.1988338977</c:v>
                </c:pt>
                <c:pt idx="12">
                  <c:v>8560216.3552074488</c:v>
                </c:pt>
                <c:pt idx="13">
                  <c:v>9627984.1945246793</c:v>
                </c:pt>
                <c:pt idx="14">
                  <c:v>10626352.79980142</c:v>
                </c:pt>
                <c:pt idx="15">
                  <c:v>11881008.646444615</c:v>
                </c:pt>
                <c:pt idx="16">
                  <c:v>13263808.092281885</c:v>
                </c:pt>
                <c:pt idx="17">
                  <c:v>13006369.468434975</c:v>
                </c:pt>
                <c:pt idx="18">
                  <c:v>13722822.155484743</c:v>
                </c:pt>
                <c:pt idx="19">
                  <c:v>15951369.356002919</c:v>
                </c:pt>
                <c:pt idx="20">
                  <c:v>16616564.646353364</c:v>
                </c:pt>
                <c:pt idx="21">
                  <c:v>15205833.629759766</c:v>
                </c:pt>
                <c:pt idx="22">
                  <c:v>19291766.047798462</c:v>
                </c:pt>
                <c:pt idx="23">
                  <c:v>24098439.035035983</c:v>
                </c:pt>
                <c:pt idx="24">
                  <c:v>26364578.901484109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2BD-4116-A0B2-CB76713E5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33624"/>
        <c:axId val="461829704"/>
      </c:scatterChart>
      <c:valAx>
        <c:axId val="461833624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29704"/>
        <c:crosses val="autoZero"/>
        <c:crossBetween val="midCat"/>
      </c:valAx>
      <c:valAx>
        <c:axId val="461829704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33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РЕКУРС!$BK$32:$BK$56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РЕКУРС!$BI$32:$BI$56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50-4D93-9E04-AD6FD37DFCC7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РЕКУРС!$BK$32:$BK$56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АД_Регр_Р_2_без_x8x3x4x7x6x9!$B$26:$B$50</c:f>
              <c:numCache>
                <c:formatCode>General</c:formatCode>
                <c:ptCount val="25"/>
                <c:pt idx="0">
                  <c:v>1832830.2507754499</c:v>
                </c:pt>
                <c:pt idx="1">
                  <c:v>2329551.8375550769</c:v>
                </c:pt>
                <c:pt idx="2">
                  <c:v>1770592.0573075134</c:v>
                </c:pt>
                <c:pt idx="3">
                  <c:v>1333762.61393655</c:v>
                </c:pt>
                <c:pt idx="4">
                  <c:v>2738406.5110279471</c:v>
                </c:pt>
                <c:pt idx="5">
                  <c:v>2411622.2407539329</c:v>
                </c:pt>
                <c:pt idx="6">
                  <c:v>3665260.5962729398</c:v>
                </c:pt>
                <c:pt idx="7">
                  <c:v>4955649.6949018613</c:v>
                </c:pt>
                <c:pt idx="8">
                  <c:v>7377415.5268674064</c:v>
                </c:pt>
                <c:pt idx="9">
                  <c:v>5970679.0158586204</c:v>
                </c:pt>
                <c:pt idx="10">
                  <c:v>6183992.9072945639</c:v>
                </c:pt>
                <c:pt idx="11">
                  <c:v>5187015.1988338977</c:v>
                </c:pt>
                <c:pt idx="12">
                  <c:v>8560216.3552074488</c:v>
                </c:pt>
                <c:pt idx="13">
                  <c:v>9627984.1945246793</c:v>
                </c:pt>
                <c:pt idx="14">
                  <c:v>10626352.79980142</c:v>
                </c:pt>
                <c:pt idx="15">
                  <c:v>11881008.646444615</c:v>
                </c:pt>
                <c:pt idx="16">
                  <c:v>13263808.092281885</c:v>
                </c:pt>
                <c:pt idx="17">
                  <c:v>13006369.468434975</c:v>
                </c:pt>
                <c:pt idx="18">
                  <c:v>13722822.155484743</c:v>
                </c:pt>
                <c:pt idx="19">
                  <c:v>15951369.356002919</c:v>
                </c:pt>
                <c:pt idx="20">
                  <c:v>16616564.646353364</c:v>
                </c:pt>
                <c:pt idx="21">
                  <c:v>15205833.629759766</c:v>
                </c:pt>
                <c:pt idx="22">
                  <c:v>19291766.047798462</c:v>
                </c:pt>
                <c:pt idx="23">
                  <c:v>24098439.035035983</c:v>
                </c:pt>
                <c:pt idx="24">
                  <c:v>26364578.901484109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50-4D93-9E04-AD6FD37DF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39504"/>
        <c:axId val="461849696"/>
      </c:scatterChart>
      <c:valAx>
        <c:axId val="461839504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49696"/>
        <c:crosses val="autoZero"/>
        <c:crossBetween val="midCat"/>
      </c:valAx>
      <c:valAx>
        <c:axId val="461849696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3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АД_Регр_Р_2_без_x8x3x4x7x6x9!$F$26:$F$50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АД_Регр_Р_2_без_x8x3x4x7x6x9!$G$26:$G$50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AF-4EAB-B954-B654A621D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50872"/>
        <c:axId val="461850088"/>
      </c:scatterChart>
      <c:valAx>
        <c:axId val="461850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50088"/>
        <c:crosses val="autoZero"/>
        <c:crossBetween val="midCat"/>
      </c:valAx>
      <c:valAx>
        <c:axId val="461850088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61850872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РЕКУРС!$BD$32:$BD$56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АД_Регр_Р_2_без_x8_x3_x4_x7_x6!$C$27:$C$51</c:f>
              <c:numCache>
                <c:formatCode>General</c:formatCode>
                <c:ptCount val="25"/>
                <c:pt idx="0">
                  <c:v>-942166.26332040469</c:v>
                </c:pt>
                <c:pt idx="1">
                  <c:v>-937138.33895317256</c:v>
                </c:pt>
                <c:pt idx="2">
                  <c:v>-241084.22524338518</c:v>
                </c:pt>
                <c:pt idx="3">
                  <c:v>100135.7530763254</c:v>
                </c:pt>
                <c:pt idx="4">
                  <c:v>-405086.93822158757</c:v>
                </c:pt>
                <c:pt idx="5">
                  <c:v>25070.383553899825</c:v>
                </c:pt>
                <c:pt idx="6">
                  <c:v>-324359.32059386559</c:v>
                </c:pt>
                <c:pt idx="7">
                  <c:v>-142966.40916660102</c:v>
                </c:pt>
                <c:pt idx="8">
                  <c:v>-1011971.2917081267</c:v>
                </c:pt>
                <c:pt idx="9">
                  <c:v>-68355.274598392658</c:v>
                </c:pt>
                <c:pt idx="10">
                  <c:v>234143.29974071309</c:v>
                </c:pt>
                <c:pt idx="11">
                  <c:v>1236871.1050154297</c:v>
                </c:pt>
                <c:pt idx="12">
                  <c:v>-585877.30537494738</c:v>
                </c:pt>
                <c:pt idx="13">
                  <c:v>-663914.62884923629</c:v>
                </c:pt>
                <c:pt idx="14">
                  <c:v>-953676.86551076174</c:v>
                </c:pt>
                <c:pt idx="15">
                  <c:v>-1129355.5937154721</c:v>
                </c:pt>
                <c:pt idx="16">
                  <c:v>-965813.52749805525</c:v>
                </c:pt>
                <c:pt idx="17">
                  <c:v>987413.14624651335</c:v>
                </c:pt>
                <c:pt idx="18">
                  <c:v>1977438.3602364529</c:v>
                </c:pt>
                <c:pt idx="19">
                  <c:v>1218553.1112408657</c:v>
                </c:pt>
                <c:pt idx="20">
                  <c:v>2675637.1368315481</c:v>
                </c:pt>
                <c:pt idx="21">
                  <c:v>4128463.8531234227</c:v>
                </c:pt>
                <c:pt idx="22">
                  <c:v>777592.43517951667</c:v>
                </c:pt>
                <c:pt idx="23">
                  <c:v>-2128217.7721247002</c:v>
                </c:pt>
                <c:pt idx="24">
                  <c:v>-2861334.8293660767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949-45EF-81E7-D0CEA4A8B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45384"/>
        <c:axId val="461848912"/>
      </c:scatterChart>
      <c:valAx>
        <c:axId val="461845384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48912"/>
        <c:crosses val="autoZero"/>
        <c:crossBetween val="midCat"/>
      </c:valAx>
      <c:valAx>
        <c:axId val="461848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4538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РЕКУРС!$BE$32:$BE$56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АД_Регр_Р_2_без_x8_x3_x4_x7_x6!$C$27:$C$51</c:f>
              <c:numCache>
                <c:formatCode>General</c:formatCode>
                <c:ptCount val="25"/>
                <c:pt idx="0">
                  <c:v>-942166.26332040469</c:v>
                </c:pt>
                <c:pt idx="1">
                  <c:v>-937138.33895317256</c:v>
                </c:pt>
                <c:pt idx="2">
                  <c:v>-241084.22524338518</c:v>
                </c:pt>
                <c:pt idx="3">
                  <c:v>100135.7530763254</c:v>
                </c:pt>
                <c:pt idx="4">
                  <c:v>-405086.93822158757</c:v>
                </c:pt>
                <c:pt idx="5">
                  <c:v>25070.383553899825</c:v>
                </c:pt>
                <c:pt idx="6">
                  <c:v>-324359.32059386559</c:v>
                </c:pt>
                <c:pt idx="7">
                  <c:v>-142966.40916660102</c:v>
                </c:pt>
                <c:pt idx="8">
                  <c:v>-1011971.2917081267</c:v>
                </c:pt>
                <c:pt idx="9">
                  <c:v>-68355.274598392658</c:v>
                </c:pt>
                <c:pt idx="10">
                  <c:v>234143.29974071309</c:v>
                </c:pt>
                <c:pt idx="11">
                  <c:v>1236871.1050154297</c:v>
                </c:pt>
                <c:pt idx="12">
                  <c:v>-585877.30537494738</c:v>
                </c:pt>
                <c:pt idx="13">
                  <c:v>-663914.62884923629</c:v>
                </c:pt>
                <c:pt idx="14">
                  <c:v>-953676.86551076174</c:v>
                </c:pt>
                <c:pt idx="15">
                  <c:v>-1129355.5937154721</c:v>
                </c:pt>
                <c:pt idx="16">
                  <c:v>-965813.52749805525</c:v>
                </c:pt>
                <c:pt idx="17">
                  <c:v>987413.14624651335</c:v>
                </c:pt>
                <c:pt idx="18">
                  <c:v>1977438.3602364529</c:v>
                </c:pt>
                <c:pt idx="19">
                  <c:v>1218553.1112408657</c:v>
                </c:pt>
                <c:pt idx="20">
                  <c:v>2675637.1368315481</c:v>
                </c:pt>
                <c:pt idx="21">
                  <c:v>4128463.8531234227</c:v>
                </c:pt>
                <c:pt idx="22">
                  <c:v>777592.43517951667</c:v>
                </c:pt>
                <c:pt idx="23">
                  <c:v>-2128217.7721247002</c:v>
                </c:pt>
                <c:pt idx="24">
                  <c:v>-2861334.8293660767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52-4AE9-9D43-0AB3782A1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48520"/>
        <c:axId val="461844208"/>
      </c:scatterChart>
      <c:valAx>
        <c:axId val="461848520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44208"/>
        <c:crosses val="autoZero"/>
        <c:crossBetween val="midCat"/>
      </c:valAx>
      <c:valAx>
        <c:axId val="461844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4852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РЕКУРС!$BF$32:$BF$56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АД_Регр_Р_2_без_x8_x3_x4_x7_x6!$C$27:$C$51</c:f>
              <c:numCache>
                <c:formatCode>General</c:formatCode>
                <c:ptCount val="25"/>
                <c:pt idx="0">
                  <c:v>-942166.26332040469</c:v>
                </c:pt>
                <c:pt idx="1">
                  <c:v>-937138.33895317256</c:v>
                </c:pt>
                <c:pt idx="2">
                  <c:v>-241084.22524338518</c:v>
                </c:pt>
                <c:pt idx="3">
                  <c:v>100135.7530763254</c:v>
                </c:pt>
                <c:pt idx="4">
                  <c:v>-405086.93822158757</c:v>
                </c:pt>
                <c:pt idx="5">
                  <c:v>25070.383553899825</c:v>
                </c:pt>
                <c:pt idx="6">
                  <c:v>-324359.32059386559</c:v>
                </c:pt>
                <c:pt idx="7">
                  <c:v>-142966.40916660102</c:v>
                </c:pt>
                <c:pt idx="8">
                  <c:v>-1011971.2917081267</c:v>
                </c:pt>
                <c:pt idx="9">
                  <c:v>-68355.274598392658</c:v>
                </c:pt>
                <c:pt idx="10">
                  <c:v>234143.29974071309</c:v>
                </c:pt>
                <c:pt idx="11">
                  <c:v>1236871.1050154297</c:v>
                </c:pt>
                <c:pt idx="12">
                  <c:v>-585877.30537494738</c:v>
                </c:pt>
                <c:pt idx="13">
                  <c:v>-663914.62884923629</c:v>
                </c:pt>
                <c:pt idx="14">
                  <c:v>-953676.86551076174</c:v>
                </c:pt>
                <c:pt idx="15">
                  <c:v>-1129355.5937154721</c:v>
                </c:pt>
                <c:pt idx="16">
                  <c:v>-965813.52749805525</c:v>
                </c:pt>
                <c:pt idx="17">
                  <c:v>987413.14624651335</c:v>
                </c:pt>
                <c:pt idx="18">
                  <c:v>1977438.3602364529</c:v>
                </c:pt>
                <c:pt idx="19">
                  <c:v>1218553.1112408657</c:v>
                </c:pt>
                <c:pt idx="20">
                  <c:v>2675637.1368315481</c:v>
                </c:pt>
                <c:pt idx="21">
                  <c:v>4128463.8531234227</c:v>
                </c:pt>
                <c:pt idx="22">
                  <c:v>777592.43517951667</c:v>
                </c:pt>
                <c:pt idx="23">
                  <c:v>-2128217.7721247002</c:v>
                </c:pt>
                <c:pt idx="24">
                  <c:v>-2861334.8293660767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05-44CC-A3A1-A3B789C27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50480"/>
        <c:axId val="461841072"/>
      </c:scatterChart>
      <c:valAx>
        <c:axId val="461850480"/>
        <c:scaling>
          <c:orientation val="minMax"/>
        </c:scaling>
        <c:delete val="0"/>
        <c:axPos val="b"/>
        <c:title>
          <c:tx>
            <c:strRef>
              <c:f>РЕКУРС!$X$9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41072"/>
        <c:crosses val="autoZero"/>
        <c:crossBetween val="midCat"/>
      </c:valAx>
      <c:valAx>
        <c:axId val="461841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5048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РЕКУРС!$BD$32:$BD$56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РЕКУРС!$BC$32:$BC$56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0E-47DE-A950-5317C969E794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РЕКУРС!$BD$32:$BD$56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АД_Регр_Р_2_без_x8_x3_x4_x7_x6!$B$27:$B$51</c:f>
              <c:numCache>
                <c:formatCode>General</c:formatCode>
                <c:ptCount val="25"/>
                <c:pt idx="0">
                  <c:v>1270664.1633204047</c:v>
                </c:pt>
                <c:pt idx="1">
                  <c:v>1632198.1389531726</c:v>
                </c:pt>
                <c:pt idx="2">
                  <c:v>1400118.2252433852</c:v>
                </c:pt>
                <c:pt idx="3">
                  <c:v>1270047.0469236746</c:v>
                </c:pt>
                <c:pt idx="4">
                  <c:v>2172563.6382215875</c:v>
                </c:pt>
                <c:pt idx="5">
                  <c:v>2163161.1164461002</c:v>
                </c:pt>
                <c:pt idx="6">
                  <c:v>3177631.7205938655</c:v>
                </c:pt>
                <c:pt idx="7">
                  <c:v>4278121.0091666011</c:v>
                </c:pt>
                <c:pt idx="8">
                  <c:v>6272204.0917081265</c:v>
                </c:pt>
                <c:pt idx="9">
                  <c:v>6764614.3745983923</c:v>
                </c:pt>
                <c:pt idx="10">
                  <c:v>8014508.7002592869</c:v>
                </c:pt>
                <c:pt idx="11">
                  <c:v>5890101.2949845707</c:v>
                </c:pt>
                <c:pt idx="12">
                  <c:v>8961741.1053749472</c:v>
                </c:pt>
                <c:pt idx="13">
                  <c:v>10612687.428849237</c:v>
                </c:pt>
                <c:pt idx="14">
                  <c:v>11620547.365510762</c:v>
                </c:pt>
                <c:pt idx="15">
                  <c:v>12944252.993715473</c:v>
                </c:pt>
                <c:pt idx="16">
                  <c:v>13745339.227498055</c:v>
                </c:pt>
                <c:pt idx="17">
                  <c:v>12533449.753753487</c:v>
                </c:pt>
                <c:pt idx="18">
                  <c:v>13144095.839763546</c:v>
                </c:pt>
                <c:pt idx="19">
                  <c:v>15319636.388759134</c:v>
                </c:pt>
                <c:pt idx="20">
                  <c:v>16102088.863168452</c:v>
                </c:pt>
                <c:pt idx="21">
                  <c:v>15668600.446876578</c:v>
                </c:pt>
                <c:pt idx="22">
                  <c:v>19079082.064820483</c:v>
                </c:pt>
                <c:pt idx="23">
                  <c:v>23965202.092124701</c:v>
                </c:pt>
                <c:pt idx="24">
                  <c:v>25971234.689366076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0E-47DE-A950-5317C969E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44992"/>
        <c:axId val="461841856"/>
      </c:scatterChart>
      <c:valAx>
        <c:axId val="461844992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41856"/>
        <c:crosses val="autoZero"/>
        <c:crossBetween val="midCat"/>
      </c:valAx>
      <c:valAx>
        <c:axId val="461841856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44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РЕКУРС!$BE$32:$BE$56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РЕКУРС!$BC$32:$BC$56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56-43F6-90B1-9940F5F493E3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РЕКУРС!$BE$32:$BE$56</c:f>
              <c:numCache>
                <c:formatCode>_(* #,##0.00_);_(* \(#,##0.00\);_(* "-"??_);_(@_)</c:formatCode>
                <c:ptCount val="25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37.799999999999997</c:v>
                </c:pt>
                <c:pt idx="22">
                  <c:v>39</c:v>
                </c:pt>
                <c:pt idx="23">
                  <c:v>40.5</c:v>
                </c:pt>
                <c:pt idx="24">
                  <c:v>42</c:v>
                </c:pt>
              </c:numCache>
            </c:numRef>
          </c:xVal>
          <c:yVal>
            <c:numRef>
              <c:f>АД_Регр_Р_2_без_x8_x3_x4_x7_x6!$B$27:$B$51</c:f>
              <c:numCache>
                <c:formatCode>General</c:formatCode>
                <c:ptCount val="25"/>
                <c:pt idx="0">
                  <c:v>1270664.1633204047</c:v>
                </c:pt>
                <c:pt idx="1">
                  <c:v>1632198.1389531726</c:v>
                </c:pt>
                <c:pt idx="2">
                  <c:v>1400118.2252433852</c:v>
                </c:pt>
                <c:pt idx="3">
                  <c:v>1270047.0469236746</c:v>
                </c:pt>
                <c:pt idx="4">
                  <c:v>2172563.6382215875</c:v>
                </c:pt>
                <c:pt idx="5">
                  <c:v>2163161.1164461002</c:v>
                </c:pt>
                <c:pt idx="6">
                  <c:v>3177631.7205938655</c:v>
                </c:pt>
                <c:pt idx="7">
                  <c:v>4278121.0091666011</c:v>
                </c:pt>
                <c:pt idx="8">
                  <c:v>6272204.0917081265</c:v>
                </c:pt>
                <c:pt idx="9">
                  <c:v>6764614.3745983923</c:v>
                </c:pt>
                <c:pt idx="10">
                  <c:v>8014508.7002592869</c:v>
                </c:pt>
                <c:pt idx="11">
                  <c:v>5890101.2949845707</c:v>
                </c:pt>
                <c:pt idx="12">
                  <c:v>8961741.1053749472</c:v>
                </c:pt>
                <c:pt idx="13">
                  <c:v>10612687.428849237</c:v>
                </c:pt>
                <c:pt idx="14">
                  <c:v>11620547.365510762</c:v>
                </c:pt>
                <c:pt idx="15">
                  <c:v>12944252.993715473</c:v>
                </c:pt>
                <c:pt idx="16">
                  <c:v>13745339.227498055</c:v>
                </c:pt>
                <c:pt idx="17">
                  <c:v>12533449.753753487</c:v>
                </c:pt>
                <c:pt idx="18">
                  <c:v>13144095.839763546</c:v>
                </c:pt>
                <c:pt idx="19">
                  <c:v>15319636.388759134</c:v>
                </c:pt>
                <c:pt idx="20">
                  <c:v>16102088.863168452</c:v>
                </c:pt>
                <c:pt idx="21">
                  <c:v>15668600.446876578</c:v>
                </c:pt>
                <c:pt idx="22">
                  <c:v>19079082.064820483</c:v>
                </c:pt>
                <c:pt idx="23">
                  <c:v>23965202.092124701</c:v>
                </c:pt>
                <c:pt idx="24">
                  <c:v>25971234.689366076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56-43F6-90B1-9940F5F49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46560"/>
        <c:axId val="461846952"/>
      </c:scatterChart>
      <c:valAx>
        <c:axId val="461846560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46952"/>
        <c:crosses val="autoZero"/>
        <c:crossBetween val="midCat"/>
      </c:valAx>
      <c:valAx>
        <c:axId val="461846952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46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x9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РЕКУРС!$BF$32:$BF$56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РЕКУРС!$BC$32:$BC$56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11-4D54-BEA0-F61E8FE9E252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РЕКУРС!$BF$32:$BF$56</c:f>
              <c:numCache>
                <c:formatCode>_(* #,##0.00_);_(* \(#,##0.00\);_(* "-"??_);_(@_)</c:formatCode>
                <c:ptCount val="25"/>
                <c:pt idx="0">
                  <c:v>6642</c:v>
                </c:pt>
                <c:pt idx="1">
                  <c:v>7814</c:v>
                </c:pt>
                <c:pt idx="2">
                  <c:v>9194</c:v>
                </c:pt>
                <c:pt idx="3">
                  <c:v>12637</c:v>
                </c:pt>
                <c:pt idx="4">
                  <c:v>13817</c:v>
                </c:pt>
                <c:pt idx="5">
                  <c:v>17785</c:v>
                </c:pt>
                <c:pt idx="6">
                  <c:v>23988</c:v>
                </c:pt>
                <c:pt idx="7">
                  <c:v>32088</c:v>
                </c:pt>
                <c:pt idx="8">
                  <c:v>47106</c:v>
                </c:pt>
                <c:pt idx="9">
                  <c:v>84400</c:v>
                </c:pt>
                <c:pt idx="10">
                  <c:v>115500</c:v>
                </c:pt>
                <c:pt idx="11">
                  <c:v>70900</c:v>
                </c:pt>
                <c:pt idx="12">
                  <c:v>91000</c:v>
                </c:pt>
                <c:pt idx="13">
                  <c:v>117100</c:v>
                </c:pt>
                <c:pt idx="14">
                  <c:v>123100</c:v>
                </c:pt>
                <c:pt idx="15">
                  <c:v>135100</c:v>
                </c:pt>
                <c:pt idx="16">
                  <c:v>125900</c:v>
                </c:pt>
                <c:pt idx="17">
                  <c:v>78600</c:v>
                </c:pt>
                <c:pt idx="18">
                  <c:v>76229.7</c:v>
                </c:pt>
                <c:pt idx="19">
                  <c:v>98641.4</c:v>
                </c:pt>
                <c:pt idx="20">
                  <c:v>103426.8</c:v>
                </c:pt>
                <c:pt idx="21">
                  <c:v>107348.1</c:v>
                </c:pt>
                <c:pt idx="22">
                  <c:v>102899.2</c:v>
                </c:pt>
                <c:pt idx="23">
                  <c:v>129000</c:v>
                </c:pt>
                <c:pt idx="24">
                  <c:v>133000</c:v>
                </c:pt>
              </c:numCache>
            </c:numRef>
          </c:xVal>
          <c:yVal>
            <c:numRef>
              <c:f>АД_Регр_Р_2_без_x8_x3_x4_x7_x6!$B$27:$B$51</c:f>
              <c:numCache>
                <c:formatCode>General</c:formatCode>
                <c:ptCount val="25"/>
                <c:pt idx="0">
                  <c:v>1270664.1633204047</c:v>
                </c:pt>
                <c:pt idx="1">
                  <c:v>1632198.1389531726</c:v>
                </c:pt>
                <c:pt idx="2">
                  <c:v>1400118.2252433852</c:v>
                </c:pt>
                <c:pt idx="3">
                  <c:v>1270047.0469236746</c:v>
                </c:pt>
                <c:pt idx="4">
                  <c:v>2172563.6382215875</c:v>
                </c:pt>
                <c:pt idx="5">
                  <c:v>2163161.1164461002</c:v>
                </c:pt>
                <c:pt idx="6">
                  <c:v>3177631.7205938655</c:v>
                </c:pt>
                <c:pt idx="7">
                  <c:v>4278121.0091666011</c:v>
                </c:pt>
                <c:pt idx="8">
                  <c:v>6272204.0917081265</c:v>
                </c:pt>
                <c:pt idx="9">
                  <c:v>6764614.3745983923</c:v>
                </c:pt>
                <c:pt idx="10">
                  <c:v>8014508.7002592869</c:v>
                </c:pt>
                <c:pt idx="11">
                  <c:v>5890101.2949845707</c:v>
                </c:pt>
                <c:pt idx="12">
                  <c:v>8961741.1053749472</c:v>
                </c:pt>
                <c:pt idx="13">
                  <c:v>10612687.428849237</c:v>
                </c:pt>
                <c:pt idx="14">
                  <c:v>11620547.365510762</c:v>
                </c:pt>
                <c:pt idx="15">
                  <c:v>12944252.993715473</c:v>
                </c:pt>
                <c:pt idx="16">
                  <c:v>13745339.227498055</c:v>
                </c:pt>
                <c:pt idx="17">
                  <c:v>12533449.753753487</c:v>
                </c:pt>
                <c:pt idx="18">
                  <c:v>13144095.839763546</c:v>
                </c:pt>
                <c:pt idx="19">
                  <c:v>15319636.388759134</c:v>
                </c:pt>
                <c:pt idx="20">
                  <c:v>16102088.863168452</c:v>
                </c:pt>
                <c:pt idx="21">
                  <c:v>15668600.446876578</c:v>
                </c:pt>
                <c:pt idx="22">
                  <c:v>19079082.064820483</c:v>
                </c:pt>
                <c:pt idx="23">
                  <c:v>23965202.092124701</c:v>
                </c:pt>
                <c:pt idx="24">
                  <c:v>25971234.689366076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11-4D54-BEA0-F61E8FE9E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43032"/>
        <c:axId val="461847736"/>
      </c:scatterChart>
      <c:valAx>
        <c:axId val="461843032"/>
        <c:scaling>
          <c:orientation val="minMax"/>
        </c:scaling>
        <c:delete val="0"/>
        <c:axPos val="b"/>
        <c:title>
          <c:tx>
            <c:strRef>
              <c:f>РЕКУРС!$X$9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47736"/>
        <c:crosses val="autoZero"/>
        <c:crossBetween val="midCat"/>
      </c:valAx>
      <c:valAx>
        <c:axId val="461847736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43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АД_Регр_Р_2_без_x8_x3_x4_x7_x6!$F$27:$F$51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АД_Регр_Р_2_без_x8_x3_x4_x7_x6!$G$27:$G$51</c:f>
              <c:numCache>
                <c:formatCode>General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75-4F89-AD7C-D93B8148D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48128"/>
        <c:axId val="461843816"/>
      </c:scatterChart>
      <c:valAx>
        <c:axId val="46184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43816"/>
        <c:crosses val="autoZero"/>
        <c:crossBetween val="midCat"/>
      </c:valAx>
      <c:valAx>
        <c:axId val="461843816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6184812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РЕКУРС!$BO$32:$BO$55</c:f>
              <c:numCache>
                <c:formatCode>_(* #,##0.00_);_(* \(#,##0.00\);_(* "-"??_);_(@_)</c:formatCode>
                <c:ptCount val="24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3839394.42</c:v>
                </c:pt>
                <c:pt idx="22">
                  <c:v>4868342.13</c:v>
                </c:pt>
                <c:pt idx="23">
                  <c:v>5306169.8550000004</c:v>
                </c:pt>
              </c:numCache>
            </c:numRef>
          </c:xVal>
          <c:yVal>
            <c:numRef>
              <c:f>АД_Регр_Р_2_без_x8x3x4x7x6x9_2!$C$26:$C$49</c:f>
              <c:numCache>
                <c:formatCode>General</c:formatCode>
                <c:ptCount val="24"/>
                <c:pt idx="0">
                  <c:v>-1340387.9825523947</c:v>
                </c:pt>
                <c:pt idx="1">
                  <c:v>-1529719.3485951133</c:v>
                </c:pt>
                <c:pt idx="2">
                  <c:v>-367167.79250881914</c:v>
                </c:pt>
                <c:pt idx="3">
                  <c:v>378697.57802674756</c:v>
                </c:pt>
                <c:pt idx="4">
                  <c:v>-840173.98869525944</c:v>
                </c:pt>
                <c:pt idx="5">
                  <c:v>16604.315144955181</c:v>
                </c:pt>
                <c:pt idx="6">
                  <c:v>-713379.06396271707</c:v>
                </c:pt>
                <c:pt idx="7">
                  <c:v>-861472.4082086389</c:v>
                </c:pt>
                <c:pt idx="8">
                  <c:v>-2468974.1194535708</c:v>
                </c:pt>
                <c:pt idx="9">
                  <c:v>817796.42154401541</c:v>
                </c:pt>
                <c:pt idx="10">
                  <c:v>2304487.8661645316</c:v>
                </c:pt>
                <c:pt idx="11">
                  <c:v>2142897.1841572579</c:v>
                </c:pt>
                <c:pt idx="12">
                  <c:v>-180038.27508364897</c:v>
                </c:pt>
                <c:pt idx="13">
                  <c:v>353530.25038992986</c:v>
                </c:pt>
                <c:pt idx="14">
                  <c:v>86360.99652419053</c:v>
                </c:pt>
                <c:pt idx="15">
                  <c:v>-54255.457205394283</c:v>
                </c:pt>
                <c:pt idx="16">
                  <c:v>-529958.690429952</c:v>
                </c:pt>
                <c:pt idx="17">
                  <c:v>712655.67388117313</c:v>
                </c:pt>
                <c:pt idx="18">
                  <c:v>1661774.014904378</c:v>
                </c:pt>
                <c:pt idx="19">
                  <c:v>636955.79701298475</c:v>
                </c:pt>
                <c:pt idx="20">
                  <c:v>2285614.5689602848</c:v>
                </c:pt>
                <c:pt idx="21">
                  <c:v>1273600.9168310091</c:v>
                </c:pt>
                <c:pt idx="22">
                  <c:v>-1406863.5695879981</c:v>
                </c:pt>
                <c:pt idx="23">
                  <c:v>-2378584.8872579895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44-448D-A1F1-C521189C6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51656"/>
        <c:axId val="461839896"/>
      </c:scatterChart>
      <c:valAx>
        <c:axId val="461851656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39896"/>
        <c:crosses val="autoZero"/>
        <c:crossBetween val="midCat"/>
      </c:valAx>
      <c:valAx>
        <c:axId val="461839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5165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РЕКУРС!$BP$32:$BP$55</c:f>
              <c:numCache>
                <c:formatCode>_(* #,##0.00_);_(* \(#,##0.00\);_(* "-"??_);_(@_)</c:formatCode>
                <c:ptCount val="24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39</c:v>
                </c:pt>
                <c:pt idx="22">
                  <c:v>40.5</c:v>
                </c:pt>
                <c:pt idx="23">
                  <c:v>42</c:v>
                </c:pt>
              </c:numCache>
            </c:numRef>
          </c:xVal>
          <c:yVal>
            <c:numRef>
              <c:f>АД_Регр_Р_2_без_x8x3x4x7x6x9_2!$C$26:$C$49</c:f>
              <c:numCache>
                <c:formatCode>General</c:formatCode>
                <c:ptCount val="24"/>
                <c:pt idx="0">
                  <c:v>-1340387.9825523947</c:v>
                </c:pt>
                <c:pt idx="1">
                  <c:v>-1529719.3485951133</c:v>
                </c:pt>
                <c:pt idx="2">
                  <c:v>-367167.79250881914</c:v>
                </c:pt>
                <c:pt idx="3">
                  <c:v>378697.57802674756</c:v>
                </c:pt>
                <c:pt idx="4">
                  <c:v>-840173.98869525944</c:v>
                </c:pt>
                <c:pt idx="5">
                  <c:v>16604.315144955181</c:v>
                </c:pt>
                <c:pt idx="6">
                  <c:v>-713379.06396271707</c:v>
                </c:pt>
                <c:pt idx="7">
                  <c:v>-861472.4082086389</c:v>
                </c:pt>
                <c:pt idx="8">
                  <c:v>-2468974.1194535708</c:v>
                </c:pt>
                <c:pt idx="9">
                  <c:v>817796.42154401541</c:v>
                </c:pt>
                <c:pt idx="10">
                  <c:v>2304487.8661645316</c:v>
                </c:pt>
                <c:pt idx="11">
                  <c:v>2142897.1841572579</c:v>
                </c:pt>
                <c:pt idx="12">
                  <c:v>-180038.27508364897</c:v>
                </c:pt>
                <c:pt idx="13">
                  <c:v>353530.25038992986</c:v>
                </c:pt>
                <c:pt idx="14">
                  <c:v>86360.99652419053</c:v>
                </c:pt>
                <c:pt idx="15">
                  <c:v>-54255.457205394283</c:v>
                </c:pt>
                <c:pt idx="16">
                  <c:v>-529958.690429952</c:v>
                </c:pt>
                <c:pt idx="17">
                  <c:v>712655.67388117313</c:v>
                </c:pt>
                <c:pt idx="18">
                  <c:v>1661774.014904378</c:v>
                </c:pt>
                <c:pt idx="19">
                  <c:v>636955.79701298475</c:v>
                </c:pt>
                <c:pt idx="20">
                  <c:v>2285614.5689602848</c:v>
                </c:pt>
                <c:pt idx="21">
                  <c:v>1273600.9168310091</c:v>
                </c:pt>
                <c:pt idx="22">
                  <c:v>-1406863.5695879981</c:v>
                </c:pt>
                <c:pt idx="23">
                  <c:v>-2378584.8872579895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BA-475A-8323-2B39141CF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95504"/>
        <c:axId val="454391976"/>
      </c:scatterChart>
      <c:valAx>
        <c:axId val="454395504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91976"/>
        <c:crosses val="autoZero"/>
        <c:crossBetween val="midCat"/>
      </c:valAx>
      <c:valAx>
        <c:axId val="454391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9550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РЕКУРС!$BO$32:$BO$55</c:f>
              <c:numCache>
                <c:formatCode>_(* #,##0.00_);_(* \(#,##0.00\);_(* "-"??_);_(@_)</c:formatCode>
                <c:ptCount val="24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3839394.42</c:v>
                </c:pt>
                <c:pt idx="22">
                  <c:v>4868342.13</c:v>
                </c:pt>
                <c:pt idx="23">
                  <c:v>5306169.8550000004</c:v>
                </c:pt>
              </c:numCache>
            </c:numRef>
          </c:xVal>
          <c:yVal>
            <c:numRef>
              <c:f>РЕКУРС!$BN$32:$BN$55</c:f>
              <c:numCache>
                <c:formatCode>_(* #,##0.00_);_(* \(#,##0.00\);_(* "-"??_);_(@_)</c:formatCode>
                <c:ptCount val="24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19856674.5</c:v>
                </c:pt>
                <c:pt idx="22">
                  <c:v>21836984.32</c:v>
                </c:pt>
                <c:pt idx="23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3B-4184-BEE8-3F6396B427CE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РЕКУРС!$BO$32:$BO$55</c:f>
              <c:numCache>
                <c:formatCode>_(* #,##0.00_);_(* \(#,##0.00\);_(* "-"??_);_(@_)</c:formatCode>
                <c:ptCount val="24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3839394.42</c:v>
                </c:pt>
                <c:pt idx="22">
                  <c:v>4868342.13</c:v>
                </c:pt>
                <c:pt idx="23">
                  <c:v>5306169.8550000004</c:v>
                </c:pt>
              </c:numCache>
            </c:numRef>
          </c:xVal>
          <c:yVal>
            <c:numRef>
              <c:f>АД_Регр_Р_2_без_x8x3x4x7x6x9_2!$B$26:$B$49</c:f>
              <c:numCache>
                <c:formatCode>General</c:formatCode>
                <c:ptCount val="24"/>
                <c:pt idx="0">
                  <c:v>1668885.8825523946</c:v>
                </c:pt>
                <c:pt idx="1">
                  <c:v>2224779.1485951133</c:v>
                </c:pt>
                <c:pt idx="2">
                  <c:v>1526201.7925088191</c:v>
                </c:pt>
                <c:pt idx="3">
                  <c:v>991485.22197325248</c:v>
                </c:pt>
                <c:pt idx="4">
                  <c:v>2607650.6886952594</c:v>
                </c:pt>
                <c:pt idx="5">
                  <c:v>2171627.1848550448</c:v>
                </c:pt>
                <c:pt idx="6">
                  <c:v>3566651.463962717</c:v>
                </c:pt>
                <c:pt idx="7">
                  <c:v>4996627.008208639</c:v>
                </c:pt>
                <c:pt idx="8">
                  <c:v>7729206.9194535706</c:v>
                </c:pt>
                <c:pt idx="9">
                  <c:v>5878462.6784559842</c:v>
                </c:pt>
                <c:pt idx="10">
                  <c:v>5944164.1338354684</c:v>
                </c:pt>
                <c:pt idx="11">
                  <c:v>4984075.2158427425</c:v>
                </c:pt>
                <c:pt idx="12">
                  <c:v>8555902.0750836488</c:v>
                </c:pt>
                <c:pt idx="13">
                  <c:v>9595242.5496100709</c:v>
                </c:pt>
                <c:pt idx="14">
                  <c:v>10580509.503475809</c:v>
                </c:pt>
                <c:pt idx="15">
                  <c:v>11869152.857205395</c:v>
                </c:pt>
                <c:pt idx="16">
                  <c:v>13309484.390429951</c:v>
                </c:pt>
                <c:pt idx="17">
                  <c:v>12808207.226118827</c:v>
                </c:pt>
                <c:pt idx="18">
                  <c:v>13459760.185095621</c:v>
                </c:pt>
                <c:pt idx="19">
                  <c:v>15901233.702987015</c:v>
                </c:pt>
                <c:pt idx="20">
                  <c:v>16492111.431039715</c:v>
                </c:pt>
                <c:pt idx="21">
                  <c:v>18583073.583168991</c:v>
                </c:pt>
                <c:pt idx="22">
                  <c:v>23243847.889587998</c:v>
                </c:pt>
                <c:pt idx="23">
                  <c:v>25488484.747257989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93B-4184-BEE8-3F6396B42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97072"/>
        <c:axId val="454392368"/>
      </c:scatterChart>
      <c:valAx>
        <c:axId val="454397072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92368"/>
        <c:crosses val="autoZero"/>
        <c:crossBetween val="midCat"/>
      </c:valAx>
      <c:valAx>
        <c:axId val="454392368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97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x5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y2</c:v>
          </c:tx>
          <c:spPr>
            <a:ln w="19050">
              <a:noFill/>
            </a:ln>
          </c:spPr>
          <c:xVal>
            <c:numRef>
              <c:f>РЕКУРС!$BP$32:$BP$55</c:f>
              <c:numCache>
                <c:formatCode>_(* #,##0.00_);_(* \(#,##0.00\);_(* "-"??_);_(@_)</c:formatCode>
                <c:ptCount val="24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39</c:v>
                </c:pt>
                <c:pt idx="22">
                  <c:v>40.5</c:v>
                </c:pt>
                <c:pt idx="23">
                  <c:v>42</c:v>
                </c:pt>
              </c:numCache>
            </c:numRef>
          </c:xVal>
          <c:yVal>
            <c:numRef>
              <c:f>РЕКУРС!$BN$32:$BN$55</c:f>
              <c:numCache>
                <c:formatCode>_(* #,##0.00_);_(* \(#,##0.00\);_(* "-"??_);_(@_)</c:formatCode>
                <c:ptCount val="24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19856674.5</c:v>
                </c:pt>
                <c:pt idx="22">
                  <c:v>21836984.32</c:v>
                </c:pt>
                <c:pt idx="23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3C-4BC4-B46F-A31EE0BFE586}"/>
            </c:ext>
          </c:extLst>
        </c:ser>
        <c:ser>
          <c:idx val="1"/>
          <c:order val="1"/>
          <c:tx>
            <c:v>Предсказанное y2</c:v>
          </c:tx>
          <c:spPr>
            <a:ln w="19050">
              <a:noFill/>
            </a:ln>
          </c:spPr>
          <c:xVal>
            <c:numRef>
              <c:f>РЕКУРС!$BP$32:$BP$55</c:f>
              <c:numCache>
                <c:formatCode>_(* #,##0.00_);_(* \(#,##0.00\);_(* "-"??_);_(@_)</c:formatCode>
                <c:ptCount val="24"/>
                <c:pt idx="0">
                  <c:v>33.799999999999997</c:v>
                </c:pt>
                <c:pt idx="1">
                  <c:v>35.200000000000003</c:v>
                </c:pt>
                <c:pt idx="2">
                  <c:v>32.4</c:v>
                </c:pt>
                <c:pt idx="3">
                  <c:v>30.4</c:v>
                </c:pt>
                <c:pt idx="4">
                  <c:v>35.1</c:v>
                </c:pt>
                <c:pt idx="5">
                  <c:v>33</c:v>
                </c:pt>
                <c:pt idx="6">
                  <c:v>36.4</c:v>
                </c:pt>
                <c:pt idx="7">
                  <c:v>39.799999999999997</c:v>
                </c:pt>
                <c:pt idx="8">
                  <c:v>47</c:v>
                </c:pt>
                <c:pt idx="9">
                  <c:v>38.4</c:v>
                </c:pt>
                <c:pt idx="10">
                  <c:v>36.1</c:v>
                </c:pt>
                <c:pt idx="11">
                  <c:v>35.9</c:v>
                </c:pt>
                <c:pt idx="12">
                  <c:v>42</c:v>
                </c:pt>
                <c:pt idx="13">
                  <c:v>42.4</c:v>
                </c:pt>
                <c:pt idx="14">
                  <c:v>43</c:v>
                </c:pt>
                <c:pt idx="15">
                  <c:v>44.6</c:v>
                </c:pt>
                <c:pt idx="16">
                  <c:v>46.7</c:v>
                </c:pt>
                <c:pt idx="17">
                  <c:v>42.4</c:v>
                </c:pt>
                <c:pt idx="18">
                  <c:v>41.9</c:v>
                </c:pt>
                <c:pt idx="19">
                  <c:v>47.3</c:v>
                </c:pt>
                <c:pt idx="20">
                  <c:v>46.6</c:v>
                </c:pt>
                <c:pt idx="21">
                  <c:v>39</c:v>
                </c:pt>
                <c:pt idx="22">
                  <c:v>40.5</c:v>
                </c:pt>
                <c:pt idx="23">
                  <c:v>42</c:v>
                </c:pt>
              </c:numCache>
            </c:numRef>
          </c:xVal>
          <c:yVal>
            <c:numRef>
              <c:f>АД_Регр_Р_2_без_x8x3x4x7x6x9_2!$B$26:$B$49</c:f>
              <c:numCache>
                <c:formatCode>General</c:formatCode>
                <c:ptCount val="24"/>
                <c:pt idx="0">
                  <c:v>1668885.8825523946</c:v>
                </c:pt>
                <c:pt idx="1">
                  <c:v>2224779.1485951133</c:v>
                </c:pt>
                <c:pt idx="2">
                  <c:v>1526201.7925088191</c:v>
                </c:pt>
                <c:pt idx="3">
                  <c:v>991485.22197325248</c:v>
                </c:pt>
                <c:pt idx="4">
                  <c:v>2607650.6886952594</c:v>
                </c:pt>
                <c:pt idx="5">
                  <c:v>2171627.1848550448</c:v>
                </c:pt>
                <c:pt idx="6">
                  <c:v>3566651.463962717</c:v>
                </c:pt>
                <c:pt idx="7">
                  <c:v>4996627.008208639</c:v>
                </c:pt>
                <c:pt idx="8">
                  <c:v>7729206.9194535706</c:v>
                </c:pt>
                <c:pt idx="9">
                  <c:v>5878462.6784559842</c:v>
                </c:pt>
                <c:pt idx="10">
                  <c:v>5944164.1338354684</c:v>
                </c:pt>
                <c:pt idx="11">
                  <c:v>4984075.2158427425</c:v>
                </c:pt>
                <c:pt idx="12">
                  <c:v>8555902.0750836488</c:v>
                </c:pt>
                <c:pt idx="13">
                  <c:v>9595242.5496100709</c:v>
                </c:pt>
                <c:pt idx="14">
                  <c:v>10580509.503475809</c:v>
                </c:pt>
                <c:pt idx="15">
                  <c:v>11869152.857205395</c:v>
                </c:pt>
                <c:pt idx="16">
                  <c:v>13309484.390429951</c:v>
                </c:pt>
                <c:pt idx="17">
                  <c:v>12808207.226118827</c:v>
                </c:pt>
                <c:pt idx="18">
                  <c:v>13459760.185095621</c:v>
                </c:pt>
                <c:pt idx="19">
                  <c:v>15901233.702987015</c:v>
                </c:pt>
                <c:pt idx="20">
                  <c:v>16492111.431039715</c:v>
                </c:pt>
                <c:pt idx="21">
                  <c:v>18583073.583168991</c:v>
                </c:pt>
                <c:pt idx="22">
                  <c:v>23243847.889587998</c:v>
                </c:pt>
                <c:pt idx="23">
                  <c:v>25488484.747257989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3C-4BC4-B46F-A31EE0BFE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95112"/>
        <c:axId val="454396288"/>
      </c:scatterChart>
      <c:valAx>
        <c:axId val="454395112"/>
        <c:scaling>
          <c:orientation val="minMax"/>
        </c:scaling>
        <c:delete val="0"/>
        <c:axPos val="b"/>
        <c:title>
          <c:tx>
            <c:strRef>
              <c:f>РЕКУРС!$X$5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96288"/>
        <c:crosses val="autoZero"/>
        <c:crossBetween val="midCat"/>
      </c:valAx>
      <c:valAx>
        <c:axId val="454396288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95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АД_Регр_Р_2_без_x8x3x4x7x6x9_2!$F$26:$F$49</c:f>
              <c:numCache>
                <c:formatCode>General</c:formatCode>
                <c:ptCount val="24"/>
                <c:pt idx="0">
                  <c:v>2.0833333333333335</c:v>
                </c:pt>
                <c:pt idx="1">
                  <c:v>6.25</c:v>
                </c:pt>
                <c:pt idx="2">
                  <c:v>10.416666666666668</c:v>
                </c:pt>
                <c:pt idx="3">
                  <c:v>14.583333333333334</c:v>
                </c:pt>
                <c:pt idx="4">
                  <c:v>18.75</c:v>
                </c:pt>
                <c:pt idx="5">
                  <c:v>22.916666666666668</c:v>
                </c:pt>
                <c:pt idx="6">
                  <c:v>27.083333333333332</c:v>
                </c:pt>
                <c:pt idx="7">
                  <c:v>31.25</c:v>
                </c:pt>
                <c:pt idx="8">
                  <c:v>35.416666666666671</c:v>
                </c:pt>
                <c:pt idx="9">
                  <c:v>39.583333333333336</c:v>
                </c:pt>
                <c:pt idx="10">
                  <c:v>43.750000000000007</c:v>
                </c:pt>
                <c:pt idx="11">
                  <c:v>47.916666666666671</c:v>
                </c:pt>
                <c:pt idx="12">
                  <c:v>52.083333333333336</c:v>
                </c:pt>
                <c:pt idx="13">
                  <c:v>56.250000000000007</c:v>
                </c:pt>
                <c:pt idx="14">
                  <c:v>60.416666666666671</c:v>
                </c:pt>
                <c:pt idx="15">
                  <c:v>64.583333333333343</c:v>
                </c:pt>
                <c:pt idx="16">
                  <c:v>68.75</c:v>
                </c:pt>
                <c:pt idx="17">
                  <c:v>72.916666666666671</c:v>
                </c:pt>
                <c:pt idx="18">
                  <c:v>77.083333333333329</c:v>
                </c:pt>
                <c:pt idx="19">
                  <c:v>81.25</c:v>
                </c:pt>
                <c:pt idx="20">
                  <c:v>85.416666666666671</c:v>
                </c:pt>
                <c:pt idx="21">
                  <c:v>89.583333333333329</c:v>
                </c:pt>
                <c:pt idx="22">
                  <c:v>93.75</c:v>
                </c:pt>
                <c:pt idx="23">
                  <c:v>97.916666666666671</c:v>
                </c:pt>
              </c:numCache>
            </c:numRef>
          </c:xVal>
          <c:yVal>
            <c:numRef>
              <c:f>АД_Регр_Р_2_без_x8x3x4x7x6x9_2!$G$26:$G$49</c:f>
              <c:numCache>
                <c:formatCode>General</c:formatCode>
                <c:ptCount val="24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8248652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19856674.5</c:v>
                </c:pt>
                <c:pt idx="22">
                  <c:v>21836984.32</c:v>
                </c:pt>
                <c:pt idx="23">
                  <c:v>23109899.859999999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31-4789-B657-970231916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94328"/>
        <c:axId val="454390408"/>
      </c:scatterChart>
      <c:valAx>
        <c:axId val="454394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90408"/>
        <c:crosses val="autoZero"/>
        <c:crossBetween val="midCat"/>
      </c:valAx>
      <c:valAx>
        <c:axId val="454390408"/>
        <c:scaling>
          <c:orientation val="minMax"/>
        </c:scaling>
        <c:delete val="0"/>
        <c:axPos val="l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5439432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РЕКУРС!$K$77:$K$101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АД_Регр_Р_3!$C$27:$C$51</c:f>
              <c:numCache>
                <c:formatCode>General</c:formatCode>
                <c:ptCount val="25"/>
                <c:pt idx="0">
                  <c:v>-346990.81326534727</c:v>
                </c:pt>
                <c:pt idx="1">
                  <c:v>-416784.6221831505</c:v>
                </c:pt>
                <c:pt idx="2">
                  <c:v>-486789.17423767038</c:v>
                </c:pt>
                <c:pt idx="3">
                  <c:v>-172915.30036514811</c:v>
                </c:pt>
                <c:pt idx="4">
                  <c:v>-59629.405424714787</c:v>
                </c:pt>
                <c:pt idx="5">
                  <c:v>104190.09045844711</c:v>
                </c:pt>
                <c:pt idx="6">
                  <c:v>130277.52250757813</c:v>
                </c:pt>
                <c:pt idx="7">
                  <c:v>192896.3154365588</c:v>
                </c:pt>
                <c:pt idx="8">
                  <c:v>190374.26229392085</c:v>
                </c:pt>
                <c:pt idx="9">
                  <c:v>236472.10820672102</c:v>
                </c:pt>
                <c:pt idx="10">
                  <c:v>-635474.87889219169</c:v>
                </c:pt>
                <c:pt idx="11">
                  <c:v>746145.97093913145</c:v>
                </c:pt>
                <c:pt idx="12">
                  <c:v>516588.16088916175</c:v>
                </c:pt>
                <c:pt idx="13">
                  <c:v>362584.96101232897</c:v>
                </c:pt>
                <c:pt idx="14">
                  <c:v>347083.86865608767</c:v>
                </c:pt>
                <c:pt idx="15">
                  <c:v>567612.69405525737</c:v>
                </c:pt>
                <c:pt idx="16">
                  <c:v>-15682.872172923759</c:v>
                </c:pt>
                <c:pt idx="17">
                  <c:v>55513.326983178034</c:v>
                </c:pt>
                <c:pt idx="18">
                  <c:v>-375699.19842054881</c:v>
                </c:pt>
                <c:pt idx="19">
                  <c:v>-363756.63414201327</c:v>
                </c:pt>
                <c:pt idx="20">
                  <c:v>-506980.93341853842</c:v>
                </c:pt>
                <c:pt idx="21">
                  <c:v>-91835.694880539551</c:v>
                </c:pt>
                <c:pt idx="22">
                  <c:v>-349493.14525076747</c:v>
                </c:pt>
                <c:pt idx="23">
                  <c:v>211913.61242788844</c:v>
                </c:pt>
                <c:pt idx="24">
                  <c:v>160379.77878731675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E5-4F73-8738-AEFEB28C7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95896"/>
        <c:axId val="454391584"/>
      </c:scatterChart>
      <c:valAx>
        <c:axId val="454395896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91584"/>
        <c:crosses val="autoZero"/>
        <c:crossBetween val="midCat"/>
      </c:valAx>
      <c:valAx>
        <c:axId val="454391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9589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РЕКУРС!$L$77:$L$101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xVal>
          <c:yVal>
            <c:numRef>
              <c:f>АД_Регр_Р_3!$C$27:$C$51</c:f>
              <c:numCache>
                <c:formatCode>General</c:formatCode>
                <c:ptCount val="25"/>
                <c:pt idx="0">
                  <c:v>-346990.81326534727</c:v>
                </c:pt>
                <c:pt idx="1">
                  <c:v>-416784.6221831505</c:v>
                </c:pt>
                <c:pt idx="2">
                  <c:v>-486789.17423767038</c:v>
                </c:pt>
                <c:pt idx="3">
                  <c:v>-172915.30036514811</c:v>
                </c:pt>
                <c:pt idx="4">
                  <c:v>-59629.405424714787</c:v>
                </c:pt>
                <c:pt idx="5">
                  <c:v>104190.09045844711</c:v>
                </c:pt>
                <c:pt idx="6">
                  <c:v>130277.52250757813</c:v>
                </c:pt>
                <c:pt idx="7">
                  <c:v>192896.3154365588</c:v>
                </c:pt>
                <c:pt idx="8">
                  <c:v>190374.26229392085</c:v>
                </c:pt>
                <c:pt idx="9">
                  <c:v>236472.10820672102</c:v>
                </c:pt>
                <c:pt idx="10">
                  <c:v>-635474.87889219169</c:v>
                </c:pt>
                <c:pt idx="11">
                  <c:v>746145.97093913145</c:v>
                </c:pt>
                <c:pt idx="12">
                  <c:v>516588.16088916175</c:v>
                </c:pt>
                <c:pt idx="13">
                  <c:v>362584.96101232897</c:v>
                </c:pt>
                <c:pt idx="14">
                  <c:v>347083.86865608767</c:v>
                </c:pt>
                <c:pt idx="15">
                  <c:v>567612.69405525737</c:v>
                </c:pt>
                <c:pt idx="16">
                  <c:v>-15682.872172923759</c:v>
                </c:pt>
                <c:pt idx="17">
                  <c:v>55513.326983178034</c:v>
                </c:pt>
                <c:pt idx="18">
                  <c:v>-375699.19842054881</c:v>
                </c:pt>
                <c:pt idx="19">
                  <c:v>-363756.63414201327</c:v>
                </c:pt>
                <c:pt idx="20">
                  <c:v>-506980.93341853842</c:v>
                </c:pt>
                <c:pt idx="21">
                  <c:v>-91835.694880539551</c:v>
                </c:pt>
                <c:pt idx="22">
                  <c:v>-349493.14525076747</c:v>
                </c:pt>
                <c:pt idx="23">
                  <c:v>211913.61242788844</c:v>
                </c:pt>
                <c:pt idx="24">
                  <c:v>160379.77878731675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4C-44AD-B692-EE3EAD5B8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90800"/>
        <c:axId val="454391192"/>
      </c:scatterChart>
      <c:valAx>
        <c:axId val="454390800"/>
        <c:scaling>
          <c:orientation val="minMax"/>
        </c:scaling>
        <c:delete val="0"/>
        <c:axPos val="b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91192"/>
        <c:crosses val="autoZero"/>
        <c:crossBetween val="midCat"/>
      </c:valAx>
      <c:valAx>
        <c:axId val="454391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9080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РЕКУРС!$M$77:$M$101</c:f>
              <c:numCache>
                <c:formatCode>_(* #,##0.00_);_(* \(#,##0.00\);_(* "-"??_);_(@_)</c:formatCode>
                <c:ptCount val="25"/>
                <c:pt idx="0">
                  <c:v>1393.3</c:v>
                </c:pt>
                <c:pt idx="1">
                  <c:v>1807.8</c:v>
                </c:pt>
                <c:pt idx="2">
                  <c:v>2185</c:v>
                </c:pt>
                <c:pt idx="3">
                  <c:v>2385.2600000000002</c:v>
                </c:pt>
                <c:pt idx="4">
                  <c:v>2918.55</c:v>
                </c:pt>
                <c:pt idx="5">
                  <c:v>3208.02</c:v>
                </c:pt>
                <c:pt idx="6">
                  <c:v>3703.57</c:v>
                </c:pt>
                <c:pt idx="7">
                  <c:v>4171.8</c:v>
                </c:pt>
                <c:pt idx="8">
                  <c:v>5121</c:v>
                </c:pt>
                <c:pt idx="9">
                  <c:v>5855</c:v>
                </c:pt>
                <c:pt idx="10">
                  <c:v>6648</c:v>
                </c:pt>
                <c:pt idx="11">
                  <c:v>7406</c:v>
                </c:pt>
                <c:pt idx="12">
                  <c:v>8656</c:v>
                </c:pt>
                <c:pt idx="13">
                  <c:v>9128</c:v>
                </c:pt>
                <c:pt idx="14">
                  <c:v>9747</c:v>
                </c:pt>
                <c:pt idx="15">
                  <c:v>10965</c:v>
                </c:pt>
                <c:pt idx="16">
                  <c:v>12542</c:v>
                </c:pt>
                <c:pt idx="17">
                  <c:v>14413</c:v>
                </c:pt>
                <c:pt idx="18">
                  <c:v>15092</c:v>
                </c:pt>
                <c:pt idx="19">
                  <c:v>15397</c:v>
                </c:pt>
                <c:pt idx="20">
                  <c:v>16087</c:v>
                </c:pt>
                <c:pt idx="21">
                  <c:v>16843</c:v>
                </c:pt>
                <c:pt idx="22">
                  <c:v>17841</c:v>
                </c:pt>
                <c:pt idx="23">
                  <c:v>18029</c:v>
                </c:pt>
                <c:pt idx="24">
                  <c:v>18714</c:v>
                </c:pt>
              </c:numCache>
            </c:numRef>
          </c:xVal>
          <c:yVal>
            <c:numRef>
              <c:f>АД_Регр_Р_3!$C$27:$C$51</c:f>
              <c:numCache>
                <c:formatCode>General</c:formatCode>
                <c:ptCount val="25"/>
                <c:pt idx="0">
                  <c:v>-346990.81326534727</c:v>
                </c:pt>
                <c:pt idx="1">
                  <c:v>-416784.6221831505</c:v>
                </c:pt>
                <c:pt idx="2">
                  <c:v>-486789.17423767038</c:v>
                </c:pt>
                <c:pt idx="3">
                  <c:v>-172915.30036514811</c:v>
                </c:pt>
                <c:pt idx="4">
                  <c:v>-59629.405424714787</c:v>
                </c:pt>
                <c:pt idx="5">
                  <c:v>104190.09045844711</c:v>
                </c:pt>
                <c:pt idx="6">
                  <c:v>130277.52250757813</c:v>
                </c:pt>
                <c:pt idx="7">
                  <c:v>192896.3154365588</c:v>
                </c:pt>
                <c:pt idx="8">
                  <c:v>190374.26229392085</c:v>
                </c:pt>
                <c:pt idx="9">
                  <c:v>236472.10820672102</c:v>
                </c:pt>
                <c:pt idx="10">
                  <c:v>-635474.87889219169</c:v>
                </c:pt>
                <c:pt idx="11">
                  <c:v>746145.97093913145</c:v>
                </c:pt>
                <c:pt idx="12">
                  <c:v>516588.16088916175</c:v>
                </c:pt>
                <c:pt idx="13">
                  <c:v>362584.96101232897</c:v>
                </c:pt>
                <c:pt idx="14">
                  <c:v>347083.86865608767</c:v>
                </c:pt>
                <c:pt idx="15">
                  <c:v>567612.69405525737</c:v>
                </c:pt>
                <c:pt idx="16">
                  <c:v>-15682.872172923759</c:v>
                </c:pt>
                <c:pt idx="17">
                  <c:v>55513.326983178034</c:v>
                </c:pt>
                <c:pt idx="18">
                  <c:v>-375699.19842054881</c:v>
                </c:pt>
                <c:pt idx="19">
                  <c:v>-363756.63414201327</c:v>
                </c:pt>
                <c:pt idx="20">
                  <c:v>-506980.93341853842</c:v>
                </c:pt>
                <c:pt idx="21">
                  <c:v>-91835.694880539551</c:v>
                </c:pt>
                <c:pt idx="22">
                  <c:v>-349493.14525076747</c:v>
                </c:pt>
                <c:pt idx="23">
                  <c:v>211913.61242788844</c:v>
                </c:pt>
                <c:pt idx="24">
                  <c:v>160379.77878731675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00-4A73-A7D1-B61B8E03E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93544"/>
        <c:axId val="454365320"/>
      </c:scatterChart>
      <c:valAx>
        <c:axId val="454393544"/>
        <c:scaling>
          <c:orientation val="minMax"/>
        </c:scaling>
        <c:delete val="0"/>
        <c:axPos val="b"/>
        <c:title>
          <c:tx>
            <c:strRef>
              <c:f>РЕКУРС!$X$11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65320"/>
        <c:crosses val="autoZero"/>
        <c:crossBetween val="midCat"/>
      </c:valAx>
      <c:valAx>
        <c:axId val="454365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9354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y3</c:v>
          </c:tx>
          <c:spPr>
            <a:ln w="19050">
              <a:noFill/>
            </a:ln>
          </c:spPr>
          <c:xVal>
            <c:numRef>
              <c:f>РЕКУРС!$K$77:$K$101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РЕКУРС!$J$77:$J$101</c:f>
              <c:numCache>
                <c:formatCode>_(* #,##0.00_);_(* \(#,##0.00\);_(* "-"??_);_(@_)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4305879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F3-480E-9819-B4019AF0B051}"/>
            </c:ext>
          </c:extLst>
        </c:ser>
        <c:ser>
          <c:idx val="1"/>
          <c:order val="1"/>
          <c:tx>
            <c:v>Предсказанное y3</c:v>
          </c:tx>
          <c:spPr>
            <a:ln w="19050">
              <a:noFill/>
            </a:ln>
          </c:spPr>
          <c:xVal>
            <c:numRef>
              <c:f>РЕКУРС!$K$77:$K$101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АД_Регр_Р_3!$B$27:$B$51</c:f>
              <c:numCache>
                <c:formatCode>General</c:formatCode>
                <c:ptCount val="25"/>
                <c:pt idx="0">
                  <c:v>985441.41326534725</c:v>
                </c:pt>
                <c:pt idx="1">
                  <c:v>1206251.5421831505</c:v>
                </c:pt>
                <c:pt idx="2">
                  <c:v>1448846.1742376704</c:v>
                </c:pt>
                <c:pt idx="3">
                  <c:v>1566447.5003651481</c:v>
                </c:pt>
                <c:pt idx="4">
                  <c:v>1830702.4054247148</c:v>
                </c:pt>
                <c:pt idx="5">
                  <c:v>2044423.7095415527</c:v>
                </c:pt>
                <c:pt idx="6">
                  <c:v>2395877.077492422</c:v>
                </c:pt>
                <c:pt idx="7">
                  <c:v>2926536.6845634412</c:v>
                </c:pt>
                <c:pt idx="8">
                  <c:v>3541119.7377060791</c:v>
                </c:pt>
                <c:pt idx="9">
                  <c:v>4216702.891793279</c:v>
                </c:pt>
                <c:pt idx="10">
                  <c:v>4941353.8788921917</c:v>
                </c:pt>
                <c:pt idx="11">
                  <c:v>4702902.0290608685</c:v>
                </c:pt>
                <c:pt idx="12">
                  <c:v>5542230.8391108382</c:v>
                </c:pt>
                <c:pt idx="13">
                  <c:v>6211159.038987671</c:v>
                </c:pt>
                <c:pt idx="14">
                  <c:v>6651391.1313439123</c:v>
                </c:pt>
                <c:pt idx="15">
                  <c:v>7362488.3059447426</c:v>
                </c:pt>
                <c:pt idx="16">
                  <c:v>8105563.8721729238</c:v>
                </c:pt>
                <c:pt idx="17">
                  <c:v>8853223.3430168219</c:v>
                </c:pt>
                <c:pt idx="18">
                  <c:v>9568707.4984205496</c:v>
                </c:pt>
                <c:pt idx="19">
                  <c:v>10140021.414142013</c:v>
                </c:pt>
                <c:pt idx="20">
                  <c:v>11046965.523418538</c:v>
                </c:pt>
                <c:pt idx="21">
                  <c:v>11609119.15488054</c:v>
                </c:pt>
                <c:pt idx="22">
                  <c:v>12221507.775250768</c:v>
                </c:pt>
                <c:pt idx="23">
                  <c:v>13267641.717572112</c:v>
                </c:pt>
                <c:pt idx="24">
                  <c:v>13985190.571212683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7F3-480E-9819-B4019AF0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66104"/>
        <c:axId val="454374336"/>
      </c:scatterChart>
      <c:valAx>
        <c:axId val="454366104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74336"/>
        <c:crosses val="autoZero"/>
        <c:crossBetween val="midCat"/>
      </c:valAx>
      <c:valAx>
        <c:axId val="454374336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66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y2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y3</c:v>
          </c:tx>
          <c:spPr>
            <a:ln w="19050">
              <a:noFill/>
            </a:ln>
          </c:spPr>
          <c:xVal>
            <c:numRef>
              <c:f>РЕКУРС!$L$77:$L$101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xVal>
          <c:yVal>
            <c:numRef>
              <c:f>РЕКУРС!$J$77:$J$101</c:f>
              <c:numCache>
                <c:formatCode>_(* #,##0.00_);_(* \(#,##0.00\);_(* "-"??_);_(@_)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4305879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F6-4666-AD43-A2954F460684}"/>
            </c:ext>
          </c:extLst>
        </c:ser>
        <c:ser>
          <c:idx val="1"/>
          <c:order val="1"/>
          <c:tx>
            <c:v>Предсказанное y3</c:v>
          </c:tx>
          <c:spPr>
            <a:ln w="19050">
              <a:noFill/>
            </a:ln>
          </c:spPr>
          <c:xVal>
            <c:numRef>
              <c:f>РЕКУРС!$L$77:$L$101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xVal>
          <c:yVal>
            <c:numRef>
              <c:f>АД_Регр_Р_3!$B$27:$B$51</c:f>
              <c:numCache>
                <c:formatCode>General</c:formatCode>
                <c:ptCount val="25"/>
                <c:pt idx="0">
                  <c:v>985441.41326534725</c:v>
                </c:pt>
                <c:pt idx="1">
                  <c:v>1206251.5421831505</c:v>
                </c:pt>
                <c:pt idx="2">
                  <c:v>1448846.1742376704</c:v>
                </c:pt>
                <c:pt idx="3">
                  <c:v>1566447.5003651481</c:v>
                </c:pt>
                <c:pt idx="4">
                  <c:v>1830702.4054247148</c:v>
                </c:pt>
                <c:pt idx="5">
                  <c:v>2044423.7095415527</c:v>
                </c:pt>
                <c:pt idx="6">
                  <c:v>2395877.077492422</c:v>
                </c:pt>
                <c:pt idx="7">
                  <c:v>2926536.6845634412</c:v>
                </c:pt>
                <c:pt idx="8">
                  <c:v>3541119.7377060791</c:v>
                </c:pt>
                <c:pt idx="9">
                  <c:v>4216702.891793279</c:v>
                </c:pt>
                <c:pt idx="10">
                  <c:v>4941353.8788921917</c:v>
                </c:pt>
                <c:pt idx="11">
                  <c:v>4702902.0290608685</c:v>
                </c:pt>
                <c:pt idx="12">
                  <c:v>5542230.8391108382</c:v>
                </c:pt>
                <c:pt idx="13">
                  <c:v>6211159.038987671</c:v>
                </c:pt>
                <c:pt idx="14">
                  <c:v>6651391.1313439123</c:v>
                </c:pt>
                <c:pt idx="15">
                  <c:v>7362488.3059447426</c:v>
                </c:pt>
                <c:pt idx="16">
                  <c:v>8105563.8721729238</c:v>
                </c:pt>
                <c:pt idx="17">
                  <c:v>8853223.3430168219</c:v>
                </c:pt>
                <c:pt idx="18">
                  <c:v>9568707.4984205496</c:v>
                </c:pt>
                <c:pt idx="19">
                  <c:v>10140021.414142013</c:v>
                </c:pt>
                <c:pt idx="20">
                  <c:v>11046965.523418538</c:v>
                </c:pt>
                <c:pt idx="21">
                  <c:v>11609119.15488054</c:v>
                </c:pt>
                <c:pt idx="22">
                  <c:v>12221507.775250768</c:v>
                </c:pt>
                <c:pt idx="23">
                  <c:v>13267641.717572112</c:v>
                </c:pt>
                <c:pt idx="24">
                  <c:v>13985190.571212683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F6-4666-AD43-A2954F460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70024"/>
        <c:axId val="454365712"/>
      </c:scatterChart>
      <c:valAx>
        <c:axId val="454370024"/>
        <c:scaling>
          <c:orientation val="minMax"/>
        </c:scaling>
        <c:delete val="0"/>
        <c:axPos val="b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65712"/>
        <c:crosses val="autoZero"/>
        <c:crossBetween val="midCat"/>
      </c:valAx>
      <c:valAx>
        <c:axId val="454365712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70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y3</c:v>
          </c:tx>
          <c:spPr>
            <a:ln w="19050">
              <a:noFill/>
            </a:ln>
          </c:spPr>
          <c:xVal>
            <c:numRef>
              <c:f>РЕКУРС!$M$77:$M$101</c:f>
              <c:numCache>
                <c:formatCode>_(* #,##0.00_);_(* \(#,##0.00\);_(* "-"??_);_(@_)</c:formatCode>
                <c:ptCount val="25"/>
                <c:pt idx="0">
                  <c:v>1393.3</c:v>
                </c:pt>
                <c:pt idx="1">
                  <c:v>1807.8</c:v>
                </c:pt>
                <c:pt idx="2">
                  <c:v>2185</c:v>
                </c:pt>
                <c:pt idx="3">
                  <c:v>2385.2600000000002</c:v>
                </c:pt>
                <c:pt idx="4">
                  <c:v>2918.55</c:v>
                </c:pt>
                <c:pt idx="5">
                  <c:v>3208.02</c:v>
                </c:pt>
                <c:pt idx="6">
                  <c:v>3703.57</c:v>
                </c:pt>
                <c:pt idx="7">
                  <c:v>4171.8</c:v>
                </c:pt>
                <c:pt idx="8">
                  <c:v>5121</c:v>
                </c:pt>
                <c:pt idx="9">
                  <c:v>5855</c:v>
                </c:pt>
                <c:pt idx="10">
                  <c:v>6648</c:v>
                </c:pt>
                <c:pt idx="11">
                  <c:v>7406</c:v>
                </c:pt>
                <c:pt idx="12">
                  <c:v>8656</c:v>
                </c:pt>
                <c:pt idx="13">
                  <c:v>9128</c:v>
                </c:pt>
                <c:pt idx="14">
                  <c:v>9747</c:v>
                </c:pt>
                <c:pt idx="15">
                  <c:v>10965</c:v>
                </c:pt>
                <c:pt idx="16">
                  <c:v>12542</c:v>
                </c:pt>
                <c:pt idx="17">
                  <c:v>14413</c:v>
                </c:pt>
                <c:pt idx="18">
                  <c:v>15092</c:v>
                </c:pt>
                <c:pt idx="19">
                  <c:v>15397</c:v>
                </c:pt>
                <c:pt idx="20">
                  <c:v>16087</c:v>
                </c:pt>
                <c:pt idx="21">
                  <c:v>16843</c:v>
                </c:pt>
                <c:pt idx="22">
                  <c:v>17841</c:v>
                </c:pt>
                <c:pt idx="23">
                  <c:v>18029</c:v>
                </c:pt>
                <c:pt idx="24">
                  <c:v>18714</c:v>
                </c:pt>
              </c:numCache>
            </c:numRef>
          </c:xVal>
          <c:yVal>
            <c:numRef>
              <c:f>РЕКУРС!$J$77:$J$101</c:f>
              <c:numCache>
                <c:formatCode>_(* #,##0.00_);_(* \(#,##0.00\);_(* "-"??_);_(@_)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4305879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B6-45CA-8232-D80AFCE4FC66}"/>
            </c:ext>
          </c:extLst>
        </c:ser>
        <c:ser>
          <c:idx val="1"/>
          <c:order val="1"/>
          <c:tx>
            <c:v>Предсказанное y3</c:v>
          </c:tx>
          <c:spPr>
            <a:ln w="19050">
              <a:noFill/>
            </a:ln>
          </c:spPr>
          <c:xVal>
            <c:numRef>
              <c:f>РЕКУРС!$M$77:$M$101</c:f>
              <c:numCache>
                <c:formatCode>_(* #,##0.00_);_(* \(#,##0.00\);_(* "-"??_);_(@_)</c:formatCode>
                <c:ptCount val="25"/>
                <c:pt idx="0">
                  <c:v>1393.3</c:v>
                </c:pt>
                <c:pt idx="1">
                  <c:v>1807.8</c:v>
                </c:pt>
                <c:pt idx="2">
                  <c:v>2185</c:v>
                </c:pt>
                <c:pt idx="3">
                  <c:v>2385.2600000000002</c:v>
                </c:pt>
                <c:pt idx="4">
                  <c:v>2918.55</c:v>
                </c:pt>
                <c:pt idx="5">
                  <c:v>3208.02</c:v>
                </c:pt>
                <c:pt idx="6">
                  <c:v>3703.57</c:v>
                </c:pt>
                <c:pt idx="7">
                  <c:v>4171.8</c:v>
                </c:pt>
                <c:pt idx="8">
                  <c:v>5121</c:v>
                </c:pt>
                <c:pt idx="9">
                  <c:v>5855</c:v>
                </c:pt>
                <c:pt idx="10">
                  <c:v>6648</c:v>
                </c:pt>
                <c:pt idx="11">
                  <c:v>7406</c:v>
                </c:pt>
                <c:pt idx="12">
                  <c:v>8656</c:v>
                </c:pt>
                <c:pt idx="13">
                  <c:v>9128</c:v>
                </c:pt>
                <c:pt idx="14">
                  <c:v>9747</c:v>
                </c:pt>
                <c:pt idx="15">
                  <c:v>10965</c:v>
                </c:pt>
                <c:pt idx="16">
                  <c:v>12542</c:v>
                </c:pt>
                <c:pt idx="17">
                  <c:v>14413</c:v>
                </c:pt>
                <c:pt idx="18">
                  <c:v>15092</c:v>
                </c:pt>
                <c:pt idx="19">
                  <c:v>15397</c:v>
                </c:pt>
                <c:pt idx="20">
                  <c:v>16087</c:v>
                </c:pt>
                <c:pt idx="21">
                  <c:v>16843</c:v>
                </c:pt>
                <c:pt idx="22">
                  <c:v>17841</c:v>
                </c:pt>
                <c:pt idx="23">
                  <c:v>18029</c:v>
                </c:pt>
                <c:pt idx="24">
                  <c:v>18714</c:v>
                </c:pt>
              </c:numCache>
            </c:numRef>
          </c:xVal>
          <c:yVal>
            <c:numRef>
              <c:f>АД_Регр_Р_3!$B$27:$B$51</c:f>
              <c:numCache>
                <c:formatCode>General</c:formatCode>
                <c:ptCount val="25"/>
                <c:pt idx="0">
                  <c:v>985441.41326534725</c:v>
                </c:pt>
                <c:pt idx="1">
                  <c:v>1206251.5421831505</c:v>
                </c:pt>
                <c:pt idx="2">
                  <c:v>1448846.1742376704</c:v>
                </c:pt>
                <c:pt idx="3">
                  <c:v>1566447.5003651481</c:v>
                </c:pt>
                <c:pt idx="4">
                  <c:v>1830702.4054247148</c:v>
                </c:pt>
                <c:pt idx="5">
                  <c:v>2044423.7095415527</c:v>
                </c:pt>
                <c:pt idx="6">
                  <c:v>2395877.077492422</c:v>
                </c:pt>
                <c:pt idx="7">
                  <c:v>2926536.6845634412</c:v>
                </c:pt>
                <c:pt idx="8">
                  <c:v>3541119.7377060791</c:v>
                </c:pt>
                <c:pt idx="9">
                  <c:v>4216702.891793279</c:v>
                </c:pt>
                <c:pt idx="10">
                  <c:v>4941353.8788921917</c:v>
                </c:pt>
                <c:pt idx="11">
                  <c:v>4702902.0290608685</c:v>
                </c:pt>
                <c:pt idx="12">
                  <c:v>5542230.8391108382</c:v>
                </c:pt>
                <c:pt idx="13">
                  <c:v>6211159.038987671</c:v>
                </c:pt>
                <c:pt idx="14">
                  <c:v>6651391.1313439123</c:v>
                </c:pt>
                <c:pt idx="15">
                  <c:v>7362488.3059447426</c:v>
                </c:pt>
                <c:pt idx="16">
                  <c:v>8105563.8721729238</c:v>
                </c:pt>
                <c:pt idx="17">
                  <c:v>8853223.3430168219</c:v>
                </c:pt>
                <c:pt idx="18">
                  <c:v>9568707.4984205496</c:v>
                </c:pt>
                <c:pt idx="19">
                  <c:v>10140021.414142013</c:v>
                </c:pt>
                <c:pt idx="20">
                  <c:v>11046965.523418538</c:v>
                </c:pt>
                <c:pt idx="21">
                  <c:v>11609119.15488054</c:v>
                </c:pt>
                <c:pt idx="22">
                  <c:v>12221507.775250768</c:v>
                </c:pt>
                <c:pt idx="23">
                  <c:v>13267641.717572112</c:v>
                </c:pt>
                <c:pt idx="24">
                  <c:v>13985190.571212683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AB6-45CA-8232-D80AFCE4F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66888"/>
        <c:axId val="454371592"/>
      </c:scatterChart>
      <c:valAx>
        <c:axId val="454366888"/>
        <c:scaling>
          <c:orientation val="minMax"/>
        </c:scaling>
        <c:delete val="0"/>
        <c:axPos val="b"/>
        <c:title>
          <c:tx>
            <c:strRef>
              <c:f>РЕКУРС!$X$11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71592"/>
        <c:crosses val="autoZero"/>
        <c:crossBetween val="midCat"/>
      </c:valAx>
      <c:valAx>
        <c:axId val="454371592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66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АД_Регр_Р_3!$F$27:$F$51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АД_Регр_Р_3!$G$27:$G$51</c:f>
              <c:numCache>
                <c:formatCode>General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4305879</c:v>
                </c:pt>
                <c:pt idx="10">
                  <c:v>4453175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DE-4703-BAC8-3D6708E76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76688"/>
        <c:axId val="454369632"/>
      </c:scatterChart>
      <c:valAx>
        <c:axId val="45437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69632"/>
        <c:crosses val="autoZero"/>
        <c:crossBetween val="midCat"/>
      </c:valAx>
      <c:valAx>
        <c:axId val="454369632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5437668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РЕКУРС!$Q$77:$Q$101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'АД_Регр_Р_3_без x11'!$C$26:$C$50</c:f>
              <c:numCache>
                <c:formatCode>General</c:formatCode>
                <c:ptCount val="25"/>
                <c:pt idx="0">
                  <c:v>-344288.30362616107</c:v>
                </c:pt>
                <c:pt idx="1">
                  <c:v>-391258.3834512512</c:v>
                </c:pt>
                <c:pt idx="2">
                  <c:v>-468286.1467840008</c:v>
                </c:pt>
                <c:pt idx="3">
                  <c:v>-150627.76829667459</c:v>
                </c:pt>
                <c:pt idx="4">
                  <c:v>9205.1946950298734</c:v>
                </c:pt>
                <c:pt idx="5">
                  <c:v>156212.42948826635</c:v>
                </c:pt>
                <c:pt idx="6">
                  <c:v>166406.83284756355</c:v>
                </c:pt>
                <c:pt idx="7">
                  <c:v>71223.801297855563</c:v>
                </c:pt>
                <c:pt idx="8">
                  <c:v>66159.676463931333</c:v>
                </c:pt>
                <c:pt idx="9">
                  <c:v>-3639.4743309896439</c:v>
                </c:pt>
                <c:pt idx="10">
                  <c:v>-1002901.662664745</c:v>
                </c:pt>
                <c:pt idx="11">
                  <c:v>778415.40729166754</c:v>
                </c:pt>
                <c:pt idx="12">
                  <c:v>630968.39718091488</c:v>
                </c:pt>
                <c:pt idx="13">
                  <c:v>273298.01400338579</c:v>
                </c:pt>
                <c:pt idx="14">
                  <c:v>274732.97203524783</c:v>
                </c:pt>
                <c:pt idx="15">
                  <c:v>560830.86692542862</c:v>
                </c:pt>
                <c:pt idx="16">
                  <c:v>169882.20500066131</c:v>
                </c:pt>
                <c:pt idx="17">
                  <c:v>553429.24326248001</c:v>
                </c:pt>
                <c:pt idx="18">
                  <c:v>-41800.864113507792</c:v>
                </c:pt>
                <c:pt idx="19">
                  <c:v>-242927.54451650381</c:v>
                </c:pt>
                <c:pt idx="20">
                  <c:v>-688941.35870410129</c:v>
                </c:pt>
                <c:pt idx="21">
                  <c:v>-290650.96048921719</c:v>
                </c:pt>
                <c:pt idx="22">
                  <c:v>-199845.5587546695</c:v>
                </c:pt>
                <c:pt idx="23">
                  <c:v>111228.82010864094</c:v>
                </c:pt>
                <c:pt idx="24">
                  <c:v>3174.1651307623833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B3-42D8-8931-E291533FA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67672"/>
        <c:axId val="454371200"/>
      </c:scatterChart>
      <c:valAx>
        <c:axId val="454367672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71200"/>
        <c:crosses val="autoZero"/>
        <c:crossBetween val="midCat"/>
      </c:valAx>
      <c:valAx>
        <c:axId val="454371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67672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РЕКУРС!$R$77:$R$101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xVal>
          <c:yVal>
            <c:numRef>
              <c:f>'АД_Регр_Р_3_без x11'!$C$26:$C$50</c:f>
              <c:numCache>
                <c:formatCode>General</c:formatCode>
                <c:ptCount val="25"/>
                <c:pt idx="0">
                  <c:v>-344288.30362616107</c:v>
                </c:pt>
                <c:pt idx="1">
                  <c:v>-391258.3834512512</c:v>
                </c:pt>
                <c:pt idx="2">
                  <c:v>-468286.1467840008</c:v>
                </c:pt>
                <c:pt idx="3">
                  <c:v>-150627.76829667459</c:v>
                </c:pt>
                <c:pt idx="4">
                  <c:v>9205.1946950298734</c:v>
                </c:pt>
                <c:pt idx="5">
                  <c:v>156212.42948826635</c:v>
                </c:pt>
                <c:pt idx="6">
                  <c:v>166406.83284756355</c:v>
                </c:pt>
                <c:pt idx="7">
                  <c:v>71223.801297855563</c:v>
                </c:pt>
                <c:pt idx="8">
                  <c:v>66159.676463931333</c:v>
                </c:pt>
                <c:pt idx="9">
                  <c:v>-3639.4743309896439</c:v>
                </c:pt>
                <c:pt idx="10">
                  <c:v>-1002901.662664745</c:v>
                </c:pt>
                <c:pt idx="11">
                  <c:v>778415.40729166754</c:v>
                </c:pt>
                <c:pt idx="12">
                  <c:v>630968.39718091488</c:v>
                </c:pt>
                <c:pt idx="13">
                  <c:v>273298.01400338579</c:v>
                </c:pt>
                <c:pt idx="14">
                  <c:v>274732.97203524783</c:v>
                </c:pt>
                <c:pt idx="15">
                  <c:v>560830.86692542862</c:v>
                </c:pt>
                <c:pt idx="16">
                  <c:v>169882.20500066131</c:v>
                </c:pt>
                <c:pt idx="17">
                  <c:v>553429.24326248001</c:v>
                </c:pt>
                <c:pt idx="18">
                  <c:v>-41800.864113507792</c:v>
                </c:pt>
                <c:pt idx="19">
                  <c:v>-242927.54451650381</c:v>
                </c:pt>
                <c:pt idx="20">
                  <c:v>-688941.35870410129</c:v>
                </c:pt>
                <c:pt idx="21">
                  <c:v>-290650.96048921719</c:v>
                </c:pt>
                <c:pt idx="22">
                  <c:v>-199845.5587546695</c:v>
                </c:pt>
                <c:pt idx="23">
                  <c:v>111228.82010864094</c:v>
                </c:pt>
                <c:pt idx="24">
                  <c:v>3174.1651307623833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0F-4F72-866A-F8A575487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68848"/>
        <c:axId val="454372376"/>
      </c:scatterChart>
      <c:valAx>
        <c:axId val="454368848"/>
        <c:scaling>
          <c:orientation val="minMax"/>
        </c:scaling>
        <c:delete val="0"/>
        <c:axPos val="b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72376"/>
        <c:crosses val="autoZero"/>
        <c:crossBetween val="midCat"/>
      </c:valAx>
      <c:valAx>
        <c:axId val="454372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6884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y3</c:v>
          </c:tx>
          <c:spPr>
            <a:ln w="19050">
              <a:noFill/>
            </a:ln>
          </c:spPr>
          <c:xVal>
            <c:numRef>
              <c:f>РЕКУРС!$Q$77:$Q$101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РЕКУРС!$P$77:$P$101</c:f>
              <c:numCache>
                <c:formatCode>_(* #,##0.00_);_(* \(#,##0.00\);_(* "-"??_);_(@_)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4305879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36-4FF9-93BB-5DE7A6505F60}"/>
            </c:ext>
          </c:extLst>
        </c:ser>
        <c:ser>
          <c:idx val="1"/>
          <c:order val="1"/>
          <c:tx>
            <c:v>Предсказанное y3</c:v>
          </c:tx>
          <c:spPr>
            <a:ln w="19050">
              <a:noFill/>
            </a:ln>
          </c:spPr>
          <c:xVal>
            <c:numRef>
              <c:f>РЕКУРС!$Q$77:$Q$101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'АД_Регр_Р_3_без x11'!$B$26:$B$50</c:f>
              <c:numCache>
                <c:formatCode>General</c:formatCode>
                <c:ptCount val="25"/>
                <c:pt idx="0">
                  <c:v>982738.90362616105</c:v>
                </c:pt>
                <c:pt idx="1">
                  <c:v>1180725.3034512512</c:v>
                </c:pt>
                <c:pt idx="2">
                  <c:v>1430343.1467840008</c:v>
                </c:pt>
                <c:pt idx="3">
                  <c:v>1544159.9682966745</c:v>
                </c:pt>
                <c:pt idx="4">
                  <c:v>1761867.8053049701</c:v>
                </c:pt>
                <c:pt idx="5">
                  <c:v>1992401.3705117335</c:v>
                </c:pt>
                <c:pt idx="6">
                  <c:v>2359747.7671524365</c:v>
                </c:pt>
                <c:pt idx="7">
                  <c:v>3048209.1987021444</c:v>
                </c:pt>
                <c:pt idx="8">
                  <c:v>3665334.3235360687</c:v>
                </c:pt>
                <c:pt idx="9">
                  <c:v>4456814.4743309896</c:v>
                </c:pt>
                <c:pt idx="10">
                  <c:v>5308780.662664745</c:v>
                </c:pt>
                <c:pt idx="11">
                  <c:v>4670632.5927083325</c:v>
                </c:pt>
                <c:pt idx="12">
                  <c:v>5427850.6028190851</c:v>
                </c:pt>
                <c:pt idx="13">
                  <c:v>6300445.9859966142</c:v>
                </c:pt>
                <c:pt idx="14">
                  <c:v>6723742.0279647522</c:v>
                </c:pt>
                <c:pt idx="15">
                  <c:v>7369270.1330745714</c:v>
                </c:pt>
                <c:pt idx="16">
                  <c:v>7919998.7949993387</c:v>
                </c:pt>
                <c:pt idx="17">
                  <c:v>8355307.4267375199</c:v>
                </c:pt>
                <c:pt idx="18">
                  <c:v>9234809.1641135085</c:v>
                </c:pt>
                <c:pt idx="19">
                  <c:v>10019192.324516503</c:v>
                </c:pt>
                <c:pt idx="20">
                  <c:v>11228925.948704101</c:v>
                </c:pt>
                <c:pt idx="21">
                  <c:v>11807934.420489218</c:v>
                </c:pt>
                <c:pt idx="22">
                  <c:v>12071860.18875467</c:v>
                </c:pt>
                <c:pt idx="23">
                  <c:v>13368326.509891359</c:v>
                </c:pt>
                <c:pt idx="24">
                  <c:v>14142396.184869237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436-4FF9-93BB-5DE7A6505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75120"/>
        <c:axId val="454369240"/>
      </c:scatterChart>
      <c:valAx>
        <c:axId val="454375120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69240"/>
        <c:crosses val="autoZero"/>
        <c:crossBetween val="midCat"/>
      </c:valAx>
      <c:valAx>
        <c:axId val="454369240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75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y2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y3</c:v>
          </c:tx>
          <c:spPr>
            <a:ln w="19050">
              <a:noFill/>
            </a:ln>
          </c:spPr>
          <c:xVal>
            <c:numRef>
              <c:f>РЕКУРС!$R$77:$R$101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xVal>
          <c:yVal>
            <c:numRef>
              <c:f>РЕКУРС!$P$77:$P$101</c:f>
              <c:numCache>
                <c:formatCode>_(* #,##0.00_);_(* \(#,##0.00\);_(* "-"??_);_(@_)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4305879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9F-4B90-92EC-1E869D4D57E4}"/>
            </c:ext>
          </c:extLst>
        </c:ser>
        <c:ser>
          <c:idx val="1"/>
          <c:order val="1"/>
          <c:tx>
            <c:v>Предсказанное y3</c:v>
          </c:tx>
          <c:spPr>
            <a:ln w="19050">
              <a:noFill/>
            </a:ln>
          </c:spPr>
          <c:xVal>
            <c:numRef>
              <c:f>РЕКУРС!$R$77:$R$101</c:f>
              <c:numCache>
                <c:formatCode>_(* #,##0.00_);_(* \(#,##0.00\);_(* "-"??_);_(@_)</c:formatCode>
                <c:ptCount val="25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8248652</c:v>
                </c:pt>
                <c:pt idx="11">
                  <c:v>7126972.4000000004</c:v>
                </c:pt>
                <c:pt idx="12">
                  <c:v>8375863.7999999998</c:v>
                </c:pt>
                <c:pt idx="13">
                  <c:v>9948772.8000000007</c:v>
                </c:pt>
                <c:pt idx="14">
                  <c:v>10666870.5</c:v>
                </c:pt>
                <c:pt idx="15">
                  <c:v>11814897.4</c:v>
                </c:pt>
                <c:pt idx="16">
                  <c:v>12779525.699999999</c:v>
                </c:pt>
                <c:pt idx="17">
                  <c:v>13520862.9</c:v>
                </c:pt>
                <c:pt idx="18">
                  <c:v>15121534.199999999</c:v>
                </c:pt>
                <c:pt idx="19">
                  <c:v>16538189.5</c:v>
                </c:pt>
                <c:pt idx="20">
                  <c:v>18777726</c:v>
                </c:pt>
                <c:pt idx="21">
                  <c:v>19797064.300000001</c:v>
                </c:pt>
                <c:pt idx="22">
                  <c:v>19856674.5</c:v>
                </c:pt>
                <c:pt idx="23">
                  <c:v>21836984.32</c:v>
                </c:pt>
                <c:pt idx="24">
                  <c:v>23109899.859999999</c:v>
                </c:pt>
              </c:numCache>
            </c:numRef>
          </c:xVal>
          <c:yVal>
            <c:numRef>
              <c:f>'АД_Регр_Р_3_без x11'!$B$26:$B$50</c:f>
              <c:numCache>
                <c:formatCode>General</c:formatCode>
                <c:ptCount val="25"/>
                <c:pt idx="0">
                  <c:v>982738.90362616105</c:v>
                </c:pt>
                <c:pt idx="1">
                  <c:v>1180725.3034512512</c:v>
                </c:pt>
                <c:pt idx="2">
                  <c:v>1430343.1467840008</c:v>
                </c:pt>
                <c:pt idx="3">
                  <c:v>1544159.9682966745</c:v>
                </c:pt>
                <c:pt idx="4">
                  <c:v>1761867.8053049701</c:v>
                </c:pt>
                <c:pt idx="5">
                  <c:v>1992401.3705117335</c:v>
                </c:pt>
                <c:pt idx="6">
                  <c:v>2359747.7671524365</c:v>
                </c:pt>
                <c:pt idx="7">
                  <c:v>3048209.1987021444</c:v>
                </c:pt>
                <c:pt idx="8">
                  <c:v>3665334.3235360687</c:v>
                </c:pt>
                <c:pt idx="9">
                  <c:v>4456814.4743309896</c:v>
                </c:pt>
                <c:pt idx="10">
                  <c:v>5308780.662664745</c:v>
                </c:pt>
                <c:pt idx="11">
                  <c:v>4670632.5927083325</c:v>
                </c:pt>
                <c:pt idx="12">
                  <c:v>5427850.6028190851</c:v>
                </c:pt>
                <c:pt idx="13">
                  <c:v>6300445.9859966142</c:v>
                </c:pt>
                <c:pt idx="14">
                  <c:v>6723742.0279647522</c:v>
                </c:pt>
                <c:pt idx="15">
                  <c:v>7369270.1330745714</c:v>
                </c:pt>
                <c:pt idx="16">
                  <c:v>7919998.7949993387</c:v>
                </c:pt>
                <c:pt idx="17">
                  <c:v>8355307.4267375199</c:v>
                </c:pt>
                <c:pt idx="18">
                  <c:v>9234809.1641135085</c:v>
                </c:pt>
                <c:pt idx="19">
                  <c:v>10019192.324516503</c:v>
                </c:pt>
                <c:pt idx="20">
                  <c:v>11228925.948704101</c:v>
                </c:pt>
                <c:pt idx="21">
                  <c:v>11807934.420489218</c:v>
                </c:pt>
                <c:pt idx="22">
                  <c:v>12071860.18875467</c:v>
                </c:pt>
                <c:pt idx="23">
                  <c:v>13368326.509891359</c:v>
                </c:pt>
                <c:pt idx="24">
                  <c:v>14142396.184869237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9F-4B90-92EC-1E869D4D5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77080"/>
        <c:axId val="454374728"/>
      </c:scatterChart>
      <c:valAx>
        <c:axId val="454377080"/>
        <c:scaling>
          <c:orientation val="minMax"/>
        </c:scaling>
        <c:delete val="0"/>
        <c:axPos val="b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74728"/>
        <c:crosses val="autoZero"/>
        <c:crossBetween val="midCat"/>
      </c:valAx>
      <c:valAx>
        <c:axId val="454374728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77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'АД_Регр_Р_3_без x11'!$F$26:$F$50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'АД_Регр_Р_3_без x11'!$G$26:$G$50</c:f>
              <c:numCache>
                <c:formatCode>General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4305879</c:v>
                </c:pt>
                <c:pt idx="10">
                  <c:v>4453175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02-4E34-B598-2E5FCF4A3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70808"/>
        <c:axId val="454373552"/>
      </c:scatterChart>
      <c:valAx>
        <c:axId val="454370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73552"/>
        <c:crosses val="autoZero"/>
        <c:crossBetween val="midCat"/>
      </c:valAx>
      <c:valAx>
        <c:axId val="454373552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5437080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РЕКУРС!$V$77:$V$100</c:f>
              <c:numCache>
                <c:formatCode>_(* #,##0.00_);_(* \(#,##0.00\);_(* "-"??_);_(@_)</c:formatCode>
                <c:ptCount val="24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742422</c:v>
                </c:pt>
                <c:pt idx="11">
                  <c:v>1163529.7</c:v>
                </c:pt>
                <c:pt idx="12">
                  <c:v>1388120.48</c:v>
                </c:pt>
                <c:pt idx="13">
                  <c:v>1584637.4</c:v>
                </c:pt>
                <c:pt idx="14">
                  <c:v>1781154.33</c:v>
                </c:pt>
                <c:pt idx="15">
                  <c:v>1977671.26</c:v>
                </c:pt>
                <c:pt idx="16">
                  <c:v>2174188.19</c:v>
                </c:pt>
                <c:pt idx="17">
                  <c:v>2370705.11</c:v>
                </c:pt>
                <c:pt idx="18">
                  <c:v>2567222.04</c:v>
                </c:pt>
                <c:pt idx="19">
                  <c:v>2763738.97</c:v>
                </c:pt>
                <c:pt idx="20">
                  <c:v>2960255.9</c:v>
                </c:pt>
                <c:pt idx="21">
                  <c:v>3839394.42</c:v>
                </c:pt>
                <c:pt idx="22">
                  <c:v>4868342.13</c:v>
                </c:pt>
                <c:pt idx="23">
                  <c:v>5306169.8550000004</c:v>
                </c:pt>
              </c:numCache>
            </c:numRef>
          </c:xVal>
          <c:yVal>
            <c:numRef>
              <c:f>'АД_Регр_Р_3_без x11_2'!$C$26:$C$49</c:f>
              <c:numCache>
                <c:formatCode>General</c:formatCode>
                <c:ptCount val="24"/>
                <c:pt idx="0">
                  <c:v>-367787.15500078292</c:v>
                </c:pt>
                <c:pt idx="1">
                  <c:v>-417865.02740480786</c:v>
                </c:pt>
                <c:pt idx="2">
                  <c:v>-499158.60299790371</c:v>
                </c:pt>
                <c:pt idx="3">
                  <c:v>-183367.55343452562</c:v>
                </c:pt>
                <c:pt idx="4">
                  <c:v>-25847.475331735332</c:v>
                </c:pt>
                <c:pt idx="5">
                  <c:v>118700.05273348792</c:v>
                </c:pt>
                <c:pt idx="6">
                  <c:v>126009.65379231283</c:v>
                </c:pt>
                <c:pt idx="7">
                  <c:v>18638.525806543883</c:v>
                </c:pt>
                <c:pt idx="8">
                  <c:v>7230.2894911007024</c:v>
                </c:pt>
                <c:pt idx="9">
                  <c:v>-69383.753272413276</c:v>
                </c:pt>
                <c:pt idx="10">
                  <c:v>702658.88841701765</c:v>
                </c:pt>
                <c:pt idx="11">
                  <c:v>572567.02260139678</c:v>
                </c:pt>
                <c:pt idx="12">
                  <c:v>209349.00497278757</c:v>
                </c:pt>
                <c:pt idx="13">
                  <c:v>216674.60743528791</c:v>
                </c:pt>
                <c:pt idx="14">
                  <c:v>501644.71764124371</c:v>
                </c:pt>
                <c:pt idx="15">
                  <c:v>112562.18314206135</c:v>
                </c:pt>
                <c:pt idx="16">
                  <c:v>501620.49076785892</c:v>
                </c:pt>
                <c:pt idx="17">
                  <c:v>-102126.64916541986</c:v>
                </c:pt>
                <c:pt idx="18">
                  <c:v>-308766.37030039169</c:v>
                </c:pt>
                <c:pt idx="19">
                  <c:v>-773726.44657287747</c:v>
                </c:pt>
                <c:pt idx="20">
                  <c:v>-374463.04079007357</c:v>
                </c:pt>
                <c:pt idx="21">
                  <c:v>-205835.78786344267</c:v>
                </c:pt>
                <c:pt idx="22">
                  <c:v>165132.77365974337</c:v>
                </c:pt>
                <c:pt idx="23">
                  <c:v>75539.651673557237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5C-4F74-9260-0E325647C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76296"/>
        <c:axId val="454382960"/>
      </c:scatterChart>
      <c:valAx>
        <c:axId val="454376296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82960"/>
        <c:crosses val="autoZero"/>
        <c:crossBetween val="midCat"/>
      </c:valAx>
      <c:valAx>
        <c:axId val="454382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7629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РЕКУРС!$W$77:$W$100</c:f>
              <c:numCache>
                <c:formatCode>_(* #,##0.00_);_(* \(#,##0.00\);_(* "-"??_);_(@_)</c:formatCode>
                <c:ptCount val="24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8375863.7999999998</c:v>
                </c:pt>
                <c:pt idx="12">
                  <c:v>9948772.8000000007</c:v>
                </c:pt>
                <c:pt idx="13">
                  <c:v>10666870.5</c:v>
                </c:pt>
                <c:pt idx="14">
                  <c:v>11814897.4</c:v>
                </c:pt>
                <c:pt idx="15">
                  <c:v>12779525.699999999</c:v>
                </c:pt>
                <c:pt idx="16">
                  <c:v>13520862.9</c:v>
                </c:pt>
                <c:pt idx="17">
                  <c:v>15121534.199999999</c:v>
                </c:pt>
                <c:pt idx="18">
                  <c:v>16538189.5</c:v>
                </c:pt>
                <c:pt idx="19">
                  <c:v>18777726</c:v>
                </c:pt>
                <c:pt idx="20">
                  <c:v>19797064.300000001</c:v>
                </c:pt>
                <c:pt idx="21">
                  <c:v>19856674.5</c:v>
                </c:pt>
                <c:pt idx="22">
                  <c:v>21836984.32</c:v>
                </c:pt>
                <c:pt idx="23">
                  <c:v>23109899.859999999</c:v>
                </c:pt>
              </c:numCache>
            </c:numRef>
          </c:xVal>
          <c:yVal>
            <c:numRef>
              <c:f>'АД_Регр_Р_3_без x11_2'!$C$26:$C$49</c:f>
              <c:numCache>
                <c:formatCode>General</c:formatCode>
                <c:ptCount val="24"/>
                <c:pt idx="0">
                  <c:v>-367787.15500078292</c:v>
                </c:pt>
                <c:pt idx="1">
                  <c:v>-417865.02740480786</c:v>
                </c:pt>
                <c:pt idx="2">
                  <c:v>-499158.60299790371</c:v>
                </c:pt>
                <c:pt idx="3">
                  <c:v>-183367.55343452562</c:v>
                </c:pt>
                <c:pt idx="4">
                  <c:v>-25847.475331735332</c:v>
                </c:pt>
                <c:pt idx="5">
                  <c:v>118700.05273348792</c:v>
                </c:pt>
                <c:pt idx="6">
                  <c:v>126009.65379231283</c:v>
                </c:pt>
                <c:pt idx="7">
                  <c:v>18638.525806543883</c:v>
                </c:pt>
                <c:pt idx="8">
                  <c:v>7230.2894911007024</c:v>
                </c:pt>
                <c:pt idx="9">
                  <c:v>-69383.753272413276</c:v>
                </c:pt>
                <c:pt idx="10">
                  <c:v>702658.88841701765</c:v>
                </c:pt>
                <c:pt idx="11">
                  <c:v>572567.02260139678</c:v>
                </c:pt>
                <c:pt idx="12">
                  <c:v>209349.00497278757</c:v>
                </c:pt>
                <c:pt idx="13">
                  <c:v>216674.60743528791</c:v>
                </c:pt>
                <c:pt idx="14">
                  <c:v>501644.71764124371</c:v>
                </c:pt>
                <c:pt idx="15">
                  <c:v>112562.18314206135</c:v>
                </c:pt>
                <c:pt idx="16">
                  <c:v>501620.49076785892</c:v>
                </c:pt>
                <c:pt idx="17">
                  <c:v>-102126.64916541986</c:v>
                </c:pt>
                <c:pt idx="18">
                  <c:v>-308766.37030039169</c:v>
                </c:pt>
                <c:pt idx="19">
                  <c:v>-773726.44657287747</c:v>
                </c:pt>
                <c:pt idx="20">
                  <c:v>-374463.04079007357</c:v>
                </c:pt>
                <c:pt idx="21">
                  <c:v>-205835.78786344267</c:v>
                </c:pt>
                <c:pt idx="22">
                  <c:v>165132.77365974337</c:v>
                </c:pt>
                <c:pt idx="23">
                  <c:v>75539.651673557237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39-492C-B3DE-7E578AEA4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81784"/>
        <c:axId val="454377864"/>
      </c:scatterChart>
      <c:valAx>
        <c:axId val="454381784"/>
        <c:scaling>
          <c:orientation val="minMax"/>
        </c:scaling>
        <c:delete val="0"/>
        <c:axPos val="b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77864"/>
        <c:crosses val="autoZero"/>
        <c:crossBetween val="midCat"/>
      </c:valAx>
      <c:valAx>
        <c:axId val="4543778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8178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y3</c:v>
          </c:tx>
          <c:spPr>
            <a:ln w="19050">
              <a:noFill/>
            </a:ln>
          </c:spPr>
          <c:xVal>
            <c:numRef>
              <c:f>РЕКУРС!$V$77:$V$100</c:f>
              <c:numCache>
                <c:formatCode>_(* #,##0.00_);_(* \(#,##0.00\);_(* "-"??_);_(@_)</c:formatCode>
                <c:ptCount val="24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742422</c:v>
                </c:pt>
                <c:pt idx="11">
                  <c:v>1163529.7</c:v>
                </c:pt>
                <c:pt idx="12">
                  <c:v>1388120.48</c:v>
                </c:pt>
                <c:pt idx="13">
                  <c:v>1584637.4</c:v>
                </c:pt>
                <c:pt idx="14">
                  <c:v>1781154.33</c:v>
                </c:pt>
                <c:pt idx="15">
                  <c:v>1977671.26</c:v>
                </c:pt>
                <c:pt idx="16">
                  <c:v>2174188.19</c:v>
                </c:pt>
                <c:pt idx="17">
                  <c:v>2370705.11</c:v>
                </c:pt>
                <c:pt idx="18">
                  <c:v>2567222.04</c:v>
                </c:pt>
                <c:pt idx="19">
                  <c:v>2763738.97</c:v>
                </c:pt>
                <c:pt idx="20">
                  <c:v>2960255.9</c:v>
                </c:pt>
                <c:pt idx="21">
                  <c:v>3839394.42</c:v>
                </c:pt>
                <c:pt idx="22">
                  <c:v>4868342.13</c:v>
                </c:pt>
                <c:pt idx="23">
                  <c:v>5306169.8550000004</c:v>
                </c:pt>
              </c:numCache>
            </c:numRef>
          </c:xVal>
          <c:yVal>
            <c:numRef>
              <c:f>РЕКУРС!$U$77:$U$100</c:f>
              <c:numCache>
                <c:formatCode>_(* #,##0.00_);_(* \(#,##0.00\);_(* "-"??_);_(@_)</c:formatCode>
                <c:ptCount val="24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5449048</c:v>
                </c:pt>
                <c:pt idx="11">
                  <c:v>6058819</c:v>
                </c:pt>
                <c:pt idx="12">
                  <c:v>6573744</c:v>
                </c:pt>
                <c:pt idx="13">
                  <c:v>6998475</c:v>
                </c:pt>
                <c:pt idx="14">
                  <c:v>7930101</c:v>
                </c:pt>
                <c:pt idx="15">
                  <c:v>8089881</c:v>
                </c:pt>
                <c:pt idx="16">
                  <c:v>8908736.6699999999</c:v>
                </c:pt>
                <c:pt idx="17">
                  <c:v>9193008.3000000007</c:v>
                </c:pt>
                <c:pt idx="18">
                  <c:v>9776264.7799999993</c:v>
                </c:pt>
                <c:pt idx="19">
                  <c:v>10539984.59</c:v>
                </c:pt>
                <c:pt idx="20">
                  <c:v>11517283.460000001</c:v>
                </c:pt>
                <c:pt idx="21">
                  <c:v>11872014.630000001</c:v>
                </c:pt>
                <c:pt idx="22">
                  <c:v>13479555.33</c:v>
                </c:pt>
                <c:pt idx="23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53-48B9-B78A-F975A200A917}"/>
            </c:ext>
          </c:extLst>
        </c:ser>
        <c:ser>
          <c:idx val="1"/>
          <c:order val="1"/>
          <c:tx>
            <c:v>Предсказанное y3</c:v>
          </c:tx>
          <c:spPr>
            <a:ln w="19050">
              <a:noFill/>
            </a:ln>
          </c:spPr>
          <c:xVal>
            <c:numRef>
              <c:f>РЕКУРС!$V$77:$V$100</c:f>
              <c:numCache>
                <c:formatCode>_(* #,##0.00_);_(* \(#,##0.00\);_(* "-"??_);_(@_)</c:formatCode>
                <c:ptCount val="24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742422</c:v>
                </c:pt>
                <c:pt idx="11">
                  <c:v>1163529.7</c:v>
                </c:pt>
                <c:pt idx="12">
                  <c:v>1388120.48</c:v>
                </c:pt>
                <c:pt idx="13">
                  <c:v>1584637.4</c:v>
                </c:pt>
                <c:pt idx="14">
                  <c:v>1781154.33</c:v>
                </c:pt>
                <c:pt idx="15">
                  <c:v>1977671.26</c:v>
                </c:pt>
                <c:pt idx="16">
                  <c:v>2174188.19</c:v>
                </c:pt>
                <c:pt idx="17">
                  <c:v>2370705.11</c:v>
                </c:pt>
                <c:pt idx="18">
                  <c:v>2567222.04</c:v>
                </c:pt>
                <c:pt idx="19">
                  <c:v>2763738.97</c:v>
                </c:pt>
                <c:pt idx="20">
                  <c:v>2960255.9</c:v>
                </c:pt>
                <c:pt idx="21">
                  <c:v>3839394.42</c:v>
                </c:pt>
                <c:pt idx="22">
                  <c:v>4868342.13</c:v>
                </c:pt>
                <c:pt idx="23">
                  <c:v>5306169.8550000004</c:v>
                </c:pt>
              </c:numCache>
            </c:numRef>
          </c:xVal>
          <c:yVal>
            <c:numRef>
              <c:f>'АД_Регр_Р_3_без x11_2'!$B$26:$B$49</c:f>
              <c:numCache>
                <c:formatCode>General</c:formatCode>
                <c:ptCount val="24"/>
                <c:pt idx="0">
                  <c:v>1006237.7550007829</c:v>
                </c:pt>
                <c:pt idx="1">
                  <c:v>1207331.9474048079</c:v>
                </c:pt>
                <c:pt idx="2">
                  <c:v>1461215.6029979037</c:v>
                </c:pt>
                <c:pt idx="3">
                  <c:v>1576899.7534345256</c:v>
                </c:pt>
                <c:pt idx="4">
                  <c:v>1796920.4753317353</c:v>
                </c:pt>
                <c:pt idx="5">
                  <c:v>2029913.7472665119</c:v>
                </c:pt>
                <c:pt idx="6">
                  <c:v>2400144.9462076873</c:v>
                </c:pt>
                <c:pt idx="7">
                  <c:v>3100794.4741934561</c:v>
                </c:pt>
                <c:pt idx="8">
                  <c:v>3724263.7105088993</c:v>
                </c:pt>
                <c:pt idx="9">
                  <c:v>4522558.7532724133</c:v>
                </c:pt>
                <c:pt idx="10">
                  <c:v>4746389.1115829824</c:v>
                </c:pt>
                <c:pt idx="11">
                  <c:v>5486251.9773986032</c:v>
                </c:pt>
                <c:pt idx="12">
                  <c:v>6364394.9950272124</c:v>
                </c:pt>
                <c:pt idx="13">
                  <c:v>6781800.3925647121</c:v>
                </c:pt>
                <c:pt idx="14">
                  <c:v>7428456.2823587563</c:v>
                </c:pt>
                <c:pt idx="15">
                  <c:v>7977318.8168579387</c:v>
                </c:pt>
                <c:pt idx="16">
                  <c:v>8407116.179232141</c:v>
                </c:pt>
                <c:pt idx="17">
                  <c:v>9295134.9491654206</c:v>
                </c:pt>
                <c:pt idx="18">
                  <c:v>10085031.150300391</c:v>
                </c:pt>
                <c:pt idx="19">
                  <c:v>11313711.036572877</c:v>
                </c:pt>
                <c:pt idx="20">
                  <c:v>11891746.500790074</c:v>
                </c:pt>
                <c:pt idx="21">
                  <c:v>12077850.417863443</c:v>
                </c:pt>
                <c:pt idx="22">
                  <c:v>13314422.556340257</c:v>
                </c:pt>
                <c:pt idx="23">
                  <c:v>14070030.698326442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53-48B9-B78A-F975A200A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81000"/>
        <c:axId val="454387664"/>
      </c:scatterChart>
      <c:valAx>
        <c:axId val="454381000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87664"/>
        <c:crosses val="autoZero"/>
        <c:crossBetween val="midCat"/>
      </c:valAx>
      <c:valAx>
        <c:axId val="454387664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81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y2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y3</c:v>
          </c:tx>
          <c:spPr>
            <a:ln w="19050">
              <a:noFill/>
            </a:ln>
          </c:spPr>
          <c:xVal>
            <c:numRef>
              <c:f>РЕКУРС!$W$77:$W$100</c:f>
              <c:numCache>
                <c:formatCode>_(* #,##0.00_);_(* \(#,##0.00\);_(* "-"??_);_(@_)</c:formatCode>
                <c:ptCount val="24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8375863.7999999998</c:v>
                </c:pt>
                <c:pt idx="12">
                  <c:v>9948772.8000000007</c:v>
                </c:pt>
                <c:pt idx="13">
                  <c:v>10666870.5</c:v>
                </c:pt>
                <c:pt idx="14">
                  <c:v>11814897.4</c:v>
                </c:pt>
                <c:pt idx="15">
                  <c:v>12779525.699999999</c:v>
                </c:pt>
                <c:pt idx="16">
                  <c:v>13520862.9</c:v>
                </c:pt>
                <c:pt idx="17">
                  <c:v>15121534.199999999</c:v>
                </c:pt>
                <c:pt idx="18">
                  <c:v>16538189.5</c:v>
                </c:pt>
                <c:pt idx="19">
                  <c:v>18777726</c:v>
                </c:pt>
                <c:pt idx="20">
                  <c:v>19797064.300000001</c:v>
                </c:pt>
                <c:pt idx="21">
                  <c:v>19856674.5</c:v>
                </c:pt>
                <c:pt idx="22">
                  <c:v>21836984.32</c:v>
                </c:pt>
                <c:pt idx="23">
                  <c:v>23109899.859999999</c:v>
                </c:pt>
              </c:numCache>
            </c:numRef>
          </c:xVal>
          <c:yVal>
            <c:numRef>
              <c:f>РЕКУРС!$U$77:$U$100</c:f>
              <c:numCache>
                <c:formatCode>_(* #,##0.00_);_(* \(#,##0.00\);_(* "-"??_);_(@_)</c:formatCode>
                <c:ptCount val="24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5449048</c:v>
                </c:pt>
                <c:pt idx="11">
                  <c:v>6058819</c:v>
                </c:pt>
                <c:pt idx="12">
                  <c:v>6573744</c:v>
                </c:pt>
                <c:pt idx="13">
                  <c:v>6998475</c:v>
                </c:pt>
                <c:pt idx="14">
                  <c:v>7930101</c:v>
                </c:pt>
                <c:pt idx="15">
                  <c:v>8089881</c:v>
                </c:pt>
                <c:pt idx="16">
                  <c:v>8908736.6699999999</c:v>
                </c:pt>
                <c:pt idx="17">
                  <c:v>9193008.3000000007</c:v>
                </c:pt>
                <c:pt idx="18">
                  <c:v>9776264.7799999993</c:v>
                </c:pt>
                <c:pt idx="19">
                  <c:v>10539984.59</c:v>
                </c:pt>
                <c:pt idx="20">
                  <c:v>11517283.460000001</c:v>
                </c:pt>
                <c:pt idx="21">
                  <c:v>11872014.630000001</c:v>
                </c:pt>
                <c:pt idx="22">
                  <c:v>13479555.33</c:v>
                </c:pt>
                <c:pt idx="23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4B-4284-A034-ADFA7D480F04}"/>
            </c:ext>
          </c:extLst>
        </c:ser>
        <c:ser>
          <c:idx val="1"/>
          <c:order val="1"/>
          <c:tx>
            <c:v>Предсказанное y3</c:v>
          </c:tx>
          <c:spPr>
            <a:ln w="19050">
              <a:noFill/>
            </a:ln>
          </c:spPr>
          <c:xVal>
            <c:numRef>
              <c:f>РЕКУРС!$W$77:$W$100</c:f>
              <c:numCache>
                <c:formatCode>_(* #,##0.00_);_(* \(#,##0.00\);_(* "-"??_);_(@_)</c:formatCode>
                <c:ptCount val="24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8375863.7999999998</c:v>
                </c:pt>
                <c:pt idx="12">
                  <c:v>9948772.8000000007</c:v>
                </c:pt>
                <c:pt idx="13">
                  <c:v>10666870.5</c:v>
                </c:pt>
                <c:pt idx="14">
                  <c:v>11814897.4</c:v>
                </c:pt>
                <c:pt idx="15">
                  <c:v>12779525.699999999</c:v>
                </c:pt>
                <c:pt idx="16">
                  <c:v>13520862.9</c:v>
                </c:pt>
                <c:pt idx="17">
                  <c:v>15121534.199999999</c:v>
                </c:pt>
                <c:pt idx="18">
                  <c:v>16538189.5</c:v>
                </c:pt>
                <c:pt idx="19">
                  <c:v>18777726</c:v>
                </c:pt>
                <c:pt idx="20">
                  <c:v>19797064.300000001</c:v>
                </c:pt>
                <c:pt idx="21">
                  <c:v>19856674.5</c:v>
                </c:pt>
                <c:pt idx="22">
                  <c:v>21836984.32</c:v>
                </c:pt>
                <c:pt idx="23">
                  <c:v>23109899.859999999</c:v>
                </c:pt>
              </c:numCache>
            </c:numRef>
          </c:xVal>
          <c:yVal>
            <c:numRef>
              <c:f>'АД_Регр_Р_3_без x11_2'!$B$26:$B$49</c:f>
              <c:numCache>
                <c:formatCode>General</c:formatCode>
                <c:ptCount val="24"/>
                <c:pt idx="0">
                  <c:v>1006237.7550007829</c:v>
                </c:pt>
                <c:pt idx="1">
                  <c:v>1207331.9474048079</c:v>
                </c:pt>
                <c:pt idx="2">
                  <c:v>1461215.6029979037</c:v>
                </c:pt>
                <c:pt idx="3">
                  <c:v>1576899.7534345256</c:v>
                </c:pt>
                <c:pt idx="4">
                  <c:v>1796920.4753317353</c:v>
                </c:pt>
                <c:pt idx="5">
                  <c:v>2029913.7472665119</c:v>
                </c:pt>
                <c:pt idx="6">
                  <c:v>2400144.9462076873</c:v>
                </c:pt>
                <c:pt idx="7">
                  <c:v>3100794.4741934561</c:v>
                </c:pt>
                <c:pt idx="8">
                  <c:v>3724263.7105088993</c:v>
                </c:pt>
                <c:pt idx="9">
                  <c:v>4522558.7532724133</c:v>
                </c:pt>
                <c:pt idx="10">
                  <c:v>4746389.1115829824</c:v>
                </c:pt>
                <c:pt idx="11">
                  <c:v>5486251.9773986032</c:v>
                </c:pt>
                <c:pt idx="12">
                  <c:v>6364394.9950272124</c:v>
                </c:pt>
                <c:pt idx="13">
                  <c:v>6781800.3925647121</c:v>
                </c:pt>
                <c:pt idx="14">
                  <c:v>7428456.2823587563</c:v>
                </c:pt>
                <c:pt idx="15">
                  <c:v>7977318.8168579387</c:v>
                </c:pt>
                <c:pt idx="16">
                  <c:v>8407116.179232141</c:v>
                </c:pt>
                <c:pt idx="17">
                  <c:v>9295134.9491654206</c:v>
                </c:pt>
                <c:pt idx="18">
                  <c:v>10085031.150300391</c:v>
                </c:pt>
                <c:pt idx="19">
                  <c:v>11313711.036572877</c:v>
                </c:pt>
                <c:pt idx="20">
                  <c:v>11891746.500790074</c:v>
                </c:pt>
                <c:pt idx="21">
                  <c:v>12077850.417863443</c:v>
                </c:pt>
                <c:pt idx="22">
                  <c:v>13314422.556340257</c:v>
                </c:pt>
                <c:pt idx="23">
                  <c:v>14070030.698326442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4B-4284-A034-ADFA7D480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80608"/>
        <c:axId val="454384136"/>
      </c:scatterChart>
      <c:valAx>
        <c:axId val="454380608"/>
        <c:scaling>
          <c:orientation val="minMax"/>
        </c:scaling>
        <c:delete val="0"/>
        <c:axPos val="b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84136"/>
        <c:crosses val="autoZero"/>
        <c:crossBetween val="midCat"/>
      </c:valAx>
      <c:valAx>
        <c:axId val="454384136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80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'АД_Регр_Р_3_без x11_2'!$F$26:$F$49</c:f>
              <c:numCache>
                <c:formatCode>General</c:formatCode>
                <c:ptCount val="24"/>
                <c:pt idx="0">
                  <c:v>2.0833333333333335</c:v>
                </c:pt>
                <c:pt idx="1">
                  <c:v>6.25</c:v>
                </c:pt>
                <c:pt idx="2">
                  <c:v>10.416666666666668</c:v>
                </c:pt>
                <c:pt idx="3">
                  <c:v>14.583333333333334</c:v>
                </c:pt>
                <c:pt idx="4">
                  <c:v>18.75</c:v>
                </c:pt>
                <c:pt idx="5">
                  <c:v>22.916666666666668</c:v>
                </c:pt>
                <c:pt idx="6">
                  <c:v>27.083333333333332</c:v>
                </c:pt>
                <c:pt idx="7">
                  <c:v>31.25</c:v>
                </c:pt>
                <c:pt idx="8">
                  <c:v>35.416666666666671</c:v>
                </c:pt>
                <c:pt idx="9">
                  <c:v>39.583333333333336</c:v>
                </c:pt>
                <c:pt idx="10">
                  <c:v>43.750000000000007</c:v>
                </c:pt>
                <c:pt idx="11">
                  <c:v>47.916666666666671</c:v>
                </c:pt>
                <c:pt idx="12">
                  <c:v>52.083333333333336</c:v>
                </c:pt>
                <c:pt idx="13">
                  <c:v>56.250000000000007</c:v>
                </c:pt>
                <c:pt idx="14">
                  <c:v>60.416666666666671</c:v>
                </c:pt>
                <c:pt idx="15">
                  <c:v>64.583333333333343</c:v>
                </c:pt>
                <c:pt idx="16">
                  <c:v>68.75</c:v>
                </c:pt>
                <c:pt idx="17">
                  <c:v>72.916666666666671</c:v>
                </c:pt>
                <c:pt idx="18">
                  <c:v>77.083333333333329</c:v>
                </c:pt>
                <c:pt idx="19">
                  <c:v>81.25</c:v>
                </c:pt>
                <c:pt idx="20">
                  <c:v>85.416666666666671</c:v>
                </c:pt>
                <c:pt idx="21">
                  <c:v>89.583333333333329</c:v>
                </c:pt>
                <c:pt idx="22">
                  <c:v>93.75</c:v>
                </c:pt>
                <c:pt idx="23">
                  <c:v>97.916666666666671</c:v>
                </c:pt>
              </c:numCache>
            </c:numRef>
          </c:xVal>
          <c:yVal>
            <c:numRef>
              <c:f>'АД_Регр_Р_3_без x11_2'!$G$26:$G$49</c:f>
              <c:numCache>
                <c:formatCode>General</c:formatCode>
                <c:ptCount val="24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5449048</c:v>
                </c:pt>
                <c:pt idx="11">
                  <c:v>6058819</c:v>
                </c:pt>
                <c:pt idx="12">
                  <c:v>6573744</c:v>
                </c:pt>
                <c:pt idx="13">
                  <c:v>6998475</c:v>
                </c:pt>
                <c:pt idx="14">
                  <c:v>7930101</c:v>
                </c:pt>
                <c:pt idx="15">
                  <c:v>8089881</c:v>
                </c:pt>
                <c:pt idx="16">
                  <c:v>8908736.6699999999</c:v>
                </c:pt>
                <c:pt idx="17">
                  <c:v>9193008.3000000007</c:v>
                </c:pt>
                <c:pt idx="18">
                  <c:v>9776264.7799999993</c:v>
                </c:pt>
                <c:pt idx="19">
                  <c:v>10539984.59</c:v>
                </c:pt>
                <c:pt idx="20">
                  <c:v>11517283.460000001</c:v>
                </c:pt>
                <c:pt idx="21">
                  <c:v>11872014.630000001</c:v>
                </c:pt>
                <c:pt idx="22">
                  <c:v>13479555.33</c:v>
                </c:pt>
                <c:pt idx="23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17-4DC0-90AD-A78D428B5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80216"/>
        <c:axId val="454388056"/>
      </c:scatterChart>
      <c:valAx>
        <c:axId val="454380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88056"/>
        <c:crosses val="autoZero"/>
        <c:crossBetween val="midCat"/>
      </c:valAx>
      <c:valAx>
        <c:axId val="454388056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5438021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РЕКУРС!$AA$77:$AA$99</c:f>
              <c:numCache>
                <c:formatCode>_(* #,##0.00_);_(* \(#,##0.00\);_(* "-"??_);_(@_)</c:formatCode>
                <c:ptCount val="23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742422</c:v>
                </c:pt>
                <c:pt idx="11">
                  <c:v>1163529.7</c:v>
                </c:pt>
                <c:pt idx="12">
                  <c:v>1388120.48</c:v>
                </c:pt>
                <c:pt idx="13">
                  <c:v>1584637.4</c:v>
                </c:pt>
                <c:pt idx="14">
                  <c:v>1781154.33</c:v>
                </c:pt>
                <c:pt idx="15">
                  <c:v>1977671.26</c:v>
                </c:pt>
                <c:pt idx="16">
                  <c:v>2174188.19</c:v>
                </c:pt>
                <c:pt idx="17">
                  <c:v>2370705.11</c:v>
                </c:pt>
                <c:pt idx="18">
                  <c:v>2567222.04</c:v>
                </c:pt>
                <c:pt idx="19">
                  <c:v>2960255.9</c:v>
                </c:pt>
                <c:pt idx="20">
                  <c:v>3839394.42</c:v>
                </c:pt>
                <c:pt idx="21">
                  <c:v>4868342.13</c:v>
                </c:pt>
                <c:pt idx="22">
                  <c:v>5306169.8550000004</c:v>
                </c:pt>
              </c:numCache>
            </c:numRef>
          </c:xVal>
          <c:yVal>
            <c:numRef>
              <c:f>'АД_Регр_Р_3_без x11_3'!$C$26:$C$48</c:f>
              <c:numCache>
                <c:formatCode>General</c:formatCode>
                <c:ptCount val="23"/>
                <c:pt idx="0">
                  <c:v>-291621.65478859434</c:v>
                </c:pt>
                <c:pt idx="1">
                  <c:v>-350300.98835494823</c:v>
                </c:pt>
                <c:pt idx="2">
                  <c:v>-443049.29554019659</c:v>
                </c:pt>
                <c:pt idx="3">
                  <c:v>-132344.73781436007</c:v>
                </c:pt>
                <c:pt idx="4">
                  <c:v>17656.038637152407</c:v>
                </c:pt>
                <c:pt idx="5">
                  <c:v>154222.73839846184</c:v>
                </c:pt>
                <c:pt idx="6">
                  <c:v>150631.55938610295</c:v>
                </c:pt>
                <c:pt idx="7">
                  <c:v>10925.466927352361</c:v>
                </c:pt>
                <c:pt idx="8">
                  <c:v>-21424.987773601431</c:v>
                </c:pt>
                <c:pt idx="9">
                  <c:v>-122577.87192104012</c:v>
                </c:pt>
                <c:pt idx="10">
                  <c:v>628490.73260252271</c:v>
                </c:pt>
                <c:pt idx="11">
                  <c:v>516835.87680093572</c:v>
                </c:pt>
                <c:pt idx="12">
                  <c:v>130014.98376445565</c:v>
                </c:pt>
                <c:pt idx="13">
                  <c:v>140956.53814250324</c:v>
                </c:pt>
                <c:pt idx="14">
                  <c:v>413690.64089115243</c:v>
                </c:pt>
                <c:pt idx="15">
                  <c:v>19134.206363234669</c:v>
                </c:pt>
                <c:pt idx="16">
                  <c:v>410951.6015951205</c:v>
                </c:pt>
                <c:pt idx="17">
                  <c:v>-221721.04255598225</c:v>
                </c:pt>
                <c:pt idx="18">
                  <c:v>-450501.39473407716</c:v>
                </c:pt>
                <c:pt idx="19">
                  <c:v>-576170.3458791431</c:v>
                </c:pt>
                <c:pt idx="20">
                  <c:v>-275116.87035979889</c:v>
                </c:pt>
                <c:pt idx="21">
                  <c:v>180400.1730247438</c:v>
                </c:pt>
                <c:pt idx="22">
                  <c:v>110918.63318806142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8C-40CC-9E80-99AB0C56C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81392"/>
        <c:axId val="454389624"/>
      </c:scatterChart>
      <c:valAx>
        <c:axId val="454381392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89624"/>
        <c:crosses val="autoZero"/>
        <c:crossBetween val="midCat"/>
      </c:valAx>
      <c:valAx>
        <c:axId val="454389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81392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РЕКУРС!$AB$77:$AB$99</c:f>
              <c:numCache>
                <c:formatCode>_(* #,##0.00_);_(* \(#,##0.00\);_(* "-"??_);_(@_)</c:formatCode>
                <c:ptCount val="23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8375863.7999999998</c:v>
                </c:pt>
                <c:pt idx="12">
                  <c:v>9948772.8000000007</c:v>
                </c:pt>
                <c:pt idx="13">
                  <c:v>10666870.5</c:v>
                </c:pt>
                <c:pt idx="14">
                  <c:v>11814897.4</c:v>
                </c:pt>
                <c:pt idx="15">
                  <c:v>12779525.699999999</c:v>
                </c:pt>
                <c:pt idx="16">
                  <c:v>13520862.9</c:v>
                </c:pt>
                <c:pt idx="17">
                  <c:v>15121534.199999999</c:v>
                </c:pt>
                <c:pt idx="18">
                  <c:v>16538189.5</c:v>
                </c:pt>
                <c:pt idx="19">
                  <c:v>19797064.300000001</c:v>
                </c:pt>
                <c:pt idx="20">
                  <c:v>19856674.5</c:v>
                </c:pt>
                <c:pt idx="21">
                  <c:v>21836984.32</c:v>
                </c:pt>
                <c:pt idx="22">
                  <c:v>23109899.859999999</c:v>
                </c:pt>
              </c:numCache>
            </c:numRef>
          </c:xVal>
          <c:yVal>
            <c:numRef>
              <c:f>'АД_Регр_Р_3_без x11_3'!$C$26:$C$48</c:f>
              <c:numCache>
                <c:formatCode>General</c:formatCode>
                <c:ptCount val="23"/>
                <c:pt idx="0">
                  <c:v>-291621.65478859434</c:v>
                </c:pt>
                <c:pt idx="1">
                  <c:v>-350300.98835494823</c:v>
                </c:pt>
                <c:pt idx="2">
                  <c:v>-443049.29554019659</c:v>
                </c:pt>
                <c:pt idx="3">
                  <c:v>-132344.73781436007</c:v>
                </c:pt>
                <c:pt idx="4">
                  <c:v>17656.038637152407</c:v>
                </c:pt>
                <c:pt idx="5">
                  <c:v>154222.73839846184</c:v>
                </c:pt>
                <c:pt idx="6">
                  <c:v>150631.55938610295</c:v>
                </c:pt>
                <c:pt idx="7">
                  <c:v>10925.466927352361</c:v>
                </c:pt>
                <c:pt idx="8">
                  <c:v>-21424.987773601431</c:v>
                </c:pt>
                <c:pt idx="9">
                  <c:v>-122577.87192104012</c:v>
                </c:pt>
                <c:pt idx="10">
                  <c:v>628490.73260252271</c:v>
                </c:pt>
                <c:pt idx="11">
                  <c:v>516835.87680093572</c:v>
                </c:pt>
                <c:pt idx="12">
                  <c:v>130014.98376445565</c:v>
                </c:pt>
                <c:pt idx="13">
                  <c:v>140956.53814250324</c:v>
                </c:pt>
                <c:pt idx="14">
                  <c:v>413690.64089115243</c:v>
                </c:pt>
                <c:pt idx="15">
                  <c:v>19134.206363234669</c:v>
                </c:pt>
                <c:pt idx="16">
                  <c:v>410951.6015951205</c:v>
                </c:pt>
                <c:pt idx="17">
                  <c:v>-221721.04255598225</c:v>
                </c:pt>
                <c:pt idx="18">
                  <c:v>-450501.39473407716</c:v>
                </c:pt>
                <c:pt idx="19">
                  <c:v>-576170.3458791431</c:v>
                </c:pt>
                <c:pt idx="20">
                  <c:v>-275116.87035979889</c:v>
                </c:pt>
                <c:pt idx="21">
                  <c:v>180400.1730247438</c:v>
                </c:pt>
                <c:pt idx="22">
                  <c:v>110918.63318806142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18-4D6B-9161-5A131727C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90016"/>
        <c:axId val="454386096"/>
      </c:scatterChart>
      <c:valAx>
        <c:axId val="454390016"/>
        <c:scaling>
          <c:orientation val="minMax"/>
        </c:scaling>
        <c:delete val="0"/>
        <c:axPos val="b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86096"/>
        <c:crosses val="autoZero"/>
        <c:crossBetween val="midCat"/>
      </c:valAx>
      <c:valAx>
        <c:axId val="454386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9001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y3</c:v>
          </c:tx>
          <c:spPr>
            <a:ln w="19050">
              <a:noFill/>
            </a:ln>
          </c:spPr>
          <c:xVal>
            <c:numRef>
              <c:f>РЕКУРС!$AA$77:$AA$99</c:f>
              <c:numCache>
                <c:formatCode>_(* #,##0.00_);_(* \(#,##0.00\);_(* "-"??_);_(@_)</c:formatCode>
                <c:ptCount val="23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742422</c:v>
                </c:pt>
                <c:pt idx="11">
                  <c:v>1163529.7</c:v>
                </c:pt>
                <c:pt idx="12">
                  <c:v>1388120.48</c:v>
                </c:pt>
                <c:pt idx="13">
                  <c:v>1584637.4</c:v>
                </c:pt>
                <c:pt idx="14">
                  <c:v>1781154.33</c:v>
                </c:pt>
                <c:pt idx="15">
                  <c:v>1977671.26</c:v>
                </c:pt>
                <c:pt idx="16">
                  <c:v>2174188.19</c:v>
                </c:pt>
                <c:pt idx="17">
                  <c:v>2370705.11</c:v>
                </c:pt>
                <c:pt idx="18">
                  <c:v>2567222.04</c:v>
                </c:pt>
                <c:pt idx="19">
                  <c:v>2960255.9</c:v>
                </c:pt>
                <c:pt idx="20">
                  <c:v>3839394.42</c:v>
                </c:pt>
                <c:pt idx="21">
                  <c:v>4868342.13</c:v>
                </c:pt>
                <c:pt idx="22">
                  <c:v>5306169.8550000004</c:v>
                </c:pt>
              </c:numCache>
            </c:numRef>
          </c:xVal>
          <c:yVal>
            <c:numRef>
              <c:f>РЕКУРС!$Z$77:$Z$99</c:f>
              <c:numCache>
                <c:formatCode>_(* #,##0.00_);_(* \(#,##0.00\);_(* "-"??_);_(@_)</c:formatCode>
                <c:ptCount val="23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5449048</c:v>
                </c:pt>
                <c:pt idx="11">
                  <c:v>6058819</c:v>
                </c:pt>
                <c:pt idx="12">
                  <c:v>6573744</c:v>
                </c:pt>
                <c:pt idx="13">
                  <c:v>6998475</c:v>
                </c:pt>
                <c:pt idx="14">
                  <c:v>7930101</c:v>
                </c:pt>
                <c:pt idx="15">
                  <c:v>8089881</c:v>
                </c:pt>
                <c:pt idx="16">
                  <c:v>8908736.6699999999</c:v>
                </c:pt>
                <c:pt idx="17">
                  <c:v>9193008.3000000007</c:v>
                </c:pt>
                <c:pt idx="18">
                  <c:v>9776264.7799999993</c:v>
                </c:pt>
                <c:pt idx="19">
                  <c:v>11517283.460000001</c:v>
                </c:pt>
                <c:pt idx="20">
                  <c:v>11872014.630000001</c:v>
                </c:pt>
                <c:pt idx="21">
                  <c:v>13479555.33</c:v>
                </c:pt>
                <c:pt idx="22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00-401F-946C-5EEBA22513F0}"/>
            </c:ext>
          </c:extLst>
        </c:ser>
        <c:ser>
          <c:idx val="1"/>
          <c:order val="1"/>
          <c:tx>
            <c:v>Предсказанное y3</c:v>
          </c:tx>
          <c:spPr>
            <a:ln w="19050">
              <a:noFill/>
            </a:ln>
          </c:spPr>
          <c:xVal>
            <c:numRef>
              <c:f>РЕКУРС!$AA$77:$AA$99</c:f>
              <c:numCache>
                <c:formatCode>_(* #,##0.00_);_(* \(#,##0.00\);_(* "-"??_);_(@_)</c:formatCode>
                <c:ptCount val="23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742422</c:v>
                </c:pt>
                <c:pt idx="11">
                  <c:v>1163529.7</c:v>
                </c:pt>
                <c:pt idx="12">
                  <c:v>1388120.48</c:v>
                </c:pt>
                <c:pt idx="13">
                  <c:v>1584637.4</c:v>
                </c:pt>
                <c:pt idx="14">
                  <c:v>1781154.33</c:v>
                </c:pt>
                <c:pt idx="15">
                  <c:v>1977671.26</c:v>
                </c:pt>
                <c:pt idx="16">
                  <c:v>2174188.19</c:v>
                </c:pt>
                <c:pt idx="17">
                  <c:v>2370705.11</c:v>
                </c:pt>
                <c:pt idx="18">
                  <c:v>2567222.04</c:v>
                </c:pt>
                <c:pt idx="19">
                  <c:v>2960255.9</c:v>
                </c:pt>
                <c:pt idx="20">
                  <c:v>3839394.42</c:v>
                </c:pt>
                <c:pt idx="21">
                  <c:v>4868342.13</c:v>
                </c:pt>
                <c:pt idx="22">
                  <c:v>5306169.8550000004</c:v>
                </c:pt>
              </c:numCache>
            </c:numRef>
          </c:xVal>
          <c:yVal>
            <c:numRef>
              <c:f>'АД_Регр_Р_3_без x11_3'!$B$26:$B$48</c:f>
              <c:numCache>
                <c:formatCode>General</c:formatCode>
                <c:ptCount val="23"/>
                <c:pt idx="0">
                  <c:v>930072.25478859432</c:v>
                </c:pt>
                <c:pt idx="1">
                  <c:v>1139767.9083549483</c:v>
                </c:pt>
                <c:pt idx="2">
                  <c:v>1405106.2955401966</c:v>
                </c:pt>
                <c:pt idx="3">
                  <c:v>1525876.93781436</c:v>
                </c:pt>
                <c:pt idx="4">
                  <c:v>1753416.9613628476</c:v>
                </c:pt>
                <c:pt idx="5">
                  <c:v>1994391.061601538</c:v>
                </c:pt>
                <c:pt idx="6">
                  <c:v>2375523.0406138971</c:v>
                </c:pt>
                <c:pt idx="7">
                  <c:v>3108507.5330726476</c:v>
                </c:pt>
                <c:pt idx="8">
                  <c:v>3752918.9877736014</c:v>
                </c:pt>
                <c:pt idx="9">
                  <c:v>4575752.8719210401</c:v>
                </c:pt>
                <c:pt idx="10">
                  <c:v>4820557.2673974773</c:v>
                </c:pt>
                <c:pt idx="11">
                  <c:v>5541983.1231990643</c:v>
                </c:pt>
                <c:pt idx="12">
                  <c:v>6443729.0162355443</c:v>
                </c:pt>
                <c:pt idx="13">
                  <c:v>6857518.4618574968</c:v>
                </c:pt>
                <c:pt idx="14">
                  <c:v>7516410.3591088476</c:v>
                </c:pt>
                <c:pt idx="15">
                  <c:v>8070746.7936367653</c:v>
                </c:pt>
                <c:pt idx="16">
                  <c:v>8497785.0684048794</c:v>
                </c:pt>
                <c:pt idx="17">
                  <c:v>9414729.342555983</c:v>
                </c:pt>
                <c:pt idx="18">
                  <c:v>10226766.174734076</c:v>
                </c:pt>
                <c:pt idx="19">
                  <c:v>12093453.805879144</c:v>
                </c:pt>
                <c:pt idx="20">
                  <c:v>12147131.5003598</c:v>
                </c:pt>
                <c:pt idx="21">
                  <c:v>13299155.156975256</c:v>
                </c:pt>
                <c:pt idx="22">
                  <c:v>14034651.716811938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00-401F-946C-5EEBA2251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79040"/>
        <c:axId val="454384528"/>
      </c:scatterChart>
      <c:valAx>
        <c:axId val="454379040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84528"/>
        <c:crosses val="autoZero"/>
        <c:crossBetween val="midCat"/>
      </c:valAx>
      <c:valAx>
        <c:axId val="454384528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79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y2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y3</c:v>
          </c:tx>
          <c:spPr>
            <a:ln w="19050">
              <a:noFill/>
            </a:ln>
          </c:spPr>
          <c:xVal>
            <c:numRef>
              <c:f>РЕКУРС!$AB$77:$AB$99</c:f>
              <c:numCache>
                <c:formatCode>_(* #,##0.00_);_(* \(#,##0.00\);_(* "-"??_);_(@_)</c:formatCode>
                <c:ptCount val="23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8375863.7999999998</c:v>
                </c:pt>
                <c:pt idx="12">
                  <c:v>9948772.8000000007</c:v>
                </c:pt>
                <c:pt idx="13">
                  <c:v>10666870.5</c:v>
                </c:pt>
                <c:pt idx="14">
                  <c:v>11814897.4</c:v>
                </c:pt>
                <c:pt idx="15">
                  <c:v>12779525.699999999</c:v>
                </c:pt>
                <c:pt idx="16">
                  <c:v>13520862.9</c:v>
                </c:pt>
                <c:pt idx="17">
                  <c:v>15121534.199999999</c:v>
                </c:pt>
                <c:pt idx="18">
                  <c:v>16538189.5</c:v>
                </c:pt>
                <c:pt idx="19">
                  <c:v>19797064.300000001</c:v>
                </c:pt>
                <c:pt idx="20">
                  <c:v>19856674.5</c:v>
                </c:pt>
                <c:pt idx="21">
                  <c:v>21836984.32</c:v>
                </c:pt>
                <c:pt idx="22">
                  <c:v>23109899.859999999</c:v>
                </c:pt>
              </c:numCache>
            </c:numRef>
          </c:xVal>
          <c:yVal>
            <c:numRef>
              <c:f>РЕКУРС!$Z$77:$Z$99</c:f>
              <c:numCache>
                <c:formatCode>_(* #,##0.00_);_(* \(#,##0.00\);_(* "-"??_);_(@_)</c:formatCode>
                <c:ptCount val="23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5449048</c:v>
                </c:pt>
                <c:pt idx="11">
                  <c:v>6058819</c:v>
                </c:pt>
                <c:pt idx="12">
                  <c:v>6573744</c:v>
                </c:pt>
                <c:pt idx="13">
                  <c:v>6998475</c:v>
                </c:pt>
                <c:pt idx="14">
                  <c:v>7930101</c:v>
                </c:pt>
                <c:pt idx="15">
                  <c:v>8089881</c:v>
                </c:pt>
                <c:pt idx="16">
                  <c:v>8908736.6699999999</c:v>
                </c:pt>
                <c:pt idx="17">
                  <c:v>9193008.3000000007</c:v>
                </c:pt>
                <c:pt idx="18">
                  <c:v>9776264.7799999993</c:v>
                </c:pt>
                <c:pt idx="19">
                  <c:v>11517283.460000001</c:v>
                </c:pt>
                <c:pt idx="20">
                  <c:v>11872014.630000001</c:v>
                </c:pt>
                <c:pt idx="21">
                  <c:v>13479555.33</c:v>
                </c:pt>
                <c:pt idx="22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100-470C-9FFA-2E2B24394FEC}"/>
            </c:ext>
          </c:extLst>
        </c:ser>
        <c:ser>
          <c:idx val="1"/>
          <c:order val="1"/>
          <c:tx>
            <c:v>Предсказанное y3</c:v>
          </c:tx>
          <c:spPr>
            <a:ln w="19050">
              <a:noFill/>
            </a:ln>
          </c:spPr>
          <c:xVal>
            <c:numRef>
              <c:f>РЕКУРС!$AB$77:$AB$99</c:f>
              <c:numCache>
                <c:formatCode>_(* #,##0.00_);_(* \(#,##0.00\);_(* "-"??_);_(@_)</c:formatCode>
                <c:ptCount val="23"/>
                <c:pt idx="0">
                  <c:v>328497.90000000002</c:v>
                </c:pt>
                <c:pt idx="1">
                  <c:v>695059.8</c:v>
                </c:pt>
                <c:pt idx="2">
                  <c:v>1159034</c:v>
                </c:pt>
                <c:pt idx="3">
                  <c:v>1370182.8</c:v>
                </c:pt>
                <c:pt idx="4">
                  <c:v>1767476.7</c:v>
                </c:pt>
                <c:pt idx="5">
                  <c:v>2188231.5</c:v>
                </c:pt>
                <c:pt idx="6">
                  <c:v>2853272.4</c:v>
                </c:pt>
                <c:pt idx="7">
                  <c:v>4135154.6</c:v>
                </c:pt>
                <c:pt idx="8">
                  <c:v>5260232.8</c:v>
                </c:pt>
                <c:pt idx="9">
                  <c:v>6696259.0999999996</c:v>
                </c:pt>
                <c:pt idx="10">
                  <c:v>7126972.4000000004</c:v>
                </c:pt>
                <c:pt idx="11">
                  <c:v>8375863.7999999998</c:v>
                </c:pt>
                <c:pt idx="12">
                  <c:v>9948772.8000000007</c:v>
                </c:pt>
                <c:pt idx="13">
                  <c:v>10666870.5</c:v>
                </c:pt>
                <c:pt idx="14">
                  <c:v>11814897.4</c:v>
                </c:pt>
                <c:pt idx="15">
                  <c:v>12779525.699999999</c:v>
                </c:pt>
                <c:pt idx="16">
                  <c:v>13520862.9</c:v>
                </c:pt>
                <c:pt idx="17">
                  <c:v>15121534.199999999</c:v>
                </c:pt>
                <c:pt idx="18">
                  <c:v>16538189.5</c:v>
                </c:pt>
                <c:pt idx="19">
                  <c:v>19797064.300000001</c:v>
                </c:pt>
                <c:pt idx="20">
                  <c:v>19856674.5</c:v>
                </c:pt>
                <c:pt idx="21">
                  <c:v>21836984.32</c:v>
                </c:pt>
                <c:pt idx="22">
                  <c:v>23109899.859999999</c:v>
                </c:pt>
              </c:numCache>
            </c:numRef>
          </c:xVal>
          <c:yVal>
            <c:numRef>
              <c:f>'АД_Регр_Р_3_без x11_3'!$B$26:$B$48</c:f>
              <c:numCache>
                <c:formatCode>General</c:formatCode>
                <c:ptCount val="23"/>
                <c:pt idx="0">
                  <c:v>930072.25478859432</c:v>
                </c:pt>
                <c:pt idx="1">
                  <c:v>1139767.9083549483</c:v>
                </c:pt>
                <c:pt idx="2">
                  <c:v>1405106.2955401966</c:v>
                </c:pt>
                <c:pt idx="3">
                  <c:v>1525876.93781436</c:v>
                </c:pt>
                <c:pt idx="4">
                  <c:v>1753416.9613628476</c:v>
                </c:pt>
                <c:pt idx="5">
                  <c:v>1994391.061601538</c:v>
                </c:pt>
                <c:pt idx="6">
                  <c:v>2375523.0406138971</c:v>
                </c:pt>
                <c:pt idx="7">
                  <c:v>3108507.5330726476</c:v>
                </c:pt>
                <c:pt idx="8">
                  <c:v>3752918.9877736014</c:v>
                </c:pt>
                <c:pt idx="9">
                  <c:v>4575752.8719210401</c:v>
                </c:pt>
                <c:pt idx="10">
                  <c:v>4820557.2673974773</c:v>
                </c:pt>
                <c:pt idx="11">
                  <c:v>5541983.1231990643</c:v>
                </c:pt>
                <c:pt idx="12">
                  <c:v>6443729.0162355443</c:v>
                </c:pt>
                <c:pt idx="13">
                  <c:v>6857518.4618574968</c:v>
                </c:pt>
                <c:pt idx="14">
                  <c:v>7516410.3591088476</c:v>
                </c:pt>
                <c:pt idx="15">
                  <c:v>8070746.7936367653</c:v>
                </c:pt>
                <c:pt idx="16">
                  <c:v>8497785.0684048794</c:v>
                </c:pt>
                <c:pt idx="17">
                  <c:v>9414729.342555983</c:v>
                </c:pt>
                <c:pt idx="18">
                  <c:v>10226766.174734076</c:v>
                </c:pt>
                <c:pt idx="19">
                  <c:v>12093453.805879144</c:v>
                </c:pt>
                <c:pt idx="20">
                  <c:v>12147131.5003598</c:v>
                </c:pt>
                <c:pt idx="21">
                  <c:v>13299155.156975256</c:v>
                </c:pt>
                <c:pt idx="22">
                  <c:v>14034651.716811938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100-470C-9FFA-2E2B24394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86488"/>
        <c:axId val="454383744"/>
      </c:scatterChart>
      <c:valAx>
        <c:axId val="454386488"/>
        <c:scaling>
          <c:orientation val="minMax"/>
        </c:scaling>
        <c:delete val="0"/>
        <c:axPos val="b"/>
        <c:title>
          <c:tx>
            <c:strRef>
              <c:f>РЕКУРС!$Y$2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83744"/>
        <c:crosses val="autoZero"/>
        <c:crossBetween val="midCat"/>
      </c:valAx>
      <c:valAx>
        <c:axId val="454383744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86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'АД_Регр_Р_3_без x11_3'!$F$26:$F$48</c:f>
              <c:numCache>
                <c:formatCode>General</c:formatCode>
                <c:ptCount val="23"/>
                <c:pt idx="0">
                  <c:v>2.1739130434782608</c:v>
                </c:pt>
                <c:pt idx="1">
                  <c:v>6.5217391304347823</c:v>
                </c:pt>
                <c:pt idx="2">
                  <c:v>10.869565217391305</c:v>
                </c:pt>
                <c:pt idx="3">
                  <c:v>15.217391304347824</c:v>
                </c:pt>
                <c:pt idx="4">
                  <c:v>19.565217391304348</c:v>
                </c:pt>
                <c:pt idx="5">
                  <c:v>23.913043478260871</c:v>
                </c:pt>
                <c:pt idx="6">
                  <c:v>28.260869565217391</c:v>
                </c:pt>
                <c:pt idx="7">
                  <c:v>32.608695652173907</c:v>
                </c:pt>
                <c:pt idx="8">
                  <c:v>36.95652173913043</c:v>
                </c:pt>
                <c:pt idx="9">
                  <c:v>41.304347826086953</c:v>
                </c:pt>
                <c:pt idx="10">
                  <c:v>45.652173913043477</c:v>
                </c:pt>
                <c:pt idx="11">
                  <c:v>49.999999999999993</c:v>
                </c:pt>
                <c:pt idx="12">
                  <c:v>54.347826086956516</c:v>
                </c:pt>
                <c:pt idx="13">
                  <c:v>58.695652173913039</c:v>
                </c:pt>
                <c:pt idx="14">
                  <c:v>63.043478260869556</c:v>
                </c:pt>
                <c:pt idx="15">
                  <c:v>67.391304347826093</c:v>
                </c:pt>
                <c:pt idx="16">
                  <c:v>71.739130434782609</c:v>
                </c:pt>
                <c:pt idx="17">
                  <c:v>76.086956521739125</c:v>
                </c:pt>
                <c:pt idx="18">
                  <c:v>80.434782608695656</c:v>
                </c:pt>
                <c:pt idx="19">
                  <c:v>84.782608695652172</c:v>
                </c:pt>
                <c:pt idx="20">
                  <c:v>89.130434782608702</c:v>
                </c:pt>
                <c:pt idx="21">
                  <c:v>93.478260869565219</c:v>
                </c:pt>
                <c:pt idx="22">
                  <c:v>97.826086956521735</c:v>
                </c:pt>
              </c:numCache>
            </c:numRef>
          </c:xVal>
          <c:yVal>
            <c:numRef>
              <c:f>'АД_Регр_Р_3_без x11_3'!$G$26:$G$48</c:f>
              <c:numCache>
                <c:formatCode>General</c:formatCode>
                <c:ptCount val="23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5449048</c:v>
                </c:pt>
                <c:pt idx="11">
                  <c:v>6058819</c:v>
                </c:pt>
                <c:pt idx="12">
                  <c:v>6573744</c:v>
                </c:pt>
                <c:pt idx="13">
                  <c:v>6998475</c:v>
                </c:pt>
                <c:pt idx="14">
                  <c:v>7930101</c:v>
                </c:pt>
                <c:pt idx="15">
                  <c:v>8089881</c:v>
                </c:pt>
                <c:pt idx="16">
                  <c:v>8908736.6699999999</c:v>
                </c:pt>
                <c:pt idx="17">
                  <c:v>9193008.3000000007</c:v>
                </c:pt>
                <c:pt idx="18">
                  <c:v>9776264.7799999993</c:v>
                </c:pt>
                <c:pt idx="19">
                  <c:v>11517283.460000001</c:v>
                </c:pt>
                <c:pt idx="20">
                  <c:v>11872014.630000001</c:v>
                </c:pt>
                <c:pt idx="21">
                  <c:v>13479555.33</c:v>
                </c:pt>
                <c:pt idx="22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CB-4F8F-8D3F-00D7646B7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86880"/>
        <c:axId val="454384920"/>
      </c:scatterChart>
      <c:valAx>
        <c:axId val="454386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84920"/>
        <c:crosses val="autoZero"/>
        <c:crossBetween val="midCat"/>
      </c:valAx>
      <c:valAx>
        <c:axId val="454384920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5438688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РЕКУРС!$K$113:$K$137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'АД_Регр_Р_3_без y2'!$C$26:$C$50</c:f>
              <c:numCache>
                <c:formatCode>General</c:formatCode>
                <c:ptCount val="25"/>
                <c:pt idx="0">
                  <c:v>-453215.73834881734</c:v>
                </c:pt>
                <c:pt idx="1">
                  <c:v>-539608.28248514596</c:v>
                </c:pt>
                <c:pt idx="2">
                  <c:v>-588979.62341907714</c:v>
                </c:pt>
                <c:pt idx="3">
                  <c:v>-273832.05826793774</c:v>
                </c:pt>
                <c:pt idx="4">
                  <c:v>-205782.21196963545</c:v>
                </c:pt>
                <c:pt idx="5">
                  <c:v>-14589.731649796013</c:v>
                </c:pt>
                <c:pt idx="6">
                  <c:v>40307.473867393564</c:v>
                </c:pt>
                <c:pt idx="7">
                  <c:v>318405.04994406831</c:v>
                </c:pt>
                <c:pt idx="8">
                  <c:v>340260.5446149474</c:v>
                </c:pt>
                <c:pt idx="9">
                  <c:v>542778.09864479536</c:v>
                </c:pt>
                <c:pt idx="10">
                  <c:v>-154940.43520640768</c:v>
                </c:pt>
                <c:pt idx="11">
                  <c:v>767970.42098875158</c:v>
                </c:pt>
                <c:pt idx="12">
                  <c:v>412903.30776496232</c:v>
                </c:pt>
                <c:pt idx="13">
                  <c:v>513179.86872612406</c:v>
                </c:pt>
                <c:pt idx="14">
                  <c:v>469343.64834749885</c:v>
                </c:pt>
                <c:pt idx="15">
                  <c:v>624906.50941457972</c:v>
                </c:pt>
                <c:pt idx="16">
                  <c:v>-175668.83654016629</c:v>
                </c:pt>
                <c:pt idx="17">
                  <c:v>-468093.04972170293</c:v>
                </c:pt>
                <c:pt idx="18">
                  <c:v>-683189.56606497988</c:v>
                </c:pt>
                <c:pt idx="19">
                  <c:v>-407308.80156912655</c:v>
                </c:pt>
                <c:pt idx="20">
                  <c:v>-148603.98201311566</c:v>
                </c:pt>
                <c:pt idx="21">
                  <c:v>289798.8789817784</c:v>
                </c:pt>
                <c:pt idx="22">
                  <c:v>-542430.61637061648</c:v>
                </c:pt>
                <c:pt idx="23">
                  <c:v>179000.44295590185</c:v>
                </c:pt>
                <c:pt idx="24">
                  <c:v>157388.68937570788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C6-443D-A222-FE0259624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82176"/>
        <c:axId val="454383352"/>
      </c:scatterChart>
      <c:valAx>
        <c:axId val="454382176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83352"/>
        <c:crosses val="autoZero"/>
        <c:crossBetween val="midCat"/>
      </c:valAx>
      <c:valAx>
        <c:axId val="4543833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8217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РЕКУРС!$L$113:$L$137</c:f>
              <c:numCache>
                <c:formatCode>_(* #,##0.00_);_(* \(#,##0.00\);_(* "-"??_);_(@_)</c:formatCode>
                <c:ptCount val="25"/>
                <c:pt idx="0">
                  <c:v>1393.3</c:v>
                </c:pt>
                <c:pt idx="1">
                  <c:v>1807.8</c:v>
                </c:pt>
                <c:pt idx="2">
                  <c:v>2185</c:v>
                </c:pt>
                <c:pt idx="3">
                  <c:v>2385.2600000000002</c:v>
                </c:pt>
                <c:pt idx="4">
                  <c:v>2918.55</c:v>
                </c:pt>
                <c:pt idx="5">
                  <c:v>3208.02</c:v>
                </c:pt>
                <c:pt idx="6">
                  <c:v>3703.57</c:v>
                </c:pt>
                <c:pt idx="7">
                  <c:v>4171.8</c:v>
                </c:pt>
                <c:pt idx="8">
                  <c:v>5121</c:v>
                </c:pt>
                <c:pt idx="9">
                  <c:v>5855</c:v>
                </c:pt>
                <c:pt idx="10">
                  <c:v>6648</c:v>
                </c:pt>
                <c:pt idx="11">
                  <c:v>7406</c:v>
                </c:pt>
                <c:pt idx="12">
                  <c:v>8656</c:v>
                </c:pt>
                <c:pt idx="13">
                  <c:v>9128</c:v>
                </c:pt>
                <c:pt idx="14">
                  <c:v>9747</c:v>
                </c:pt>
                <c:pt idx="15">
                  <c:v>10965</c:v>
                </c:pt>
                <c:pt idx="16">
                  <c:v>12542</c:v>
                </c:pt>
                <c:pt idx="17">
                  <c:v>14413</c:v>
                </c:pt>
                <c:pt idx="18">
                  <c:v>15092</c:v>
                </c:pt>
                <c:pt idx="19">
                  <c:v>15397</c:v>
                </c:pt>
                <c:pt idx="20">
                  <c:v>16087</c:v>
                </c:pt>
                <c:pt idx="21">
                  <c:v>16843</c:v>
                </c:pt>
                <c:pt idx="22">
                  <c:v>17841</c:v>
                </c:pt>
                <c:pt idx="23">
                  <c:v>18029</c:v>
                </c:pt>
                <c:pt idx="24">
                  <c:v>18714</c:v>
                </c:pt>
              </c:numCache>
            </c:numRef>
          </c:xVal>
          <c:yVal>
            <c:numRef>
              <c:f>'АД_Регр_Р_3_без y2'!$C$26:$C$50</c:f>
              <c:numCache>
                <c:formatCode>General</c:formatCode>
                <c:ptCount val="25"/>
                <c:pt idx="0">
                  <c:v>-453215.73834881734</c:v>
                </c:pt>
                <c:pt idx="1">
                  <c:v>-539608.28248514596</c:v>
                </c:pt>
                <c:pt idx="2">
                  <c:v>-588979.62341907714</c:v>
                </c:pt>
                <c:pt idx="3">
                  <c:v>-273832.05826793774</c:v>
                </c:pt>
                <c:pt idx="4">
                  <c:v>-205782.21196963545</c:v>
                </c:pt>
                <c:pt idx="5">
                  <c:v>-14589.731649796013</c:v>
                </c:pt>
                <c:pt idx="6">
                  <c:v>40307.473867393564</c:v>
                </c:pt>
                <c:pt idx="7">
                  <c:v>318405.04994406831</c:v>
                </c:pt>
                <c:pt idx="8">
                  <c:v>340260.5446149474</c:v>
                </c:pt>
                <c:pt idx="9">
                  <c:v>542778.09864479536</c:v>
                </c:pt>
                <c:pt idx="10">
                  <c:v>-154940.43520640768</c:v>
                </c:pt>
                <c:pt idx="11">
                  <c:v>767970.42098875158</c:v>
                </c:pt>
                <c:pt idx="12">
                  <c:v>412903.30776496232</c:v>
                </c:pt>
                <c:pt idx="13">
                  <c:v>513179.86872612406</c:v>
                </c:pt>
                <c:pt idx="14">
                  <c:v>469343.64834749885</c:v>
                </c:pt>
                <c:pt idx="15">
                  <c:v>624906.50941457972</c:v>
                </c:pt>
                <c:pt idx="16">
                  <c:v>-175668.83654016629</c:v>
                </c:pt>
                <c:pt idx="17">
                  <c:v>-468093.04972170293</c:v>
                </c:pt>
                <c:pt idx="18">
                  <c:v>-683189.56606497988</c:v>
                </c:pt>
                <c:pt idx="19">
                  <c:v>-407308.80156912655</c:v>
                </c:pt>
                <c:pt idx="20">
                  <c:v>-148603.98201311566</c:v>
                </c:pt>
                <c:pt idx="21">
                  <c:v>289798.8789817784</c:v>
                </c:pt>
                <c:pt idx="22">
                  <c:v>-542430.61637061648</c:v>
                </c:pt>
                <c:pt idx="23">
                  <c:v>179000.44295590185</c:v>
                </c:pt>
                <c:pt idx="24">
                  <c:v>157388.68937570788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98-4B6A-AE0B-83DF187B4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85704"/>
        <c:axId val="454375904"/>
      </c:scatterChart>
      <c:valAx>
        <c:axId val="454385704"/>
        <c:scaling>
          <c:orientation val="minMax"/>
        </c:scaling>
        <c:delete val="0"/>
        <c:axPos val="b"/>
        <c:title>
          <c:tx>
            <c:strRef>
              <c:f>РЕКУРС!$X$11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54375904"/>
        <c:crosses val="autoZero"/>
        <c:crossBetween val="midCat"/>
      </c:valAx>
      <c:valAx>
        <c:axId val="454375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8570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y3</c:v>
          </c:tx>
          <c:spPr>
            <a:ln w="19050">
              <a:noFill/>
            </a:ln>
          </c:spPr>
          <c:xVal>
            <c:numRef>
              <c:f>РЕКУРС!$K$113:$K$137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РЕКУРС!$J$113:$J$137</c:f>
              <c:numCache>
                <c:formatCode>_(* #,##0.00_);_(* \(#,##0.00\);_(* "-"??_);_(@_)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4305879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1D-4E28-B200-41727D86CAD1}"/>
            </c:ext>
          </c:extLst>
        </c:ser>
        <c:ser>
          <c:idx val="1"/>
          <c:order val="1"/>
          <c:tx>
            <c:v>Предсказанное y3</c:v>
          </c:tx>
          <c:spPr>
            <a:ln w="19050">
              <a:noFill/>
            </a:ln>
          </c:spPr>
          <c:xVal>
            <c:numRef>
              <c:f>РЕКУРС!$K$113:$K$137</c:f>
              <c:numCache>
                <c:formatCode>_(* #,##0.00_);_(* \(#,##0.00\);_(* "-"??_);_(@_)</c:formatCode>
                <c:ptCount val="25"/>
                <c:pt idx="0">
                  <c:v>87211.83</c:v>
                </c:pt>
                <c:pt idx="1">
                  <c:v>119302.33</c:v>
                </c:pt>
                <c:pt idx="2">
                  <c:v>156215</c:v>
                </c:pt>
                <c:pt idx="3">
                  <c:v>173839</c:v>
                </c:pt>
                <c:pt idx="4">
                  <c:v>220396</c:v>
                </c:pt>
                <c:pt idx="5">
                  <c:v>269588</c:v>
                </c:pt>
                <c:pt idx="6">
                  <c:v>358531</c:v>
                </c:pt>
                <c:pt idx="7">
                  <c:v>456025</c:v>
                </c:pt>
                <c:pt idx="8">
                  <c:v>590162</c:v>
                </c:pt>
                <c:pt idx="9">
                  <c:v>775682</c:v>
                </c:pt>
                <c:pt idx="10">
                  <c:v>962468</c:v>
                </c:pt>
                <c:pt idx="11">
                  <c:v>742422</c:v>
                </c:pt>
                <c:pt idx="12">
                  <c:v>1163529.7</c:v>
                </c:pt>
                <c:pt idx="13">
                  <c:v>1388120.48</c:v>
                </c:pt>
                <c:pt idx="14">
                  <c:v>1584637.4</c:v>
                </c:pt>
                <c:pt idx="15">
                  <c:v>1781154.33</c:v>
                </c:pt>
                <c:pt idx="16">
                  <c:v>1977671.26</c:v>
                </c:pt>
                <c:pt idx="17">
                  <c:v>2174188.19</c:v>
                </c:pt>
                <c:pt idx="18">
                  <c:v>2370705.11</c:v>
                </c:pt>
                <c:pt idx="19">
                  <c:v>2567222.04</c:v>
                </c:pt>
                <c:pt idx="20">
                  <c:v>2763738.97</c:v>
                </c:pt>
                <c:pt idx="21">
                  <c:v>2960255.9</c:v>
                </c:pt>
                <c:pt idx="22">
                  <c:v>3839394.42</c:v>
                </c:pt>
                <c:pt idx="23">
                  <c:v>4868342.13</c:v>
                </c:pt>
                <c:pt idx="24">
                  <c:v>5306169.8550000004</c:v>
                </c:pt>
              </c:numCache>
            </c:numRef>
          </c:xVal>
          <c:yVal>
            <c:numRef>
              <c:f>'АД_Регр_Р_3_без y2'!$B$26:$B$50</c:f>
              <c:numCache>
                <c:formatCode>General</c:formatCode>
                <c:ptCount val="25"/>
                <c:pt idx="0">
                  <c:v>1091666.3383488173</c:v>
                </c:pt>
                <c:pt idx="1">
                  <c:v>1329075.202485146</c:v>
                </c:pt>
                <c:pt idx="2">
                  <c:v>1551036.6234190771</c:v>
                </c:pt>
                <c:pt idx="3">
                  <c:v>1667364.2582679377</c:v>
                </c:pt>
                <c:pt idx="4">
                  <c:v>1976855.2119696354</c:v>
                </c:pt>
                <c:pt idx="5">
                  <c:v>2163203.5316497958</c:v>
                </c:pt>
                <c:pt idx="6">
                  <c:v>2485847.1261326065</c:v>
                </c:pt>
                <c:pt idx="7">
                  <c:v>2801027.9500559317</c:v>
                </c:pt>
                <c:pt idx="8">
                  <c:v>3391233.4553850526</c:v>
                </c:pt>
                <c:pt idx="9">
                  <c:v>3910396.9013552046</c:v>
                </c:pt>
                <c:pt idx="10">
                  <c:v>4460819.4352064077</c:v>
                </c:pt>
                <c:pt idx="11">
                  <c:v>4681077.5790112484</c:v>
                </c:pt>
                <c:pt idx="12">
                  <c:v>5645915.6922350377</c:v>
                </c:pt>
                <c:pt idx="13">
                  <c:v>6060564.1312738759</c:v>
                </c:pt>
                <c:pt idx="14">
                  <c:v>6529131.3516525012</c:v>
                </c:pt>
                <c:pt idx="15">
                  <c:v>7305194.4905854203</c:v>
                </c:pt>
                <c:pt idx="16">
                  <c:v>8265549.8365401663</c:v>
                </c:pt>
                <c:pt idx="17">
                  <c:v>9376829.7197217029</c:v>
                </c:pt>
                <c:pt idx="18">
                  <c:v>9876197.8660649806</c:v>
                </c:pt>
                <c:pt idx="19">
                  <c:v>10183573.581569126</c:v>
                </c:pt>
                <c:pt idx="20">
                  <c:v>10688588.572013116</c:v>
                </c:pt>
                <c:pt idx="21">
                  <c:v>11227484.581018222</c:v>
                </c:pt>
                <c:pt idx="22">
                  <c:v>12414445.246370617</c:v>
                </c:pt>
                <c:pt idx="23">
                  <c:v>13300554.887044098</c:v>
                </c:pt>
                <c:pt idx="24">
                  <c:v>13988181.660624292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F1D-4E28-B200-41727D86C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840680"/>
        <c:axId val="487112616"/>
      </c:scatterChart>
      <c:valAx>
        <c:axId val="461840680"/>
        <c:scaling>
          <c:orientation val="minMax"/>
        </c:scaling>
        <c:delete val="0"/>
        <c:axPos val="b"/>
        <c:title>
          <c:tx>
            <c:strRef>
              <c:f>РЕКУРС!$Y$1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87112616"/>
        <c:crosses val="autoZero"/>
        <c:crossBetween val="midCat"/>
      </c:valAx>
      <c:valAx>
        <c:axId val="487112616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61840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x11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y3</c:v>
          </c:tx>
          <c:spPr>
            <a:ln w="19050">
              <a:noFill/>
            </a:ln>
          </c:spPr>
          <c:xVal>
            <c:numRef>
              <c:f>РЕКУРС!$L$113:$L$137</c:f>
              <c:numCache>
                <c:formatCode>_(* #,##0.00_);_(* \(#,##0.00\);_(* "-"??_);_(@_)</c:formatCode>
                <c:ptCount val="25"/>
                <c:pt idx="0">
                  <c:v>1393.3</c:v>
                </c:pt>
                <c:pt idx="1">
                  <c:v>1807.8</c:v>
                </c:pt>
                <c:pt idx="2">
                  <c:v>2185</c:v>
                </c:pt>
                <c:pt idx="3">
                  <c:v>2385.2600000000002</c:v>
                </c:pt>
                <c:pt idx="4">
                  <c:v>2918.55</c:v>
                </c:pt>
                <c:pt idx="5">
                  <c:v>3208.02</c:v>
                </c:pt>
                <c:pt idx="6">
                  <c:v>3703.57</c:v>
                </c:pt>
                <c:pt idx="7">
                  <c:v>4171.8</c:v>
                </c:pt>
                <c:pt idx="8">
                  <c:v>5121</c:v>
                </c:pt>
                <c:pt idx="9">
                  <c:v>5855</c:v>
                </c:pt>
                <c:pt idx="10">
                  <c:v>6648</c:v>
                </c:pt>
                <c:pt idx="11">
                  <c:v>7406</c:v>
                </c:pt>
                <c:pt idx="12">
                  <c:v>8656</c:v>
                </c:pt>
                <c:pt idx="13">
                  <c:v>9128</c:v>
                </c:pt>
                <c:pt idx="14">
                  <c:v>9747</c:v>
                </c:pt>
                <c:pt idx="15">
                  <c:v>10965</c:v>
                </c:pt>
                <c:pt idx="16">
                  <c:v>12542</c:v>
                </c:pt>
                <c:pt idx="17">
                  <c:v>14413</c:v>
                </c:pt>
                <c:pt idx="18">
                  <c:v>15092</c:v>
                </c:pt>
                <c:pt idx="19">
                  <c:v>15397</c:v>
                </c:pt>
                <c:pt idx="20">
                  <c:v>16087</c:v>
                </c:pt>
                <c:pt idx="21">
                  <c:v>16843</c:v>
                </c:pt>
                <c:pt idx="22">
                  <c:v>17841</c:v>
                </c:pt>
                <c:pt idx="23">
                  <c:v>18029</c:v>
                </c:pt>
                <c:pt idx="24">
                  <c:v>18714</c:v>
                </c:pt>
              </c:numCache>
            </c:numRef>
          </c:xVal>
          <c:yVal>
            <c:numRef>
              <c:f>РЕКУРС!$J$113:$J$137</c:f>
              <c:numCache>
                <c:formatCode>_(* #,##0.00_);_(* \(#,##0.00\);_(* "-"??_);_(@_)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4453175</c:v>
                </c:pt>
                <c:pt idx="10">
                  <c:v>4305879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3E-4B25-8D4C-BAEA3B98A319}"/>
            </c:ext>
          </c:extLst>
        </c:ser>
        <c:ser>
          <c:idx val="1"/>
          <c:order val="1"/>
          <c:tx>
            <c:v>Предсказанное y3</c:v>
          </c:tx>
          <c:spPr>
            <a:ln w="19050">
              <a:noFill/>
            </a:ln>
          </c:spPr>
          <c:xVal>
            <c:numRef>
              <c:f>РЕКУРС!$L$113:$L$137</c:f>
              <c:numCache>
                <c:formatCode>_(* #,##0.00_);_(* \(#,##0.00\);_(* "-"??_);_(@_)</c:formatCode>
                <c:ptCount val="25"/>
                <c:pt idx="0">
                  <c:v>1393.3</c:v>
                </c:pt>
                <c:pt idx="1">
                  <c:v>1807.8</c:v>
                </c:pt>
                <c:pt idx="2">
                  <c:v>2185</c:v>
                </c:pt>
                <c:pt idx="3">
                  <c:v>2385.2600000000002</c:v>
                </c:pt>
                <c:pt idx="4">
                  <c:v>2918.55</c:v>
                </c:pt>
                <c:pt idx="5">
                  <c:v>3208.02</c:v>
                </c:pt>
                <c:pt idx="6">
                  <c:v>3703.57</c:v>
                </c:pt>
                <c:pt idx="7">
                  <c:v>4171.8</c:v>
                </c:pt>
                <c:pt idx="8">
                  <c:v>5121</c:v>
                </c:pt>
                <c:pt idx="9">
                  <c:v>5855</c:v>
                </c:pt>
                <c:pt idx="10">
                  <c:v>6648</c:v>
                </c:pt>
                <c:pt idx="11">
                  <c:v>7406</c:v>
                </c:pt>
                <c:pt idx="12">
                  <c:v>8656</c:v>
                </c:pt>
                <c:pt idx="13">
                  <c:v>9128</c:v>
                </c:pt>
                <c:pt idx="14">
                  <c:v>9747</c:v>
                </c:pt>
                <c:pt idx="15">
                  <c:v>10965</c:v>
                </c:pt>
                <c:pt idx="16">
                  <c:v>12542</c:v>
                </c:pt>
                <c:pt idx="17">
                  <c:v>14413</c:v>
                </c:pt>
                <c:pt idx="18">
                  <c:v>15092</c:v>
                </c:pt>
                <c:pt idx="19">
                  <c:v>15397</c:v>
                </c:pt>
                <c:pt idx="20">
                  <c:v>16087</c:v>
                </c:pt>
                <c:pt idx="21">
                  <c:v>16843</c:v>
                </c:pt>
                <c:pt idx="22">
                  <c:v>17841</c:v>
                </c:pt>
                <c:pt idx="23">
                  <c:v>18029</c:v>
                </c:pt>
                <c:pt idx="24">
                  <c:v>18714</c:v>
                </c:pt>
              </c:numCache>
            </c:numRef>
          </c:xVal>
          <c:yVal>
            <c:numRef>
              <c:f>'АД_Регр_Р_3_без y2'!$B$26:$B$50</c:f>
              <c:numCache>
                <c:formatCode>General</c:formatCode>
                <c:ptCount val="25"/>
                <c:pt idx="0">
                  <c:v>1091666.3383488173</c:v>
                </c:pt>
                <c:pt idx="1">
                  <c:v>1329075.202485146</c:v>
                </c:pt>
                <c:pt idx="2">
                  <c:v>1551036.6234190771</c:v>
                </c:pt>
                <c:pt idx="3">
                  <c:v>1667364.2582679377</c:v>
                </c:pt>
                <c:pt idx="4">
                  <c:v>1976855.2119696354</c:v>
                </c:pt>
                <c:pt idx="5">
                  <c:v>2163203.5316497958</c:v>
                </c:pt>
                <c:pt idx="6">
                  <c:v>2485847.1261326065</c:v>
                </c:pt>
                <c:pt idx="7">
                  <c:v>2801027.9500559317</c:v>
                </c:pt>
                <c:pt idx="8">
                  <c:v>3391233.4553850526</c:v>
                </c:pt>
                <c:pt idx="9">
                  <c:v>3910396.9013552046</c:v>
                </c:pt>
                <c:pt idx="10">
                  <c:v>4460819.4352064077</c:v>
                </c:pt>
                <c:pt idx="11">
                  <c:v>4681077.5790112484</c:v>
                </c:pt>
                <c:pt idx="12">
                  <c:v>5645915.6922350377</c:v>
                </c:pt>
                <c:pt idx="13">
                  <c:v>6060564.1312738759</c:v>
                </c:pt>
                <c:pt idx="14">
                  <c:v>6529131.3516525012</c:v>
                </c:pt>
                <c:pt idx="15">
                  <c:v>7305194.4905854203</c:v>
                </c:pt>
                <c:pt idx="16">
                  <c:v>8265549.8365401663</c:v>
                </c:pt>
                <c:pt idx="17">
                  <c:v>9376829.7197217029</c:v>
                </c:pt>
                <c:pt idx="18">
                  <c:v>9876197.8660649806</c:v>
                </c:pt>
                <c:pt idx="19">
                  <c:v>10183573.581569126</c:v>
                </c:pt>
                <c:pt idx="20">
                  <c:v>10688588.572013116</c:v>
                </c:pt>
                <c:pt idx="21">
                  <c:v>11227484.581018222</c:v>
                </c:pt>
                <c:pt idx="22">
                  <c:v>12414445.246370617</c:v>
                </c:pt>
                <c:pt idx="23">
                  <c:v>13300554.887044098</c:v>
                </c:pt>
                <c:pt idx="24">
                  <c:v>13988181.660624292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13E-4B25-8D4C-BAEA3B98A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110656"/>
        <c:axId val="487121240"/>
      </c:scatterChart>
      <c:valAx>
        <c:axId val="487110656"/>
        <c:scaling>
          <c:orientation val="minMax"/>
        </c:scaling>
        <c:delete val="0"/>
        <c:axPos val="b"/>
        <c:title>
          <c:tx>
            <c:strRef>
              <c:f>РЕКУРС!$X$11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87121240"/>
        <c:crosses val="autoZero"/>
        <c:crossBetween val="midCat"/>
      </c:valAx>
      <c:valAx>
        <c:axId val="487121240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487110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'АД_Регр_Р_3_без y2'!$F$26:$F$50</c:f>
              <c:numCache>
                <c:formatCode>General</c:formatCode>
                <c:ptCount val="2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58</c:v>
                </c:pt>
                <c:pt idx="15">
                  <c:v>62</c:v>
                </c:pt>
                <c:pt idx="16">
                  <c:v>66</c:v>
                </c:pt>
                <c:pt idx="17">
                  <c:v>70</c:v>
                </c:pt>
                <c:pt idx="18">
                  <c:v>74</c:v>
                </c:pt>
                <c:pt idx="19">
                  <c:v>78</c:v>
                </c:pt>
                <c:pt idx="20">
                  <c:v>82</c:v>
                </c:pt>
                <c:pt idx="21">
                  <c:v>86</c:v>
                </c:pt>
                <c:pt idx="22">
                  <c:v>90</c:v>
                </c:pt>
                <c:pt idx="23">
                  <c:v>94</c:v>
                </c:pt>
                <c:pt idx="24">
                  <c:v>98</c:v>
                </c:pt>
              </c:numCache>
            </c:numRef>
          </c:xVal>
          <c:yVal>
            <c:numRef>
              <c:f>'АД_Регр_Р_3_без y2'!$G$26:$G$50</c:f>
              <c:numCache>
                <c:formatCode>General</c:formatCode>
                <c:ptCount val="25"/>
                <c:pt idx="0">
                  <c:v>638450.6</c:v>
                </c:pt>
                <c:pt idx="1">
                  <c:v>789466.92</c:v>
                </c:pt>
                <c:pt idx="2">
                  <c:v>962057</c:v>
                </c:pt>
                <c:pt idx="3">
                  <c:v>1393532.2</c:v>
                </c:pt>
                <c:pt idx="4">
                  <c:v>1771073</c:v>
                </c:pt>
                <c:pt idx="5">
                  <c:v>2148613.7999999998</c:v>
                </c:pt>
                <c:pt idx="6">
                  <c:v>2526154.6</c:v>
                </c:pt>
                <c:pt idx="7">
                  <c:v>3119433</c:v>
                </c:pt>
                <c:pt idx="8">
                  <c:v>3731494</c:v>
                </c:pt>
                <c:pt idx="9">
                  <c:v>4305879</c:v>
                </c:pt>
                <c:pt idx="10">
                  <c:v>4453175</c:v>
                </c:pt>
                <c:pt idx="11">
                  <c:v>5449048</c:v>
                </c:pt>
                <c:pt idx="12">
                  <c:v>6058819</c:v>
                </c:pt>
                <c:pt idx="13">
                  <c:v>6573744</c:v>
                </c:pt>
                <c:pt idx="14">
                  <c:v>6998475</c:v>
                </c:pt>
                <c:pt idx="15">
                  <c:v>7930101</c:v>
                </c:pt>
                <c:pt idx="16">
                  <c:v>8089881</c:v>
                </c:pt>
                <c:pt idx="17">
                  <c:v>8908736.6699999999</c:v>
                </c:pt>
                <c:pt idx="18">
                  <c:v>9193008.3000000007</c:v>
                </c:pt>
                <c:pt idx="19">
                  <c:v>9776264.7799999993</c:v>
                </c:pt>
                <c:pt idx="20">
                  <c:v>10539984.59</c:v>
                </c:pt>
                <c:pt idx="21">
                  <c:v>11517283.460000001</c:v>
                </c:pt>
                <c:pt idx="22">
                  <c:v>11872014.630000001</c:v>
                </c:pt>
                <c:pt idx="23">
                  <c:v>13479555.33</c:v>
                </c:pt>
                <c:pt idx="24">
                  <c:v>14145570.35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02-4283-ADD2-E534C4719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119280"/>
        <c:axId val="487115752"/>
      </c:scatterChart>
      <c:valAx>
        <c:axId val="48711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115752"/>
        <c:crosses val="autoZero"/>
        <c:crossBetween val="midCat"/>
      </c:valAx>
      <c:valAx>
        <c:axId val="487115752"/>
        <c:scaling>
          <c:orientation val="minMax"/>
        </c:scaling>
        <c:delete val="0"/>
        <c:axPos val="l"/>
        <c:title>
          <c:tx>
            <c:strRef>
              <c:f>РЕКУРС!$Y$3</c:f>
              <c:strCache>
                <c:ptCount val="1"/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crossAx val="48711928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4" Type="http://schemas.openxmlformats.org/officeDocument/2006/relationships/chart" Target="../charts/chart5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.xml"/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12" Type="http://schemas.openxmlformats.org/officeDocument/2006/relationships/chart" Target="../charts/chart69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11" Type="http://schemas.openxmlformats.org/officeDocument/2006/relationships/chart" Target="../charts/chart68.xml"/><Relationship Id="rId5" Type="http://schemas.openxmlformats.org/officeDocument/2006/relationships/chart" Target="../charts/chart62.xml"/><Relationship Id="rId10" Type="http://schemas.openxmlformats.org/officeDocument/2006/relationships/chart" Target="../charts/chart67.xml"/><Relationship Id="rId4" Type="http://schemas.openxmlformats.org/officeDocument/2006/relationships/chart" Target="../charts/chart61.xml"/><Relationship Id="rId9" Type="http://schemas.openxmlformats.org/officeDocument/2006/relationships/chart" Target="../charts/chart66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7.xml"/><Relationship Id="rId3" Type="http://schemas.openxmlformats.org/officeDocument/2006/relationships/chart" Target="../charts/chart72.xml"/><Relationship Id="rId7" Type="http://schemas.openxmlformats.org/officeDocument/2006/relationships/chart" Target="../charts/chart76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6" Type="http://schemas.openxmlformats.org/officeDocument/2006/relationships/chart" Target="../charts/chart75.xml"/><Relationship Id="rId11" Type="http://schemas.openxmlformats.org/officeDocument/2006/relationships/chart" Target="../charts/chart80.xml"/><Relationship Id="rId5" Type="http://schemas.openxmlformats.org/officeDocument/2006/relationships/chart" Target="../charts/chart74.xml"/><Relationship Id="rId10" Type="http://schemas.openxmlformats.org/officeDocument/2006/relationships/chart" Target="../charts/chart79.xml"/><Relationship Id="rId4" Type="http://schemas.openxmlformats.org/officeDocument/2006/relationships/chart" Target="../charts/chart73.xml"/><Relationship Id="rId9" Type="http://schemas.openxmlformats.org/officeDocument/2006/relationships/chart" Target="../charts/chart78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10" Type="http://schemas.openxmlformats.org/officeDocument/2006/relationships/chart" Target="../charts/chart90.xml"/><Relationship Id="rId4" Type="http://schemas.openxmlformats.org/officeDocument/2006/relationships/chart" Target="../charts/chart84.xml"/><Relationship Id="rId9" Type="http://schemas.openxmlformats.org/officeDocument/2006/relationships/chart" Target="../charts/chart89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8.xml"/><Relationship Id="rId2" Type="http://schemas.openxmlformats.org/officeDocument/2006/relationships/chart" Target="../charts/chart97.xml"/><Relationship Id="rId1" Type="http://schemas.openxmlformats.org/officeDocument/2006/relationships/chart" Target="../charts/chart96.xml"/><Relationship Id="rId4" Type="http://schemas.openxmlformats.org/officeDocument/2006/relationships/chart" Target="../charts/chart9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0.xml"/><Relationship Id="rId13" Type="http://schemas.openxmlformats.org/officeDocument/2006/relationships/chart" Target="../charts/chart115.xml"/><Relationship Id="rId3" Type="http://schemas.openxmlformats.org/officeDocument/2006/relationships/chart" Target="../charts/chart105.xml"/><Relationship Id="rId7" Type="http://schemas.openxmlformats.org/officeDocument/2006/relationships/chart" Target="../charts/chart109.xml"/><Relationship Id="rId12" Type="http://schemas.openxmlformats.org/officeDocument/2006/relationships/chart" Target="../charts/chart114.xml"/><Relationship Id="rId17" Type="http://schemas.openxmlformats.org/officeDocument/2006/relationships/chart" Target="../charts/chart119.xml"/><Relationship Id="rId2" Type="http://schemas.openxmlformats.org/officeDocument/2006/relationships/chart" Target="../charts/chart104.xml"/><Relationship Id="rId16" Type="http://schemas.openxmlformats.org/officeDocument/2006/relationships/chart" Target="../charts/chart118.xml"/><Relationship Id="rId1" Type="http://schemas.openxmlformats.org/officeDocument/2006/relationships/chart" Target="../charts/chart103.xml"/><Relationship Id="rId6" Type="http://schemas.openxmlformats.org/officeDocument/2006/relationships/chart" Target="../charts/chart108.xml"/><Relationship Id="rId11" Type="http://schemas.openxmlformats.org/officeDocument/2006/relationships/chart" Target="../charts/chart113.xml"/><Relationship Id="rId5" Type="http://schemas.openxmlformats.org/officeDocument/2006/relationships/chart" Target="../charts/chart107.xml"/><Relationship Id="rId15" Type="http://schemas.openxmlformats.org/officeDocument/2006/relationships/chart" Target="../charts/chart117.xml"/><Relationship Id="rId10" Type="http://schemas.openxmlformats.org/officeDocument/2006/relationships/chart" Target="../charts/chart112.xml"/><Relationship Id="rId4" Type="http://schemas.openxmlformats.org/officeDocument/2006/relationships/chart" Target="../charts/chart106.xml"/><Relationship Id="rId9" Type="http://schemas.openxmlformats.org/officeDocument/2006/relationships/chart" Target="../charts/chart111.xml"/><Relationship Id="rId14" Type="http://schemas.openxmlformats.org/officeDocument/2006/relationships/chart" Target="../charts/chart116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7.xml"/><Relationship Id="rId13" Type="http://schemas.openxmlformats.org/officeDocument/2006/relationships/chart" Target="../charts/chart132.xml"/><Relationship Id="rId3" Type="http://schemas.openxmlformats.org/officeDocument/2006/relationships/chart" Target="../charts/chart122.xml"/><Relationship Id="rId7" Type="http://schemas.openxmlformats.org/officeDocument/2006/relationships/chart" Target="../charts/chart126.xml"/><Relationship Id="rId12" Type="http://schemas.openxmlformats.org/officeDocument/2006/relationships/chart" Target="../charts/chart131.xml"/><Relationship Id="rId2" Type="http://schemas.openxmlformats.org/officeDocument/2006/relationships/chart" Target="../charts/chart121.xml"/><Relationship Id="rId1" Type="http://schemas.openxmlformats.org/officeDocument/2006/relationships/chart" Target="../charts/chart120.xml"/><Relationship Id="rId6" Type="http://schemas.openxmlformats.org/officeDocument/2006/relationships/chart" Target="../charts/chart125.xml"/><Relationship Id="rId11" Type="http://schemas.openxmlformats.org/officeDocument/2006/relationships/chart" Target="../charts/chart130.xml"/><Relationship Id="rId5" Type="http://schemas.openxmlformats.org/officeDocument/2006/relationships/chart" Target="../charts/chart124.xml"/><Relationship Id="rId15" Type="http://schemas.openxmlformats.org/officeDocument/2006/relationships/chart" Target="../charts/chart134.xml"/><Relationship Id="rId10" Type="http://schemas.openxmlformats.org/officeDocument/2006/relationships/chart" Target="../charts/chart129.xml"/><Relationship Id="rId4" Type="http://schemas.openxmlformats.org/officeDocument/2006/relationships/chart" Target="../charts/chart123.xml"/><Relationship Id="rId9" Type="http://schemas.openxmlformats.org/officeDocument/2006/relationships/chart" Target="../charts/chart128.xml"/><Relationship Id="rId14" Type="http://schemas.openxmlformats.org/officeDocument/2006/relationships/chart" Target="../charts/chart133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2.xml"/><Relationship Id="rId13" Type="http://schemas.openxmlformats.org/officeDocument/2006/relationships/chart" Target="../charts/chart147.xml"/><Relationship Id="rId3" Type="http://schemas.openxmlformats.org/officeDocument/2006/relationships/chart" Target="../charts/chart137.xml"/><Relationship Id="rId7" Type="http://schemas.openxmlformats.org/officeDocument/2006/relationships/chart" Target="../charts/chart141.xml"/><Relationship Id="rId12" Type="http://schemas.openxmlformats.org/officeDocument/2006/relationships/chart" Target="../charts/chart146.xml"/><Relationship Id="rId2" Type="http://schemas.openxmlformats.org/officeDocument/2006/relationships/chart" Target="../charts/chart136.xml"/><Relationship Id="rId1" Type="http://schemas.openxmlformats.org/officeDocument/2006/relationships/chart" Target="../charts/chart135.xml"/><Relationship Id="rId6" Type="http://schemas.openxmlformats.org/officeDocument/2006/relationships/chart" Target="../charts/chart140.xml"/><Relationship Id="rId11" Type="http://schemas.openxmlformats.org/officeDocument/2006/relationships/chart" Target="../charts/chart145.xml"/><Relationship Id="rId5" Type="http://schemas.openxmlformats.org/officeDocument/2006/relationships/chart" Target="../charts/chart139.xml"/><Relationship Id="rId10" Type="http://schemas.openxmlformats.org/officeDocument/2006/relationships/chart" Target="../charts/chart144.xml"/><Relationship Id="rId4" Type="http://schemas.openxmlformats.org/officeDocument/2006/relationships/chart" Target="../charts/chart138.xml"/><Relationship Id="rId9" Type="http://schemas.openxmlformats.org/officeDocument/2006/relationships/chart" Target="../charts/chart143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5.xml"/><Relationship Id="rId3" Type="http://schemas.openxmlformats.org/officeDocument/2006/relationships/chart" Target="../charts/chart150.xml"/><Relationship Id="rId7" Type="http://schemas.openxmlformats.org/officeDocument/2006/relationships/chart" Target="../charts/chart154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6" Type="http://schemas.openxmlformats.org/officeDocument/2006/relationships/chart" Target="../charts/chart153.xml"/><Relationship Id="rId11" Type="http://schemas.openxmlformats.org/officeDocument/2006/relationships/chart" Target="../charts/chart158.xml"/><Relationship Id="rId5" Type="http://schemas.openxmlformats.org/officeDocument/2006/relationships/chart" Target="../charts/chart152.xml"/><Relationship Id="rId10" Type="http://schemas.openxmlformats.org/officeDocument/2006/relationships/chart" Target="../charts/chart157.xml"/><Relationship Id="rId4" Type="http://schemas.openxmlformats.org/officeDocument/2006/relationships/chart" Target="../charts/chart151.xml"/><Relationship Id="rId9" Type="http://schemas.openxmlformats.org/officeDocument/2006/relationships/chart" Target="../charts/chart156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6.xml"/><Relationship Id="rId3" Type="http://schemas.openxmlformats.org/officeDocument/2006/relationships/chart" Target="../charts/chart161.xml"/><Relationship Id="rId7" Type="http://schemas.openxmlformats.org/officeDocument/2006/relationships/chart" Target="../charts/chart165.xml"/><Relationship Id="rId2" Type="http://schemas.openxmlformats.org/officeDocument/2006/relationships/chart" Target="../charts/chart160.xml"/><Relationship Id="rId1" Type="http://schemas.openxmlformats.org/officeDocument/2006/relationships/chart" Target="../charts/chart159.xml"/><Relationship Id="rId6" Type="http://schemas.openxmlformats.org/officeDocument/2006/relationships/chart" Target="../charts/chart164.xml"/><Relationship Id="rId5" Type="http://schemas.openxmlformats.org/officeDocument/2006/relationships/chart" Target="../charts/chart163.xml"/><Relationship Id="rId4" Type="http://schemas.openxmlformats.org/officeDocument/2006/relationships/chart" Target="../charts/chart162.xml"/><Relationship Id="rId9" Type="http://schemas.openxmlformats.org/officeDocument/2006/relationships/chart" Target="../charts/chart167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0.xml"/><Relationship Id="rId2" Type="http://schemas.openxmlformats.org/officeDocument/2006/relationships/chart" Target="../charts/chart169.xml"/><Relationship Id="rId1" Type="http://schemas.openxmlformats.org/officeDocument/2006/relationships/chart" Target="../charts/chart168.xml"/><Relationship Id="rId5" Type="http://schemas.openxmlformats.org/officeDocument/2006/relationships/chart" Target="../charts/chart172.xml"/><Relationship Id="rId4" Type="http://schemas.openxmlformats.org/officeDocument/2006/relationships/chart" Target="../charts/chart171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5.xml"/><Relationship Id="rId7" Type="http://schemas.openxmlformats.org/officeDocument/2006/relationships/chart" Target="../charts/chart179.xml"/><Relationship Id="rId2" Type="http://schemas.openxmlformats.org/officeDocument/2006/relationships/chart" Target="../charts/chart174.xml"/><Relationship Id="rId1" Type="http://schemas.openxmlformats.org/officeDocument/2006/relationships/chart" Target="../charts/chart173.xml"/><Relationship Id="rId6" Type="http://schemas.openxmlformats.org/officeDocument/2006/relationships/chart" Target="../charts/chart178.xml"/><Relationship Id="rId5" Type="http://schemas.openxmlformats.org/officeDocument/2006/relationships/chart" Target="../charts/chart177.xml"/><Relationship Id="rId4" Type="http://schemas.openxmlformats.org/officeDocument/2006/relationships/chart" Target="../charts/chart1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2.xml"/><Relationship Id="rId2" Type="http://schemas.openxmlformats.org/officeDocument/2006/relationships/chart" Target="../charts/chart181.xml"/><Relationship Id="rId1" Type="http://schemas.openxmlformats.org/officeDocument/2006/relationships/chart" Target="../charts/chart180.xml"/><Relationship Id="rId5" Type="http://schemas.openxmlformats.org/officeDocument/2006/relationships/chart" Target="../charts/chart184.xml"/><Relationship Id="rId4" Type="http://schemas.openxmlformats.org/officeDocument/2006/relationships/chart" Target="../charts/chart183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7.xml"/><Relationship Id="rId7" Type="http://schemas.openxmlformats.org/officeDocument/2006/relationships/chart" Target="../charts/chart191.xml"/><Relationship Id="rId2" Type="http://schemas.openxmlformats.org/officeDocument/2006/relationships/chart" Target="../charts/chart186.xml"/><Relationship Id="rId1" Type="http://schemas.openxmlformats.org/officeDocument/2006/relationships/chart" Target="../charts/chart185.xml"/><Relationship Id="rId6" Type="http://schemas.openxmlformats.org/officeDocument/2006/relationships/chart" Target="../charts/chart190.xml"/><Relationship Id="rId5" Type="http://schemas.openxmlformats.org/officeDocument/2006/relationships/chart" Target="../charts/chart189.xml"/><Relationship Id="rId4" Type="http://schemas.openxmlformats.org/officeDocument/2006/relationships/chart" Target="../charts/chart188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4.xml"/><Relationship Id="rId2" Type="http://schemas.openxmlformats.org/officeDocument/2006/relationships/chart" Target="../charts/chart193.xml"/><Relationship Id="rId1" Type="http://schemas.openxmlformats.org/officeDocument/2006/relationships/chart" Target="../charts/chart192.xml"/><Relationship Id="rId5" Type="http://schemas.openxmlformats.org/officeDocument/2006/relationships/chart" Target="../charts/chart196.xml"/><Relationship Id="rId4" Type="http://schemas.openxmlformats.org/officeDocument/2006/relationships/chart" Target="../charts/chart19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9.xml"/><Relationship Id="rId2" Type="http://schemas.openxmlformats.org/officeDocument/2006/relationships/chart" Target="../charts/chart198.xml"/><Relationship Id="rId1" Type="http://schemas.openxmlformats.org/officeDocument/2006/relationships/chart" Target="../charts/chart197.xml"/><Relationship Id="rId5" Type="http://schemas.openxmlformats.org/officeDocument/2006/relationships/chart" Target="../charts/chart201.xml"/><Relationship Id="rId4" Type="http://schemas.openxmlformats.org/officeDocument/2006/relationships/chart" Target="../charts/chart200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Relationship Id="rId5" Type="http://schemas.openxmlformats.org/officeDocument/2006/relationships/chart" Target="../charts/chart206.xml"/><Relationship Id="rId4" Type="http://schemas.openxmlformats.org/officeDocument/2006/relationships/chart" Target="../charts/chart205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9.xml"/><Relationship Id="rId2" Type="http://schemas.openxmlformats.org/officeDocument/2006/relationships/chart" Target="../charts/chart208.xml"/><Relationship Id="rId1" Type="http://schemas.openxmlformats.org/officeDocument/2006/relationships/chart" Target="../charts/chart207.xml"/><Relationship Id="rId5" Type="http://schemas.openxmlformats.org/officeDocument/2006/relationships/chart" Target="../charts/chart211.xml"/><Relationship Id="rId4" Type="http://schemas.openxmlformats.org/officeDocument/2006/relationships/chart" Target="../charts/chart210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3073" name="AutoShape 1" descr="blob:https://web.telegram.org/94f35193-5b97-4603-9606-18c8860a2761"/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3075" name="AutoShape 3" descr="blob:https://web.telegram.org/94f35193-5b97-4603-9606-18c8860a2761"/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447086</xdr:colOff>
      <xdr:row>39</xdr:row>
      <xdr:rowOff>151452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14286" cy="7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599543</xdr:colOff>
      <xdr:row>3</xdr:row>
      <xdr:rowOff>123738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57143" cy="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274320</xdr:colOff>
      <xdr:row>11</xdr:row>
      <xdr:rowOff>22860</xdr:rowOff>
    </xdr:from>
    <xdr:to>
      <xdr:col>15</xdr:col>
      <xdr:colOff>274320</xdr:colOff>
      <xdr:row>21</xdr:row>
      <xdr:rowOff>15240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259080</xdr:colOff>
      <xdr:row>10</xdr:row>
      <xdr:rowOff>175260</xdr:rowOff>
    </xdr:from>
    <xdr:to>
      <xdr:col>15</xdr:col>
      <xdr:colOff>259080</xdr:colOff>
      <xdr:row>20</xdr:row>
      <xdr:rowOff>167640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251460</xdr:colOff>
      <xdr:row>20</xdr:row>
      <xdr:rowOff>160020</xdr:rowOff>
    </xdr:from>
    <xdr:to>
      <xdr:col>15</xdr:col>
      <xdr:colOff>251460</xdr:colOff>
      <xdr:row>30</xdr:row>
      <xdr:rowOff>175260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259080</xdr:colOff>
      <xdr:row>2</xdr:row>
      <xdr:rowOff>175260</xdr:rowOff>
    </xdr:from>
    <xdr:to>
      <xdr:col>16</xdr:col>
      <xdr:colOff>259080</xdr:colOff>
      <xdr:row>12</xdr:row>
      <xdr:rowOff>175260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259080</xdr:colOff>
      <xdr:row>4</xdr:row>
      <xdr:rowOff>175260</xdr:rowOff>
    </xdr:from>
    <xdr:to>
      <xdr:col>17</xdr:col>
      <xdr:colOff>259080</xdr:colOff>
      <xdr:row>14</xdr:row>
      <xdr:rowOff>175260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259080</xdr:colOff>
      <xdr:row>6</xdr:row>
      <xdr:rowOff>175260</xdr:rowOff>
    </xdr:from>
    <xdr:to>
      <xdr:col>18</xdr:col>
      <xdr:colOff>259080</xdr:colOff>
      <xdr:row>16</xdr:row>
      <xdr:rowOff>175260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259080</xdr:colOff>
      <xdr:row>8</xdr:row>
      <xdr:rowOff>175260</xdr:rowOff>
    </xdr:from>
    <xdr:to>
      <xdr:col>19</xdr:col>
      <xdr:colOff>259080</xdr:colOff>
      <xdr:row>18</xdr:row>
      <xdr:rowOff>175260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259080</xdr:colOff>
      <xdr:row>10</xdr:row>
      <xdr:rowOff>175260</xdr:rowOff>
    </xdr:from>
    <xdr:to>
      <xdr:col>20</xdr:col>
      <xdr:colOff>259080</xdr:colOff>
      <xdr:row>20</xdr:row>
      <xdr:rowOff>175260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259080</xdr:colOff>
      <xdr:row>12</xdr:row>
      <xdr:rowOff>175260</xdr:rowOff>
    </xdr:from>
    <xdr:to>
      <xdr:col>21</xdr:col>
      <xdr:colOff>259080</xdr:colOff>
      <xdr:row>22</xdr:row>
      <xdr:rowOff>175260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259080</xdr:colOff>
      <xdr:row>14</xdr:row>
      <xdr:rowOff>175260</xdr:rowOff>
    </xdr:from>
    <xdr:to>
      <xdr:col>22</xdr:col>
      <xdr:colOff>259080</xdr:colOff>
      <xdr:row>24</xdr:row>
      <xdr:rowOff>175260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259080</xdr:colOff>
      <xdr:row>16</xdr:row>
      <xdr:rowOff>175260</xdr:rowOff>
    </xdr:from>
    <xdr:to>
      <xdr:col>23</xdr:col>
      <xdr:colOff>259080</xdr:colOff>
      <xdr:row>26</xdr:row>
      <xdr:rowOff>175260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259080</xdr:colOff>
      <xdr:row>18</xdr:row>
      <xdr:rowOff>175260</xdr:rowOff>
    </xdr:from>
    <xdr:to>
      <xdr:col>24</xdr:col>
      <xdr:colOff>259080</xdr:colOff>
      <xdr:row>28</xdr:row>
      <xdr:rowOff>175260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251460</xdr:colOff>
      <xdr:row>10</xdr:row>
      <xdr:rowOff>175260</xdr:rowOff>
    </xdr:from>
    <xdr:to>
      <xdr:col>15</xdr:col>
      <xdr:colOff>251460</xdr:colOff>
      <xdr:row>20</xdr:row>
      <xdr:rowOff>175260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243840</xdr:colOff>
      <xdr:row>20</xdr:row>
      <xdr:rowOff>175260</xdr:rowOff>
    </xdr:from>
    <xdr:to>
      <xdr:col>15</xdr:col>
      <xdr:colOff>243840</xdr:colOff>
      <xdr:row>31</xdr:row>
      <xdr:rowOff>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236220</xdr:colOff>
      <xdr:row>31</xdr:row>
      <xdr:rowOff>7620</xdr:rowOff>
    </xdr:from>
    <xdr:to>
      <xdr:col>15</xdr:col>
      <xdr:colOff>236220</xdr:colOff>
      <xdr:row>41</xdr:row>
      <xdr:rowOff>38100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236220</xdr:colOff>
      <xdr:row>41</xdr:row>
      <xdr:rowOff>7620</xdr:rowOff>
    </xdr:from>
    <xdr:to>
      <xdr:col>15</xdr:col>
      <xdr:colOff>236220</xdr:colOff>
      <xdr:row>51</xdr:row>
      <xdr:rowOff>30480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289560</xdr:colOff>
      <xdr:row>0</xdr:row>
      <xdr:rowOff>167640</xdr:rowOff>
    </xdr:from>
    <xdr:to>
      <xdr:col>21</xdr:col>
      <xdr:colOff>289560</xdr:colOff>
      <xdr:row>10</xdr:row>
      <xdr:rowOff>160020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281940</xdr:colOff>
      <xdr:row>11</xdr:row>
      <xdr:rowOff>15240</xdr:rowOff>
    </xdr:from>
    <xdr:to>
      <xdr:col>21</xdr:col>
      <xdr:colOff>281940</xdr:colOff>
      <xdr:row>21</xdr:row>
      <xdr:rowOff>15240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251460</xdr:colOff>
      <xdr:row>21</xdr:row>
      <xdr:rowOff>0</xdr:rowOff>
    </xdr:from>
    <xdr:to>
      <xdr:col>21</xdr:col>
      <xdr:colOff>251460</xdr:colOff>
      <xdr:row>30</xdr:row>
      <xdr:rowOff>175260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320040</xdr:colOff>
      <xdr:row>30</xdr:row>
      <xdr:rowOff>175260</xdr:rowOff>
    </xdr:from>
    <xdr:to>
      <xdr:col>21</xdr:col>
      <xdr:colOff>320040</xdr:colOff>
      <xdr:row>41</xdr:row>
      <xdr:rowOff>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243840</xdr:colOff>
      <xdr:row>11</xdr:row>
      <xdr:rowOff>30480</xdr:rowOff>
    </xdr:from>
    <xdr:to>
      <xdr:col>15</xdr:col>
      <xdr:colOff>243840</xdr:colOff>
      <xdr:row>21</xdr:row>
      <xdr:rowOff>30480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236220</xdr:colOff>
      <xdr:row>21</xdr:row>
      <xdr:rowOff>38100</xdr:rowOff>
    </xdr:from>
    <xdr:to>
      <xdr:col>15</xdr:col>
      <xdr:colOff>236220</xdr:colOff>
      <xdr:row>31</xdr:row>
      <xdr:rowOff>45720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228600</xdr:colOff>
      <xdr:row>31</xdr:row>
      <xdr:rowOff>76200</xdr:rowOff>
    </xdr:from>
    <xdr:to>
      <xdr:col>15</xdr:col>
      <xdr:colOff>228600</xdr:colOff>
      <xdr:row>41</xdr:row>
      <xdr:rowOff>106680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312420</xdr:colOff>
      <xdr:row>1</xdr:row>
      <xdr:rowOff>60960</xdr:rowOff>
    </xdr:from>
    <xdr:to>
      <xdr:col>21</xdr:col>
      <xdr:colOff>312420</xdr:colOff>
      <xdr:row>11</xdr:row>
      <xdr:rowOff>60960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335280</xdr:colOff>
      <xdr:row>11</xdr:row>
      <xdr:rowOff>38100</xdr:rowOff>
    </xdr:from>
    <xdr:to>
      <xdr:col>21</xdr:col>
      <xdr:colOff>335280</xdr:colOff>
      <xdr:row>21</xdr:row>
      <xdr:rowOff>38100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335280</xdr:colOff>
      <xdr:row>21</xdr:row>
      <xdr:rowOff>68580</xdr:rowOff>
    </xdr:from>
    <xdr:to>
      <xdr:col>21</xdr:col>
      <xdr:colOff>335280</xdr:colOff>
      <xdr:row>31</xdr:row>
      <xdr:rowOff>68580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320040</xdr:colOff>
      <xdr:row>31</xdr:row>
      <xdr:rowOff>68580</xdr:rowOff>
    </xdr:from>
    <xdr:to>
      <xdr:col>21</xdr:col>
      <xdr:colOff>320040</xdr:colOff>
      <xdr:row>41</xdr:row>
      <xdr:rowOff>83820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</xdr:colOff>
      <xdr:row>0</xdr:row>
      <xdr:rowOff>114300</xdr:rowOff>
    </xdr:from>
    <xdr:to>
      <xdr:col>15</xdr:col>
      <xdr:colOff>53340</xdr:colOff>
      <xdr:row>10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60960</xdr:colOff>
      <xdr:row>10</xdr:row>
      <xdr:rowOff>99060</xdr:rowOff>
    </xdr:from>
    <xdr:to>
      <xdr:col>15</xdr:col>
      <xdr:colOff>60960</xdr:colOff>
      <xdr:row>20</xdr:row>
      <xdr:rowOff>99060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114300</xdr:colOff>
      <xdr:row>20</xdr:row>
      <xdr:rowOff>30480</xdr:rowOff>
    </xdr:from>
    <xdr:to>
      <xdr:col>15</xdr:col>
      <xdr:colOff>114300</xdr:colOff>
      <xdr:row>30</xdr:row>
      <xdr:rowOff>38100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137160</xdr:colOff>
      <xdr:row>0</xdr:row>
      <xdr:rowOff>129540</xdr:rowOff>
    </xdr:from>
    <xdr:to>
      <xdr:col>21</xdr:col>
      <xdr:colOff>137160</xdr:colOff>
      <xdr:row>10</xdr:row>
      <xdr:rowOff>137160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289560</xdr:colOff>
      <xdr:row>11</xdr:row>
      <xdr:rowOff>22860</xdr:rowOff>
    </xdr:from>
    <xdr:to>
      <xdr:col>21</xdr:col>
      <xdr:colOff>289560</xdr:colOff>
      <xdr:row>21</xdr:row>
      <xdr:rowOff>30480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144780</xdr:colOff>
      <xdr:row>22</xdr:row>
      <xdr:rowOff>45720</xdr:rowOff>
    </xdr:from>
    <xdr:to>
      <xdr:col>21</xdr:col>
      <xdr:colOff>144780</xdr:colOff>
      <xdr:row>32</xdr:row>
      <xdr:rowOff>45720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419100</xdr:colOff>
      <xdr:row>12</xdr:row>
      <xdr:rowOff>22860</xdr:rowOff>
    </xdr:from>
    <xdr:to>
      <xdr:col>27</xdr:col>
      <xdr:colOff>419100</xdr:colOff>
      <xdr:row>22</xdr:row>
      <xdr:rowOff>22860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0</xdr:row>
      <xdr:rowOff>38100</xdr:rowOff>
    </xdr:from>
    <xdr:to>
      <xdr:col>15</xdr:col>
      <xdr:colOff>144780</xdr:colOff>
      <xdr:row>10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152400</xdr:colOff>
      <xdr:row>10</xdr:row>
      <xdr:rowOff>60960</xdr:rowOff>
    </xdr:from>
    <xdr:to>
      <xdr:col>15</xdr:col>
      <xdr:colOff>152400</xdr:colOff>
      <xdr:row>20</xdr:row>
      <xdr:rowOff>60960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152400</xdr:colOff>
      <xdr:row>20</xdr:row>
      <xdr:rowOff>99060</xdr:rowOff>
    </xdr:from>
    <xdr:to>
      <xdr:col>15</xdr:col>
      <xdr:colOff>152400</xdr:colOff>
      <xdr:row>30</xdr:row>
      <xdr:rowOff>106680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167640</xdr:colOff>
      <xdr:row>0</xdr:row>
      <xdr:rowOff>45720</xdr:rowOff>
    </xdr:from>
    <xdr:to>
      <xdr:col>21</xdr:col>
      <xdr:colOff>167640</xdr:colOff>
      <xdr:row>10</xdr:row>
      <xdr:rowOff>53340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175260</xdr:colOff>
      <xdr:row>10</xdr:row>
      <xdr:rowOff>106680</xdr:rowOff>
    </xdr:from>
    <xdr:to>
      <xdr:col>21</xdr:col>
      <xdr:colOff>175260</xdr:colOff>
      <xdr:row>20</xdr:row>
      <xdr:rowOff>114300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220980</xdr:colOff>
      <xdr:row>20</xdr:row>
      <xdr:rowOff>175260</xdr:rowOff>
    </xdr:from>
    <xdr:to>
      <xdr:col>21</xdr:col>
      <xdr:colOff>220980</xdr:colOff>
      <xdr:row>30</xdr:row>
      <xdr:rowOff>175260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259080</xdr:colOff>
      <xdr:row>2</xdr:row>
      <xdr:rowOff>175260</xdr:rowOff>
    </xdr:from>
    <xdr:to>
      <xdr:col>16</xdr:col>
      <xdr:colOff>259080</xdr:colOff>
      <xdr:row>12</xdr:row>
      <xdr:rowOff>175260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259080</xdr:colOff>
      <xdr:row>4</xdr:row>
      <xdr:rowOff>175260</xdr:rowOff>
    </xdr:from>
    <xdr:to>
      <xdr:col>17</xdr:col>
      <xdr:colOff>259080</xdr:colOff>
      <xdr:row>14</xdr:row>
      <xdr:rowOff>175260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259080</xdr:colOff>
      <xdr:row>6</xdr:row>
      <xdr:rowOff>175260</xdr:rowOff>
    </xdr:from>
    <xdr:to>
      <xdr:col>18</xdr:col>
      <xdr:colOff>259080</xdr:colOff>
      <xdr:row>16</xdr:row>
      <xdr:rowOff>175260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259080</xdr:colOff>
      <xdr:row>8</xdr:row>
      <xdr:rowOff>175260</xdr:rowOff>
    </xdr:from>
    <xdr:to>
      <xdr:col>19</xdr:col>
      <xdr:colOff>259080</xdr:colOff>
      <xdr:row>18</xdr:row>
      <xdr:rowOff>175260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281940</xdr:colOff>
      <xdr:row>10</xdr:row>
      <xdr:rowOff>137160</xdr:rowOff>
    </xdr:from>
    <xdr:to>
      <xdr:col>15</xdr:col>
      <xdr:colOff>281940</xdr:colOff>
      <xdr:row>20</xdr:row>
      <xdr:rowOff>129540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274320</xdr:colOff>
      <xdr:row>1</xdr:row>
      <xdr:rowOff>30480</xdr:rowOff>
    </xdr:from>
    <xdr:to>
      <xdr:col>21</xdr:col>
      <xdr:colOff>274320</xdr:colOff>
      <xdr:row>11</xdr:row>
      <xdr:rowOff>30480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327660</xdr:colOff>
      <xdr:row>11</xdr:row>
      <xdr:rowOff>99060</xdr:rowOff>
    </xdr:from>
    <xdr:to>
      <xdr:col>21</xdr:col>
      <xdr:colOff>327660</xdr:colOff>
      <xdr:row>21</xdr:row>
      <xdr:rowOff>106680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228600</xdr:colOff>
      <xdr:row>11</xdr:row>
      <xdr:rowOff>15240</xdr:rowOff>
    </xdr:from>
    <xdr:to>
      <xdr:col>15</xdr:col>
      <xdr:colOff>228600</xdr:colOff>
      <xdr:row>21</xdr:row>
      <xdr:rowOff>7620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21</xdr:row>
      <xdr:rowOff>30480</xdr:rowOff>
    </xdr:from>
    <xdr:to>
      <xdr:col>15</xdr:col>
      <xdr:colOff>228600</xdr:colOff>
      <xdr:row>31</xdr:row>
      <xdr:rowOff>45720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266700</xdr:colOff>
      <xdr:row>10</xdr:row>
      <xdr:rowOff>175260</xdr:rowOff>
    </xdr:from>
    <xdr:to>
      <xdr:col>15</xdr:col>
      <xdr:colOff>266700</xdr:colOff>
      <xdr:row>20</xdr:row>
      <xdr:rowOff>175260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251460</xdr:colOff>
      <xdr:row>20</xdr:row>
      <xdr:rowOff>152400</xdr:rowOff>
    </xdr:from>
    <xdr:to>
      <xdr:col>15</xdr:col>
      <xdr:colOff>251460</xdr:colOff>
      <xdr:row>30</xdr:row>
      <xdr:rowOff>167640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236220</xdr:colOff>
      <xdr:row>31</xdr:row>
      <xdr:rowOff>22860</xdr:rowOff>
    </xdr:from>
    <xdr:to>
      <xdr:col>15</xdr:col>
      <xdr:colOff>236220</xdr:colOff>
      <xdr:row>41</xdr:row>
      <xdr:rowOff>45720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274320</xdr:colOff>
      <xdr:row>0</xdr:row>
      <xdr:rowOff>175260</xdr:rowOff>
    </xdr:from>
    <xdr:to>
      <xdr:col>21</xdr:col>
      <xdr:colOff>274320</xdr:colOff>
      <xdr:row>10</xdr:row>
      <xdr:rowOff>175260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243840</xdr:colOff>
      <xdr:row>10</xdr:row>
      <xdr:rowOff>167640</xdr:rowOff>
    </xdr:from>
    <xdr:to>
      <xdr:col>21</xdr:col>
      <xdr:colOff>243840</xdr:colOff>
      <xdr:row>20</xdr:row>
      <xdr:rowOff>167640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281940</xdr:colOff>
      <xdr:row>21</xdr:row>
      <xdr:rowOff>0</xdr:rowOff>
    </xdr:from>
    <xdr:to>
      <xdr:col>21</xdr:col>
      <xdr:colOff>281940</xdr:colOff>
      <xdr:row>31</xdr:row>
      <xdr:rowOff>7620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274320</xdr:colOff>
      <xdr:row>31</xdr:row>
      <xdr:rowOff>15240</xdr:rowOff>
    </xdr:from>
    <xdr:to>
      <xdr:col>21</xdr:col>
      <xdr:colOff>274320</xdr:colOff>
      <xdr:row>41</xdr:row>
      <xdr:rowOff>15240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320040</xdr:colOff>
      <xdr:row>1</xdr:row>
      <xdr:rowOff>22860</xdr:rowOff>
    </xdr:from>
    <xdr:to>
      <xdr:col>27</xdr:col>
      <xdr:colOff>320040</xdr:colOff>
      <xdr:row>11</xdr:row>
      <xdr:rowOff>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281940</xdr:colOff>
      <xdr:row>10</xdr:row>
      <xdr:rowOff>167640</xdr:rowOff>
    </xdr:from>
    <xdr:to>
      <xdr:col>27</xdr:col>
      <xdr:colOff>281940</xdr:colOff>
      <xdr:row>20</xdr:row>
      <xdr:rowOff>160020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304800</xdr:colOff>
      <xdr:row>20</xdr:row>
      <xdr:rowOff>167640</xdr:rowOff>
    </xdr:from>
    <xdr:to>
      <xdr:col>27</xdr:col>
      <xdr:colOff>304800</xdr:colOff>
      <xdr:row>30</xdr:row>
      <xdr:rowOff>167640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312420</xdr:colOff>
      <xdr:row>30</xdr:row>
      <xdr:rowOff>160020</xdr:rowOff>
    </xdr:from>
    <xdr:to>
      <xdr:col>27</xdr:col>
      <xdr:colOff>312420</xdr:colOff>
      <xdr:row>40</xdr:row>
      <xdr:rowOff>160020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327660</xdr:colOff>
      <xdr:row>10</xdr:row>
      <xdr:rowOff>175260</xdr:rowOff>
    </xdr:from>
    <xdr:to>
      <xdr:col>15</xdr:col>
      <xdr:colOff>327660</xdr:colOff>
      <xdr:row>20</xdr:row>
      <xdr:rowOff>175260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21</xdr:row>
      <xdr:rowOff>38100</xdr:rowOff>
    </xdr:from>
    <xdr:to>
      <xdr:col>15</xdr:col>
      <xdr:colOff>304800</xdr:colOff>
      <xdr:row>31</xdr:row>
      <xdr:rowOff>53340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289560</xdr:colOff>
      <xdr:row>31</xdr:row>
      <xdr:rowOff>68580</xdr:rowOff>
    </xdr:from>
    <xdr:to>
      <xdr:col>15</xdr:col>
      <xdr:colOff>289560</xdr:colOff>
      <xdr:row>41</xdr:row>
      <xdr:rowOff>91440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289560</xdr:colOff>
      <xdr:row>0</xdr:row>
      <xdr:rowOff>152400</xdr:rowOff>
    </xdr:from>
    <xdr:to>
      <xdr:col>21</xdr:col>
      <xdr:colOff>289560</xdr:colOff>
      <xdr:row>10</xdr:row>
      <xdr:rowOff>152400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281940</xdr:colOff>
      <xdr:row>10</xdr:row>
      <xdr:rowOff>175260</xdr:rowOff>
    </xdr:from>
    <xdr:to>
      <xdr:col>21</xdr:col>
      <xdr:colOff>281940</xdr:colOff>
      <xdr:row>20</xdr:row>
      <xdr:rowOff>175260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327660</xdr:colOff>
      <xdr:row>21</xdr:row>
      <xdr:rowOff>7620</xdr:rowOff>
    </xdr:from>
    <xdr:to>
      <xdr:col>21</xdr:col>
      <xdr:colOff>327660</xdr:colOff>
      <xdr:row>31</xdr:row>
      <xdr:rowOff>15240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335280</xdr:colOff>
      <xdr:row>31</xdr:row>
      <xdr:rowOff>76200</xdr:rowOff>
    </xdr:from>
    <xdr:to>
      <xdr:col>21</xdr:col>
      <xdr:colOff>335280</xdr:colOff>
      <xdr:row>41</xdr:row>
      <xdr:rowOff>76200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320040</xdr:colOff>
      <xdr:row>0</xdr:row>
      <xdr:rowOff>160020</xdr:rowOff>
    </xdr:from>
    <xdr:to>
      <xdr:col>27</xdr:col>
      <xdr:colOff>320040</xdr:colOff>
      <xdr:row>10</xdr:row>
      <xdr:rowOff>137160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304800</xdr:colOff>
      <xdr:row>10</xdr:row>
      <xdr:rowOff>114300</xdr:rowOff>
    </xdr:from>
    <xdr:to>
      <xdr:col>27</xdr:col>
      <xdr:colOff>304800</xdr:colOff>
      <xdr:row>20</xdr:row>
      <xdr:rowOff>106680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411480</xdr:colOff>
      <xdr:row>20</xdr:row>
      <xdr:rowOff>137160</xdr:rowOff>
    </xdr:from>
    <xdr:to>
      <xdr:col>27</xdr:col>
      <xdr:colOff>411480</xdr:colOff>
      <xdr:row>30</xdr:row>
      <xdr:rowOff>137160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289560</xdr:colOff>
      <xdr:row>11</xdr:row>
      <xdr:rowOff>0</xdr:rowOff>
    </xdr:from>
    <xdr:to>
      <xdr:col>15</xdr:col>
      <xdr:colOff>289560</xdr:colOff>
      <xdr:row>21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335280</xdr:colOff>
      <xdr:row>21</xdr:row>
      <xdr:rowOff>22860</xdr:rowOff>
    </xdr:from>
    <xdr:to>
      <xdr:col>15</xdr:col>
      <xdr:colOff>335280</xdr:colOff>
      <xdr:row>31</xdr:row>
      <xdr:rowOff>30480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289560</xdr:colOff>
      <xdr:row>31</xdr:row>
      <xdr:rowOff>53340</xdr:rowOff>
    </xdr:from>
    <xdr:to>
      <xdr:col>15</xdr:col>
      <xdr:colOff>289560</xdr:colOff>
      <xdr:row>41</xdr:row>
      <xdr:rowOff>83820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350520</xdr:colOff>
      <xdr:row>1</xdr:row>
      <xdr:rowOff>0</xdr:rowOff>
    </xdr:from>
    <xdr:to>
      <xdr:col>21</xdr:col>
      <xdr:colOff>350520</xdr:colOff>
      <xdr:row>11</xdr:row>
      <xdr:rowOff>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373380</xdr:colOff>
      <xdr:row>11</xdr:row>
      <xdr:rowOff>45720</xdr:rowOff>
    </xdr:from>
    <xdr:to>
      <xdr:col>21</xdr:col>
      <xdr:colOff>373380</xdr:colOff>
      <xdr:row>21</xdr:row>
      <xdr:rowOff>45720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350520</xdr:colOff>
      <xdr:row>21</xdr:row>
      <xdr:rowOff>45720</xdr:rowOff>
    </xdr:from>
    <xdr:to>
      <xdr:col>21</xdr:col>
      <xdr:colOff>350520</xdr:colOff>
      <xdr:row>31</xdr:row>
      <xdr:rowOff>45720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373380</xdr:colOff>
      <xdr:row>31</xdr:row>
      <xdr:rowOff>114300</xdr:rowOff>
    </xdr:from>
    <xdr:to>
      <xdr:col>21</xdr:col>
      <xdr:colOff>373380</xdr:colOff>
      <xdr:row>41</xdr:row>
      <xdr:rowOff>121920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403860</xdr:colOff>
      <xdr:row>1</xdr:row>
      <xdr:rowOff>30480</xdr:rowOff>
    </xdr:from>
    <xdr:to>
      <xdr:col>27</xdr:col>
      <xdr:colOff>403860</xdr:colOff>
      <xdr:row>11</xdr:row>
      <xdr:rowOff>15240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426720</xdr:colOff>
      <xdr:row>11</xdr:row>
      <xdr:rowOff>38100</xdr:rowOff>
    </xdr:from>
    <xdr:to>
      <xdr:col>27</xdr:col>
      <xdr:colOff>426720</xdr:colOff>
      <xdr:row>21</xdr:row>
      <xdr:rowOff>30480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259080</xdr:colOff>
      <xdr:row>11</xdr:row>
      <xdr:rowOff>45720</xdr:rowOff>
    </xdr:from>
    <xdr:to>
      <xdr:col>15</xdr:col>
      <xdr:colOff>259080</xdr:colOff>
      <xdr:row>21</xdr:row>
      <xdr:rowOff>38100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281940</xdr:colOff>
      <xdr:row>21</xdr:row>
      <xdr:rowOff>60960</xdr:rowOff>
    </xdr:from>
    <xdr:to>
      <xdr:col>15</xdr:col>
      <xdr:colOff>281940</xdr:colOff>
      <xdr:row>31</xdr:row>
      <xdr:rowOff>76200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259080</xdr:colOff>
      <xdr:row>0</xdr:row>
      <xdr:rowOff>152400</xdr:rowOff>
    </xdr:from>
    <xdr:to>
      <xdr:col>21</xdr:col>
      <xdr:colOff>259080</xdr:colOff>
      <xdr:row>10</xdr:row>
      <xdr:rowOff>160020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304800</xdr:colOff>
      <xdr:row>11</xdr:row>
      <xdr:rowOff>7620</xdr:rowOff>
    </xdr:from>
    <xdr:to>
      <xdr:col>21</xdr:col>
      <xdr:colOff>304800</xdr:colOff>
      <xdr:row>21</xdr:row>
      <xdr:rowOff>7620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259080</xdr:colOff>
      <xdr:row>10</xdr:row>
      <xdr:rowOff>137160</xdr:rowOff>
    </xdr:from>
    <xdr:to>
      <xdr:col>15</xdr:col>
      <xdr:colOff>259080</xdr:colOff>
      <xdr:row>20</xdr:row>
      <xdr:rowOff>129540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259080</xdr:colOff>
      <xdr:row>20</xdr:row>
      <xdr:rowOff>91440</xdr:rowOff>
    </xdr:from>
    <xdr:to>
      <xdr:col>15</xdr:col>
      <xdr:colOff>259080</xdr:colOff>
      <xdr:row>30</xdr:row>
      <xdr:rowOff>106680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304800</xdr:colOff>
      <xdr:row>0</xdr:row>
      <xdr:rowOff>83820</xdr:rowOff>
    </xdr:from>
    <xdr:to>
      <xdr:col>21</xdr:col>
      <xdr:colOff>304800</xdr:colOff>
      <xdr:row>10</xdr:row>
      <xdr:rowOff>91440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259080</xdr:colOff>
      <xdr:row>11</xdr:row>
      <xdr:rowOff>15240</xdr:rowOff>
    </xdr:from>
    <xdr:to>
      <xdr:col>15</xdr:col>
      <xdr:colOff>259080</xdr:colOff>
      <xdr:row>21</xdr:row>
      <xdr:rowOff>7620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243840</xdr:colOff>
      <xdr:row>21</xdr:row>
      <xdr:rowOff>83820</xdr:rowOff>
    </xdr:from>
    <xdr:to>
      <xdr:col>15</xdr:col>
      <xdr:colOff>243840</xdr:colOff>
      <xdr:row>31</xdr:row>
      <xdr:rowOff>99060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83821</xdr:colOff>
      <xdr:row>34</xdr:row>
      <xdr:rowOff>31294</xdr:rowOff>
    </xdr:from>
    <xdr:to>
      <xdr:col>11</xdr:col>
      <xdr:colOff>7621</xdr:colOff>
      <xdr:row>50</xdr:row>
      <xdr:rowOff>25303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1061" y="6294934"/>
          <a:ext cx="4000500" cy="3011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714375</xdr:colOff>
      <xdr:row>6</xdr:row>
      <xdr:rowOff>178739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238625" cy="134078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504825</xdr:colOff>
          <xdr:row>158</xdr:row>
          <xdr:rowOff>9525</xdr:rowOff>
        </xdr:from>
        <xdr:to>
          <xdr:col>5</xdr:col>
          <xdr:colOff>895350</xdr:colOff>
          <xdr:row>160</xdr:row>
          <xdr:rowOff>9525</xdr:rowOff>
        </xdr:to>
        <xdr:sp macro="" textlink="">
          <xdr:nvSpPr>
            <xdr:cNvPr id="38913" name="Object 1" hidden="1">
              <a:extLst>
                <a:ext uri="{63B3BB69-23CF-44E3-9099-C40C66FF867C}">
                  <a14:compatExt spid="_x0000_s38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552450</xdr:colOff>
          <xdr:row>196</xdr:row>
          <xdr:rowOff>0</xdr:rowOff>
        </xdr:from>
        <xdr:to>
          <xdr:col>6</xdr:col>
          <xdr:colOff>952500</xdr:colOff>
          <xdr:row>198</xdr:row>
          <xdr:rowOff>57150</xdr:rowOff>
        </xdr:to>
        <xdr:sp macro="" textlink="">
          <xdr:nvSpPr>
            <xdr:cNvPr id="38914" name="Object 2" hidden="1">
              <a:extLst>
                <a:ext uri="{63B3BB69-23CF-44E3-9099-C40C66FF867C}">
                  <a14:compatExt spid="_x0000_s38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485775</xdr:colOff>
          <xdr:row>233</xdr:row>
          <xdr:rowOff>9525</xdr:rowOff>
        </xdr:from>
        <xdr:to>
          <xdr:col>6</xdr:col>
          <xdr:colOff>895350</xdr:colOff>
          <xdr:row>235</xdr:row>
          <xdr:rowOff>19050</xdr:rowOff>
        </xdr:to>
        <xdr:sp macro="" textlink="">
          <xdr:nvSpPr>
            <xdr:cNvPr id="38915" name="Object 3" hidden="1">
              <a:extLst>
                <a:ext uri="{63B3BB69-23CF-44E3-9099-C40C66FF867C}">
                  <a14:compatExt spid="_x0000_s38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152399</xdr:rowOff>
    </xdr:from>
    <xdr:ext cx="4723793" cy="3319491"/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9A26B805-E054-40DA-A12B-1D5F6CDC90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3228"/>
        <a:stretch/>
      </xdr:blipFill>
      <xdr:spPr>
        <a:xfrm>
          <a:off x="0" y="1066799"/>
          <a:ext cx="4723793" cy="3319491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0</xdr:row>
      <xdr:rowOff>0</xdr:rowOff>
    </xdr:from>
    <xdr:to>
      <xdr:col>6</xdr:col>
      <xdr:colOff>561448</xdr:colOff>
      <xdr:row>4</xdr:row>
      <xdr:rowOff>171327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219048" cy="98095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28575</xdr:rowOff>
    </xdr:from>
    <xdr:to>
      <xdr:col>15</xdr:col>
      <xdr:colOff>0</xdr:colOff>
      <xdr:row>10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1AD38F34-CDFA-E699-3A97-2506DF2E24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</xdr:colOff>
      <xdr:row>10</xdr:row>
      <xdr:rowOff>28575</xdr:rowOff>
    </xdr:from>
    <xdr:to>
      <xdr:col>15</xdr:col>
      <xdr:colOff>9525</xdr:colOff>
      <xdr:row>20</xdr:row>
      <xdr:rowOff>28575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F23FA6C6-3BA7-8033-DF6F-2D893D608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19050</xdr:colOff>
      <xdr:row>20</xdr:row>
      <xdr:rowOff>19050</xdr:rowOff>
    </xdr:from>
    <xdr:to>
      <xdr:col>15</xdr:col>
      <xdr:colOff>19050</xdr:colOff>
      <xdr:row>30</xdr:row>
      <xdr:rowOff>28575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701F7357-6450-2129-F229-04FB0EC45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</xdr:colOff>
      <xdr:row>30</xdr:row>
      <xdr:rowOff>19050</xdr:rowOff>
    </xdr:from>
    <xdr:to>
      <xdr:col>15</xdr:col>
      <xdr:colOff>9525</xdr:colOff>
      <xdr:row>40</xdr:row>
      <xdr:rowOff>57150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747ED823-5190-711A-F04E-204F78591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0</xdr:row>
      <xdr:rowOff>0</xdr:rowOff>
    </xdr:from>
    <xdr:to>
      <xdr:col>21</xdr:col>
      <xdr:colOff>19050</xdr:colOff>
      <xdr:row>10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2D671BF9-2339-4947-5BD2-6C70434D4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10</xdr:row>
      <xdr:rowOff>28575</xdr:rowOff>
    </xdr:from>
    <xdr:to>
      <xdr:col>21</xdr:col>
      <xdr:colOff>19050</xdr:colOff>
      <xdr:row>20</xdr:row>
      <xdr:rowOff>28575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xmlns="" id="{20823070-AD7E-5340-42DF-1D022C503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38100</xdr:colOff>
      <xdr:row>20</xdr:row>
      <xdr:rowOff>28575</xdr:rowOff>
    </xdr:from>
    <xdr:to>
      <xdr:col>21</xdr:col>
      <xdr:colOff>38100</xdr:colOff>
      <xdr:row>30</xdr:row>
      <xdr:rowOff>28575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xmlns="" id="{1F6C1665-CFBA-1669-F651-493F7C3D2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28575</xdr:colOff>
      <xdr:row>30</xdr:row>
      <xdr:rowOff>28575</xdr:rowOff>
    </xdr:from>
    <xdr:to>
      <xdr:col>21</xdr:col>
      <xdr:colOff>28575</xdr:colOff>
      <xdr:row>40</xdr:row>
      <xdr:rowOff>38100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xmlns="" id="{6E082D97-84A7-4F48-F515-203A9C557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28575</xdr:colOff>
      <xdr:row>0</xdr:row>
      <xdr:rowOff>19050</xdr:rowOff>
    </xdr:from>
    <xdr:to>
      <xdr:col>27</xdr:col>
      <xdr:colOff>28575</xdr:colOff>
      <xdr:row>10</xdr:row>
      <xdr:rowOff>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xmlns="" id="{3A10526D-6552-2888-9307-1A29B5CAA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19050</xdr:colOff>
      <xdr:row>10</xdr:row>
      <xdr:rowOff>47625</xdr:rowOff>
    </xdr:from>
    <xdr:to>
      <xdr:col>27</xdr:col>
      <xdr:colOff>19050</xdr:colOff>
      <xdr:row>20</xdr:row>
      <xdr:rowOff>38100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xmlns="" id="{46DFE3C9-196E-1A24-2838-E4174D412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19050</xdr:colOff>
      <xdr:row>20</xdr:row>
      <xdr:rowOff>57150</xdr:rowOff>
    </xdr:from>
    <xdr:to>
      <xdr:col>27</xdr:col>
      <xdr:colOff>19050</xdr:colOff>
      <xdr:row>30</xdr:row>
      <xdr:rowOff>57150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xmlns="" id="{C2608671-8555-5821-38CB-D3FBE0CDD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19050</xdr:colOff>
      <xdr:row>30</xdr:row>
      <xdr:rowOff>66675</xdr:rowOff>
    </xdr:from>
    <xdr:to>
      <xdr:col>27</xdr:col>
      <xdr:colOff>19050</xdr:colOff>
      <xdr:row>40</xdr:row>
      <xdr:rowOff>85725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xmlns="" id="{DFC85FF5-15F8-AB1F-1BD3-DA5592BAB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19050</xdr:colOff>
      <xdr:row>0</xdr:row>
      <xdr:rowOff>0</xdr:rowOff>
    </xdr:from>
    <xdr:to>
      <xdr:col>33</xdr:col>
      <xdr:colOff>19050</xdr:colOff>
      <xdr:row>9</xdr:row>
      <xdr:rowOff>190500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xmlns="" id="{61197EF9-8D16-6119-059E-0AB785A5F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27</xdr:col>
      <xdr:colOff>0</xdr:colOff>
      <xdr:row>10</xdr:row>
      <xdr:rowOff>85725</xdr:rowOff>
    </xdr:from>
    <xdr:to>
      <xdr:col>33</xdr:col>
      <xdr:colOff>0</xdr:colOff>
      <xdr:row>20</xdr:row>
      <xdr:rowOff>76200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xmlns="" id="{5351FF87-88FF-894F-963F-5D6D15079D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47625</xdr:colOff>
      <xdr:row>20</xdr:row>
      <xdr:rowOff>95250</xdr:rowOff>
    </xdr:from>
    <xdr:to>
      <xdr:col>33</xdr:col>
      <xdr:colOff>47625</xdr:colOff>
      <xdr:row>30</xdr:row>
      <xdr:rowOff>85725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xmlns="" id="{35834415-11B2-2ED9-E9E8-9572F6FBA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27</xdr:col>
      <xdr:colOff>38100</xdr:colOff>
      <xdr:row>30</xdr:row>
      <xdr:rowOff>123825</xdr:rowOff>
    </xdr:from>
    <xdr:to>
      <xdr:col>33</xdr:col>
      <xdr:colOff>38100</xdr:colOff>
      <xdr:row>40</xdr:row>
      <xdr:rowOff>123825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xmlns="" id="{F1B4BAAB-6F9B-1B6D-6448-61F9314D78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981075</xdr:colOff>
      <xdr:row>40</xdr:row>
      <xdr:rowOff>85725</xdr:rowOff>
    </xdr:from>
    <xdr:to>
      <xdr:col>14</xdr:col>
      <xdr:colOff>600075</xdr:colOff>
      <xdr:row>50</xdr:row>
      <xdr:rowOff>85725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xmlns="" id="{C5EE5D8B-6FF5-28A2-213D-FBA5E1D3C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0</xdr:row>
      <xdr:rowOff>9525</xdr:rowOff>
    </xdr:from>
    <xdr:to>
      <xdr:col>15</xdr:col>
      <xdr:colOff>28575</xdr:colOff>
      <xdr:row>10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CE238EB3-F937-E88E-CC49-07E9EEEF7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10</xdr:row>
      <xdr:rowOff>19050</xdr:rowOff>
    </xdr:from>
    <xdr:to>
      <xdr:col>15</xdr:col>
      <xdr:colOff>19050</xdr:colOff>
      <xdr:row>20</xdr:row>
      <xdr:rowOff>19050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8E941B4F-02E5-6AED-AC8B-5B0A20699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38100</xdr:colOff>
      <xdr:row>20</xdr:row>
      <xdr:rowOff>28575</xdr:rowOff>
    </xdr:from>
    <xdr:to>
      <xdr:col>15</xdr:col>
      <xdr:colOff>38100</xdr:colOff>
      <xdr:row>30</xdr:row>
      <xdr:rowOff>38100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3622EAE1-0C7B-B92B-A00F-C1F8E8C83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28575</xdr:colOff>
      <xdr:row>30</xdr:row>
      <xdr:rowOff>19050</xdr:rowOff>
    </xdr:from>
    <xdr:to>
      <xdr:col>15</xdr:col>
      <xdr:colOff>28575</xdr:colOff>
      <xdr:row>40</xdr:row>
      <xdr:rowOff>57150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F654F869-FD5B-25E3-B568-C3A75F990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47625</xdr:colOff>
      <xdr:row>0</xdr:row>
      <xdr:rowOff>0</xdr:rowOff>
    </xdr:from>
    <xdr:to>
      <xdr:col>21</xdr:col>
      <xdr:colOff>47625</xdr:colOff>
      <xdr:row>10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1B43BDFC-9F55-9759-FAC7-510E93C78F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38100</xdr:colOff>
      <xdr:row>10</xdr:row>
      <xdr:rowOff>9525</xdr:rowOff>
    </xdr:from>
    <xdr:to>
      <xdr:col>21</xdr:col>
      <xdr:colOff>38100</xdr:colOff>
      <xdr:row>20</xdr:row>
      <xdr:rowOff>9525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xmlns="" id="{7B59B6DF-0E92-D367-928D-F6E428110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47625</xdr:colOff>
      <xdr:row>20</xdr:row>
      <xdr:rowOff>28575</xdr:rowOff>
    </xdr:from>
    <xdr:to>
      <xdr:col>21</xdr:col>
      <xdr:colOff>47625</xdr:colOff>
      <xdr:row>30</xdr:row>
      <xdr:rowOff>28575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xmlns="" id="{9A38EACC-68E1-1E82-C605-15E3B3B09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66675</xdr:colOff>
      <xdr:row>0</xdr:row>
      <xdr:rowOff>0</xdr:rowOff>
    </xdr:from>
    <xdr:to>
      <xdr:col>27</xdr:col>
      <xdr:colOff>66675</xdr:colOff>
      <xdr:row>9</xdr:row>
      <xdr:rowOff>190500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xmlns="" id="{026076FE-EC86-A2CC-9DD2-F9E3707B1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47625</xdr:colOff>
      <xdr:row>10</xdr:row>
      <xdr:rowOff>9525</xdr:rowOff>
    </xdr:from>
    <xdr:to>
      <xdr:col>27</xdr:col>
      <xdr:colOff>47625</xdr:colOff>
      <xdr:row>20</xdr:row>
      <xdr:rowOff>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xmlns="" id="{0C3B1D99-A08F-DB1B-08D7-A0F1CCB71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0</xdr:colOff>
      <xdr:row>20</xdr:row>
      <xdr:rowOff>19050</xdr:rowOff>
    </xdr:from>
    <xdr:to>
      <xdr:col>27</xdr:col>
      <xdr:colOff>0</xdr:colOff>
      <xdr:row>30</xdr:row>
      <xdr:rowOff>9525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xmlns="" id="{81BDABC3-C2E2-B527-89A7-C0594B7B7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0</xdr:colOff>
      <xdr:row>30</xdr:row>
      <xdr:rowOff>19050</xdr:rowOff>
    </xdr:from>
    <xdr:to>
      <xdr:col>27</xdr:col>
      <xdr:colOff>0</xdr:colOff>
      <xdr:row>40</xdr:row>
      <xdr:rowOff>38100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xmlns="" id="{69B927F2-8AC4-0F43-DB3A-4115A349F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104775</xdr:colOff>
      <xdr:row>0</xdr:row>
      <xdr:rowOff>0</xdr:rowOff>
    </xdr:from>
    <xdr:to>
      <xdr:col>33</xdr:col>
      <xdr:colOff>104775</xdr:colOff>
      <xdr:row>9</xdr:row>
      <xdr:rowOff>190500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xmlns="" id="{A07FAFBA-AE78-34C2-ACF7-939DA61C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76200</xdr:colOff>
      <xdr:row>9</xdr:row>
      <xdr:rowOff>190500</xdr:rowOff>
    </xdr:from>
    <xdr:to>
      <xdr:col>33</xdr:col>
      <xdr:colOff>76200</xdr:colOff>
      <xdr:row>19</xdr:row>
      <xdr:rowOff>171450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xmlns="" id="{C61F3F46-6615-D201-E18F-B34D5ECB7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27</xdr:col>
      <xdr:colOff>38100</xdr:colOff>
      <xdr:row>19</xdr:row>
      <xdr:rowOff>171450</xdr:rowOff>
    </xdr:from>
    <xdr:to>
      <xdr:col>33</xdr:col>
      <xdr:colOff>38100</xdr:colOff>
      <xdr:row>29</xdr:row>
      <xdr:rowOff>161925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xmlns="" id="{C502FFE3-2347-A448-3523-72EAFF7CA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0</xdr:colOff>
      <xdr:row>30</xdr:row>
      <xdr:rowOff>76200</xdr:rowOff>
    </xdr:from>
    <xdr:to>
      <xdr:col>21</xdr:col>
      <xdr:colOff>0</xdr:colOff>
      <xdr:row>40</xdr:row>
      <xdr:rowOff>85725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xmlns="" id="{118FA8DD-F8A1-50DF-F69C-351DA8E07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0</xdr:row>
      <xdr:rowOff>19050</xdr:rowOff>
    </xdr:from>
    <xdr:to>
      <xdr:col>15</xdr:col>
      <xdr:colOff>19050</xdr:colOff>
      <xdr:row>10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27715D40-27C9-B2A8-E279-390DBF349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</xdr:colOff>
      <xdr:row>10</xdr:row>
      <xdr:rowOff>38100</xdr:rowOff>
    </xdr:from>
    <xdr:to>
      <xdr:col>15</xdr:col>
      <xdr:colOff>28575</xdr:colOff>
      <xdr:row>20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446999BE-616D-965A-1875-0B6ACC6D7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19050</xdr:colOff>
      <xdr:row>20</xdr:row>
      <xdr:rowOff>76200</xdr:rowOff>
    </xdr:from>
    <xdr:to>
      <xdr:col>15</xdr:col>
      <xdr:colOff>19050</xdr:colOff>
      <xdr:row>30</xdr:row>
      <xdr:rowOff>85725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B74B80CD-62B6-9CD3-D76F-93D65F6BDA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38100</xdr:colOff>
      <xdr:row>30</xdr:row>
      <xdr:rowOff>95250</xdr:rowOff>
    </xdr:from>
    <xdr:to>
      <xdr:col>15</xdr:col>
      <xdr:colOff>38100</xdr:colOff>
      <xdr:row>40</xdr:row>
      <xdr:rowOff>133350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6868C08C-79DE-60C9-398D-3BF5101D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38100</xdr:colOff>
      <xdr:row>0</xdr:row>
      <xdr:rowOff>9525</xdr:rowOff>
    </xdr:from>
    <xdr:to>
      <xdr:col>21</xdr:col>
      <xdr:colOff>38100</xdr:colOff>
      <xdr:row>10</xdr:row>
      <xdr:rowOff>9525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03D0D17A-3EC1-47BD-D8C3-833037B82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47625</xdr:colOff>
      <xdr:row>10</xdr:row>
      <xdr:rowOff>38100</xdr:rowOff>
    </xdr:from>
    <xdr:to>
      <xdr:col>21</xdr:col>
      <xdr:colOff>47625</xdr:colOff>
      <xdr:row>20</xdr:row>
      <xdr:rowOff>38100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xmlns="" id="{2571BB1D-12C1-D7B6-2D8D-C0C33E278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57150</xdr:colOff>
      <xdr:row>0</xdr:row>
      <xdr:rowOff>0</xdr:rowOff>
    </xdr:from>
    <xdr:to>
      <xdr:col>27</xdr:col>
      <xdr:colOff>57150</xdr:colOff>
      <xdr:row>9</xdr:row>
      <xdr:rowOff>190500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xmlns="" id="{D7333FF9-7099-B3CF-BB7B-23F3D0AF9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38100</xdr:colOff>
      <xdr:row>10</xdr:row>
      <xdr:rowOff>9525</xdr:rowOff>
    </xdr:from>
    <xdr:to>
      <xdr:col>27</xdr:col>
      <xdr:colOff>38100</xdr:colOff>
      <xdr:row>20</xdr:row>
      <xdr:rowOff>9525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xmlns="" id="{B2F2F935-1401-A000-6C19-3A1E19869C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47625</xdr:colOff>
      <xdr:row>20</xdr:row>
      <xdr:rowOff>19050</xdr:rowOff>
    </xdr:from>
    <xdr:to>
      <xdr:col>27</xdr:col>
      <xdr:colOff>47625</xdr:colOff>
      <xdr:row>30</xdr:row>
      <xdr:rowOff>9525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xmlns="" id="{3F082266-AF0A-E027-0A18-D9EF40997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28575</xdr:colOff>
      <xdr:row>30</xdr:row>
      <xdr:rowOff>0</xdr:rowOff>
    </xdr:from>
    <xdr:to>
      <xdr:col>27</xdr:col>
      <xdr:colOff>28575</xdr:colOff>
      <xdr:row>40</xdr:row>
      <xdr:rowOff>19050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xmlns="" id="{D23D9A3C-E57B-7060-E6A5-D3075ACBB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28575</xdr:colOff>
      <xdr:row>0</xdr:row>
      <xdr:rowOff>0</xdr:rowOff>
    </xdr:from>
    <xdr:to>
      <xdr:col>33</xdr:col>
      <xdr:colOff>28575</xdr:colOff>
      <xdr:row>9</xdr:row>
      <xdr:rowOff>190500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xmlns="" id="{A745C939-1A27-4559-E50E-1318B82D6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66675</xdr:colOff>
      <xdr:row>10</xdr:row>
      <xdr:rowOff>19050</xdr:rowOff>
    </xdr:from>
    <xdr:to>
      <xdr:col>33</xdr:col>
      <xdr:colOff>66675</xdr:colOff>
      <xdr:row>20</xdr:row>
      <xdr:rowOff>19050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xmlns="" id="{E362DD2C-4111-D292-249B-111BF253B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38100</xdr:colOff>
      <xdr:row>20</xdr:row>
      <xdr:rowOff>66675</xdr:rowOff>
    </xdr:from>
    <xdr:to>
      <xdr:col>21</xdr:col>
      <xdr:colOff>38100</xdr:colOff>
      <xdr:row>30</xdr:row>
      <xdr:rowOff>57150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xmlns="" id="{AE173248-36CE-B423-74F0-22CD67DE3C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0</xdr:row>
      <xdr:rowOff>28575</xdr:rowOff>
    </xdr:from>
    <xdr:to>
      <xdr:col>15</xdr:col>
      <xdr:colOff>9525</xdr:colOff>
      <xdr:row>10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87D7D393-8330-90A7-8376-9B2B44080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</xdr:colOff>
      <xdr:row>10</xdr:row>
      <xdr:rowOff>57150</xdr:rowOff>
    </xdr:from>
    <xdr:to>
      <xdr:col>15</xdr:col>
      <xdr:colOff>9525</xdr:colOff>
      <xdr:row>20</xdr:row>
      <xdr:rowOff>57150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FFD42540-6958-EE89-AF72-696505F47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</xdr:colOff>
      <xdr:row>20</xdr:row>
      <xdr:rowOff>57150</xdr:rowOff>
    </xdr:from>
    <xdr:to>
      <xdr:col>15</xdr:col>
      <xdr:colOff>9525</xdr:colOff>
      <xdr:row>30</xdr:row>
      <xdr:rowOff>66675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B9FB8B31-3F32-7825-88EC-AA26B25C6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38100</xdr:colOff>
      <xdr:row>0</xdr:row>
      <xdr:rowOff>28575</xdr:rowOff>
    </xdr:from>
    <xdr:to>
      <xdr:col>21</xdr:col>
      <xdr:colOff>38100</xdr:colOff>
      <xdr:row>10</xdr:row>
      <xdr:rowOff>38100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05B0F8FE-E6A4-B612-DF0E-88AC93D7C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28575</xdr:colOff>
      <xdr:row>10</xdr:row>
      <xdr:rowOff>28575</xdr:rowOff>
    </xdr:from>
    <xdr:to>
      <xdr:col>21</xdr:col>
      <xdr:colOff>28575</xdr:colOff>
      <xdr:row>20</xdr:row>
      <xdr:rowOff>38100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C45627ED-EB86-AD20-40D4-C5DB80CCE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0</xdr:row>
      <xdr:rowOff>9525</xdr:rowOff>
    </xdr:from>
    <xdr:to>
      <xdr:col>27</xdr:col>
      <xdr:colOff>38100</xdr:colOff>
      <xdr:row>10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xmlns="" id="{013086FC-1E6B-8091-0734-A40670354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38100</xdr:colOff>
      <xdr:row>10</xdr:row>
      <xdr:rowOff>47625</xdr:rowOff>
    </xdr:from>
    <xdr:to>
      <xdr:col>27</xdr:col>
      <xdr:colOff>38100</xdr:colOff>
      <xdr:row>20</xdr:row>
      <xdr:rowOff>57150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xmlns="" id="{CF4E6D78-3230-1015-92CF-E705C80F4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19050</xdr:colOff>
      <xdr:row>20</xdr:row>
      <xdr:rowOff>76200</xdr:rowOff>
    </xdr:from>
    <xdr:to>
      <xdr:col>27</xdr:col>
      <xdr:colOff>19050</xdr:colOff>
      <xdr:row>30</xdr:row>
      <xdr:rowOff>76200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xmlns="" id="{6728308E-F4EC-C661-B775-9349E6D20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47625</xdr:colOff>
      <xdr:row>0</xdr:row>
      <xdr:rowOff>0</xdr:rowOff>
    </xdr:from>
    <xdr:to>
      <xdr:col>33</xdr:col>
      <xdr:colOff>47625</xdr:colOff>
      <xdr:row>9</xdr:row>
      <xdr:rowOff>180975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xmlns="" id="{C11CCD4C-AC57-FBAE-47BB-766BF203C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28575</xdr:colOff>
      <xdr:row>10</xdr:row>
      <xdr:rowOff>9525</xdr:rowOff>
    </xdr:from>
    <xdr:to>
      <xdr:col>33</xdr:col>
      <xdr:colOff>28575</xdr:colOff>
      <xdr:row>20</xdr:row>
      <xdr:rowOff>9525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xmlns="" id="{22C038D3-CA50-AA3E-D496-FC9C5B96C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19050</xdr:colOff>
      <xdr:row>20</xdr:row>
      <xdr:rowOff>66675</xdr:rowOff>
    </xdr:from>
    <xdr:to>
      <xdr:col>21</xdr:col>
      <xdr:colOff>19050</xdr:colOff>
      <xdr:row>30</xdr:row>
      <xdr:rowOff>66675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xmlns="" id="{4925FCE8-93A0-1924-476C-E72EB8D1F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0</xdr:row>
      <xdr:rowOff>0</xdr:rowOff>
    </xdr:from>
    <xdr:to>
      <xdr:col>15</xdr:col>
      <xdr:colOff>19050</xdr:colOff>
      <xdr:row>10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7FBEBCA5-2087-6CD1-A741-6CBE7E25D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10</xdr:row>
      <xdr:rowOff>28575</xdr:rowOff>
    </xdr:from>
    <xdr:to>
      <xdr:col>15</xdr:col>
      <xdr:colOff>19050</xdr:colOff>
      <xdr:row>20</xdr:row>
      <xdr:rowOff>28575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80BB9B46-A90D-79AD-77BE-793095335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28575</xdr:colOff>
      <xdr:row>20</xdr:row>
      <xdr:rowOff>38100</xdr:rowOff>
    </xdr:from>
    <xdr:to>
      <xdr:col>15</xdr:col>
      <xdr:colOff>28575</xdr:colOff>
      <xdr:row>30</xdr:row>
      <xdr:rowOff>47625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DB5B789B-1C1C-00DE-C154-02C118F64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19050</xdr:colOff>
      <xdr:row>30</xdr:row>
      <xdr:rowOff>76200</xdr:rowOff>
    </xdr:from>
    <xdr:to>
      <xdr:col>15</xdr:col>
      <xdr:colOff>19050</xdr:colOff>
      <xdr:row>40</xdr:row>
      <xdr:rowOff>114300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1D365EE4-3851-89E6-6E60-3159645E95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28575</xdr:colOff>
      <xdr:row>0</xdr:row>
      <xdr:rowOff>0</xdr:rowOff>
    </xdr:from>
    <xdr:to>
      <xdr:col>21</xdr:col>
      <xdr:colOff>28575</xdr:colOff>
      <xdr:row>10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D82DDE88-CF11-84FD-EF3C-151B27417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10</xdr:row>
      <xdr:rowOff>19050</xdr:rowOff>
    </xdr:from>
    <xdr:to>
      <xdr:col>21</xdr:col>
      <xdr:colOff>19050</xdr:colOff>
      <xdr:row>20</xdr:row>
      <xdr:rowOff>19050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xmlns="" id="{FEAE145E-8B0A-66FA-A9C1-1A790940F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66675</xdr:colOff>
      <xdr:row>20</xdr:row>
      <xdr:rowOff>76200</xdr:rowOff>
    </xdr:from>
    <xdr:to>
      <xdr:col>21</xdr:col>
      <xdr:colOff>66675</xdr:colOff>
      <xdr:row>30</xdr:row>
      <xdr:rowOff>85725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xmlns="" id="{56E26654-1D56-7E79-24E8-EC05159A1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76200</xdr:colOff>
      <xdr:row>30</xdr:row>
      <xdr:rowOff>104775</xdr:rowOff>
    </xdr:from>
    <xdr:to>
      <xdr:col>21</xdr:col>
      <xdr:colOff>76200</xdr:colOff>
      <xdr:row>40</xdr:row>
      <xdr:rowOff>123825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xmlns="" id="{762D887F-6F56-A1E5-B05F-14BEAAA35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38100</xdr:colOff>
      <xdr:row>40</xdr:row>
      <xdr:rowOff>142875</xdr:rowOff>
    </xdr:from>
    <xdr:to>
      <xdr:col>15</xdr:col>
      <xdr:colOff>38100</xdr:colOff>
      <xdr:row>50</xdr:row>
      <xdr:rowOff>161925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xmlns="" id="{D5EDEAE0-6B1C-0743-B312-7C068C9E3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971550</xdr:colOff>
      <xdr:row>0</xdr:row>
      <xdr:rowOff>0</xdr:rowOff>
    </xdr:from>
    <xdr:to>
      <xdr:col>14</xdr:col>
      <xdr:colOff>590550</xdr:colOff>
      <xdr:row>10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F1444E07-8569-AEAA-1F6C-C98D2F108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</xdr:colOff>
      <xdr:row>10</xdr:row>
      <xdr:rowOff>57150</xdr:rowOff>
    </xdr:from>
    <xdr:to>
      <xdr:col>15</xdr:col>
      <xdr:colOff>28575</xdr:colOff>
      <xdr:row>20</xdr:row>
      <xdr:rowOff>47625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3370C708-3C1E-C29A-643C-A51C1A73D2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590550</xdr:colOff>
      <xdr:row>0</xdr:row>
      <xdr:rowOff>28575</xdr:rowOff>
    </xdr:from>
    <xdr:to>
      <xdr:col>20</xdr:col>
      <xdr:colOff>590550</xdr:colOff>
      <xdr:row>10</xdr:row>
      <xdr:rowOff>28575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8CA64B27-0CE1-C897-5A86-A1425169A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95250</xdr:colOff>
      <xdr:row>10</xdr:row>
      <xdr:rowOff>95250</xdr:rowOff>
    </xdr:from>
    <xdr:to>
      <xdr:col>21</xdr:col>
      <xdr:colOff>95250</xdr:colOff>
      <xdr:row>20</xdr:row>
      <xdr:rowOff>104775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36E5B7C5-E915-7A1A-0267-064034F7C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76200</xdr:colOff>
      <xdr:row>19</xdr:row>
      <xdr:rowOff>180975</xdr:rowOff>
    </xdr:from>
    <xdr:to>
      <xdr:col>15</xdr:col>
      <xdr:colOff>76200</xdr:colOff>
      <xdr:row>30</xdr:row>
      <xdr:rowOff>9525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A85ADB5D-BDD1-BF71-711B-5D8BE8A5C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0</xdr:row>
      <xdr:rowOff>19050</xdr:rowOff>
    </xdr:from>
    <xdr:to>
      <xdr:col>15</xdr:col>
      <xdr:colOff>9525</xdr:colOff>
      <xdr:row>10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DF9309E5-D856-50CC-8ACC-50711E18B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10</xdr:row>
      <xdr:rowOff>47625</xdr:rowOff>
    </xdr:from>
    <xdr:to>
      <xdr:col>15</xdr:col>
      <xdr:colOff>0</xdr:colOff>
      <xdr:row>20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9C8E679E-1682-6AAC-6E86-27EFDB3E5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28575</xdr:colOff>
      <xdr:row>20</xdr:row>
      <xdr:rowOff>38100</xdr:rowOff>
    </xdr:from>
    <xdr:to>
      <xdr:col>15</xdr:col>
      <xdr:colOff>28575</xdr:colOff>
      <xdr:row>30</xdr:row>
      <xdr:rowOff>57150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037D5C91-0DB1-8B65-9A08-B1ED913A8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38100</xdr:colOff>
      <xdr:row>0</xdr:row>
      <xdr:rowOff>47625</xdr:rowOff>
    </xdr:from>
    <xdr:to>
      <xdr:col>21</xdr:col>
      <xdr:colOff>38100</xdr:colOff>
      <xdr:row>10</xdr:row>
      <xdr:rowOff>57150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E294C3C7-BAC2-3216-0146-7A00FA1B8A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10</xdr:row>
      <xdr:rowOff>47625</xdr:rowOff>
    </xdr:from>
    <xdr:to>
      <xdr:col>21</xdr:col>
      <xdr:colOff>0</xdr:colOff>
      <xdr:row>20</xdr:row>
      <xdr:rowOff>47625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22CE7104-2857-169D-3A0D-4001E7CF55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20</xdr:row>
      <xdr:rowOff>66675</xdr:rowOff>
    </xdr:from>
    <xdr:to>
      <xdr:col>21</xdr:col>
      <xdr:colOff>19050</xdr:colOff>
      <xdr:row>30</xdr:row>
      <xdr:rowOff>85725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xmlns="" id="{96548D0C-198C-DF88-7314-6FC77E60B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30</xdr:row>
      <xdr:rowOff>66675</xdr:rowOff>
    </xdr:from>
    <xdr:to>
      <xdr:col>15</xdr:col>
      <xdr:colOff>0</xdr:colOff>
      <xdr:row>40</xdr:row>
      <xdr:rowOff>95250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xmlns="" id="{B07154A7-0703-8EA4-CAE5-7F693903D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0</xdr:row>
      <xdr:rowOff>0</xdr:rowOff>
    </xdr:from>
    <xdr:to>
      <xdr:col>15</xdr:col>
      <xdr:colOff>47625</xdr:colOff>
      <xdr:row>10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2DB9B209-B22F-CB54-9E1F-38144DBD0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10</xdr:row>
      <xdr:rowOff>28575</xdr:rowOff>
    </xdr:from>
    <xdr:to>
      <xdr:col>15</xdr:col>
      <xdr:colOff>38100</xdr:colOff>
      <xdr:row>20</xdr:row>
      <xdr:rowOff>19050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88F5EF53-FCBD-E6E9-ACC4-A07408B18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76200</xdr:colOff>
      <xdr:row>0</xdr:row>
      <xdr:rowOff>0</xdr:rowOff>
    </xdr:from>
    <xdr:to>
      <xdr:col>21</xdr:col>
      <xdr:colOff>76200</xdr:colOff>
      <xdr:row>10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C4165C2C-1468-DD3A-15C7-153EA5E663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57150</xdr:colOff>
      <xdr:row>10</xdr:row>
      <xdr:rowOff>19050</xdr:rowOff>
    </xdr:from>
    <xdr:to>
      <xdr:col>21</xdr:col>
      <xdr:colOff>57150</xdr:colOff>
      <xdr:row>20</xdr:row>
      <xdr:rowOff>28575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FC9EFE1C-3BA8-729F-9D10-599EA895A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28575</xdr:colOff>
      <xdr:row>20</xdr:row>
      <xdr:rowOff>47625</xdr:rowOff>
    </xdr:from>
    <xdr:to>
      <xdr:col>15</xdr:col>
      <xdr:colOff>28575</xdr:colOff>
      <xdr:row>30</xdr:row>
      <xdr:rowOff>66675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DD29BCEA-CC7C-65E4-A164-16A028D6F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0</xdr:row>
      <xdr:rowOff>0</xdr:rowOff>
    </xdr:from>
    <xdr:to>
      <xdr:col>15</xdr:col>
      <xdr:colOff>28575</xdr:colOff>
      <xdr:row>10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2F20D496-9A79-C159-9031-45581F841C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10</xdr:row>
      <xdr:rowOff>9525</xdr:rowOff>
    </xdr:from>
    <xdr:to>
      <xdr:col>15</xdr:col>
      <xdr:colOff>66675</xdr:colOff>
      <xdr:row>20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7A697378-1E32-3332-97BF-6D5A5515B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76200</xdr:colOff>
      <xdr:row>20</xdr:row>
      <xdr:rowOff>9525</xdr:rowOff>
    </xdr:from>
    <xdr:to>
      <xdr:col>15</xdr:col>
      <xdr:colOff>76200</xdr:colOff>
      <xdr:row>30</xdr:row>
      <xdr:rowOff>28575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83C76430-14EF-EC46-6892-0F47F1FAF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66675</xdr:colOff>
      <xdr:row>0</xdr:row>
      <xdr:rowOff>28575</xdr:rowOff>
    </xdr:from>
    <xdr:to>
      <xdr:col>21</xdr:col>
      <xdr:colOff>66675</xdr:colOff>
      <xdr:row>10</xdr:row>
      <xdr:rowOff>38100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F6A16D1D-D015-E4DD-2CED-F0D7A73AA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95250</xdr:colOff>
      <xdr:row>10</xdr:row>
      <xdr:rowOff>76200</xdr:rowOff>
    </xdr:from>
    <xdr:to>
      <xdr:col>21</xdr:col>
      <xdr:colOff>95250</xdr:colOff>
      <xdr:row>20</xdr:row>
      <xdr:rowOff>76200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415568DA-6B42-B09F-3BB2-1791CAC6C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85725</xdr:colOff>
      <xdr:row>20</xdr:row>
      <xdr:rowOff>47625</xdr:rowOff>
    </xdr:from>
    <xdr:to>
      <xdr:col>21</xdr:col>
      <xdr:colOff>85725</xdr:colOff>
      <xdr:row>30</xdr:row>
      <xdr:rowOff>66675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xmlns="" id="{A82754EC-B9BC-694C-24C1-CF88C8029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19050</xdr:colOff>
      <xdr:row>30</xdr:row>
      <xdr:rowOff>19050</xdr:rowOff>
    </xdr:from>
    <xdr:to>
      <xdr:col>15</xdr:col>
      <xdr:colOff>19050</xdr:colOff>
      <xdr:row>40</xdr:row>
      <xdr:rowOff>47625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xmlns="" id="{22C555D6-8C2B-5EFD-686E-1343C63BA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971550</xdr:colOff>
      <xdr:row>0</xdr:row>
      <xdr:rowOff>0</xdr:rowOff>
    </xdr:from>
    <xdr:to>
      <xdr:col>14</xdr:col>
      <xdr:colOff>590550</xdr:colOff>
      <xdr:row>10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3BE02EB8-8D1F-DF6B-3773-72C76E168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</xdr:colOff>
      <xdr:row>10</xdr:row>
      <xdr:rowOff>19050</xdr:rowOff>
    </xdr:from>
    <xdr:to>
      <xdr:col>15</xdr:col>
      <xdr:colOff>28575</xdr:colOff>
      <xdr:row>20</xdr:row>
      <xdr:rowOff>9525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98F3D3D1-B7D8-DAE9-4E44-00639BF71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571500</xdr:colOff>
      <xdr:row>0</xdr:row>
      <xdr:rowOff>28575</xdr:rowOff>
    </xdr:from>
    <xdr:to>
      <xdr:col>20</xdr:col>
      <xdr:colOff>571500</xdr:colOff>
      <xdr:row>10</xdr:row>
      <xdr:rowOff>28575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EA26CF55-EAC3-D9C6-0FEC-445C391A99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28575</xdr:colOff>
      <xdr:row>10</xdr:row>
      <xdr:rowOff>19050</xdr:rowOff>
    </xdr:from>
    <xdr:to>
      <xdr:col>21</xdr:col>
      <xdr:colOff>28575</xdr:colOff>
      <xdr:row>20</xdr:row>
      <xdr:rowOff>28575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8B25AB1B-DA8E-C621-A07D-1F826F1D5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76200</xdr:colOff>
      <xdr:row>20</xdr:row>
      <xdr:rowOff>38100</xdr:rowOff>
    </xdr:from>
    <xdr:to>
      <xdr:col>15</xdr:col>
      <xdr:colOff>76200</xdr:colOff>
      <xdr:row>30</xdr:row>
      <xdr:rowOff>57150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0192E168-9EB9-2945-5E7B-817BCD50F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0</xdr:row>
      <xdr:rowOff>0</xdr:rowOff>
    </xdr:from>
    <xdr:to>
      <xdr:col>15</xdr:col>
      <xdr:colOff>57150</xdr:colOff>
      <xdr:row>10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329CC6C0-4B0A-A6C5-FDFE-FEA459DDA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10</xdr:row>
      <xdr:rowOff>38100</xdr:rowOff>
    </xdr:from>
    <xdr:to>
      <xdr:col>15</xdr:col>
      <xdr:colOff>66675</xdr:colOff>
      <xdr:row>20</xdr:row>
      <xdr:rowOff>28575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3B355D59-9E28-B742-26C5-6C414E1EB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142875</xdr:colOff>
      <xdr:row>0</xdr:row>
      <xdr:rowOff>114300</xdr:rowOff>
    </xdr:from>
    <xdr:to>
      <xdr:col>21</xdr:col>
      <xdr:colOff>142875</xdr:colOff>
      <xdr:row>10</xdr:row>
      <xdr:rowOff>114300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1814880D-9277-BAF5-587C-96DC45DFD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400050</xdr:colOff>
      <xdr:row>11</xdr:row>
      <xdr:rowOff>114300</xdr:rowOff>
    </xdr:from>
    <xdr:to>
      <xdr:col>21</xdr:col>
      <xdr:colOff>400050</xdr:colOff>
      <xdr:row>21</xdr:row>
      <xdr:rowOff>123825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57EC98A4-0672-946E-9DEC-AACDF77E6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533400</xdr:colOff>
      <xdr:row>21</xdr:row>
      <xdr:rowOff>47625</xdr:rowOff>
    </xdr:from>
    <xdr:to>
      <xdr:col>15</xdr:col>
      <xdr:colOff>533400</xdr:colOff>
      <xdr:row>31</xdr:row>
      <xdr:rowOff>66675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7FE9C5DF-08B7-927C-F684-B4E62E50C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0</xdr:row>
      <xdr:rowOff>0</xdr:rowOff>
    </xdr:from>
    <xdr:to>
      <xdr:col>15</xdr:col>
      <xdr:colOff>9525</xdr:colOff>
      <xdr:row>10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6691B189-0D8E-3321-F4AC-DEA41EA54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</xdr:colOff>
      <xdr:row>10</xdr:row>
      <xdr:rowOff>0</xdr:rowOff>
    </xdr:from>
    <xdr:to>
      <xdr:col>15</xdr:col>
      <xdr:colOff>9525</xdr:colOff>
      <xdr:row>19</xdr:row>
      <xdr:rowOff>180975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1FB02DEA-F873-D5EB-683E-ED3457C54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47625</xdr:colOff>
      <xdr:row>0</xdr:row>
      <xdr:rowOff>9525</xdr:rowOff>
    </xdr:from>
    <xdr:to>
      <xdr:col>21</xdr:col>
      <xdr:colOff>47625</xdr:colOff>
      <xdr:row>10</xdr:row>
      <xdr:rowOff>9525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CDC36594-478F-6143-7DF7-2BD7762F2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85725</xdr:colOff>
      <xdr:row>10</xdr:row>
      <xdr:rowOff>114300</xdr:rowOff>
    </xdr:from>
    <xdr:to>
      <xdr:col>21</xdr:col>
      <xdr:colOff>85725</xdr:colOff>
      <xdr:row>20</xdr:row>
      <xdr:rowOff>123825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C778D8D3-4992-40A2-0641-5D3112FE8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200025</xdr:colOff>
      <xdr:row>20</xdr:row>
      <xdr:rowOff>66675</xdr:rowOff>
    </xdr:from>
    <xdr:to>
      <xdr:col>15</xdr:col>
      <xdr:colOff>200025</xdr:colOff>
      <xdr:row>30</xdr:row>
      <xdr:rowOff>85725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8F7396AA-DC86-6667-4CF6-D04EA6DC3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0</xdr:row>
      <xdr:rowOff>0</xdr:rowOff>
    </xdr:from>
    <xdr:to>
      <xdr:col>15</xdr:col>
      <xdr:colOff>28575</xdr:colOff>
      <xdr:row>10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420223BE-2421-501E-7DBE-FE96A2843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9</xdr:row>
      <xdr:rowOff>171450</xdr:rowOff>
    </xdr:from>
    <xdr:to>
      <xdr:col>15</xdr:col>
      <xdr:colOff>76200</xdr:colOff>
      <xdr:row>19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6DD5C6C0-D605-A595-77F9-6BAB08D74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76200</xdr:colOff>
      <xdr:row>0</xdr:row>
      <xdr:rowOff>0</xdr:rowOff>
    </xdr:from>
    <xdr:to>
      <xdr:col>21</xdr:col>
      <xdr:colOff>76200</xdr:colOff>
      <xdr:row>10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976B327A-3933-0E2F-B73E-3DFFEE010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104775</xdr:colOff>
      <xdr:row>10</xdr:row>
      <xdr:rowOff>133350</xdr:rowOff>
    </xdr:from>
    <xdr:to>
      <xdr:col>21</xdr:col>
      <xdr:colOff>104775</xdr:colOff>
      <xdr:row>20</xdr:row>
      <xdr:rowOff>142875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4A64CA42-9706-9FC1-B30D-1A90A073B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47625</xdr:colOff>
      <xdr:row>20</xdr:row>
      <xdr:rowOff>9525</xdr:rowOff>
    </xdr:from>
    <xdr:to>
      <xdr:col>15</xdr:col>
      <xdr:colOff>47625</xdr:colOff>
      <xdr:row>30</xdr:row>
      <xdr:rowOff>28575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xmlns="" id="{AEFAAD1A-4E5A-A077-D9F6-7D51783EA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733425</xdr:colOff>
          <xdr:row>157</xdr:row>
          <xdr:rowOff>19050</xdr:rowOff>
        </xdr:from>
        <xdr:to>
          <xdr:col>6</xdr:col>
          <xdr:colOff>733425</xdr:colOff>
          <xdr:row>158</xdr:row>
          <xdr:rowOff>219075</xdr:rowOff>
        </xdr:to>
        <xdr:sp macro="" textlink="">
          <xdr:nvSpPr>
            <xdr:cNvPr id="39937" name="Object 1" hidden="1">
              <a:extLst>
                <a:ext uri="{63B3BB69-23CF-44E3-9099-C40C66FF867C}">
                  <a14:compatExt spid="_x0000_s39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942975</xdr:colOff>
          <xdr:row>195</xdr:row>
          <xdr:rowOff>171450</xdr:rowOff>
        </xdr:from>
        <xdr:to>
          <xdr:col>6</xdr:col>
          <xdr:colOff>942975</xdr:colOff>
          <xdr:row>198</xdr:row>
          <xdr:rowOff>133350</xdr:rowOff>
        </xdr:to>
        <xdr:sp macro="" textlink="">
          <xdr:nvSpPr>
            <xdr:cNvPr id="39938" name="Object 2" hidden="1">
              <a:extLst>
                <a:ext uri="{63B3BB69-23CF-44E3-9099-C40C66FF867C}">
                  <a14:compatExt spid="_x0000_s39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942975</xdr:colOff>
          <xdr:row>233</xdr:row>
          <xdr:rowOff>57150</xdr:rowOff>
        </xdr:from>
        <xdr:to>
          <xdr:col>6</xdr:col>
          <xdr:colOff>942975</xdr:colOff>
          <xdr:row>236</xdr:row>
          <xdr:rowOff>19050</xdr:rowOff>
        </xdr:to>
        <xdr:sp macro="" textlink="">
          <xdr:nvSpPr>
            <xdr:cNvPr id="39939" name="Object 3" hidden="1">
              <a:extLst>
                <a:ext uri="{63B3BB69-23CF-44E3-9099-C40C66FF867C}">
                  <a14:compatExt spid="_x0000_s39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160020</xdr:colOff>
      <xdr:row>41</xdr:row>
      <xdr:rowOff>68580</xdr:rowOff>
    </xdr:from>
    <xdr:to>
      <xdr:col>37</xdr:col>
      <xdr:colOff>68580</xdr:colOff>
      <xdr:row>58</xdr:row>
      <xdr:rowOff>34248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52080" y="7620000"/>
          <a:ext cx="4084320" cy="3074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828156</xdr:colOff>
      <xdr:row>5</xdr:row>
      <xdr:rowOff>9405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152381" cy="96190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142</xdr:row>
      <xdr:rowOff>9525</xdr:rowOff>
    </xdr:from>
    <xdr:to>
      <xdr:col>5</xdr:col>
      <xdr:colOff>155663</xdr:colOff>
      <xdr:row>146</xdr:row>
      <xdr:rowOff>123825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12975"/>
          <a:ext cx="5365838" cy="8763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292</xdr:row>
          <xdr:rowOff>66675</xdr:rowOff>
        </xdr:from>
        <xdr:to>
          <xdr:col>7</xdr:col>
          <xdr:colOff>28575</xdr:colOff>
          <xdr:row>294</xdr:row>
          <xdr:rowOff>123825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1143000</xdr:colOff>
          <xdr:row>387</xdr:row>
          <xdr:rowOff>95250</xdr:rowOff>
        </xdr:from>
        <xdr:to>
          <xdr:col>4</xdr:col>
          <xdr:colOff>847725</xdr:colOff>
          <xdr:row>389</xdr:row>
          <xdr:rowOff>171450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57150</xdr:colOff>
          <xdr:row>422</xdr:row>
          <xdr:rowOff>171450</xdr:rowOff>
        </xdr:from>
        <xdr:to>
          <xdr:col>8</xdr:col>
          <xdr:colOff>0</xdr:colOff>
          <xdr:row>425</xdr:row>
          <xdr:rowOff>19050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rosstat.gov.ru/storage/mediabank/05-05_2017-2021.xls" TargetMode="External"/><Relationship Id="rId13" Type="http://schemas.openxmlformats.org/officeDocument/2006/relationships/hyperlink" Target="https://mosstat.gks.ru/storage/mediabank/ZiiqV8YR/&#1058;&#1086;&#1074;&#1072;&#1088;&#1085;&#1072;&#1103;%20&#1089;&#1090;&#1088;&#1091;&#1082;&#1090;&#1091;&#1088;&#1072;%20&#1101;&#1082;&#1089;&#1087;&#1086;&#1088;&#1090;&#1072;%20&#1080;%20&#1080;&#1084;&#1087;&#1086;&#1088;&#1090;&#1072;%20&#1075;.%20&#1052;&#1086;&#1089;&#1082;&#1074;&#1099;%20&#1079;&#1072;%202016-2020%20&#1075;&#1075;..docx" TargetMode="External"/><Relationship Id="rId18" Type="http://schemas.openxmlformats.org/officeDocument/2006/relationships/hyperlink" Target="https://mosstat.gks.ru/storage/mediabank/&#1045;&#1078;&#1077;&#1075;&#1086;&#1076;&#1085;&#1080;&#1082;_2014.pdf" TargetMode="External"/><Relationship Id="rId3" Type="http://schemas.openxmlformats.org/officeDocument/2006/relationships/hyperlink" Target="https://www.gks.ru/bgd/regl/B11_14p/IssWWW.exe/Stg/d03/24-01.htm" TargetMode="External"/><Relationship Id="rId21" Type="http://schemas.openxmlformats.org/officeDocument/2006/relationships/hyperlink" Target="https://ehd.moscow/index.php?id_src=355&amp;id_ind=2312&amp;id_tab=1&amp;action=show_details_open&amp;show=inds&amp;show_full=1&amp;exist=1&amp;source=-9993&amp;id_root%5b0%5d=355_355&amp;id_root%5b1%5d=355_2312" TargetMode="External"/><Relationship Id="rId7" Type="http://schemas.openxmlformats.org/officeDocument/2006/relationships/hyperlink" Target="https://rosstat.gov.ru/storage/mediabank/05-05.xls" TargetMode="External"/><Relationship Id="rId12" Type="http://schemas.openxmlformats.org/officeDocument/2006/relationships/hyperlink" Target="https://mosstat.gks.ru/storage/mediabank/ZiiqV8YR/&#1058;&#1086;&#1074;&#1072;&#1088;&#1085;&#1072;&#1103;%20&#1089;&#1090;&#1088;&#1091;&#1082;&#1090;&#1091;&#1088;&#1072;%20&#1101;&#1082;&#1089;&#1087;&#1086;&#1088;&#1090;&#1072;%20&#1080;%20&#1080;&#1084;&#1087;&#1086;&#1088;&#1090;&#1072;%20&#1075;.%20&#1052;&#1086;&#1089;&#1082;&#1074;&#1099;%20&#1079;&#1072;%202016-2020%20&#1075;&#1075;..docx" TargetMode="External"/><Relationship Id="rId17" Type="http://schemas.openxmlformats.org/officeDocument/2006/relationships/hyperlink" Target="https://istmat.org/files/uploads/54000/moskovskiy_statisticheskiy_ezhegodnik_2018.pdf" TargetMode="External"/><Relationship Id="rId25" Type="http://schemas.openxmlformats.org/officeDocument/2006/relationships/hyperlink" Target="https://istmat.org/files/uploads/53999/moskovskiy_statisticheskiy_ezhegodnik_2010.pdf" TargetMode="External"/><Relationship Id="rId2" Type="http://schemas.openxmlformats.org/officeDocument/2006/relationships/hyperlink" Target="https://www.gks.ru/bgd/regl/B07_36/IssWWW.exe/Stg/d01/03-04.htm" TargetMode="External"/><Relationship Id="rId16" Type="http://schemas.openxmlformats.org/officeDocument/2006/relationships/hyperlink" Target="http://www.m-economy.ru/art.php?nArtId=3778" TargetMode="External"/><Relationship Id="rId20" Type="http://schemas.openxmlformats.org/officeDocument/2006/relationships/hyperlink" Target="https://www.asv.org.ru/agency/statistics?group=&amp;regions=45000&amp;year=2005,2021" TargetMode="External"/><Relationship Id="rId1" Type="http://schemas.openxmlformats.org/officeDocument/2006/relationships/hyperlink" Target="https://rosstat.gov.ru/storage/mediabank/VRP_.xlsx" TargetMode="External"/><Relationship Id="rId6" Type="http://schemas.openxmlformats.org/officeDocument/2006/relationships/hyperlink" Target="https://mosstat.gks.ru/storage/mediabank/&#1044;&#1080;&#1085;&#1072;&#1084;&#1080;&#1082;&#1072;%20&#1076;&#1077;&#1085;&#1077;&#1078;&#1085;&#1099;&#1093;%20&#1076;&#1086;&#1093;&#1086;&#1076;&#1086;&#1074;%20&#1085;&#1072;&#1089;&#1077;&#1083;&#1077;&#1085;&#1080;&#1103;%20&#1075;.%20&#1052;&#1086;&#1089;&#1082;&#1074;&#1099;%20&#1079;&#1072;%202014-2021%20&#1075;&#1075;..xlsx" TargetMode="External"/><Relationship Id="rId11" Type="http://schemas.openxmlformats.org/officeDocument/2006/relationships/hyperlink" Target="https://rosstat.gov.ru/storage/mediabank/nauka-5.xlsx" TargetMode="External"/><Relationship Id="rId24" Type="http://schemas.openxmlformats.org/officeDocument/2006/relationships/hyperlink" Target="https://ehd.moscow/index.php?id_src=377&amp;id_ind=23&amp;id_tab=1&amp;action=show_details_open&amp;show=inds&amp;show_full=1&amp;exist=1&amp;source=-9999&amp;id_root%5b0%5d=377_377&amp;id_root%5b1%5d=377_23" TargetMode="External"/><Relationship Id="rId5" Type="http://schemas.openxmlformats.org/officeDocument/2006/relationships/hyperlink" Target="https://mosstat.gks.ru/storage/mediabank/&#1045;&#1078;&#1077;&#1075;&#1086;&#1076;&#1085;&#1080;&#1082;_2014.pdf" TargetMode="External"/><Relationship Id="rId15" Type="http://schemas.openxmlformats.org/officeDocument/2006/relationships/hyperlink" Target="https://mosstat.gks.ru/storage/mediabank/nal_of_pus(37).xlsx" TargetMode="External"/><Relationship Id="rId23" Type="http://schemas.openxmlformats.org/officeDocument/2006/relationships/hyperlink" Target="https://ehd.moscow/index.php?DIM_1645_1=1,4,5,6&amp;id_src=271&amp;id_ind=692437210&amp;id_tab=1&amp;action=show_details_open&amp;show=inds&amp;show_full=1&amp;exist=1&amp;source=-9999&amp;id_root%5b0%5d=271_271&amp;id_root%5b1%5d=271_692437210" TargetMode="External"/><Relationship Id="rId10" Type="http://schemas.openxmlformats.org/officeDocument/2006/relationships/hyperlink" Target="https://rosstat.gov.ru/storage/mediabank/innov-3.xls" TargetMode="External"/><Relationship Id="rId19" Type="http://schemas.openxmlformats.org/officeDocument/2006/relationships/hyperlink" Target="https://mosstat.gks.ru/storage/mediabank/&#1045;&#1078;&#1077;&#1075;&#1086;&#1076;&#1085;&#1080;&#1082;_2014.pdf" TargetMode="External"/><Relationship Id="rId4" Type="http://schemas.openxmlformats.org/officeDocument/2006/relationships/hyperlink" Target="https://rosstat.gov.ru/storage/mediabank/Invest_sub.xlsx" TargetMode="External"/><Relationship Id="rId9" Type="http://schemas.openxmlformats.org/officeDocument/2006/relationships/hyperlink" Target="https://mosstat.gks.ru/storage/mediabank/st_izn_of(29).xlsx" TargetMode="External"/><Relationship Id="rId14" Type="http://schemas.openxmlformats.org/officeDocument/2006/relationships/hyperlink" Target="https://data.mos.ru/opendata/dinamika-izmeneniya-velichiny-projitochnogo-minimuma" TargetMode="External"/><Relationship Id="rId22" Type="http://schemas.openxmlformats.org/officeDocument/2006/relationships/hyperlink" Target="https://rosstat.gov.ru/folder/210/document/1320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0.xml"/><Relationship Id="rId6" Type="http://schemas.openxmlformats.org/officeDocument/2006/relationships/oleObject" Target="../embeddings/oleObject3.bin"/><Relationship Id="rId5" Type="http://schemas.openxmlformats.org/officeDocument/2006/relationships/oleObject" Target="../embeddings/oleObject2.bin"/><Relationship Id="rId4" Type="http://schemas.openxmlformats.org/officeDocument/2006/relationships/image" Target="../media/image5.emf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5.xml"/><Relationship Id="rId6" Type="http://schemas.openxmlformats.org/officeDocument/2006/relationships/oleObject" Target="../embeddings/oleObject6.bin"/><Relationship Id="rId5" Type="http://schemas.openxmlformats.org/officeDocument/2006/relationships/oleObject" Target="../embeddings/oleObject5.bin"/><Relationship Id="rId4" Type="http://schemas.openxmlformats.org/officeDocument/2006/relationships/image" Target="../media/image5.emf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7.xml"/><Relationship Id="rId6" Type="http://schemas.openxmlformats.org/officeDocument/2006/relationships/oleObject" Target="../embeddings/oleObject9.bin"/><Relationship Id="rId5" Type="http://schemas.openxmlformats.org/officeDocument/2006/relationships/oleObject" Target="../embeddings/oleObject8.bin"/><Relationship Id="rId4" Type="http://schemas.openxmlformats.org/officeDocument/2006/relationships/image" Target="../media/image5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T43"/>
  <sheetViews>
    <sheetView topLeftCell="A10" workbookViewId="0">
      <selection activeCell="V26" sqref="V26"/>
    </sheetView>
  </sheetViews>
  <sheetFormatPr defaultRowHeight="15" x14ac:dyDescent="0.25"/>
  <sheetData>
    <row r="1" spans="1:20" x14ac:dyDescent="0.25">
      <c r="A1" t="s">
        <v>6</v>
      </c>
    </row>
    <row r="3" spans="1:20" x14ac:dyDescent="0.25">
      <c r="A3" s="1" t="s">
        <v>2</v>
      </c>
    </row>
    <row r="4" spans="1:20" ht="15" customHeight="1" x14ac:dyDescent="0.25">
      <c r="A4" s="286" t="s">
        <v>5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</row>
    <row r="5" spans="1:20" ht="51" customHeight="1" x14ac:dyDescent="0.25">
      <c r="A5" s="285" t="s">
        <v>22</v>
      </c>
      <c r="B5" s="285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"/>
      <c r="T5" s="2"/>
    </row>
    <row r="6" spans="1:20" x14ac:dyDescent="0.25">
      <c r="A6" s="285"/>
      <c r="B6" s="285"/>
      <c r="C6" s="285"/>
      <c r="D6" s="285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"/>
      <c r="T6" s="2"/>
    </row>
    <row r="7" spans="1:20" x14ac:dyDescent="0.25">
      <c r="A7" s="285"/>
      <c r="B7" s="285"/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"/>
      <c r="T7" s="2"/>
    </row>
    <row r="9" spans="1:20" x14ac:dyDescent="0.25">
      <c r="A9" s="1" t="s">
        <v>3</v>
      </c>
    </row>
    <row r="10" spans="1:20" x14ac:dyDescent="0.25">
      <c r="A10" t="s">
        <v>4</v>
      </c>
    </row>
    <row r="11" spans="1:20" x14ac:dyDescent="0.25">
      <c r="A11" t="s">
        <v>7</v>
      </c>
    </row>
    <row r="12" spans="1:20" x14ac:dyDescent="0.25">
      <c r="A12" t="s">
        <v>8</v>
      </c>
    </row>
    <row r="13" spans="1:20" x14ac:dyDescent="0.25">
      <c r="A13" t="s">
        <v>9</v>
      </c>
    </row>
    <row r="14" spans="1:20" x14ac:dyDescent="0.25">
      <c r="A14" t="s">
        <v>10</v>
      </c>
    </row>
    <row r="16" spans="1:20" x14ac:dyDescent="0.25">
      <c r="A16" t="s">
        <v>20</v>
      </c>
    </row>
    <row r="18" spans="1:16" x14ac:dyDescent="0.25">
      <c r="A18" t="s">
        <v>19</v>
      </c>
    </row>
    <row r="19" spans="1:16" ht="15.75" thickBot="1" x14ac:dyDescent="0.3"/>
    <row r="20" spans="1:16" ht="26.25" thickBot="1" x14ac:dyDescent="0.45">
      <c r="A20" s="106"/>
      <c r="B20" s="282"/>
      <c r="C20" s="282"/>
      <c r="D20" s="282"/>
      <c r="E20" s="282"/>
      <c r="F20" s="282"/>
      <c r="G20" s="282"/>
      <c r="H20" s="284" t="s">
        <v>321</v>
      </c>
      <c r="I20" s="282"/>
      <c r="J20" s="282"/>
      <c r="K20" s="282"/>
      <c r="L20" s="282"/>
      <c r="M20" s="282"/>
      <c r="N20" s="282"/>
      <c r="O20" s="282"/>
      <c r="P20" s="283"/>
    </row>
    <row r="21" spans="1:16" x14ac:dyDescent="0.25">
      <c r="A21" s="274"/>
      <c r="B21" s="275" t="s">
        <v>283</v>
      </c>
      <c r="C21" s="276"/>
      <c r="D21" s="276"/>
      <c r="E21" s="276"/>
      <c r="F21" s="276"/>
      <c r="G21" s="276"/>
      <c r="H21" s="276"/>
      <c r="I21" s="276"/>
      <c r="J21" s="276"/>
      <c r="K21" s="276"/>
      <c r="L21" s="276"/>
      <c r="M21" s="276"/>
      <c r="N21" s="276"/>
      <c r="O21" s="276"/>
      <c r="P21" s="277"/>
    </row>
    <row r="22" spans="1:16" x14ac:dyDescent="0.25">
      <c r="A22" s="274"/>
      <c r="B22" s="275" t="s">
        <v>284</v>
      </c>
      <c r="C22" s="276"/>
      <c r="D22" s="276"/>
      <c r="E22" s="276"/>
      <c r="F22" s="276"/>
      <c r="G22" s="276"/>
      <c r="H22" s="276"/>
      <c r="I22" s="276"/>
      <c r="J22" s="276"/>
      <c r="K22" s="276"/>
      <c r="L22" s="276"/>
      <c r="M22" s="276"/>
      <c r="N22" s="276"/>
      <c r="O22" s="276"/>
      <c r="P22" s="277"/>
    </row>
    <row r="23" spans="1:16" x14ac:dyDescent="0.25">
      <c r="A23" s="274"/>
      <c r="B23" s="276"/>
      <c r="C23" s="276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277"/>
    </row>
    <row r="24" spans="1:16" x14ac:dyDescent="0.25">
      <c r="A24" s="274"/>
      <c r="B24" s="276" t="s">
        <v>322</v>
      </c>
      <c r="C24" s="276"/>
      <c r="D24" s="276"/>
      <c r="E24" s="276"/>
      <c r="F24" s="276"/>
      <c r="G24" s="276" t="s">
        <v>323</v>
      </c>
      <c r="H24" s="276"/>
      <c r="I24" s="276"/>
      <c r="J24" s="276"/>
      <c r="K24" s="276"/>
      <c r="L24" s="276" t="s">
        <v>324</v>
      </c>
      <c r="M24" s="276"/>
      <c r="N24" s="276"/>
      <c r="O24" s="276"/>
      <c r="P24" s="277"/>
    </row>
    <row r="25" spans="1:16" x14ac:dyDescent="0.25">
      <c r="A25" s="274"/>
      <c r="B25" s="278" t="s">
        <v>285</v>
      </c>
      <c r="C25" s="276"/>
      <c r="D25" s="276"/>
      <c r="E25" s="276"/>
      <c r="F25" s="276"/>
      <c r="G25" s="278" t="s">
        <v>303</v>
      </c>
      <c r="H25" s="276"/>
      <c r="I25" s="276"/>
      <c r="J25" s="276"/>
      <c r="K25" s="276"/>
      <c r="L25" s="278" t="s">
        <v>318</v>
      </c>
      <c r="M25" s="276"/>
      <c r="N25" s="276"/>
      <c r="O25" s="276"/>
      <c r="P25" s="277"/>
    </row>
    <row r="26" spans="1:16" x14ac:dyDescent="0.25">
      <c r="A26" s="274"/>
      <c r="B26" s="278" t="s">
        <v>286</v>
      </c>
      <c r="C26" s="276"/>
      <c r="D26" s="276"/>
      <c r="E26" s="276"/>
      <c r="F26" s="276"/>
      <c r="G26" s="278" t="s">
        <v>304</v>
      </c>
      <c r="H26" s="276"/>
      <c r="I26" s="276"/>
      <c r="J26" s="276"/>
      <c r="K26" s="276"/>
      <c r="L26" s="275" t="s">
        <v>319</v>
      </c>
      <c r="M26" s="276"/>
      <c r="N26" s="276"/>
      <c r="O26" s="276"/>
      <c r="P26" s="277"/>
    </row>
    <row r="27" spans="1:16" x14ac:dyDescent="0.25">
      <c r="A27" s="274"/>
      <c r="B27" s="278" t="s">
        <v>287</v>
      </c>
      <c r="C27" s="276"/>
      <c r="D27" s="276"/>
      <c r="E27" s="276"/>
      <c r="F27" s="276"/>
      <c r="G27" s="278" t="s">
        <v>305</v>
      </c>
      <c r="H27" s="276"/>
      <c r="I27" s="276"/>
      <c r="J27" s="276"/>
      <c r="K27" s="276"/>
      <c r="L27" s="275" t="s">
        <v>320</v>
      </c>
      <c r="M27" s="276"/>
      <c r="N27" s="276"/>
      <c r="O27" s="276"/>
      <c r="P27" s="277"/>
    </row>
    <row r="28" spans="1:16" x14ac:dyDescent="0.25">
      <c r="A28" s="274"/>
      <c r="B28" s="278" t="s">
        <v>288</v>
      </c>
      <c r="C28" s="276"/>
      <c r="D28" s="276"/>
      <c r="E28" s="276"/>
      <c r="F28" s="276"/>
      <c r="G28" s="278" t="s">
        <v>306</v>
      </c>
      <c r="H28" s="276"/>
      <c r="I28" s="276"/>
      <c r="J28" s="276"/>
      <c r="K28" s="276"/>
      <c r="L28" s="276"/>
      <c r="M28" s="276"/>
      <c r="N28" s="276"/>
      <c r="O28" s="276"/>
      <c r="P28" s="277"/>
    </row>
    <row r="29" spans="1:16" x14ac:dyDescent="0.25">
      <c r="A29" s="274"/>
      <c r="B29" s="278" t="s">
        <v>289</v>
      </c>
      <c r="C29" s="276"/>
      <c r="D29" s="276"/>
      <c r="E29" s="276"/>
      <c r="F29" s="276"/>
      <c r="G29" s="278" t="s">
        <v>307</v>
      </c>
      <c r="H29" s="276"/>
      <c r="I29" s="276"/>
      <c r="J29" s="276"/>
      <c r="K29" s="276"/>
      <c r="L29" s="276"/>
      <c r="M29" s="276"/>
      <c r="N29" s="276"/>
      <c r="O29" s="276"/>
      <c r="P29" s="277"/>
    </row>
    <row r="30" spans="1:16" x14ac:dyDescent="0.25">
      <c r="A30" s="274"/>
      <c r="B30" s="278" t="s">
        <v>290</v>
      </c>
      <c r="C30" s="276"/>
      <c r="D30" s="276"/>
      <c r="E30" s="276"/>
      <c r="F30" s="276"/>
      <c r="G30" s="278" t="s">
        <v>308</v>
      </c>
      <c r="H30" s="276"/>
      <c r="I30" s="276"/>
      <c r="J30" s="276"/>
      <c r="K30" s="276"/>
      <c r="L30" s="276"/>
      <c r="M30" s="276"/>
      <c r="N30" s="276"/>
      <c r="O30" s="276"/>
      <c r="P30" s="277"/>
    </row>
    <row r="31" spans="1:16" x14ac:dyDescent="0.25">
      <c r="A31" s="274"/>
      <c r="B31" s="278" t="s">
        <v>291</v>
      </c>
      <c r="C31" s="276"/>
      <c r="D31" s="276"/>
      <c r="E31" s="276"/>
      <c r="F31" s="276"/>
      <c r="G31" s="278" t="s">
        <v>309</v>
      </c>
      <c r="H31" s="276"/>
      <c r="I31" s="276"/>
      <c r="J31" s="276"/>
      <c r="K31" s="276"/>
      <c r="L31" s="276"/>
      <c r="M31" s="276"/>
      <c r="N31" s="276"/>
      <c r="O31" s="276"/>
      <c r="P31" s="277"/>
    </row>
    <row r="32" spans="1:16" x14ac:dyDescent="0.25">
      <c r="A32" s="274"/>
      <c r="B32" s="278" t="s">
        <v>292</v>
      </c>
      <c r="C32" s="276"/>
      <c r="D32" s="276"/>
      <c r="E32" s="276"/>
      <c r="F32" s="276"/>
      <c r="G32" s="278" t="s">
        <v>310</v>
      </c>
      <c r="H32" s="276"/>
      <c r="I32" s="276"/>
      <c r="J32" s="276"/>
      <c r="K32" s="276"/>
      <c r="L32" s="276"/>
      <c r="M32" s="276"/>
      <c r="N32" s="276"/>
      <c r="O32" s="276"/>
      <c r="P32" s="277"/>
    </row>
    <row r="33" spans="1:16" x14ac:dyDescent="0.25">
      <c r="A33" s="274"/>
      <c r="B33" s="278" t="s">
        <v>293</v>
      </c>
      <c r="C33" s="276"/>
      <c r="D33" s="276"/>
      <c r="E33" s="276"/>
      <c r="F33" s="276"/>
      <c r="G33" s="278" t="s">
        <v>311</v>
      </c>
      <c r="H33" s="276"/>
      <c r="I33" s="276"/>
      <c r="J33" s="276"/>
      <c r="K33" s="276"/>
      <c r="L33" s="276"/>
      <c r="M33" s="276"/>
      <c r="N33" s="276"/>
      <c r="O33" s="276"/>
      <c r="P33" s="277"/>
    </row>
    <row r="34" spans="1:16" x14ac:dyDescent="0.25">
      <c r="A34" s="274"/>
      <c r="B34" s="278" t="s">
        <v>294</v>
      </c>
      <c r="C34" s="276"/>
      <c r="D34" s="276"/>
      <c r="E34" s="276"/>
      <c r="F34" s="276"/>
      <c r="G34" s="278" t="s">
        <v>312</v>
      </c>
      <c r="H34" s="276"/>
      <c r="I34" s="276"/>
      <c r="J34" s="276"/>
      <c r="K34" s="276"/>
      <c r="L34" s="276"/>
      <c r="M34" s="276"/>
      <c r="N34" s="276"/>
      <c r="O34" s="276"/>
      <c r="P34" s="277"/>
    </row>
    <row r="35" spans="1:16" x14ac:dyDescent="0.25">
      <c r="A35" s="274"/>
      <c r="B35" s="278" t="s">
        <v>295</v>
      </c>
      <c r="C35" s="276"/>
      <c r="D35" s="276"/>
      <c r="E35" s="276"/>
      <c r="F35" s="276"/>
      <c r="G35" s="275" t="s">
        <v>313</v>
      </c>
      <c r="H35" s="276"/>
      <c r="I35" s="276"/>
      <c r="J35" s="276"/>
      <c r="K35" s="276"/>
      <c r="L35" s="276"/>
      <c r="M35" s="276"/>
      <c r="N35" s="276"/>
      <c r="O35" s="276"/>
      <c r="P35" s="277"/>
    </row>
    <row r="36" spans="1:16" x14ac:dyDescent="0.25">
      <c r="A36" s="274"/>
      <c r="B36" s="278" t="s">
        <v>296</v>
      </c>
      <c r="C36" s="276"/>
      <c r="D36" s="276"/>
      <c r="E36" s="276"/>
      <c r="F36" s="276"/>
      <c r="G36" s="275" t="s">
        <v>314</v>
      </c>
      <c r="H36" s="276"/>
      <c r="I36" s="276"/>
      <c r="J36" s="276"/>
      <c r="K36" s="276"/>
      <c r="L36" s="276"/>
      <c r="M36" s="276"/>
      <c r="N36" s="276"/>
      <c r="O36" s="276"/>
      <c r="P36" s="277"/>
    </row>
    <row r="37" spans="1:16" x14ac:dyDescent="0.25">
      <c r="A37" s="274"/>
      <c r="B37" s="278" t="s">
        <v>297</v>
      </c>
      <c r="C37" s="276"/>
      <c r="D37" s="276"/>
      <c r="E37" s="276"/>
      <c r="F37" s="276"/>
      <c r="G37" s="275" t="s">
        <v>315</v>
      </c>
      <c r="H37" s="276"/>
      <c r="I37" s="276"/>
      <c r="J37" s="276"/>
      <c r="K37" s="276"/>
      <c r="L37" s="276"/>
      <c r="M37" s="276"/>
      <c r="N37" s="276"/>
      <c r="O37" s="276"/>
      <c r="P37" s="277"/>
    </row>
    <row r="38" spans="1:16" x14ac:dyDescent="0.25">
      <c r="A38" s="274"/>
      <c r="B38" s="278" t="s">
        <v>298</v>
      </c>
      <c r="C38" s="276"/>
      <c r="D38" s="276"/>
      <c r="E38" s="276"/>
      <c r="F38" s="276"/>
      <c r="G38" s="275" t="s">
        <v>316</v>
      </c>
      <c r="H38" s="276"/>
      <c r="I38" s="276"/>
      <c r="J38" s="276"/>
      <c r="K38" s="276"/>
      <c r="L38" s="276"/>
      <c r="M38" s="276"/>
      <c r="N38" s="276"/>
      <c r="O38" s="276"/>
      <c r="P38" s="277"/>
    </row>
    <row r="39" spans="1:16" x14ac:dyDescent="0.25">
      <c r="A39" s="274"/>
      <c r="B39" s="278" t="s">
        <v>299</v>
      </c>
      <c r="C39" s="276"/>
      <c r="D39" s="276"/>
      <c r="E39" s="276"/>
      <c r="F39" s="276"/>
      <c r="G39" s="275" t="s">
        <v>317</v>
      </c>
      <c r="H39" s="276"/>
      <c r="I39" s="276"/>
      <c r="J39" s="276"/>
      <c r="K39" s="276"/>
      <c r="L39" s="276"/>
      <c r="M39" s="276"/>
      <c r="N39" s="276"/>
      <c r="O39" s="276"/>
      <c r="P39" s="277"/>
    </row>
    <row r="40" spans="1:16" x14ac:dyDescent="0.25">
      <c r="A40" s="274"/>
      <c r="B40" s="278" t="s">
        <v>300</v>
      </c>
      <c r="C40" s="276"/>
      <c r="D40" s="276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7"/>
    </row>
    <row r="41" spans="1:16" x14ac:dyDescent="0.25">
      <c r="A41" s="274"/>
      <c r="B41" s="278" t="s">
        <v>301</v>
      </c>
      <c r="C41" s="276"/>
      <c r="D41" s="276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7"/>
    </row>
    <row r="42" spans="1:16" x14ac:dyDescent="0.25">
      <c r="A42" s="274"/>
      <c r="B42" s="275" t="s">
        <v>302</v>
      </c>
      <c r="C42" s="276"/>
      <c r="D42" s="276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7"/>
    </row>
    <row r="43" spans="1:16" ht="15.75" thickBot="1" x14ac:dyDescent="0.3">
      <c r="A43" s="279"/>
      <c r="B43" s="280"/>
      <c r="C43" s="280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1"/>
    </row>
  </sheetData>
  <mergeCells count="2">
    <mergeCell ref="A5:R7"/>
    <mergeCell ref="A4:R4"/>
  </mergeCells>
  <hyperlinks>
    <hyperlink ref="B21" location="'Описание факторов'!A1" display="'Описание факторов'!A1"/>
    <hyperlink ref="B22" location="'Исходные данные'!A1" display="'Исходные данные'!A1"/>
    <hyperlink ref="L26" location="'Проверка на идентификацию'!A1" display="'Проверка на идентификацию'!A1"/>
    <hyperlink ref="B25" location="НЕЗАВИС!A1" display="НЕЗАВИС!A1"/>
    <hyperlink ref="B26" location="АД_Регр_1!A1" display="АД_Регр_1!A1"/>
    <hyperlink ref="B27" location="АД_Регр_1_без_х2!A1" display="АД_Регр_1_без_х2!A1"/>
    <hyperlink ref="B28" location="АД_Регр_Н_2!A1" display="АД_Регр_Н_2!A1"/>
    <hyperlink ref="B29" location="АД_Регр_Н_2_без_х1!A1" display="АД_Регр_Н_2_без_х1!A1"/>
    <hyperlink ref="B30" location="Регр_2_без_х1_х8!A1" display="Регр_2_без_х1_х8!A1"/>
    <hyperlink ref="B31" location="Регр_2_без_х1_х2_х8!A1" display="Регр_2_без_х1_х2_х8!A1"/>
    <hyperlink ref="B32" location="Регр_2_без_х1_х2_х6_х8!A1" display="Регр_2_без_х1_х2_х6_х8!A1"/>
    <hyperlink ref="B33" location="Регр_2_без_х1_х2_х6_х8_х9!A1" display="Регр_2_без_х1_х2_х6_х8_х9!A1"/>
    <hyperlink ref="B34" location="Регр_2_без_х1_х2_х3_х6_х8_х9!A1" display="Регр_2_без_х1_х2_х3_х6_х8_х9!A1"/>
    <hyperlink ref="B35" location="Регр_2_без_х1_х2_х3_х6_х7_х8_х9!A1" display="Регр_2_без_х1_х2_х3_х6_х7_х8_х9!A1"/>
    <hyperlink ref="B36" location="Регр_3!A1" display="Регр_3!A1"/>
    <hyperlink ref="B37" location="Регр_3_без_х6!A1" display="Регр_3_без_х6!A1"/>
    <hyperlink ref="B38" location="Регр_3_без_х6_х11!A1" display="Регр_3_без_х6_х11!A1"/>
    <hyperlink ref="B39" location="Регр_3_х4_х5_х10_х11!A1" display="Регр_3_х4_х5_х10_х11!A1"/>
    <hyperlink ref="B40" location="Регр_3_х5_х10_х11!A1" display="Регр_3_х5_х10_х11!A1"/>
    <hyperlink ref="B41" location="Регр_3_х5_х10!A1" display="Регр_3_х5_х10!A1"/>
    <hyperlink ref="B42" location="'Независ. МНК + прогн.'!A1" display="'Независ. МНК + прогн.'!A1"/>
    <hyperlink ref="G25" location="РЕКУРС!A1" display="РЕКУРС!A1"/>
    <hyperlink ref="G26" location="АД_Регр_Р_2!A1" display="АД_Регр_Р_2!A1"/>
    <hyperlink ref="G27" location="АД_Регр_Р_2_без_x8!A1" display="АД_Регр_Р_2_без_x8!A1"/>
    <hyperlink ref="G28" location="АД_Регр_Р_2_без_x8_x3!A1" display="АД_Регр_Р_2_без_x8_x3!A1"/>
    <hyperlink ref="G29" location="АД_Регр_Р_2_без_x8_x3_x4!A1" display="АД_Регр_Р_2_без_x8_x3_x4!A1"/>
    <hyperlink ref="G30" location="АД_Регр_Р_2_без_x8_x3_x4_x7!A1" display="АД_Регр_Р_2_без_x8_x3_x4_x7!A1"/>
    <hyperlink ref="G31" location="АД_Регр_Р_2_без_x8x3x4x7x6x9!A1" display="АД_Регр_Р_2_без_x8x3x4x7x6x9!A1"/>
    <hyperlink ref="G32" location="АД_Регр_Р_2_без_x8_x3_x4_x7_x6!A1" display="АД_Регр_Р_2_без_x8_x3_x4_x7_x6!A1"/>
    <hyperlink ref="G33" location="АД_Регр_Р_2_без_x8x3x4x7x6x9_2!A1" display="АД_Регр_Р_2_без_x8x3x4x7x6x9_2!A1"/>
    <hyperlink ref="G34" location="АД_Регр_Р_3!A1" display="АД_Регр_Р_3!A1"/>
    <hyperlink ref="G35" location="'АД_Регр_Р_3_без x11'!A1" display="'АД_Регр_Р_3_без x11'!A1"/>
    <hyperlink ref="G36" location="'АД_Регр_Р_3_без x11_2'!A1" display="'АД_Регр_Р_3_без x11_2'!A1"/>
    <hyperlink ref="G37" location="'АД_Регр_Р_3_без x11_3'!A1" display="'АД_Регр_Р_3_без x11_3'!A1"/>
    <hyperlink ref="G38" location="'АД_Регр_Р_3_без y2'!A1" display="'АД_Регр_Р_3_без y2'!A1"/>
    <hyperlink ref="G39" location="'Рекурс. МНК + прогн.'!A1" display="'Рекурс. МНК + прогн.'!A1"/>
    <hyperlink ref="L25" location="ОДНОВР!A1" display="ОДНОВР!A1"/>
    <hyperlink ref="L27" location="'Одновр. ДМНК + прогн.'!A1" display="'Одновр. ДМНК + прогн.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V59"/>
  <sheetViews>
    <sheetView topLeftCell="A26" workbookViewId="0">
      <selection activeCell="N42" sqref="N42"/>
    </sheetView>
  </sheetViews>
  <sheetFormatPr defaultColWidth="8.85546875" defaultRowHeight="15" x14ac:dyDescent="0.25"/>
  <cols>
    <col min="1" max="1" width="8.85546875" style="25"/>
    <col min="2" max="2" width="9.7109375" style="7" customWidth="1"/>
    <col min="3" max="3" width="14.28515625" style="7" customWidth="1"/>
    <col min="4" max="5" width="15.28515625" style="7" customWidth="1"/>
    <col min="6" max="6" width="14.28515625" style="7" customWidth="1"/>
    <col min="7" max="7" width="12.7109375" style="7" customWidth="1"/>
    <col min="8" max="8" width="10.7109375" style="7" customWidth="1"/>
    <col min="9" max="9" width="15.28515625" style="7" customWidth="1"/>
    <col min="10" max="10" width="15.7109375" style="7" customWidth="1"/>
    <col min="11" max="12" width="12.7109375" style="7" bestFit="1" customWidth="1"/>
    <col min="13" max="14" width="12.7109375" style="7" customWidth="1"/>
    <col min="15" max="15" width="15.28515625" style="7" bestFit="1" customWidth="1"/>
    <col min="16" max="16" width="11.7109375" style="7" customWidth="1"/>
    <col min="17" max="17" width="10" style="7" customWidth="1"/>
    <col min="18" max="16384" width="8.85546875" style="7"/>
  </cols>
  <sheetData>
    <row r="1" spans="1:22" ht="18.75" thickBot="1" x14ac:dyDescent="0.3">
      <c r="B1" s="31" t="s">
        <v>28</v>
      </c>
      <c r="C1" s="32" t="s">
        <v>81</v>
      </c>
      <c r="D1" s="33" t="s">
        <v>82</v>
      </c>
      <c r="E1" s="33" t="s">
        <v>83</v>
      </c>
      <c r="F1" s="33" t="s">
        <v>84</v>
      </c>
      <c r="G1" s="34" t="s">
        <v>85</v>
      </c>
      <c r="H1" s="35" t="s">
        <v>86</v>
      </c>
      <c r="I1" s="33" t="s">
        <v>87</v>
      </c>
      <c r="J1" s="33" t="s">
        <v>88</v>
      </c>
      <c r="K1" s="33" t="s">
        <v>89</v>
      </c>
      <c r="L1" s="34" t="s">
        <v>90</v>
      </c>
      <c r="M1" s="34" t="s">
        <v>91</v>
      </c>
      <c r="N1" s="34" t="s">
        <v>92</v>
      </c>
      <c r="O1" s="33" t="s">
        <v>93</v>
      </c>
      <c r="P1" s="36" t="s">
        <v>94</v>
      </c>
    </row>
    <row r="2" spans="1:22" x14ac:dyDescent="0.25">
      <c r="A2" s="26">
        <v>1</v>
      </c>
      <c r="B2" s="37">
        <v>1998</v>
      </c>
      <c r="C2" s="38">
        <v>87211.83</v>
      </c>
      <c r="D2" s="39">
        <v>328497.90000000002</v>
      </c>
      <c r="E2" s="39">
        <v>638450.6</v>
      </c>
      <c r="F2" s="40">
        <v>228548.4</v>
      </c>
      <c r="G2" s="41">
        <v>803.2</v>
      </c>
      <c r="H2" s="42">
        <v>5780.8727272727274</v>
      </c>
      <c r="I2" s="39">
        <v>1212184</v>
      </c>
      <c r="J2" s="43">
        <v>33.799999999999997</v>
      </c>
      <c r="K2" s="39">
        <v>83359.41</v>
      </c>
      <c r="L2" s="39">
        <v>25719.200000000001</v>
      </c>
      <c r="M2" s="44">
        <v>6171</v>
      </c>
      <c r="N2" s="44">
        <v>6642</v>
      </c>
      <c r="O2" s="39">
        <v>111458</v>
      </c>
      <c r="P2" s="45">
        <v>1393.3</v>
      </c>
    </row>
    <row r="3" spans="1:22" x14ac:dyDescent="0.25">
      <c r="A3" s="26">
        <v>2</v>
      </c>
      <c r="B3" s="46">
        <v>1999</v>
      </c>
      <c r="C3" s="47">
        <v>119302.33</v>
      </c>
      <c r="D3" s="48">
        <v>695059.8</v>
      </c>
      <c r="E3" s="48">
        <v>789466.92</v>
      </c>
      <c r="F3" s="49">
        <v>488395.1</v>
      </c>
      <c r="G3" s="50">
        <v>787.6</v>
      </c>
      <c r="H3" s="51">
        <v>5823.0090909090904</v>
      </c>
      <c r="I3" s="48">
        <v>1272744</v>
      </c>
      <c r="J3" s="52">
        <v>35.200000000000003</v>
      </c>
      <c r="K3" s="48">
        <v>87820.24</v>
      </c>
      <c r="L3" s="48">
        <v>25262.15</v>
      </c>
      <c r="M3" s="53">
        <v>7260</v>
      </c>
      <c r="N3" s="53">
        <v>7814</v>
      </c>
      <c r="O3" s="48">
        <v>185861</v>
      </c>
      <c r="P3" s="54">
        <v>1807.8</v>
      </c>
      <c r="Q3" s="9"/>
    </row>
    <row r="4" spans="1:22" x14ac:dyDescent="0.25">
      <c r="A4" s="26">
        <v>3</v>
      </c>
      <c r="B4" s="46">
        <v>2000</v>
      </c>
      <c r="C4" s="47">
        <v>156215</v>
      </c>
      <c r="D4" s="48">
        <v>1159034</v>
      </c>
      <c r="E4" s="48">
        <v>962057</v>
      </c>
      <c r="F4" s="49">
        <v>748241.8</v>
      </c>
      <c r="G4" s="50">
        <v>1472.8</v>
      </c>
      <c r="H4" s="51">
        <v>5865.1454545454544</v>
      </c>
      <c r="I4" s="48">
        <v>1444737</v>
      </c>
      <c r="J4" s="52">
        <v>32.4</v>
      </c>
      <c r="K4" s="48">
        <v>92700.800000000003</v>
      </c>
      <c r="L4" s="48">
        <v>25720.2</v>
      </c>
      <c r="M4" s="53">
        <v>8067</v>
      </c>
      <c r="N4" s="53">
        <v>9194</v>
      </c>
      <c r="O4" s="48">
        <v>309534</v>
      </c>
      <c r="P4" s="54">
        <v>2185</v>
      </c>
      <c r="Q4" s="9"/>
      <c r="S4" s="8"/>
      <c r="T4" s="8"/>
    </row>
    <row r="5" spans="1:22" x14ac:dyDescent="0.25">
      <c r="A5" s="26">
        <v>4</v>
      </c>
      <c r="B5" s="46">
        <v>2001</v>
      </c>
      <c r="C5" s="47">
        <v>173839</v>
      </c>
      <c r="D5" s="48">
        <v>1370182.8</v>
      </c>
      <c r="E5" s="48">
        <v>1393532.2</v>
      </c>
      <c r="F5" s="49">
        <v>1008088.5</v>
      </c>
      <c r="G5" s="50">
        <v>1154.5999999999999</v>
      </c>
      <c r="H5" s="51">
        <v>5907.2818181818184</v>
      </c>
      <c r="I5" s="48">
        <v>1841258</v>
      </c>
      <c r="J5" s="52">
        <v>30.4</v>
      </c>
      <c r="K5" s="48">
        <v>98088.36</v>
      </c>
      <c r="L5" s="48">
        <v>24905.88</v>
      </c>
      <c r="M5" s="53">
        <v>5545</v>
      </c>
      <c r="N5" s="53">
        <v>12637</v>
      </c>
      <c r="O5" s="48">
        <v>418289</v>
      </c>
      <c r="P5" s="54">
        <v>2385.2600000000002</v>
      </c>
      <c r="Q5" s="10"/>
      <c r="S5" s="8"/>
      <c r="T5" s="8"/>
      <c r="V5" s="11"/>
    </row>
    <row r="6" spans="1:22" x14ac:dyDescent="0.25">
      <c r="A6" s="26">
        <v>5</v>
      </c>
      <c r="B6" s="46">
        <v>2002</v>
      </c>
      <c r="C6" s="47">
        <v>220396</v>
      </c>
      <c r="D6" s="48">
        <v>1767476.7</v>
      </c>
      <c r="E6" s="48">
        <v>1771073</v>
      </c>
      <c r="F6" s="49">
        <v>1267935.2</v>
      </c>
      <c r="G6" s="50">
        <v>1508.7</v>
      </c>
      <c r="H6" s="51">
        <v>5961.2363636363643</v>
      </c>
      <c r="I6" s="48">
        <v>2255912</v>
      </c>
      <c r="J6" s="52">
        <v>35.1</v>
      </c>
      <c r="K6" s="48">
        <v>104100.59</v>
      </c>
      <c r="L6" s="48">
        <v>25084.01</v>
      </c>
      <c r="M6" s="53">
        <v>6932</v>
      </c>
      <c r="N6" s="53">
        <v>13817</v>
      </c>
      <c r="O6" s="48">
        <v>589139</v>
      </c>
      <c r="P6" s="54">
        <v>2918.55</v>
      </c>
      <c r="S6" s="8"/>
      <c r="T6" s="8"/>
    </row>
    <row r="7" spans="1:22" x14ac:dyDescent="0.25">
      <c r="A7" s="26">
        <v>6</v>
      </c>
      <c r="B7" s="46">
        <v>2003</v>
      </c>
      <c r="C7" s="47">
        <v>269588</v>
      </c>
      <c r="D7" s="48">
        <v>2188231.5</v>
      </c>
      <c r="E7" s="48">
        <v>2148613.7999999998</v>
      </c>
      <c r="F7" s="49">
        <v>1563568.7</v>
      </c>
      <c r="G7" s="50">
        <v>2482.9</v>
      </c>
      <c r="H7" s="51">
        <v>5998.1090909090908</v>
      </c>
      <c r="I7" s="48">
        <v>3297504</v>
      </c>
      <c r="J7" s="52">
        <v>33</v>
      </c>
      <c r="K7" s="48">
        <v>110901.59</v>
      </c>
      <c r="L7" s="48">
        <v>25262.15</v>
      </c>
      <c r="M7" s="53">
        <v>8376</v>
      </c>
      <c r="N7" s="53">
        <v>17785</v>
      </c>
      <c r="O7" s="48">
        <v>879313</v>
      </c>
      <c r="P7" s="54">
        <v>3208.02</v>
      </c>
      <c r="S7" s="8"/>
      <c r="T7" s="8"/>
    </row>
    <row r="8" spans="1:22" x14ac:dyDescent="0.25">
      <c r="A8" s="26">
        <v>7</v>
      </c>
      <c r="B8" s="46">
        <v>2004</v>
      </c>
      <c r="C8" s="47">
        <v>358531</v>
      </c>
      <c r="D8" s="48">
        <v>2853272.4</v>
      </c>
      <c r="E8" s="48">
        <v>2526154.6</v>
      </c>
      <c r="F8" s="49">
        <v>2115067.5</v>
      </c>
      <c r="G8" s="50">
        <v>1857.2</v>
      </c>
      <c r="H8" s="51">
        <v>6037.0181818181818</v>
      </c>
      <c r="I8" s="48">
        <v>3905553</v>
      </c>
      <c r="J8" s="52">
        <v>36.4</v>
      </c>
      <c r="K8" s="48">
        <v>118730.03</v>
      </c>
      <c r="L8" s="48">
        <v>24702.3</v>
      </c>
      <c r="M8" s="53">
        <v>9347</v>
      </c>
      <c r="N8" s="53">
        <v>23988</v>
      </c>
      <c r="O8" s="48">
        <v>1352790</v>
      </c>
      <c r="P8" s="54">
        <v>3703.57</v>
      </c>
      <c r="S8" s="8"/>
      <c r="T8" s="8"/>
    </row>
    <row r="9" spans="1:22" x14ac:dyDescent="0.25">
      <c r="A9" s="26">
        <v>8</v>
      </c>
      <c r="B9" s="46">
        <v>2005</v>
      </c>
      <c r="C9" s="47">
        <v>456025</v>
      </c>
      <c r="D9" s="48">
        <v>4135154.6</v>
      </c>
      <c r="E9" s="48">
        <v>3119433</v>
      </c>
      <c r="F9" s="49">
        <v>3055059.5</v>
      </c>
      <c r="G9" s="50">
        <v>2060.4</v>
      </c>
      <c r="H9" s="51">
        <v>6062.090909090909</v>
      </c>
      <c r="I9" s="48">
        <v>5346984</v>
      </c>
      <c r="J9" s="52">
        <v>39.799999999999997</v>
      </c>
      <c r="K9" s="48">
        <v>127952.55</v>
      </c>
      <c r="L9" s="48">
        <v>28811</v>
      </c>
      <c r="M9" s="53">
        <v>9940</v>
      </c>
      <c r="N9" s="53">
        <v>32088</v>
      </c>
      <c r="O9" s="48">
        <v>2181920</v>
      </c>
      <c r="P9" s="54">
        <v>4171.8</v>
      </c>
      <c r="S9" s="8"/>
      <c r="T9" s="8"/>
    </row>
    <row r="10" spans="1:22" x14ac:dyDescent="0.25">
      <c r="A10" s="26">
        <v>9</v>
      </c>
      <c r="B10" s="46">
        <v>2006</v>
      </c>
      <c r="C10" s="47">
        <v>590162</v>
      </c>
      <c r="D10" s="48">
        <v>5260232.8</v>
      </c>
      <c r="E10" s="48">
        <v>3731494</v>
      </c>
      <c r="F10" s="49">
        <v>3930286.9</v>
      </c>
      <c r="G10" s="50">
        <v>4530.7</v>
      </c>
      <c r="H10" s="51">
        <v>6095.181818181818</v>
      </c>
      <c r="I10" s="48">
        <v>6142520</v>
      </c>
      <c r="J10" s="52">
        <v>47</v>
      </c>
      <c r="K10" s="48">
        <v>139175.57999999999</v>
      </c>
      <c r="L10" s="48">
        <v>37211.5</v>
      </c>
      <c r="M10" s="53">
        <v>12515</v>
      </c>
      <c r="N10" s="53">
        <v>47106</v>
      </c>
      <c r="O10" s="48">
        <v>3101710</v>
      </c>
      <c r="P10" s="54">
        <v>5121</v>
      </c>
      <c r="S10" s="8"/>
      <c r="T10" s="8"/>
    </row>
    <row r="11" spans="1:22" x14ac:dyDescent="0.25">
      <c r="A11" s="26">
        <v>10</v>
      </c>
      <c r="B11" s="46">
        <v>2007</v>
      </c>
      <c r="C11" s="47">
        <v>775682</v>
      </c>
      <c r="D11" s="48">
        <v>6696259.0999999996</v>
      </c>
      <c r="E11" s="48">
        <v>4453175</v>
      </c>
      <c r="F11" s="49">
        <v>4853244.4000000004</v>
      </c>
      <c r="G11" s="50">
        <v>15656</v>
      </c>
      <c r="H11" s="51">
        <v>6174.727272727273</v>
      </c>
      <c r="I11" s="48">
        <v>9506888</v>
      </c>
      <c r="J11" s="52">
        <v>38.4</v>
      </c>
      <c r="K11" s="48">
        <v>153514.47</v>
      </c>
      <c r="L11" s="48">
        <v>50567.9</v>
      </c>
      <c r="M11" s="53">
        <v>124800</v>
      </c>
      <c r="N11" s="53">
        <v>84400</v>
      </c>
      <c r="O11" s="48">
        <v>4236780</v>
      </c>
      <c r="P11" s="54">
        <v>5855</v>
      </c>
      <c r="S11" s="8"/>
    </row>
    <row r="12" spans="1:22" x14ac:dyDescent="0.25">
      <c r="A12" s="26">
        <v>11</v>
      </c>
      <c r="B12" s="46">
        <v>2008</v>
      </c>
      <c r="C12" s="47">
        <v>962468</v>
      </c>
      <c r="D12" s="48">
        <v>8248652</v>
      </c>
      <c r="E12" s="48">
        <v>4305879</v>
      </c>
      <c r="F12" s="49">
        <v>5883726.5</v>
      </c>
      <c r="G12" s="50">
        <v>8611.9</v>
      </c>
      <c r="H12" s="51">
        <v>6217.909090909091</v>
      </c>
      <c r="I12" s="48">
        <v>14877108</v>
      </c>
      <c r="J12" s="52">
        <v>36.1</v>
      </c>
      <c r="K12" s="48">
        <v>173393.63</v>
      </c>
      <c r="L12" s="48">
        <v>43904.4</v>
      </c>
      <c r="M12" s="53">
        <v>174200</v>
      </c>
      <c r="N12" s="53">
        <v>115500</v>
      </c>
      <c r="O12" s="48">
        <v>4980090</v>
      </c>
      <c r="P12" s="54">
        <v>6648</v>
      </c>
      <c r="S12" s="8"/>
      <c r="T12" s="8"/>
    </row>
    <row r="13" spans="1:22" x14ac:dyDescent="0.25">
      <c r="A13" s="26">
        <v>12</v>
      </c>
      <c r="B13" s="46">
        <v>2009</v>
      </c>
      <c r="C13" s="47">
        <v>742422</v>
      </c>
      <c r="D13" s="48">
        <v>7126972.4000000004</v>
      </c>
      <c r="E13" s="48">
        <v>5449048</v>
      </c>
      <c r="F13" s="49">
        <v>6165342.4699999997</v>
      </c>
      <c r="G13" s="50">
        <v>5657.4</v>
      </c>
      <c r="H13" s="51">
        <v>6358.6409090909092</v>
      </c>
      <c r="I13" s="48">
        <v>15356818</v>
      </c>
      <c r="J13" s="52">
        <v>35.9</v>
      </c>
      <c r="K13" s="48">
        <v>206021.48</v>
      </c>
      <c r="L13" s="48">
        <v>64746.77</v>
      </c>
      <c r="M13" s="53">
        <v>113200</v>
      </c>
      <c r="N13" s="53">
        <v>70900</v>
      </c>
      <c r="O13" s="48">
        <v>6293522</v>
      </c>
      <c r="P13" s="54">
        <v>7406</v>
      </c>
      <c r="T13" s="8"/>
    </row>
    <row r="14" spans="1:22" x14ac:dyDescent="0.25">
      <c r="A14" s="26">
        <v>13</v>
      </c>
      <c r="B14" s="46">
        <v>2010</v>
      </c>
      <c r="C14" s="47">
        <v>1163529.7</v>
      </c>
      <c r="D14" s="48">
        <v>8375863.7999999998</v>
      </c>
      <c r="E14" s="48">
        <v>6058819</v>
      </c>
      <c r="F14" s="49">
        <v>6411756.4400000004</v>
      </c>
      <c r="G14" s="50">
        <v>3793.5</v>
      </c>
      <c r="H14" s="51">
        <v>6499.3727272727274</v>
      </c>
      <c r="I14" s="48">
        <v>17905142</v>
      </c>
      <c r="J14" s="52">
        <v>42</v>
      </c>
      <c r="K14" s="52">
        <v>194439.24</v>
      </c>
      <c r="L14" s="52">
        <v>64543.19</v>
      </c>
      <c r="M14" s="53">
        <v>143800</v>
      </c>
      <c r="N14" s="53">
        <v>91000</v>
      </c>
      <c r="O14" s="48">
        <v>8319415</v>
      </c>
      <c r="P14" s="54">
        <v>8656</v>
      </c>
      <c r="S14" s="8"/>
      <c r="T14" s="8"/>
    </row>
    <row r="15" spans="1:22" x14ac:dyDescent="0.25">
      <c r="A15" s="26">
        <v>14</v>
      </c>
      <c r="B15" s="46">
        <v>2011</v>
      </c>
      <c r="C15" s="47">
        <v>1388120.48</v>
      </c>
      <c r="D15" s="48">
        <v>9948772.8000000007</v>
      </c>
      <c r="E15" s="48">
        <v>6573744</v>
      </c>
      <c r="F15" s="49">
        <v>6658170.4100000001</v>
      </c>
      <c r="G15" s="50">
        <v>159868</v>
      </c>
      <c r="H15" s="51">
        <v>6536.4363636363641</v>
      </c>
      <c r="I15" s="48">
        <v>20169118</v>
      </c>
      <c r="J15" s="52">
        <v>42.4</v>
      </c>
      <c r="K15" s="52">
        <v>219277.24</v>
      </c>
      <c r="L15" s="52">
        <v>158892.57999999999</v>
      </c>
      <c r="M15" s="53">
        <v>188000</v>
      </c>
      <c r="N15" s="53">
        <v>117100</v>
      </c>
      <c r="O15" s="48">
        <v>10151635</v>
      </c>
      <c r="P15" s="54">
        <v>9128</v>
      </c>
      <c r="S15" s="8"/>
      <c r="T15" s="8"/>
    </row>
    <row r="16" spans="1:22" x14ac:dyDescent="0.25">
      <c r="A16" s="26">
        <v>15</v>
      </c>
      <c r="B16" s="46">
        <v>2012</v>
      </c>
      <c r="C16" s="47">
        <v>1584637.4</v>
      </c>
      <c r="D16" s="48">
        <v>10666870.5</v>
      </c>
      <c r="E16" s="48">
        <v>6998475</v>
      </c>
      <c r="F16" s="49">
        <v>6904584.3799999999</v>
      </c>
      <c r="G16" s="50">
        <v>82607</v>
      </c>
      <c r="H16" s="51">
        <v>6563.4363636363641</v>
      </c>
      <c r="I16" s="48">
        <v>23445895</v>
      </c>
      <c r="J16" s="52">
        <v>43</v>
      </c>
      <c r="K16" s="48">
        <v>245646.11</v>
      </c>
      <c r="L16" s="52">
        <v>494532.21</v>
      </c>
      <c r="M16" s="53">
        <v>199800</v>
      </c>
      <c r="N16" s="53">
        <v>123100</v>
      </c>
      <c r="O16" s="48">
        <v>11994894</v>
      </c>
      <c r="P16" s="54">
        <v>9747</v>
      </c>
      <c r="S16" s="8"/>
      <c r="T16" s="8"/>
    </row>
    <row r="17" spans="1:20" x14ac:dyDescent="0.25">
      <c r="A17" s="26">
        <v>16</v>
      </c>
      <c r="B17" s="46">
        <v>2013</v>
      </c>
      <c r="C17" s="47">
        <v>1781154.33</v>
      </c>
      <c r="D17" s="48">
        <v>11814897.4</v>
      </c>
      <c r="E17" s="48">
        <v>7930101</v>
      </c>
      <c r="F17" s="49">
        <v>7150998.3600000003</v>
      </c>
      <c r="G17" s="50">
        <v>108107</v>
      </c>
      <c r="H17" s="51">
        <v>6561.4909090909086</v>
      </c>
      <c r="I17" s="48">
        <v>26546945</v>
      </c>
      <c r="J17" s="52">
        <v>44.6</v>
      </c>
      <c r="K17" s="48">
        <v>264751.71000000002</v>
      </c>
      <c r="L17" s="52">
        <v>686704.6</v>
      </c>
      <c r="M17" s="53">
        <v>228300</v>
      </c>
      <c r="N17" s="53">
        <v>135100</v>
      </c>
      <c r="O17" s="48">
        <v>14385851</v>
      </c>
      <c r="P17" s="54">
        <v>10965</v>
      </c>
      <c r="Q17" s="8"/>
      <c r="T17" s="8"/>
    </row>
    <row r="18" spans="1:20" x14ac:dyDescent="0.25">
      <c r="A18" s="26">
        <v>17</v>
      </c>
      <c r="B18" s="46">
        <v>2014</v>
      </c>
      <c r="C18" s="47">
        <v>1977671.26</v>
      </c>
      <c r="D18" s="48">
        <v>12779525.699999999</v>
      </c>
      <c r="E18" s="48">
        <v>8089881</v>
      </c>
      <c r="F18" s="49">
        <v>7643826.2999999998</v>
      </c>
      <c r="G18" s="50">
        <v>77801</v>
      </c>
      <c r="H18" s="51">
        <v>6552.7818181818184</v>
      </c>
      <c r="I18" s="48">
        <v>28890410</v>
      </c>
      <c r="J18" s="52">
        <v>46.7</v>
      </c>
      <c r="K18" s="52">
        <v>298248.96999999997</v>
      </c>
      <c r="L18" s="52">
        <v>552039.1</v>
      </c>
      <c r="M18" s="53">
        <v>229030</v>
      </c>
      <c r="N18" s="53">
        <v>125900</v>
      </c>
      <c r="O18" s="48">
        <v>16000367</v>
      </c>
      <c r="P18" s="54">
        <v>12542</v>
      </c>
    </row>
    <row r="19" spans="1:20" x14ac:dyDescent="0.25">
      <c r="A19" s="26">
        <v>18</v>
      </c>
      <c r="B19" s="46">
        <v>2015</v>
      </c>
      <c r="C19" s="47">
        <v>2174188.19</v>
      </c>
      <c r="D19" s="48">
        <v>13520862.9</v>
      </c>
      <c r="E19" s="48">
        <v>8908736.6699999999</v>
      </c>
      <c r="F19" s="49">
        <v>7851425.5999999996</v>
      </c>
      <c r="G19" s="50">
        <v>66718</v>
      </c>
      <c r="H19" s="51">
        <v>6584.0818181818177</v>
      </c>
      <c r="I19" s="48">
        <v>30078000</v>
      </c>
      <c r="J19" s="52">
        <v>42.4</v>
      </c>
      <c r="K19" s="52">
        <v>322785.09999999998</v>
      </c>
      <c r="L19" s="52">
        <v>851583.36</v>
      </c>
      <c r="M19" s="53">
        <v>149110</v>
      </c>
      <c r="N19" s="53">
        <v>78600</v>
      </c>
      <c r="O19" s="48">
        <v>20162741</v>
      </c>
      <c r="P19" s="54">
        <v>14413</v>
      </c>
    </row>
    <row r="20" spans="1:20" x14ac:dyDescent="0.25">
      <c r="A20" s="26">
        <v>19</v>
      </c>
      <c r="B20" s="46">
        <v>2016</v>
      </c>
      <c r="C20" s="47">
        <v>2370705.11</v>
      </c>
      <c r="D20" s="48">
        <v>15121534.199999999</v>
      </c>
      <c r="E20" s="48">
        <v>9193008.3000000007</v>
      </c>
      <c r="F20" s="49">
        <v>8059024.9000000004</v>
      </c>
      <c r="G20" s="50">
        <v>65314</v>
      </c>
      <c r="H20" s="51">
        <v>6591.9072727272724</v>
      </c>
      <c r="I20" s="48">
        <v>36338093</v>
      </c>
      <c r="J20" s="52">
        <v>41.9</v>
      </c>
      <c r="K20" s="52">
        <v>330199.09999999998</v>
      </c>
      <c r="L20" s="52">
        <v>910869.11</v>
      </c>
      <c r="M20" s="53">
        <v>118194.6</v>
      </c>
      <c r="N20" s="53">
        <v>76229.7</v>
      </c>
      <c r="O20" s="48">
        <v>20909815</v>
      </c>
      <c r="P20" s="54">
        <v>15092</v>
      </c>
    </row>
    <row r="21" spans="1:20" x14ac:dyDescent="0.25">
      <c r="A21" s="26">
        <v>20</v>
      </c>
      <c r="B21" s="46">
        <v>2017</v>
      </c>
      <c r="C21" s="47">
        <v>2567222.04</v>
      </c>
      <c r="D21" s="48">
        <v>16538189.5</v>
      </c>
      <c r="E21" s="48">
        <v>9776264.7799999993</v>
      </c>
      <c r="F21" s="49">
        <v>8266624.2000000002</v>
      </c>
      <c r="G21" s="50">
        <v>85326</v>
      </c>
      <c r="H21" s="51">
        <v>6595.5581818181818</v>
      </c>
      <c r="I21" s="48">
        <v>36604923</v>
      </c>
      <c r="J21" s="52">
        <v>47.3</v>
      </c>
      <c r="K21" s="52">
        <v>358214.8</v>
      </c>
      <c r="L21" s="52">
        <v>248998.8</v>
      </c>
      <c r="M21" s="53">
        <v>148623.4</v>
      </c>
      <c r="N21" s="53">
        <v>98641.4</v>
      </c>
      <c r="O21" s="48">
        <v>22718576</v>
      </c>
      <c r="P21" s="54">
        <v>15397</v>
      </c>
    </row>
    <row r="22" spans="1:20" x14ac:dyDescent="0.25">
      <c r="A22" s="26">
        <v>21</v>
      </c>
      <c r="B22" s="46">
        <v>2018</v>
      </c>
      <c r="C22" s="47">
        <v>2763738.97</v>
      </c>
      <c r="D22" s="48">
        <v>18777726</v>
      </c>
      <c r="E22" s="48">
        <v>10539984.59</v>
      </c>
      <c r="F22" s="49">
        <v>8474223.5</v>
      </c>
      <c r="G22" s="50">
        <v>69873</v>
      </c>
      <c r="H22" s="51">
        <v>6599.21</v>
      </c>
      <c r="I22" s="48">
        <v>40602319</v>
      </c>
      <c r="J22" s="52">
        <v>46.6</v>
      </c>
      <c r="K22" s="52">
        <v>350894.2</v>
      </c>
      <c r="L22" s="52">
        <v>283544.61</v>
      </c>
      <c r="M22" s="53">
        <v>197017.5</v>
      </c>
      <c r="N22" s="53">
        <v>103426.8</v>
      </c>
      <c r="O22" s="48">
        <v>22271453</v>
      </c>
      <c r="P22" s="54">
        <v>16087</v>
      </c>
    </row>
    <row r="23" spans="1:20" x14ac:dyDescent="0.25">
      <c r="A23" s="26">
        <v>22</v>
      </c>
      <c r="B23" s="46">
        <v>2019</v>
      </c>
      <c r="C23" s="47">
        <v>2960255.9</v>
      </c>
      <c r="D23" s="48">
        <v>19797064.300000001</v>
      </c>
      <c r="E23" s="48">
        <v>11517283.460000001</v>
      </c>
      <c r="F23" s="49">
        <v>8681822.8000000007</v>
      </c>
      <c r="G23" s="50">
        <v>93903</v>
      </c>
      <c r="H23" s="51">
        <v>6602.8618181818174</v>
      </c>
      <c r="I23" s="48">
        <v>61757746</v>
      </c>
      <c r="J23" s="52">
        <v>37.799999999999997</v>
      </c>
      <c r="K23" s="52">
        <v>398462.4</v>
      </c>
      <c r="L23" s="52">
        <v>565805.88</v>
      </c>
      <c r="M23" s="53">
        <v>184295.2</v>
      </c>
      <c r="N23" s="53">
        <v>107348.1</v>
      </c>
      <c r="O23" s="48">
        <v>26580520</v>
      </c>
      <c r="P23" s="54">
        <v>16843</v>
      </c>
    </row>
    <row r="24" spans="1:20" x14ac:dyDescent="0.25">
      <c r="A24" s="26">
        <v>23</v>
      </c>
      <c r="B24" s="46">
        <v>2020</v>
      </c>
      <c r="C24" s="47">
        <v>3839394.42</v>
      </c>
      <c r="D24" s="48">
        <v>19856674.5</v>
      </c>
      <c r="E24" s="48">
        <v>11872014.630000001</v>
      </c>
      <c r="F24" s="49">
        <v>8889422.0999999996</v>
      </c>
      <c r="G24" s="50">
        <v>126244</v>
      </c>
      <c r="H24" s="51">
        <v>6606.5136363636357</v>
      </c>
      <c r="I24" s="48">
        <v>66739526</v>
      </c>
      <c r="J24" s="48">
        <v>39</v>
      </c>
      <c r="K24" s="52">
        <v>427329.34</v>
      </c>
      <c r="L24" s="52">
        <v>626603.39</v>
      </c>
      <c r="M24" s="53">
        <v>135211</v>
      </c>
      <c r="N24" s="53">
        <v>102899.2</v>
      </c>
      <c r="O24" s="48">
        <v>30364225</v>
      </c>
      <c r="P24" s="54">
        <v>17841</v>
      </c>
    </row>
    <row r="25" spans="1:20" x14ac:dyDescent="0.25">
      <c r="A25" s="26">
        <v>24</v>
      </c>
      <c r="B25" s="46">
        <v>2021</v>
      </c>
      <c r="C25" s="55">
        <v>4868342.13</v>
      </c>
      <c r="D25" s="48">
        <v>21836984.32</v>
      </c>
      <c r="E25" s="48">
        <v>13479555.33</v>
      </c>
      <c r="F25" s="49">
        <v>9097021.4000000004</v>
      </c>
      <c r="G25" s="50">
        <v>103800</v>
      </c>
      <c r="H25" s="51">
        <v>6610.1654545454548</v>
      </c>
      <c r="I25" s="48">
        <v>71721306</v>
      </c>
      <c r="J25" s="52">
        <v>40.5</v>
      </c>
      <c r="K25" s="52">
        <v>460696.31</v>
      </c>
      <c r="L25" s="52">
        <v>795297</v>
      </c>
      <c r="M25" s="53">
        <v>205600</v>
      </c>
      <c r="N25" s="53">
        <v>129000</v>
      </c>
      <c r="O25" s="48">
        <v>37955281</v>
      </c>
      <c r="P25" s="54">
        <v>18029</v>
      </c>
      <c r="T25" s="6"/>
    </row>
    <row r="26" spans="1:20" ht="15.75" thickBot="1" x14ac:dyDescent="0.3">
      <c r="A26" s="26">
        <v>25</v>
      </c>
      <c r="B26" s="56">
        <v>2022</v>
      </c>
      <c r="C26" s="57">
        <v>5306169.8550000004</v>
      </c>
      <c r="D26" s="58">
        <v>23109899.859999999</v>
      </c>
      <c r="E26" s="58">
        <v>14145570.35</v>
      </c>
      <c r="F26" s="59">
        <v>9304620.6999999993</v>
      </c>
      <c r="G26" s="60">
        <v>115425</v>
      </c>
      <c r="H26" s="61">
        <v>6613.8172727272731</v>
      </c>
      <c r="I26" s="58">
        <v>76703086</v>
      </c>
      <c r="J26" s="58">
        <v>42</v>
      </c>
      <c r="K26" s="62">
        <v>494063.29</v>
      </c>
      <c r="L26" s="62">
        <v>963990.61</v>
      </c>
      <c r="M26" s="63">
        <v>295500</v>
      </c>
      <c r="N26" s="63">
        <v>133000</v>
      </c>
      <c r="O26" s="58">
        <v>42471959</v>
      </c>
      <c r="P26" s="64">
        <v>18714</v>
      </c>
    </row>
    <row r="27" spans="1:20" s="14" customFormat="1" ht="19.5" customHeight="1" x14ac:dyDescent="0.25">
      <c r="B27" s="288" t="s">
        <v>27</v>
      </c>
      <c r="C27" s="12" t="s">
        <v>0</v>
      </c>
      <c r="D27" s="12" t="s">
        <v>1</v>
      </c>
      <c r="E27" s="12" t="s">
        <v>1</v>
      </c>
      <c r="F27" s="12" t="s">
        <v>1</v>
      </c>
      <c r="G27" s="12" t="s">
        <v>1</v>
      </c>
      <c r="H27" s="12" t="s">
        <v>1</v>
      </c>
      <c r="I27" s="12" t="s">
        <v>1</v>
      </c>
      <c r="J27" s="12" t="s">
        <v>1</v>
      </c>
      <c r="K27" s="12" t="s">
        <v>1</v>
      </c>
      <c r="L27" s="12" t="s">
        <v>1</v>
      </c>
      <c r="M27" s="12" t="s">
        <v>1</v>
      </c>
      <c r="N27" s="12" t="s">
        <v>1</v>
      </c>
      <c r="O27" s="12" t="s">
        <v>1</v>
      </c>
      <c r="P27" s="13" t="s">
        <v>1</v>
      </c>
    </row>
    <row r="28" spans="1:20" ht="15" customHeight="1" x14ac:dyDescent="0.25">
      <c r="B28" s="289"/>
      <c r="C28" s="15" t="s">
        <v>1</v>
      </c>
      <c r="D28" s="8"/>
      <c r="E28" s="15" t="s">
        <v>1</v>
      </c>
      <c r="F28" s="15" t="s">
        <v>1</v>
      </c>
      <c r="G28" s="15" t="s">
        <v>1</v>
      </c>
      <c r="H28" s="15" t="s">
        <v>1</v>
      </c>
      <c r="I28" s="8"/>
      <c r="J28" s="8"/>
      <c r="K28" s="8"/>
      <c r="L28" s="15" t="s">
        <v>1</v>
      </c>
      <c r="M28" s="15" t="s">
        <v>1</v>
      </c>
      <c r="N28" s="15" t="s">
        <v>1</v>
      </c>
      <c r="O28" s="8"/>
      <c r="P28" s="16"/>
    </row>
    <row r="29" spans="1:20" ht="15.75" thickBot="1" x14ac:dyDescent="0.3">
      <c r="B29" s="290"/>
      <c r="C29" s="17"/>
      <c r="D29" s="17"/>
      <c r="E29" s="18" t="s">
        <v>1</v>
      </c>
      <c r="F29" s="17"/>
      <c r="G29" s="17"/>
      <c r="H29" s="18" t="s">
        <v>1</v>
      </c>
      <c r="I29" s="17"/>
      <c r="J29" s="17"/>
      <c r="K29" s="17"/>
      <c r="L29" s="17"/>
      <c r="M29" s="17"/>
      <c r="N29" s="18" t="s">
        <v>1</v>
      </c>
      <c r="O29" s="17"/>
      <c r="P29" s="19"/>
    </row>
    <row r="31" spans="1:20" ht="18" x14ac:dyDescent="0.25">
      <c r="B31" s="287" t="s">
        <v>29</v>
      </c>
      <c r="C31" s="287"/>
      <c r="D31" s="287"/>
      <c r="E31" s="287"/>
      <c r="F31" s="287"/>
      <c r="G31" s="25"/>
    </row>
    <row r="32" spans="1:20" ht="18" x14ac:dyDescent="0.25">
      <c r="B32" s="287" t="s">
        <v>25</v>
      </c>
      <c r="C32" s="287"/>
      <c r="D32" s="287"/>
      <c r="E32" s="287"/>
      <c r="F32" s="287"/>
      <c r="G32" s="25"/>
      <c r="H32" s="20"/>
    </row>
    <row r="33" spans="2:12" ht="18.75" thickBot="1" x14ac:dyDescent="0.3">
      <c r="B33" s="287" t="s">
        <v>11</v>
      </c>
      <c r="C33" s="287"/>
      <c r="D33" s="287"/>
      <c r="E33" s="287"/>
      <c r="F33" s="287"/>
      <c r="G33" s="25"/>
    </row>
    <row r="34" spans="2:12" ht="18.75" thickBot="1" x14ac:dyDescent="0.3">
      <c r="B34" s="287" t="s">
        <v>21</v>
      </c>
      <c r="C34" s="287"/>
      <c r="D34" s="287"/>
      <c r="E34" s="287"/>
      <c r="F34" s="287"/>
      <c r="G34" s="25"/>
      <c r="H34" s="199" t="s">
        <v>81</v>
      </c>
      <c r="I34" s="200" t="s">
        <v>82</v>
      </c>
      <c r="J34" s="200" t="s">
        <v>83</v>
      </c>
      <c r="K34" s="200" t="s">
        <v>84</v>
      </c>
      <c r="L34" s="201" t="s">
        <v>85</v>
      </c>
    </row>
    <row r="35" spans="2:12" ht="18" x14ac:dyDescent="0.25">
      <c r="B35" s="287" t="s">
        <v>12</v>
      </c>
      <c r="C35" s="287"/>
      <c r="D35" s="287"/>
      <c r="E35" s="287"/>
      <c r="F35" s="287"/>
      <c r="G35" s="25"/>
      <c r="H35" s="202">
        <v>87211.83</v>
      </c>
      <c r="I35" s="203">
        <v>328497.90000000002</v>
      </c>
      <c r="J35" s="203">
        <v>638450.6</v>
      </c>
      <c r="K35" s="204">
        <v>228548.4</v>
      </c>
      <c r="L35" s="205">
        <v>803.2</v>
      </c>
    </row>
    <row r="36" spans="2:12" ht="18" x14ac:dyDescent="0.25">
      <c r="B36" s="287" t="s">
        <v>13</v>
      </c>
      <c r="C36" s="287"/>
      <c r="D36" s="287"/>
      <c r="E36" s="287"/>
      <c r="F36" s="287"/>
      <c r="G36" s="25"/>
      <c r="H36" s="206">
        <v>119302.33</v>
      </c>
      <c r="I36" s="207">
        <v>695059.8</v>
      </c>
      <c r="J36" s="207">
        <v>789466.92</v>
      </c>
      <c r="K36" s="208">
        <v>488395.1</v>
      </c>
      <c r="L36" s="209">
        <v>787.6</v>
      </c>
    </row>
    <row r="37" spans="2:12" ht="18" x14ac:dyDescent="0.25">
      <c r="B37" s="287" t="s">
        <v>14</v>
      </c>
      <c r="C37" s="287"/>
      <c r="D37" s="287"/>
      <c r="E37" s="287"/>
      <c r="F37" s="287"/>
      <c r="G37" s="25"/>
      <c r="H37" s="206">
        <v>156215</v>
      </c>
      <c r="I37" s="207">
        <v>1159034</v>
      </c>
      <c r="J37" s="207">
        <v>962057</v>
      </c>
      <c r="K37" s="208">
        <v>748241.8</v>
      </c>
      <c r="L37" s="209">
        <v>1472.8</v>
      </c>
    </row>
    <row r="38" spans="2:12" ht="18" x14ac:dyDescent="0.25">
      <c r="B38" s="287" t="s">
        <v>24</v>
      </c>
      <c r="C38" s="287"/>
      <c r="D38" s="287"/>
      <c r="E38" s="287"/>
      <c r="F38" s="287"/>
      <c r="G38" s="25"/>
      <c r="H38" s="206">
        <v>173839</v>
      </c>
      <c r="I38" s="207">
        <v>1370182.8</v>
      </c>
      <c r="J38" s="207">
        <v>1393532.2</v>
      </c>
      <c r="K38" s="208">
        <v>1008088.5</v>
      </c>
      <c r="L38" s="209">
        <v>1154.5999999999999</v>
      </c>
    </row>
    <row r="39" spans="2:12" ht="18" x14ac:dyDescent="0.25">
      <c r="B39" s="287" t="s">
        <v>15</v>
      </c>
      <c r="C39" s="287"/>
      <c r="D39" s="287"/>
      <c r="E39" s="287"/>
      <c r="F39" s="287"/>
      <c r="G39" s="25"/>
      <c r="H39" s="206">
        <v>220396</v>
      </c>
      <c r="I39" s="207">
        <v>1767476.7</v>
      </c>
      <c r="J39" s="207">
        <v>1771073</v>
      </c>
      <c r="K39" s="208">
        <v>1267935.2</v>
      </c>
      <c r="L39" s="209">
        <v>1508.7</v>
      </c>
    </row>
    <row r="40" spans="2:12" ht="18" x14ac:dyDescent="0.25">
      <c r="B40" s="287" t="s">
        <v>16</v>
      </c>
      <c r="C40" s="287"/>
      <c r="D40" s="287"/>
      <c r="E40" s="287"/>
      <c r="F40" s="287"/>
      <c r="G40" s="25"/>
      <c r="H40" s="206">
        <v>269588</v>
      </c>
      <c r="I40" s="207">
        <v>2188231.5</v>
      </c>
      <c r="J40" s="207">
        <v>2148613.7999999998</v>
      </c>
      <c r="K40" s="208">
        <v>1563568.7</v>
      </c>
      <c r="L40" s="209">
        <v>2482.9</v>
      </c>
    </row>
    <row r="41" spans="2:12" ht="18" x14ac:dyDescent="0.25">
      <c r="B41" s="287" t="s">
        <v>17</v>
      </c>
      <c r="C41" s="287"/>
      <c r="D41" s="287"/>
      <c r="E41" s="287"/>
      <c r="F41" s="287"/>
      <c r="G41" s="25"/>
      <c r="H41" s="206">
        <v>358531</v>
      </c>
      <c r="I41" s="207">
        <v>2853272.4</v>
      </c>
      <c r="J41" s="207">
        <v>2526154.6</v>
      </c>
      <c r="K41" s="208">
        <v>2115067.5</v>
      </c>
      <c r="L41" s="209">
        <v>1857.2</v>
      </c>
    </row>
    <row r="42" spans="2:12" ht="18" x14ac:dyDescent="0.25">
      <c r="B42" s="287" t="s">
        <v>18</v>
      </c>
      <c r="C42" s="287"/>
      <c r="D42" s="287"/>
      <c r="E42" s="287"/>
      <c r="F42" s="287"/>
      <c r="G42" s="25"/>
      <c r="H42" s="206">
        <v>456025</v>
      </c>
      <c r="I42" s="207">
        <v>4135154.6</v>
      </c>
      <c r="J42" s="207">
        <v>3119433</v>
      </c>
      <c r="K42" s="208">
        <v>3055059.5</v>
      </c>
      <c r="L42" s="209">
        <v>2060.4</v>
      </c>
    </row>
    <row r="43" spans="2:12" ht="18" x14ac:dyDescent="0.25">
      <c r="B43" s="287" t="s">
        <v>23</v>
      </c>
      <c r="C43" s="287"/>
      <c r="D43" s="287"/>
      <c r="E43" s="287"/>
      <c r="F43" s="287"/>
      <c r="G43" s="25"/>
      <c r="H43" s="206">
        <v>590162</v>
      </c>
      <c r="I43" s="207">
        <v>5260232.8</v>
      </c>
      <c r="J43" s="207">
        <v>3731494</v>
      </c>
      <c r="K43" s="208">
        <v>3930286.9</v>
      </c>
      <c r="L43" s="209">
        <v>4530.7</v>
      </c>
    </row>
    <row r="44" spans="2:12" ht="18" x14ac:dyDescent="0.25">
      <c r="B44" s="287" t="s">
        <v>26</v>
      </c>
      <c r="C44" s="287"/>
      <c r="D44" s="287"/>
      <c r="E44" s="287"/>
      <c r="F44" s="287"/>
      <c r="G44" s="25"/>
      <c r="H44" s="206">
        <v>775682</v>
      </c>
      <c r="I44" s="207">
        <v>6696259.0999999996</v>
      </c>
      <c r="J44" s="207">
        <v>4453175</v>
      </c>
      <c r="K44" s="208">
        <v>4853244.4000000004</v>
      </c>
      <c r="L44" s="209">
        <v>15656</v>
      </c>
    </row>
    <row r="45" spans="2:12" x14ac:dyDescent="0.25">
      <c r="H45" s="206">
        <v>962468</v>
      </c>
      <c r="I45" s="207">
        <v>8248652</v>
      </c>
      <c r="J45" s="207">
        <v>4305879</v>
      </c>
      <c r="K45" s="208">
        <v>5883726.5</v>
      </c>
      <c r="L45" s="209">
        <v>8611.9</v>
      </c>
    </row>
    <row r="46" spans="2:12" x14ac:dyDescent="0.25">
      <c r="H46" s="206">
        <v>742422</v>
      </c>
      <c r="I46" s="207">
        <v>7126972.4000000004</v>
      </c>
      <c r="J46" s="207">
        <v>5449048</v>
      </c>
      <c r="K46" s="208">
        <v>6165342.4699999997</v>
      </c>
      <c r="L46" s="209">
        <v>5657.4</v>
      </c>
    </row>
    <row r="47" spans="2:12" x14ac:dyDescent="0.25">
      <c r="H47" s="206">
        <v>1163529.7</v>
      </c>
      <c r="I47" s="207">
        <v>8375863.7999999998</v>
      </c>
      <c r="J47" s="207">
        <v>6058819</v>
      </c>
      <c r="K47" s="208">
        <v>6411756.4400000004</v>
      </c>
      <c r="L47" s="209">
        <v>3793.5</v>
      </c>
    </row>
    <row r="48" spans="2:12" x14ac:dyDescent="0.25">
      <c r="H48" s="206">
        <v>1388120.48</v>
      </c>
      <c r="I48" s="207">
        <v>9948772.8000000007</v>
      </c>
      <c r="J48" s="207">
        <v>6573744</v>
      </c>
      <c r="K48" s="208">
        <v>6658170.4100000001</v>
      </c>
      <c r="L48" s="209">
        <v>159868</v>
      </c>
    </row>
    <row r="49" spans="8:12" x14ac:dyDescent="0.25">
      <c r="H49" s="206">
        <v>1584637.4</v>
      </c>
      <c r="I49" s="207">
        <v>10666870.5</v>
      </c>
      <c r="J49" s="207">
        <v>6998475</v>
      </c>
      <c r="K49" s="208">
        <v>6904584.3799999999</v>
      </c>
      <c r="L49" s="209">
        <v>82607</v>
      </c>
    </row>
    <row r="50" spans="8:12" x14ac:dyDescent="0.25">
      <c r="H50" s="206">
        <v>1781154.33</v>
      </c>
      <c r="I50" s="207">
        <v>11814897.4</v>
      </c>
      <c r="J50" s="207">
        <v>7930101</v>
      </c>
      <c r="K50" s="208">
        <v>7150998.3600000003</v>
      </c>
      <c r="L50" s="209">
        <v>108107</v>
      </c>
    </row>
    <row r="51" spans="8:12" x14ac:dyDescent="0.25">
      <c r="H51" s="206">
        <v>1977671.26</v>
      </c>
      <c r="I51" s="207">
        <v>12779525.699999999</v>
      </c>
      <c r="J51" s="207">
        <v>8089881</v>
      </c>
      <c r="K51" s="208">
        <v>7643826.2999999998</v>
      </c>
      <c r="L51" s="209">
        <v>77801</v>
      </c>
    </row>
    <row r="52" spans="8:12" x14ac:dyDescent="0.25">
      <c r="H52" s="206">
        <v>2174188.19</v>
      </c>
      <c r="I52" s="207">
        <v>13520862.9</v>
      </c>
      <c r="J52" s="207">
        <v>8908736.6699999999</v>
      </c>
      <c r="K52" s="208">
        <v>7851425.5999999996</v>
      </c>
      <c r="L52" s="209">
        <v>66718</v>
      </c>
    </row>
    <row r="53" spans="8:12" x14ac:dyDescent="0.25">
      <c r="H53" s="206">
        <v>2370705.11</v>
      </c>
      <c r="I53" s="207">
        <v>15121534.199999999</v>
      </c>
      <c r="J53" s="207">
        <v>9193008.3000000007</v>
      </c>
      <c r="K53" s="208">
        <v>8059024.9000000004</v>
      </c>
      <c r="L53" s="209">
        <v>65314</v>
      </c>
    </row>
    <row r="54" spans="8:12" x14ac:dyDescent="0.25">
      <c r="H54" s="206">
        <v>2567222.04</v>
      </c>
      <c r="I54" s="207">
        <v>16538189.5</v>
      </c>
      <c r="J54" s="207">
        <v>9776264.7799999993</v>
      </c>
      <c r="K54" s="208">
        <v>8266624.2000000002</v>
      </c>
      <c r="L54" s="209">
        <v>85326</v>
      </c>
    </row>
    <row r="55" spans="8:12" x14ac:dyDescent="0.25">
      <c r="H55" s="206">
        <v>2763738.97</v>
      </c>
      <c r="I55" s="207">
        <v>18777726</v>
      </c>
      <c r="J55" s="207">
        <v>10539984.59</v>
      </c>
      <c r="K55" s="208">
        <v>8474223.5</v>
      </c>
      <c r="L55" s="209">
        <v>69873</v>
      </c>
    </row>
    <row r="56" spans="8:12" x14ac:dyDescent="0.25">
      <c r="H56" s="206">
        <v>2960255.9</v>
      </c>
      <c r="I56" s="207">
        <v>19797064.300000001</v>
      </c>
      <c r="J56" s="207">
        <v>11517283.460000001</v>
      </c>
      <c r="K56" s="208">
        <v>8681822.8000000007</v>
      </c>
      <c r="L56" s="209">
        <v>93903</v>
      </c>
    </row>
    <row r="57" spans="8:12" x14ac:dyDescent="0.25">
      <c r="H57" s="206">
        <v>3839394.42</v>
      </c>
      <c r="I57" s="207">
        <v>19856674.5</v>
      </c>
      <c r="J57" s="207">
        <v>11872014.630000001</v>
      </c>
      <c r="K57" s="208">
        <v>8889422.0999999996</v>
      </c>
      <c r="L57" s="209">
        <v>126244</v>
      </c>
    </row>
    <row r="58" spans="8:12" x14ac:dyDescent="0.25">
      <c r="H58" s="210">
        <v>4868342.13</v>
      </c>
      <c r="I58" s="207">
        <v>21836984.32</v>
      </c>
      <c r="J58" s="207">
        <v>13479555.33</v>
      </c>
      <c r="K58" s="208">
        <v>9097021.4000000004</v>
      </c>
      <c r="L58" s="209">
        <v>103800</v>
      </c>
    </row>
    <row r="59" spans="8:12" ht="15.75" thickBot="1" x14ac:dyDescent="0.3">
      <c r="H59" s="211">
        <v>5306169.8550000004</v>
      </c>
      <c r="I59" s="212">
        <v>23109899.859999999</v>
      </c>
      <c r="J59" s="212">
        <v>14145570.35</v>
      </c>
      <c r="K59" s="213">
        <v>9304620.6999999993</v>
      </c>
      <c r="L59" s="214">
        <v>115425</v>
      </c>
    </row>
  </sheetData>
  <mergeCells count="15">
    <mergeCell ref="B27:B29"/>
    <mergeCell ref="B31:F31"/>
    <mergeCell ref="B32:F32"/>
    <mergeCell ref="B33:F33"/>
    <mergeCell ref="B34:F34"/>
    <mergeCell ref="B35:F35"/>
    <mergeCell ref="B36:F36"/>
    <mergeCell ref="B37:F37"/>
    <mergeCell ref="B38:F38"/>
    <mergeCell ref="B39:F39"/>
    <mergeCell ref="B40:F40"/>
    <mergeCell ref="B41:F41"/>
    <mergeCell ref="B42:F42"/>
    <mergeCell ref="B43:F43"/>
    <mergeCell ref="B44:F44"/>
  </mergeCells>
  <hyperlinks>
    <hyperlink ref="D27" r:id="rId1" display="Ссылка на данные"/>
    <hyperlink ref="H27" r:id="rId2" display="https://www.gks.ru/bgd/regl/B07_36/IssWWW.exe/Stg/d01/03-04.htm"/>
    <hyperlink ref="C27" r:id="rId3" display="https://www.gks.ru/bgd/regl/B11_14p/IssWWW.exe/Stg/d03/24-01.htm"/>
    <hyperlink ref="C28" r:id="rId4" display="https://rosstat.gov.ru/storage/mediabank/Invest_sub.xlsx"/>
    <hyperlink ref="E28" r:id="rId5" display="https://mosstat.gks.ru/storage/mediabank/Ежегодник_2014.pdf"/>
    <hyperlink ref="E29" r:id="rId6" display="https://mosstat.gks.ru/storage/mediabank/Динамика%20денежных%20доходов%20населения%20г.%20Москвы%20за%202014-2021%20гг..xlsx"/>
    <hyperlink ref="H28" r:id="rId7" display="https://rosstat.gov.ru/storage/mediabank/05-05.xls"/>
    <hyperlink ref="H29" r:id="rId8" display="https://rosstat.gov.ru/storage/mediabank/05-05_2017-2021.xls"/>
    <hyperlink ref="J27" r:id="rId9" display="https://mosstat.gks.ru/storage/mediabank/st_izn_of(29).xlsx"/>
    <hyperlink ref="L28" r:id="rId10" display="https://rosstat.gov.ru/storage/mediabank/innov-3.xls"/>
    <hyperlink ref="K27" r:id="rId11" display="https://rosstat.gov.ru/storage/mediabank/nauka-5.xlsx"/>
    <hyperlink ref="M28" r:id="rId12" display="https://mosstat.gks.ru/storage/mediabank/ZiiqV8YR/Товарная%20структура%20экспорта%20и%20импорта%20г.%20Москвы%20за%202016-2020%20гг..docx"/>
    <hyperlink ref="N29" r:id="rId13" display="https://mosstat.gks.ru/storage/mediabank/ZiiqV8YR/Товарная%20структура%20экспорта%20и%20импорта%20г.%20Москвы%20за%202016-2020%20гг..docx"/>
    <hyperlink ref="P27" r:id="rId14" display="https://data.mos.ru/opendata/dinamika-izmeneniya-velichiny-projitochnogo-minimuma"/>
    <hyperlink ref="I27" r:id="rId15"/>
    <hyperlink ref="L27" r:id="rId16" display="http://www.m-economy.ru/art.php?nArtId=3778"/>
    <hyperlink ref="N28" r:id="rId17" display="https://istmat.org/files/uploads/54000/moskovskiy_statisticheskiy_ezhegodnik_2018.pdf"/>
    <hyperlink ref="M27" r:id="rId18" display="https://mosstat.gks.ru/storage/mediabank/Ежегодник_2014.pdf"/>
    <hyperlink ref="N27" r:id="rId19" display="https://mosstat.gks.ru/storage/mediabank/Ежегодник_2014.pdf"/>
    <hyperlink ref="O27" r:id="rId20" display="https://www.asv.org.ru/agency/statistics?group=&amp;regions=45000&amp;year=2005,2021"/>
    <hyperlink ref="G27" r:id="rId21" display="https://ehd.moscow/index.php?id_src=355&amp;id_ind=2312&amp;id_tab=1&amp;action=show_details_open&amp;show=inds&amp;show_full=1&amp;exist=1&amp;source=-9993&amp;id_root[0]=355_355&amp;id_root[1]=355_2312"/>
    <hyperlink ref="G28" r:id="rId22" display="https://rosstat.gov.ru/folder/210/document/13204"/>
    <hyperlink ref="E27" r:id="rId23"/>
    <hyperlink ref="F28" r:id="rId24"/>
    <hyperlink ref="F27" r:id="rId25" display="https://istmat.org/files/uploads/53999/moskovskiy_statisticheskiy_ezhegodnik_2010.pdf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O85"/>
  <sheetViews>
    <sheetView workbookViewId="0">
      <selection activeCell="A83" sqref="A83:A85"/>
    </sheetView>
  </sheetViews>
  <sheetFormatPr defaultRowHeight="15" x14ac:dyDescent="0.25"/>
  <sheetData>
    <row r="5" spans="1:13" ht="15.75" thickBot="1" x14ac:dyDescent="0.3"/>
    <row r="6" spans="1:13" ht="15.75" thickBot="1" x14ac:dyDescent="0.3">
      <c r="A6" s="106" t="s">
        <v>125</v>
      </c>
      <c r="B6" s="107"/>
      <c r="C6" s="107"/>
      <c r="D6" s="107"/>
      <c r="E6" s="107"/>
      <c r="F6" s="107"/>
      <c r="G6" s="107"/>
      <c r="H6" s="85"/>
    </row>
    <row r="8" spans="1:13" x14ac:dyDescent="0.25">
      <c r="A8" s="108" t="s">
        <v>126</v>
      </c>
    </row>
    <row r="9" spans="1:13" x14ac:dyDescent="0.25">
      <c r="A9" s="108" t="s">
        <v>127</v>
      </c>
    </row>
    <row r="10" spans="1:13" x14ac:dyDescent="0.25">
      <c r="A10" s="108" t="s">
        <v>128</v>
      </c>
    </row>
    <row r="11" spans="1:13" x14ac:dyDescent="0.25">
      <c r="A11" s="108" t="s">
        <v>129</v>
      </c>
    </row>
    <row r="13" spans="1:13" x14ac:dyDescent="0.25">
      <c r="A13" s="293" t="s">
        <v>130</v>
      </c>
      <c r="B13" s="293"/>
      <c r="C13" s="293"/>
      <c r="D13" s="293"/>
      <c r="E13" s="293"/>
      <c r="F13" s="293"/>
      <c r="G13" s="293"/>
      <c r="H13" s="293"/>
      <c r="I13" s="293"/>
      <c r="J13" s="293"/>
      <c r="K13" s="293"/>
      <c r="L13" s="293"/>
      <c r="M13" s="293"/>
    </row>
    <row r="14" spans="1:13" x14ac:dyDescent="0.25">
      <c r="A14" s="293"/>
      <c r="B14" s="293"/>
      <c r="C14" s="293"/>
      <c r="D14" s="293"/>
      <c r="E14" s="293"/>
      <c r="F14" s="293"/>
      <c r="G14" s="293"/>
      <c r="H14" s="293"/>
      <c r="I14" s="293"/>
      <c r="J14" s="293"/>
      <c r="K14" s="293"/>
      <c r="L14" s="293"/>
      <c r="M14" s="293"/>
    </row>
    <row r="15" spans="1:13" x14ac:dyDescent="0.25">
      <c r="A15" s="293"/>
      <c r="B15" s="293"/>
      <c r="C15" s="293"/>
      <c r="D15" s="293"/>
      <c r="E15" s="293"/>
      <c r="F15" s="293"/>
      <c r="G15" s="293"/>
      <c r="H15" s="293"/>
      <c r="I15" s="293"/>
      <c r="J15" s="293"/>
      <c r="K15" s="293"/>
      <c r="L15" s="293"/>
      <c r="M15" s="293"/>
    </row>
    <row r="16" spans="1:13" ht="15.75" thickBot="1" x14ac:dyDescent="0.3">
      <c r="A16" s="293"/>
      <c r="B16" s="293"/>
      <c r="C16" s="293"/>
      <c r="D16" s="293"/>
      <c r="E16" s="293"/>
      <c r="F16" s="293"/>
      <c r="G16" s="293"/>
      <c r="H16" s="293"/>
      <c r="I16" s="293"/>
      <c r="J16" s="293"/>
      <c r="K16" s="293"/>
      <c r="L16" s="293"/>
      <c r="M16" s="293"/>
    </row>
    <row r="17" spans="1:10" x14ac:dyDescent="0.25">
      <c r="A17" s="109" t="s">
        <v>131</v>
      </c>
      <c r="B17" s="110" t="s">
        <v>132</v>
      </c>
      <c r="C17" s="110"/>
      <c r="D17" s="110"/>
      <c r="E17" s="110"/>
      <c r="F17" s="85"/>
    </row>
    <row r="18" spans="1:10" x14ac:dyDescent="0.25">
      <c r="A18" s="111" t="s">
        <v>133</v>
      </c>
      <c r="B18" s="85" t="s">
        <v>134</v>
      </c>
      <c r="C18" s="85"/>
      <c r="D18" s="85"/>
      <c r="E18" s="85"/>
      <c r="F18" s="85"/>
      <c r="G18" s="85"/>
    </row>
    <row r="19" spans="1:10" ht="15.75" thickBot="1" x14ac:dyDescent="0.3">
      <c r="A19" s="112" t="s">
        <v>135</v>
      </c>
      <c r="B19" s="113" t="s">
        <v>136</v>
      </c>
      <c r="C19" s="113"/>
      <c r="D19" s="113"/>
      <c r="E19" s="113"/>
      <c r="F19" s="85"/>
    </row>
    <row r="21" spans="1:10" ht="15.75" thickBot="1" x14ac:dyDescent="0.3"/>
    <row r="22" spans="1:10" ht="15.75" thickBot="1" x14ac:dyDescent="0.3">
      <c r="A22" s="106" t="s">
        <v>137</v>
      </c>
      <c r="B22" s="107"/>
      <c r="C22" s="107"/>
      <c r="D22" s="107"/>
    </row>
    <row r="24" spans="1:10" ht="18" x14ac:dyDescent="0.35">
      <c r="A24" t="s">
        <v>138</v>
      </c>
      <c r="B24" t="s">
        <v>139</v>
      </c>
    </row>
    <row r="25" spans="1:10" ht="57.75" x14ac:dyDescent="0.25">
      <c r="A25" s="114" t="s">
        <v>140</v>
      </c>
      <c r="B25" s="21" t="s">
        <v>141</v>
      </c>
    </row>
    <row r="26" spans="1:10" ht="15.75" thickBot="1" x14ac:dyDescent="0.3">
      <c r="C26" s="115"/>
      <c r="D26" s="115"/>
    </row>
    <row r="27" spans="1:10" ht="15.75" thickBot="1" x14ac:dyDescent="0.3">
      <c r="A27" s="106" t="s">
        <v>142</v>
      </c>
      <c r="B27" s="116"/>
      <c r="C27" s="116"/>
      <c r="D27" s="116"/>
      <c r="E27" s="107"/>
      <c r="F27" s="107"/>
      <c r="G27" s="85"/>
    </row>
    <row r="28" spans="1:10" ht="15.75" thickBot="1" x14ac:dyDescent="0.3">
      <c r="A28" s="117"/>
      <c r="B28" s="115"/>
      <c r="C28" s="115"/>
      <c r="D28" s="115"/>
    </row>
    <row r="29" spans="1:10" x14ac:dyDescent="0.25">
      <c r="A29" s="118" t="s">
        <v>143</v>
      </c>
      <c r="B29" s="119"/>
      <c r="C29" s="119"/>
      <c r="D29" s="119"/>
      <c r="E29" s="110"/>
      <c r="F29" s="110"/>
      <c r="G29" s="110"/>
      <c r="H29" s="110"/>
      <c r="I29" s="110"/>
      <c r="J29" s="85"/>
    </row>
    <row r="30" spans="1:10" ht="18" x14ac:dyDescent="0.35">
      <c r="A30" s="120" t="s">
        <v>144</v>
      </c>
      <c r="B30" s="85"/>
      <c r="C30" s="85"/>
      <c r="D30" s="85"/>
      <c r="E30" s="85"/>
      <c r="F30" s="85"/>
      <c r="G30" s="85"/>
      <c r="H30" s="85"/>
      <c r="I30" s="85"/>
      <c r="J30" s="85"/>
    </row>
    <row r="31" spans="1:10" ht="18" x14ac:dyDescent="0.35">
      <c r="A31" s="121" t="s">
        <v>145</v>
      </c>
      <c r="B31" s="85"/>
      <c r="C31" s="85"/>
      <c r="D31" s="85"/>
      <c r="E31" s="85"/>
      <c r="F31" s="85"/>
      <c r="G31" s="85"/>
      <c r="H31" s="85"/>
      <c r="I31" s="85"/>
      <c r="J31" s="85"/>
    </row>
    <row r="32" spans="1:10" ht="18" x14ac:dyDescent="0.35">
      <c r="A32" s="121" t="s">
        <v>146</v>
      </c>
      <c r="B32" s="85"/>
      <c r="C32" s="85" t="s">
        <v>147</v>
      </c>
      <c r="D32" s="85"/>
      <c r="E32" s="85"/>
      <c r="F32" s="85"/>
      <c r="G32" s="85"/>
      <c r="H32" s="85"/>
      <c r="I32" s="85"/>
      <c r="J32" s="85"/>
    </row>
    <row r="33" spans="1:10" x14ac:dyDescent="0.25">
      <c r="A33" s="121"/>
      <c r="B33" s="85"/>
      <c r="C33" s="85" t="s">
        <v>148</v>
      </c>
      <c r="D33" s="85"/>
      <c r="E33" s="85"/>
      <c r="F33" s="85"/>
      <c r="G33" s="85"/>
      <c r="H33" s="85"/>
      <c r="I33" s="85"/>
      <c r="J33" s="85"/>
    </row>
    <row r="34" spans="1:10" ht="15.75" thickBot="1" x14ac:dyDescent="0.3">
      <c r="A34" s="122" t="s">
        <v>135</v>
      </c>
      <c r="B34" s="294" t="s">
        <v>149</v>
      </c>
      <c r="C34" s="294"/>
      <c r="D34" s="294"/>
      <c r="E34" s="294"/>
      <c r="F34" s="113"/>
      <c r="G34" s="113"/>
      <c r="H34" s="113"/>
      <c r="I34" s="113"/>
      <c r="J34" s="85"/>
    </row>
    <row r="35" spans="1:10" ht="15.75" thickBot="1" x14ac:dyDescent="0.3">
      <c r="J35" s="85"/>
    </row>
    <row r="36" spans="1:10" x14ac:dyDescent="0.25">
      <c r="A36" s="123" t="s">
        <v>150</v>
      </c>
      <c r="B36" s="110"/>
      <c r="C36" s="110"/>
      <c r="D36" s="110"/>
      <c r="E36" s="110"/>
      <c r="F36" s="110"/>
      <c r="G36" s="110"/>
      <c r="H36" s="110"/>
      <c r="I36" s="110"/>
      <c r="J36" s="85"/>
    </row>
    <row r="37" spans="1:10" ht="18" x14ac:dyDescent="0.35">
      <c r="A37" s="120" t="s">
        <v>151</v>
      </c>
      <c r="B37" s="85"/>
      <c r="C37" s="85"/>
      <c r="D37" s="85"/>
      <c r="E37" s="85"/>
      <c r="F37" s="85"/>
      <c r="G37" s="85"/>
      <c r="H37" s="85"/>
      <c r="I37" s="85"/>
      <c r="J37" s="85"/>
    </row>
    <row r="38" spans="1:10" ht="18" x14ac:dyDescent="0.35">
      <c r="A38" s="121" t="s">
        <v>152</v>
      </c>
      <c r="B38" s="85"/>
      <c r="C38" s="85"/>
      <c r="D38" s="85"/>
      <c r="E38" s="85"/>
      <c r="F38" s="85"/>
      <c r="G38" s="85"/>
      <c r="H38" s="85"/>
      <c r="I38" s="85"/>
      <c r="J38" s="85"/>
    </row>
    <row r="39" spans="1:10" ht="18" x14ac:dyDescent="0.35">
      <c r="A39" s="121" t="s">
        <v>153</v>
      </c>
      <c r="B39" s="85"/>
      <c r="C39" s="85" t="s">
        <v>154</v>
      </c>
      <c r="D39" s="85"/>
      <c r="E39" s="85"/>
      <c r="F39" s="85"/>
      <c r="G39" s="85"/>
      <c r="H39" s="85"/>
      <c r="I39" s="85"/>
      <c r="J39" s="85"/>
    </row>
    <row r="40" spans="1:10" x14ac:dyDescent="0.25">
      <c r="A40" s="121"/>
      <c r="B40" s="85"/>
      <c r="C40" s="85" t="s">
        <v>155</v>
      </c>
      <c r="D40" s="85"/>
      <c r="E40" s="85"/>
      <c r="F40" s="85"/>
      <c r="G40" s="85"/>
      <c r="H40" s="85"/>
      <c r="I40" s="85"/>
      <c r="J40" s="85"/>
    </row>
    <row r="41" spans="1:10" ht="15.75" thickBot="1" x14ac:dyDescent="0.3">
      <c r="A41" s="122" t="s">
        <v>135</v>
      </c>
      <c r="B41" s="294" t="s">
        <v>149</v>
      </c>
      <c r="C41" s="294"/>
      <c r="D41" s="294"/>
      <c r="E41" s="294"/>
      <c r="F41" s="113"/>
      <c r="G41" s="113"/>
      <c r="H41" s="113"/>
      <c r="I41" s="113"/>
      <c r="J41" s="85"/>
    </row>
    <row r="42" spans="1:10" ht="15.75" thickBot="1" x14ac:dyDescent="0.3">
      <c r="J42" s="85"/>
    </row>
    <row r="43" spans="1:10" x14ac:dyDescent="0.25">
      <c r="A43" s="123" t="s">
        <v>156</v>
      </c>
      <c r="B43" s="110"/>
      <c r="C43" s="110"/>
      <c r="D43" s="110"/>
      <c r="E43" s="110"/>
      <c r="F43" s="110"/>
      <c r="G43" s="110"/>
      <c r="H43" s="110"/>
      <c r="I43" s="110"/>
      <c r="J43" s="85"/>
    </row>
    <row r="44" spans="1:10" ht="18" x14ac:dyDescent="0.35">
      <c r="A44" s="120" t="s">
        <v>157</v>
      </c>
      <c r="B44" s="85"/>
      <c r="C44" s="85"/>
      <c r="D44" s="85"/>
      <c r="E44" s="85"/>
      <c r="F44" s="85"/>
      <c r="G44" s="85"/>
      <c r="H44" s="85"/>
      <c r="I44" s="85"/>
      <c r="J44" s="85"/>
    </row>
    <row r="45" spans="1:10" ht="18" x14ac:dyDescent="0.35">
      <c r="A45" s="121" t="s">
        <v>152</v>
      </c>
      <c r="B45" s="85"/>
      <c r="C45" s="85"/>
      <c r="D45" s="85"/>
      <c r="E45" s="85"/>
      <c r="F45" s="85"/>
      <c r="G45" s="85"/>
      <c r="H45" s="85"/>
      <c r="I45" s="85"/>
      <c r="J45" s="85"/>
    </row>
    <row r="46" spans="1:10" ht="18" x14ac:dyDescent="0.35">
      <c r="A46" s="121" t="s">
        <v>153</v>
      </c>
      <c r="B46" s="85"/>
      <c r="C46" s="85" t="s">
        <v>154</v>
      </c>
      <c r="D46" s="85"/>
      <c r="E46" s="85"/>
      <c r="F46" s="85"/>
      <c r="G46" s="85"/>
      <c r="H46" s="85"/>
      <c r="I46" s="85"/>
      <c r="J46" s="85"/>
    </row>
    <row r="47" spans="1:10" x14ac:dyDescent="0.25">
      <c r="A47" s="121"/>
      <c r="B47" s="85"/>
      <c r="C47" s="85" t="s">
        <v>155</v>
      </c>
      <c r="D47" s="85"/>
      <c r="E47" s="85"/>
      <c r="F47" s="85"/>
      <c r="G47" s="85"/>
      <c r="H47" s="85"/>
      <c r="I47" s="85"/>
      <c r="J47" s="85"/>
    </row>
    <row r="48" spans="1:10" ht="15.75" thickBot="1" x14ac:dyDescent="0.3">
      <c r="A48" s="122" t="s">
        <v>135</v>
      </c>
      <c r="B48" s="294" t="s">
        <v>149</v>
      </c>
      <c r="C48" s="294"/>
      <c r="D48" s="294"/>
      <c r="E48" s="294"/>
      <c r="F48" s="113"/>
      <c r="G48" s="113"/>
      <c r="H48" s="113"/>
      <c r="I48" s="113"/>
      <c r="J48" s="85"/>
    </row>
    <row r="50" spans="1:15" x14ac:dyDescent="0.25">
      <c r="A50" t="s">
        <v>158</v>
      </c>
    </row>
    <row r="51" spans="1:15" ht="15.75" thickBot="1" x14ac:dyDescent="0.3">
      <c r="A51" t="s">
        <v>159</v>
      </c>
    </row>
    <row r="52" spans="1:15" ht="18.75" thickBot="1" x14ac:dyDescent="0.4">
      <c r="A52" s="124"/>
      <c r="B52" s="125" t="s">
        <v>160</v>
      </c>
      <c r="C52" s="126" t="s">
        <v>161</v>
      </c>
      <c r="D52" s="126" t="s">
        <v>162</v>
      </c>
      <c r="E52" s="126" t="s">
        <v>163</v>
      </c>
      <c r="F52" s="126" t="s">
        <v>164</v>
      </c>
      <c r="G52" s="126" t="s">
        <v>165</v>
      </c>
      <c r="H52" s="126" t="s">
        <v>166</v>
      </c>
      <c r="I52" s="126" t="s">
        <v>167</v>
      </c>
      <c r="J52" s="126" t="s">
        <v>168</v>
      </c>
      <c r="K52" s="126" t="s">
        <v>169</v>
      </c>
      <c r="L52" s="126" t="s">
        <v>170</v>
      </c>
      <c r="M52" s="126" t="s">
        <v>171</v>
      </c>
      <c r="N52" s="126" t="s">
        <v>172</v>
      </c>
      <c r="O52" s="127" t="s">
        <v>173</v>
      </c>
    </row>
    <row r="53" spans="1:15" ht="18" x14ac:dyDescent="0.35">
      <c r="A53" s="128" t="s">
        <v>174</v>
      </c>
      <c r="B53" s="129">
        <v>-1</v>
      </c>
      <c r="C53" s="130">
        <v>0</v>
      </c>
      <c r="D53" s="30">
        <v>0</v>
      </c>
      <c r="E53" s="130" t="s">
        <v>175</v>
      </c>
      <c r="F53" s="130" t="s">
        <v>176</v>
      </c>
      <c r="G53" s="130">
        <v>0</v>
      </c>
      <c r="H53" s="130">
        <v>0</v>
      </c>
      <c r="I53" s="130">
        <v>0</v>
      </c>
      <c r="J53" s="130">
        <v>0</v>
      </c>
      <c r="K53" s="130">
        <v>0</v>
      </c>
      <c r="L53" s="130">
        <v>0</v>
      </c>
      <c r="M53" s="130">
        <v>0</v>
      </c>
      <c r="N53" s="130">
        <v>0</v>
      </c>
      <c r="O53" s="131">
        <v>0</v>
      </c>
    </row>
    <row r="54" spans="1:15" ht="18" x14ac:dyDescent="0.35">
      <c r="A54" s="132" t="s">
        <v>177</v>
      </c>
      <c r="B54" s="133" t="s">
        <v>178</v>
      </c>
      <c r="C54" s="134">
        <v>-1</v>
      </c>
      <c r="D54" s="134">
        <v>0</v>
      </c>
      <c r="E54" s="134">
        <v>0</v>
      </c>
      <c r="F54" s="134">
        <v>0</v>
      </c>
      <c r="G54" s="134" t="s">
        <v>179</v>
      </c>
      <c r="H54" s="134" t="s">
        <v>180</v>
      </c>
      <c r="I54" s="134" t="s">
        <v>181</v>
      </c>
      <c r="J54" s="134" t="s">
        <v>182</v>
      </c>
      <c r="K54" s="134" t="s">
        <v>183</v>
      </c>
      <c r="L54" s="134" t="s">
        <v>184</v>
      </c>
      <c r="M54" s="134" t="s">
        <v>185</v>
      </c>
      <c r="N54" s="134">
        <v>0</v>
      </c>
      <c r="O54" s="135">
        <v>0</v>
      </c>
    </row>
    <row r="55" spans="1:15" ht="18.75" thickBot="1" x14ac:dyDescent="0.4">
      <c r="A55" s="136" t="s">
        <v>186</v>
      </c>
      <c r="B55" s="137" t="s">
        <v>187</v>
      </c>
      <c r="C55" s="138">
        <v>0</v>
      </c>
      <c r="D55" s="138">
        <v>-1</v>
      </c>
      <c r="E55" s="138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 t="s">
        <v>188</v>
      </c>
      <c r="O55" s="139" t="s">
        <v>189</v>
      </c>
    </row>
    <row r="57" spans="1:15" ht="15.75" thickBot="1" x14ac:dyDescent="0.3">
      <c r="A57" s="3" t="s">
        <v>190</v>
      </c>
    </row>
    <row r="58" spans="1:15" ht="18.75" thickBot="1" x14ac:dyDescent="0.4">
      <c r="A58" s="124"/>
      <c r="B58" s="126" t="s">
        <v>161</v>
      </c>
      <c r="C58" s="126" t="s">
        <v>162</v>
      </c>
      <c r="D58" s="126" t="s">
        <v>165</v>
      </c>
      <c r="E58" s="126" t="s">
        <v>166</v>
      </c>
      <c r="F58" s="126" t="s">
        <v>167</v>
      </c>
      <c r="G58" s="126" t="s">
        <v>168</v>
      </c>
      <c r="H58" s="126" t="s">
        <v>169</v>
      </c>
      <c r="I58" s="126" t="s">
        <v>170</v>
      </c>
      <c r="J58" s="126" t="s">
        <v>171</v>
      </c>
      <c r="K58" s="126" t="s">
        <v>172</v>
      </c>
      <c r="L58" s="127" t="s">
        <v>173</v>
      </c>
    </row>
    <row r="59" spans="1:15" ht="18" x14ac:dyDescent="0.35">
      <c r="A59" s="132" t="s">
        <v>177</v>
      </c>
      <c r="B59" s="134">
        <v>-1</v>
      </c>
      <c r="C59" s="134">
        <v>0</v>
      </c>
      <c r="D59" s="134" t="s">
        <v>179</v>
      </c>
      <c r="E59" s="134" t="s">
        <v>180</v>
      </c>
      <c r="F59" s="134" t="s">
        <v>181</v>
      </c>
      <c r="G59" s="134" t="s">
        <v>182</v>
      </c>
      <c r="H59" s="134" t="s">
        <v>183</v>
      </c>
      <c r="I59" s="134" t="s">
        <v>184</v>
      </c>
      <c r="J59" s="134" t="s">
        <v>185</v>
      </c>
      <c r="K59" s="134">
        <v>0</v>
      </c>
      <c r="L59" s="135">
        <v>0</v>
      </c>
      <c r="M59" s="134"/>
      <c r="N59" s="134"/>
    </row>
    <row r="60" spans="1:15" ht="18.75" thickBot="1" x14ac:dyDescent="0.4">
      <c r="A60" s="136" t="s">
        <v>186</v>
      </c>
      <c r="B60" s="138">
        <v>0</v>
      </c>
      <c r="C60" s="138">
        <v>-1</v>
      </c>
      <c r="D60" s="138">
        <v>0</v>
      </c>
      <c r="E60" s="138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 t="s">
        <v>188</v>
      </c>
      <c r="L60" s="139" t="s">
        <v>189</v>
      </c>
      <c r="M60" s="134"/>
      <c r="N60" s="134"/>
    </row>
    <row r="61" spans="1:15" x14ac:dyDescent="0.25">
      <c r="A61" s="140" t="s">
        <v>191</v>
      </c>
      <c r="B61" s="134"/>
      <c r="C61" s="134"/>
      <c r="D61" s="134"/>
      <c r="E61" s="134"/>
      <c r="F61" s="134"/>
    </row>
    <row r="62" spans="1:15" x14ac:dyDescent="0.25">
      <c r="A62" s="291" t="s">
        <v>192</v>
      </c>
      <c r="B62" s="291"/>
      <c r="C62" s="291"/>
      <c r="D62" s="291"/>
      <c r="E62" s="291"/>
      <c r="F62" s="291"/>
      <c r="G62" s="291"/>
      <c r="H62" s="291"/>
    </row>
    <row r="64" spans="1:15" ht="15.75" thickBot="1" x14ac:dyDescent="0.3">
      <c r="A64" s="3" t="s">
        <v>193</v>
      </c>
    </row>
    <row r="65" spans="1:12" ht="18.75" thickBot="1" x14ac:dyDescent="0.4">
      <c r="A65" s="124"/>
      <c r="B65" s="126" t="s">
        <v>162</v>
      </c>
      <c r="C65" s="126" t="s">
        <v>163</v>
      </c>
      <c r="D65" s="126" t="s">
        <v>164</v>
      </c>
      <c r="E65" s="126" t="s">
        <v>172</v>
      </c>
      <c r="F65" s="127" t="s">
        <v>173</v>
      </c>
      <c r="G65" s="134"/>
      <c r="H65" s="134"/>
      <c r="I65" s="134"/>
      <c r="J65" s="134"/>
      <c r="K65" s="134"/>
      <c r="L65" s="134"/>
    </row>
    <row r="66" spans="1:12" ht="18" x14ac:dyDescent="0.35">
      <c r="A66" s="132" t="s">
        <v>174</v>
      </c>
      <c r="B66" s="134">
        <v>0</v>
      </c>
      <c r="C66" s="130" t="s">
        <v>175</v>
      </c>
      <c r="D66" s="130" t="s">
        <v>176</v>
      </c>
      <c r="E66" s="134">
        <v>0</v>
      </c>
      <c r="F66" s="135">
        <v>0</v>
      </c>
      <c r="G66" s="134"/>
      <c r="H66" s="134"/>
      <c r="I66" s="134"/>
      <c r="J66" s="134"/>
      <c r="K66" s="134"/>
      <c r="L66" s="134"/>
    </row>
    <row r="67" spans="1:12" ht="18.75" thickBot="1" x14ac:dyDescent="0.4">
      <c r="A67" s="136" t="s">
        <v>186</v>
      </c>
      <c r="B67" s="138">
        <v>-1</v>
      </c>
      <c r="C67" s="138">
        <v>0</v>
      </c>
      <c r="D67" s="138">
        <v>0</v>
      </c>
      <c r="E67" s="138" t="s">
        <v>188</v>
      </c>
      <c r="F67" s="139" t="s">
        <v>189</v>
      </c>
      <c r="G67" s="134"/>
      <c r="H67" s="134"/>
      <c r="I67" s="134"/>
      <c r="J67" s="134"/>
      <c r="K67" s="134"/>
      <c r="L67" s="134"/>
    </row>
    <row r="68" spans="1:12" x14ac:dyDescent="0.25">
      <c r="A68" s="140" t="s">
        <v>191</v>
      </c>
      <c r="B68" s="134"/>
      <c r="C68" s="134"/>
      <c r="D68" s="134"/>
      <c r="E68" s="134"/>
      <c r="F68" s="134"/>
    </row>
    <row r="69" spans="1:12" x14ac:dyDescent="0.25">
      <c r="A69" s="291" t="s">
        <v>192</v>
      </c>
      <c r="B69" s="291"/>
      <c r="C69" s="291"/>
      <c r="D69" s="291"/>
      <c r="E69" s="291"/>
      <c r="F69" s="291"/>
      <c r="G69" s="291"/>
      <c r="H69" s="291"/>
    </row>
    <row r="71" spans="1:12" ht="15.75" thickBot="1" x14ac:dyDescent="0.3">
      <c r="A71" s="3" t="s">
        <v>194</v>
      </c>
    </row>
    <row r="72" spans="1:12" ht="18.75" thickBot="1" x14ac:dyDescent="0.4">
      <c r="A72" s="124"/>
      <c r="B72" s="126" t="s">
        <v>161</v>
      </c>
      <c r="C72" s="126" t="s">
        <v>163</v>
      </c>
      <c r="D72" s="126" t="s">
        <v>164</v>
      </c>
      <c r="E72" s="126" t="s">
        <v>165</v>
      </c>
      <c r="F72" s="126" t="s">
        <v>166</v>
      </c>
      <c r="G72" s="126" t="s">
        <v>167</v>
      </c>
      <c r="H72" s="126" t="s">
        <v>168</v>
      </c>
      <c r="I72" s="126" t="s">
        <v>169</v>
      </c>
      <c r="J72" s="126" t="s">
        <v>170</v>
      </c>
      <c r="K72" s="127" t="s">
        <v>171</v>
      </c>
      <c r="L72" s="134"/>
    </row>
    <row r="73" spans="1:12" ht="18" x14ac:dyDescent="0.35">
      <c r="A73" s="132" t="s">
        <v>174</v>
      </c>
      <c r="B73" s="134">
        <v>0</v>
      </c>
      <c r="C73" s="130" t="s">
        <v>175</v>
      </c>
      <c r="D73" s="130" t="s">
        <v>176</v>
      </c>
      <c r="E73" s="134">
        <v>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5">
        <v>0</v>
      </c>
      <c r="L73" s="134"/>
    </row>
    <row r="74" spans="1:12" ht="18.75" thickBot="1" x14ac:dyDescent="0.4">
      <c r="A74" s="136" t="s">
        <v>177</v>
      </c>
      <c r="B74" s="138">
        <v>-1</v>
      </c>
      <c r="C74" s="138">
        <v>0</v>
      </c>
      <c r="D74" s="138">
        <v>0</v>
      </c>
      <c r="E74" s="138" t="s">
        <v>179</v>
      </c>
      <c r="F74" s="138" t="s">
        <v>180</v>
      </c>
      <c r="G74" s="138" t="s">
        <v>181</v>
      </c>
      <c r="H74" s="138" t="s">
        <v>182</v>
      </c>
      <c r="I74" s="138" t="s">
        <v>183</v>
      </c>
      <c r="J74" s="138" t="s">
        <v>184</v>
      </c>
      <c r="K74" s="139" t="s">
        <v>185</v>
      </c>
      <c r="L74" s="134"/>
    </row>
    <row r="75" spans="1:12" x14ac:dyDescent="0.25">
      <c r="A75" s="140" t="s">
        <v>191</v>
      </c>
      <c r="B75" s="134"/>
      <c r="C75" s="134"/>
      <c r="D75" s="134"/>
      <c r="E75" s="134"/>
      <c r="F75" s="134"/>
    </row>
    <row r="76" spans="1:12" x14ac:dyDescent="0.25">
      <c r="A76" s="291" t="s">
        <v>192</v>
      </c>
      <c r="B76" s="291"/>
      <c r="C76" s="291"/>
      <c r="D76" s="291"/>
      <c r="E76" s="291"/>
      <c r="F76" s="291"/>
      <c r="G76" s="291"/>
      <c r="H76" s="291"/>
    </row>
    <row r="78" spans="1:12" x14ac:dyDescent="0.25">
      <c r="A78" s="292" t="s">
        <v>195</v>
      </c>
      <c r="B78" s="292"/>
      <c r="C78" s="292"/>
      <c r="D78" s="292"/>
      <c r="E78" s="292"/>
      <c r="F78" s="292"/>
    </row>
    <row r="79" spans="1:12" ht="15.75" thickBot="1" x14ac:dyDescent="0.3"/>
    <row r="80" spans="1:12" ht="15.75" thickBot="1" x14ac:dyDescent="0.3">
      <c r="A80" s="106" t="s">
        <v>196</v>
      </c>
      <c r="B80" s="107"/>
      <c r="C80" s="107"/>
      <c r="D80" s="107"/>
      <c r="E80" s="107"/>
      <c r="F80" s="107"/>
      <c r="G80" s="107"/>
      <c r="H80" s="107"/>
      <c r="I80" s="107"/>
      <c r="J80" s="85"/>
    </row>
    <row r="82" spans="1:1" x14ac:dyDescent="0.25">
      <c r="A82" t="s">
        <v>197</v>
      </c>
    </row>
    <row r="83" spans="1:1" ht="18" x14ac:dyDescent="0.35">
      <c r="A83" s="108" t="s">
        <v>198</v>
      </c>
    </row>
    <row r="84" spans="1:1" ht="18" x14ac:dyDescent="0.35">
      <c r="A84" s="108" t="s">
        <v>199</v>
      </c>
    </row>
    <row r="85" spans="1:1" ht="18" x14ac:dyDescent="0.35">
      <c r="A85" s="108" t="s">
        <v>200</v>
      </c>
    </row>
  </sheetData>
  <mergeCells count="8">
    <mergeCell ref="A76:H76"/>
    <mergeCell ref="A78:F78"/>
    <mergeCell ref="A13:M16"/>
    <mergeCell ref="B34:E34"/>
    <mergeCell ref="B41:E41"/>
    <mergeCell ref="B48:E48"/>
    <mergeCell ref="A62:H62"/>
    <mergeCell ref="A69:H6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49"/>
  <sheetViews>
    <sheetView workbookViewId="0">
      <selection activeCell="C20" sqref="C20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570312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0.85167780440806196</v>
      </c>
    </row>
    <row r="5" spans="1:9" x14ac:dyDescent="0.25">
      <c r="A5" s="3" t="s">
        <v>49</v>
      </c>
      <c r="B5" s="3">
        <v>0.72535508252133696</v>
      </c>
    </row>
    <row r="6" spans="1:9" x14ac:dyDescent="0.25">
      <c r="A6" s="3" t="s">
        <v>50</v>
      </c>
      <c r="B6" s="3">
        <v>0.71341399915269943</v>
      </c>
    </row>
    <row r="7" spans="1:9" x14ac:dyDescent="0.25">
      <c r="A7" s="3" t="s">
        <v>51</v>
      </c>
      <c r="B7" s="3">
        <v>794534.40011044638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1</v>
      </c>
      <c r="C12" s="3">
        <v>38347083425982.383</v>
      </c>
      <c r="D12" s="3">
        <v>38347083425982.383</v>
      </c>
      <c r="E12" s="3">
        <v>60.744495296501718</v>
      </c>
      <c r="F12" s="3">
        <v>6.6925375039355145E-8</v>
      </c>
    </row>
    <row r="13" spans="1:9" x14ac:dyDescent="0.25">
      <c r="A13" s="3" t="s">
        <v>55</v>
      </c>
      <c r="B13" s="3">
        <v>23</v>
      </c>
      <c r="C13" s="3">
        <v>14519552998053.937</v>
      </c>
      <c r="D13" s="3">
        <v>631284912958.86682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52866636424036.32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-573162.84648043034</v>
      </c>
      <c r="C17" s="3">
        <v>319403.59751902294</v>
      </c>
      <c r="D17" s="3">
        <v>-1.7944783682228065</v>
      </c>
      <c r="E17" s="3">
        <v>8.5893050588235223E-2</v>
      </c>
      <c r="F17" s="3">
        <v>-1233899.5292833801</v>
      </c>
      <c r="G17" s="3">
        <v>87573.836322519346</v>
      </c>
      <c r="H17" s="3">
        <v>-1233899.5292833801</v>
      </c>
      <c r="I17" s="3">
        <v>87573.836322519346</v>
      </c>
    </row>
    <row r="18" spans="1:9" ht="15.75" thickBot="1" x14ac:dyDescent="0.3">
      <c r="A18" s="4" t="s">
        <v>31</v>
      </c>
      <c r="B18" s="4">
        <v>0.40078420102727136</v>
      </c>
      <c r="C18" s="4">
        <v>5.1422966798757894E-2</v>
      </c>
      <c r="D18" s="4">
        <v>7.7938754991661074</v>
      </c>
      <c r="E18" s="4">
        <v>6.6925375039354907E-8</v>
      </c>
      <c r="F18" s="4">
        <v>0.29440768940869477</v>
      </c>
      <c r="G18" s="4">
        <v>0.50716071264584794</v>
      </c>
      <c r="H18" s="4">
        <v>0.29440768940869477</v>
      </c>
      <c r="I18" s="4">
        <v>0.50716071264584794</v>
      </c>
    </row>
    <row r="22" spans="1:9" x14ac:dyDescent="0.25">
      <c r="A22" t="s">
        <v>70</v>
      </c>
      <c r="F22" t="s">
        <v>75</v>
      </c>
    </row>
    <row r="23" spans="1:9" ht="15.75" thickBot="1" x14ac:dyDescent="0.3"/>
    <row r="24" spans="1:9" x14ac:dyDescent="0.25">
      <c r="A24" s="5" t="s">
        <v>71</v>
      </c>
      <c r="B24" s="5" t="s">
        <v>72</v>
      </c>
      <c r="C24" s="5" t="s">
        <v>73</v>
      </c>
      <c r="D24" s="5" t="s">
        <v>74</v>
      </c>
      <c r="F24" s="5" t="s">
        <v>76</v>
      </c>
      <c r="G24" s="5" t="s">
        <v>30</v>
      </c>
    </row>
    <row r="25" spans="1:9" x14ac:dyDescent="0.25">
      <c r="A25" s="3">
        <v>1</v>
      </c>
      <c r="B25" s="3">
        <v>-481564.25859036914</v>
      </c>
      <c r="C25" s="3">
        <v>568776.08859036909</v>
      </c>
      <c r="D25" s="3">
        <v>0.73125749100554627</v>
      </c>
      <c r="F25" s="3">
        <v>2</v>
      </c>
      <c r="G25" s="3">
        <v>87211.83</v>
      </c>
    </row>
    <row r="26" spans="1:9" x14ac:dyDescent="0.25">
      <c r="A26" s="3">
        <v>2</v>
      </c>
      <c r="B26" s="3">
        <v>-377421.80654129607</v>
      </c>
      <c r="C26" s="3">
        <v>496724.13654129609</v>
      </c>
      <c r="D26" s="3">
        <v>0.63862256711477916</v>
      </c>
      <c r="F26" s="3">
        <v>6</v>
      </c>
      <c r="G26" s="3">
        <v>119302.33</v>
      </c>
    </row>
    <row r="27" spans="1:9" x14ac:dyDescent="0.25">
      <c r="A27" s="3">
        <v>3</v>
      </c>
      <c r="B27" s="3">
        <v>-273279.35449222295</v>
      </c>
      <c r="C27" s="3">
        <v>429494.35449222295</v>
      </c>
      <c r="D27" s="3">
        <v>0.55218735521285711</v>
      </c>
      <c r="F27" s="3">
        <v>10</v>
      </c>
      <c r="G27" s="3">
        <v>156215</v>
      </c>
    </row>
    <row r="28" spans="1:9" x14ac:dyDescent="0.25">
      <c r="A28" s="3">
        <v>4</v>
      </c>
      <c r="B28" s="3">
        <v>-169136.90244314988</v>
      </c>
      <c r="C28" s="3">
        <v>342975.90244314988</v>
      </c>
      <c r="D28" s="3">
        <v>0.44095330821223905</v>
      </c>
      <c r="F28" s="3">
        <v>14</v>
      </c>
      <c r="G28" s="3">
        <v>173839</v>
      </c>
    </row>
    <row r="29" spans="1:9" x14ac:dyDescent="0.25">
      <c r="A29" s="3">
        <v>5</v>
      </c>
      <c r="B29" s="3">
        <v>-64994.450394076819</v>
      </c>
      <c r="C29" s="3">
        <v>285390.45039407682</v>
      </c>
      <c r="D29" s="3">
        <v>0.36691750743132273</v>
      </c>
      <c r="F29" s="3">
        <v>18</v>
      </c>
      <c r="G29" s="3">
        <v>220396</v>
      </c>
    </row>
    <row r="30" spans="1:9" x14ac:dyDescent="0.25">
      <c r="A30" s="3">
        <v>6</v>
      </c>
      <c r="B30" s="3">
        <v>53490.785700318986</v>
      </c>
      <c r="C30" s="3">
        <v>216097.21429968101</v>
      </c>
      <c r="D30" s="3">
        <v>0.27782937769713473</v>
      </c>
      <c r="F30" s="3">
        <v>22</v>
      </c>
      <c r="G30" s="3">
        <v>269588</v>
      </c>
    </row>
    <row r="31" spans="1:9" x14ac:dyDescent="0.25">
      <c r="A31" s="3">
        <v>7</v>
      </c>
      <c r="B31" s="3">
        <v>274522.79162581789</v>
      </c>
      <c r="C31" s="3">
        <v>84008.208374182112</v>
      </c>
      <c r="D31" s="3">
        <v>0.10800670582306848</v>
      </c>
      <c r="F31" s="3">
        <v>26</v>
      </c>
      <c r="G31" s="3">
        <v>358531</v>
      </c>
    </row>
    <row r="32" spans="1:9" x14ac:dyDescent="0.25">
      <c r="A32" s="3">
        <v>8</v>
      </c>
      <c r="B32" s="3">
        <v>651256.73431784473</v>
      </c>
      <c r="C32" s="3">
        <v>-195231.73431784473</v>
      </c>
      <c r="D32" s="3">
        <v>-0.25100328770105396</v>
      </c>
      <c r="F32" s="3">
        <v>30</v>
      </c>
      <c r="G32" s="3">
        <v>456025</v>
      </c>
    </row>
    <row r="33" spans="1:7" x14ac:dyDescent="0.25">
      <c r="A33" s="3">
        <v>9</v>
      </c>
      <c r="B33" s="3">
        <v>1002034.0485440209</v>
      </c>
      <c r="C33" s="3">
        <v>-411872.04854402086</v>
      </c>
      <c r="D33" s="3">
        <v>-0.52953091185682299</v>
      </c>
      <c r="F33" s="3">
        <v>34</v>
      </c>
      <c r="G33" s="3">
        <v>590162</v>
      </c>
    </row>
    <row r="34" spans="1:7" x14ac:dyDescent="0.25">
      <c r="A34" s="3">
        <v>10</v>
      </c>
      <c r="B34" s="3">
        <v>1371940.8327636488</v>
      </c>
      <c r="C34" s="3">
        <v>-596258.83276364882</v>
      </c>
      <c r="D34" s="3">
        <v>-0.76659118901649348</v>
      </c>
      <c r="F34" s="3">
        <v>38</v>
      </c>
      <c r="G34" s="3">
        <v>742422</v>
      </c>
    </row>
    <row r="35" spans="1:7" x14ac:dyDescent="0.25">
      <c r="A35" s="3">
        <v>11</v>
      </c>
      <c r="B35" s="3">
        <v>1784941.7778850535</v>
      </c>
      <c r="C35" s="3">
        <v>-822473.77788505354</v>
      </c>
      <c r="D35" s="3">
        <v>-1.0574286143509677</v>
      </c>
      <c r="F35" s="3">
        <v>42</v>
      </c>
      <c r="G35" s="3">
        <v>775682</v>
      </c>
    </row>
    <row r="36" spans="1:7" x14ac:dyDescent="0.25">
      <c r="A36" s="3">
        <v>12</v>
      </c>
      <c r="B36" s="3">
        <v>1897809.0094180235</v>
      </c>
      <c r="C36" s="3">
        <v>-1155387.0094180235</v>
      </c>
      <c r="D36" s="3">
        <v>-1.4854446637188179</v>
      </c>
      <c r="F36" s="3">
        <v>46</v>
      </c>
      <c r="G36" s="3">
        <v>962468</v>
      </c>
    </row>
    <row r="37" spans="1:7" x14ac:dyDescent="0.25">
      <c r="A37" s="3">
        <v>13</v>
      </c>
      <c r="B37" s="3">
        <v>1996567.8355064315</v>
      </c>
      <c r="C37" s="3">
        <v>-833038.13550643157</v>
      </c>
      <c r="D37" s="3">
        <v>-1.0710108759883024</v>
      </c>
      <c r="F37" s="3">
        <v>50</v>
      </c>
      <c r="G37" s="3">
        <v>1163529.7</v>
      </c>
    </row>
    <row r="38" spans="1:7" x14ac:dyDescent="0.25">
      <c r="A38" s="3">
        <v>14</v>
      </c>
      <c r="B38" s="3">
        <v>2095326.6615948395</v>
      </c>
      <c r="C38" s="3">
        <v>-707206.18159483955</v>
      </c>
      <c r="D38" s="3">
        <v>-0.90923269868523771</v>
      </c>
      <c r="F38" s="3">
        <v>54</v>
      </c>
      <c r="G38" s="3">
        <v>1388120.48</v>
      </c>
    </row>
    <row r="39" spans="1:7" x14ac:dyDescent="0.25">
      <c r="A39" s="3">
        <v>15</v>
      </c>
      <c r="B39" s="3">
        <v>2194085.4876832478</v>
      </c>
      <c r="C39" s="3">
        <v>-609448.08768324787</v>
      </c>
      <c r="D39" s="3">
        <v>-0.78354819838135914</v>
      </c>
      <c r="F39" s="3">
        <v>58</v>
      </c>
      <c r="G39" s="3">
        <v>1584637.4</v>
      </c>
    </row>
    <row r="40" spans="1:7" x14ac:dyDescent="0.25">
      <c r="A40" s="3">
        <v>16</v>
      </c>
      <c r="B40" s="3">
        <v>2292844.3177794972</v>
      </c>
      <c r="C40" s="3">
        <v>-511689.98777949717</v>
      </c>
      <c r="D40" s="3">
        <v>-0.65786369037355064</v>
      </c>
      <c r="F40" s="3">
        <v>62</v>
      </c>
      <c r="G40" s="3">
        <v>1781154.33</v>
      </c>
    </row>
    <row r="41" spans="1:7" x14ac:dyDescent="0.25">
      <c r="A41" s="3">
        <v>17</v>
      </c>
      <c r="B41" s="3">
        <v>2490361.9699563133</v>
      </c>
      <c r="C41" s="3">
        <v>-512690.70995631325</v>
      </c>
      <c r="D41" s="3">
        <v>-0.65915028733655889</v>
      </c>
      <c r="F41" s="3">
        <v>66</v>
      </c>
      <c r="G41" s="3">
        <v>1977671.26</v>
      </c>
    </row>
    <row r="42" spans="1:7" x14ac:dyDescent="0.25">
      <c r="A42" s="3">
        <v>18</v>
      </c>
      <c r="B42" s="3">
        <v>2573564.4895406337</v>
      </c>
      <c r="C42" s="3">
        <v>-399376.2995406338</v>
      </c>
      <c r="D42" s="3">
        <v>-0.51346552119123057</v>
      </c>
      <c r="F42" s="3">
        <v>70</v>
      </c>
      <c r="G42" s="3">
        <v>2174188.19</v>
      </c>
    </row>
    <row r="43" spans="1:7" x14ac:dyDescent="0.25">
      <c r="A43" s="3">
        <v>19</v>
      </c>
      <c r="B43" s="3">
        <v>2656767.0091249552</v>
      </c>
      <c r="C43" s="3">
        <v>-286061.89912495529</v>
      </c>
      <c r="D43" s="3">
        <v>-0.36778076790258823</v>
      </c>
      <c r="F43" s="3">
        <v>74</v>
      </c>
      <c r="G43" s="3">
        <v>2370705.11</v>
      </c>
    </row>
    <row r="44" spans="1:7" x14ac:dyDescent="0.25">
      <c r="A44" s="3">
        <v>20</v>
      </c>
      <c r="B44" s="3">
        <v>2739969.5287092756</v>
      </c>
      <c r="C44" s="3">
        <v>-172747.48870927561</v>
      </c>
      <c r="D44" s="3">
        <v>-0.22209600175725955</v>
      </c>
      <c r="F44" s="3">
        <v>78</v>
      </c>
      <c r="G44" s="3">
        <v>2567222.04</v>
      </c>
    </row>
    <row r="45" spans="1:7" x14ac:dyDescent="0.25">
      <c r="A45" s="3">
        <v>21</v>
      </c>
      <c r="B45" s="3">
        <v>2823172.0482935971</v>
      </c>
      <c r="C45" s="3">
        <v>-59433.07829359686</v>
      </c>
      <c r="D45" s="3">
        <v>-7.6411235611932055E-2</v>
      </c>
      <c r="F45" s="3">
        <v>82</v>
      </c>
      <c r="G45" s="3">
        <v>2763738.97</v>
      </c>
    </row>
    <row r="46" spans="1:7" x14ac:dyDescent="0.25">
      <c r="A46" s="3">
        <v>22</v>
      </c>
      <c r="B46" s="3">
        <v>2906374.5678779176</v>
      </c>
      <c r="C46" s="3">
        <v>53881.332122082356</v>
      </c>
      <c r="D46" s="3">
        <v>6.9273530533396022E-2</v>
      </c>
      <c r="F46" s="3">
        <v>86</v>
      </c>
      <c r="G46" s="3">
        <v>2960255.9</v>
      </c>
    </row>
    <row r="47" spans="1:7" x14ac:dyDescent="0.25">
      <c r="A47" s="3">
        <v>23</v>
      </c>
      <c r="B47" s="3">
        <v>2989577.087462238</v>
      </c>
      <c r="C47" s="3">
        <v>849817.33253776189</v>
      </c>
      <c r="D47" s="3">
        <v>1.0925833607821471</v>
      </c>
      <c r="F47" s="3">
        <v>90</v>
      </c>
      <c r="G47" s="3">
        <v>3839394.42</v>
      </c>
    </row>
    <row r="48" spans="1:7" x14ac:dyDescent="0.25">
      <c r="A48" s="3">
        <v>24</v>
      </c>
      <c r="B48" s="3">
        <v>3072779.6070465595</v>
      </c>
      <c r="C48" s="3">
        <v>1795562.5229534404</v>
      </c>
      <c r="D48" s="3">
        <v>2.308498145083159</v>
      </c>
      <c r="F48" s="3">
        <v>94</v>
      </c>
      <c r="G48" s="3">
        <v>4868342.13</v>
      </c>
    </row>
    <row r="49" spans="1:7" ht="15.75" thickBot="1" x14ac:dyDescent="0.3">
      <c r="A49" s="4">
        <v>25</v>
      </c>
      <c r="B49" s="4">
        <v>3155982.1266308799</v>
      </c>
      <c r="C49" s="4">
        <v>2150187.7283691205</v>
      </c>
      <c r="D49" s="4">
        <v>2.7644285949765259</v>
      </c>
      <c r="F49" s="4">
        <v>98</v>
      </c>
      <c r="G49" s="4">
        <v>5306169.8550000004</v>
      </c>
    </row>
  </sheetData>
  <sortState ref="G25:G49">
    <sortCondition ref="G25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0"/>
  <sheetViews>
    <sheetView workbookViewId="0">
      <selection activeCell="D22" sqref="D22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570312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0.87006531775094931</v>
      </c>
    </row>
    <row r="5" spans="1:9" x14ac:dyDescent="0.25">
      <c r="A5" s="3" t="s">
        <v>49</v>
      </c>
      <c r="B5" s="3">
        <v>0.75701365715306035</v>
      </c>
    </row>
    <row r="6" spans="1:9" x14ac:dyDescent="0.25">
      <c r="A6" s="3" t="s">
        <v>50</v>
      </c>
      <c r="B6" s="3">
        <v>0.73492398962152028</v>
      </c>
    </row>
    <row r="7" spans="1:9" x14ac:dyDescent="0.25">
      <c r="A7" s="3" t="s">
        <v>51</v>
      </c>
      <c r="B7" s="3">
        <v>764135.59729859594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2</v>
      </c>
      <c r="C12" s="3">
        <v>40020765780740.922</v>
      </c>
      <c r="D12" s="3">
        <v>20010382890370.461</v>
      </c>
      <c r="E12" s="3">
        <v>34.2700339908776</v>
      </c>
      <c r="F12" s="3">
        <v>1.7434139244107571E-7</v>
      </c>
    </row>
    <row r="13" spans="1:9" x14ac:dyDescent="0.25">
      <c r="A13" s="3" t="s">
        <v>55</v>
      </c>
      <c r="B13" s="3">
        <v>22</v>
      </c>
      <c r="C13" s="3">
        <v>12845870643295.402</v>
      </c>
      <c r="D13" s="3">
        <v>583903211058.88196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52866636424036.328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-402504.88770571217</v>
      </c>
      <c r="C17" s="3">
        <v>323298.91016863013</v>
      </c>
      <c r="D17" s="3">
        <v>-1.244993023625625</v>
      </c>
      <c r="E17" s="3">
        <v>0.22623329119774716</v>
      </c>
      <c r="F17" s="3">
        <v>-1072985.7903871571</v>
      </c>
      <c r="G17" s="3">
        <v>267976.01497573283</v>
      </c>
      <c r="H17" s="3">
        <v>-1072985.7903871571</v>
      </c>
      <c r="I17" s="3">
        <v>267976.01497573283</v>
      </c>
    </row>
    <row r="18" spans="1:9" x14ac:dyDescent="0.25">
      <c r="A18" s="3" t="s">
        <v>31</v>
      </c>
      <c r="B18" s="3">
        <v>0.29373436443642592</v>
      </c>
      <c r="C18" s="3">
        <v>8.0273421961970945E-2</v>
      </c>
      <c r="D18" s="3">
        <v>3.6591733260802166</v>
      </c>
      <c r="E18" s="3">
        <v>1.3797395422397798E-3</v>
      </c>
      <c r="F18" s="3">
        <v>0.12725747656099884</v>
      </c>
      <c r="G18" s="3">
        <v>0.460211252311853</v>
      </c>
      <c r="H18" s="3">
        <v>0.12725747656099884</v>
      </c>
      <c r="I18" s="3">
        <v>0.460211252311853</v>
      </c>
    </row>
    <row r="19" spans="1:9" ht="15.75" thickBot="1" x14ac:dyDescent="0.3">
      <c r="A19" s="4" t="s">
        <v>32</v>
      </c>
      <c r="B19" s="4">
        <v>8.4234165984155087</v>
      </c>
      <c r="C19" s="4">
        <v>4.9753334556820192</v>
      </c>
      <c r="D19" s="4">
        <v>1.6930355871515803</v>
      </c>
      <c r="E19" s="4">
        <v>0.10456350504453352</v>
      </c>
      <c r="F19" s="4">
        <v>-1.8947934591652995</v>
      </c>
      <c r="G19" s="4">
        <v>18.741626655996317</v>
      </c>
      <c r="H19" s="4">
        <v>-1.8947934591652995</v>
      </c>
      <c r="I19" s="4">
        <v>18.741626655996317</v>
      </c>
    </row>
    <row r="23" spans="1:9" x14ac:dyDescent="0.25">
      <c r="A23" t="s">
        <v>70</v>
      </c>
      <c r="F23" t="s">
        <v>75</v>
      </c>
    </row>
    <row r="24" spans="1:9" ht="15.75" thickBot="1" x14ac:dyDescent="0.3"/>
    <row r="25" spans="1:9" x14ac:dyDescent="0.25">
      <c r="A25" s="5" t="s">
        <v>71</v>
      </c>
      <c r="B25" s="5" t="s">
        <v>72</v>
      </c>
      <c r="C25" s="5" t="s">
        <v>73</v>
      </c>
      <c r="D25" s="5" t="s">
        <v>74</v>
      </c>
      <c r="F25" s="5" t="s">
        <v>76</v>
      </c>
      <c r="G25" s="5" t="s">
        <v>30</v>
      </c>
    </row>
    <row r="26" spans="1:9" x14ac:dyDescent="0.25">
      <c r="A26" s="3">
        <v>1</v>
      </c>
      <c r="B26" s="3">
        <v>-328606.68047690281</v>
      </c>
      <c r="C26" s="3">
        <v>415818.51047690283</v>
      </c>
      <c r="D26" s="3">
        <v>0.56836544610176376</v>
      </c>
      <c r="F26" s="3">
        <v>2</v>
      </c>
      <c r="G26" s="3">
        <v>87211.83</v>
      </c>
    </row>
    <row r="27" spans="1:9" x14ac:dyDescent="0.25">
      <c r="A27" s="3">
        <v>2</v>
      </c>
      <c r="B27" s="3">
        <v>-252412.18050043544</v>
      </c>
      <c r="C27" s="3">
        <v>371714.51050043543</v>
      </c>
      <c r="D27" s="3">
        <v>0.50808147848149721</v>
      </c>
      <c r="F27" s="3">
        <v>6</v>
      </c>
      <c r="G27" s="3">
        <v>119302.33</v>
      </c>
    </row>
    <row r="28" spans="1:9" x14ac:dyDescent="0.25">
      <c r="A28" s="3">
        <v>3</v>
      </c>
      <c r="B28" s="3">
        <v>-170314.55017179847</v>
      </c>
      <c r="C28" s="3">
        <v>326529.55017179844</v>
      </c>
      <c r="D28" s="3">
        <v>0.44631999002630068</v>
      </c>
      <c r="F28" s="3">
        <v>10</v>
      </c>
      <c r="G28" s="3">
        <v>156215</v>
      </c>
    </row>
    <row r="29" spans="1:9" x14ac:dyDescent="0.25">
      <c r="A29" s="3">
        <v>4</v>
      </c>
      <c r="B29" s="3">
        <v>-96668.976058011642</v>
      </c>
      <c r="C29" s="3">
        <v>270507.97605801164</v>
      </c>
      <c r="D29" s="3">
        <v>0.36974637398889226</v>
      </c>
      <c r="F29" s="3">
        <v>14</v>
      </c>
      <c r="G29" s="3">
        <v>173839</v>
      </c>
    </row>
    <row r="30" spans="1:9" x14ac:dyDescent="0.25">
      <c r="A30" s="3">
        <v>5</v>
      </c>
      <c r="B30" s="3">
        <v>-17360.338965110124</v>
      </c>
      <c r="C30" s="3">
        <v>237756.33896511013</v>
      </c>
      <c r="D30" s="3">
        <v>0.32497949046194058</v>
      </c>
      <c r="F30" s="3">
        <v>18</v>
      </c>
      <c r="G30" s="3">
        <v>220396</v>
      </c>
    </row>
    <row r="31" spans="1:9" x14ac:dyDescent="0.25">
      <c r="A31" s="3">
        <v>6</v>
      </c>
      <c r="B31" s="3">
        <v>77683.471713682375</v>
      </c>
      <c r="C31" s="3">
        <v>191904.52828631763</v>
      </c>
      <c r="D31" s="3">
        <v>0.26230651132703725</v>
      </c>
      <c r="F31" s="3">
        <v>22</v>
      </c>
      <c r="G31" s="3">
        <v>269588</v>
      </c>
    </row>
    <row r="32" spans="1:9" x14ac:dyDescent="0.25">
      <c r="A32" s="3">
        <v>7</v>
      </c>
      <c r="B32" s="3">
        <v>234407.08945350535</v>
      </c>
      <c r="C32" s="3">
        <v>124123.91054649465</v>
      </c>
      <c r="D32" s="3">
        <v>0.16965993579444683</v>
      </c>
      <c r="F32" s="3">
        <v>26</v>
      </c>
      <c r="G32" s="3">
        <v>358531</v>
      </c>
    </row>
    <row r="33" spans="1:7" x14ac:dyDescent="0.25">
      <c r="A33" s="3">
        <v>8</v>
      </c>
      <c r="B33" s="3">
        <v>512226.68040162825</v>
      </c>
      <c r="C33" s="3">
        <v>-56201.680401628255</v>
      </c>
      <c r="D33" s="3">
        <v>-7.6819796012699434E-2</v>
      </c>
      <c r="F33" s="3">
        <v>30</v>
      </c>
      <c r="G33" s="3">
        <v>456025</v>
      </c>
    </row>
    <row r="34" spans="1:7" x14ac:dyDescent="0.25">
      <c r="A34" s="3">
        <v>9</v>
      </c>
      <c r="B34" s="3">
        <v>790119.4105010397</v>
      </c>
      <c r="C34" s="3">
        <v>-199957.4105010397</v>
      </c>
      <c r="D34" s="3">
        <v>-0.27331366920253952</v>
      </c>
      <c r="F34" s="3">
        <v>34</v>
      </c>
      <c r="G34" s="3">
        <v>590162</v>
      </c>
    </row>
    <row r="35" spans="1:7" x14ac:dyDescent="0.25">
      <c r="A35" s="3">
        <v>10</v>
      </c>
      <c r="B35" s="3">
        <v>1154936.7818477245</v>
      </c>
      <c r="C35" s="3">
        <v>-379254.78184772446</v>
      </c>
      <c r="D35" s="3">
        <v>-0.51838796936646314</v>
      </c>
      <c r="F35" s="3">
        <v>38</v>
      </c>
      <c r="G35" s="3">
        <v>742422</v>
      </c>
    </row>
    <row r="36" spans="1:7" x14ac:dyDescent="0.25">
      <c r="A36" s="3">
        <v>11</v>
      </c>
      <c r="B36" s="3">
        <v>1398289.3976934392</v>
      </c>
      <c r="C36" s="3">
        <v>-435821.39769343915</v>
      </c>
      <c r="D36" s="3">
        <v>-0.5957065808268891</v>
      </c>
      <c r="F36" s="3">
        <v>42</v>
      </c>
      <c r="G36" s="3">
        <v>775682</v>
      </c>
    </row>
    <row r="37" spans="1:7" x14ac:dyDescent="0.25">
      <c r="A37" s="3">
        <v>12</v>
      </c>
      <c r="B37" s="3">
        <v>1456122.701316518</v>
      </c>
      <c r="C37" s="3">
        <v>-713700.70131651801</v>
      </c>
      <c r="D37" s="3">
        <v>-0.97552852330136075</v>
      </c>
      <c r="F37" s="3">
        <v>46</v>
      </c>
      <c r="G37" s="3">
        <v>962468</v>
      </c>
    </row>
    <row r="38" spans="1:7" x14ac:dyDescent="0.25">
      <c r="A38" s="3">
        <v>13</v>
      </c>
      <c r="B38" s="3">
        <v>1512802.545984938</v>
      </c>
      <c r="C38" s="3">
        <v>-349272.84598493809</v>
      </c>
      <c r="D38" s="3">
        <v>-0.47740687804346488</v>
      </c>
      <c r="F38" s="3">
        <v>50</v>
      </c>
      <c r="G38" s="3">
        <v>1163529.7</v>
      </c>
    </row>
    <row r="39" spans="1:7" x14ac:dyDescent="0.25">
      <c r="A39" s="3">
        <v>14</v>
      </c>
      <c r="B39" s="3">
        <v>2899863.3307405459</v>
      </c>
      <c r="C39" s="3">
        <v>-1511742.8507405459</v>
      </c>
      <c r="D39" s="3">
        <v>-2.0663399490485865</v>
      </c>
      <c r="F39" s="3">
        <v>54</v>
      </c>
      <c r="G39" s="3">
        <v>1388120.48</v>
      </c>
    </row>
    <row r="40" spans="1:7" x14ac:dyDescent="0.25">
      <c r="A40" s="3">
        <v>15</v>
      </c>
      <c r="B40" s="3">
        <v>2321441.9917965718</v>
      </c>
      <c r="C40" s="3">
        <v>-736804.59179657185</v>
      </c>
      <c r="D40" s="3">
        <v>-1.007108293534104</v>
      </c>
      <c r="F40" s="3">
        <v>58</v>
      </c>
      <c r="G40" s="3">
        <v>1584637.4</v>
      </c>
    </row>
    <row r="41" spans="1:7" x14ac:dyDescent="0.25">
      <c r="A41" s="3">
        <v>16</v>
      </c>
      <c r="B41" s="3">
        <v>2608619.3688597176</v>
      </c>
      <c r="C41" s="3">
        <v>-827465.03885971755</v>
      </c>
      <c r="D41" s="3">
        <v>-1.1310283791977562</v>
      </c>
      <c r="F41" s="3">
        <v>62</v>
      </c>
      <c r="G41" s="3">
        <v>1781154.33</v>
      </c>
    </row>
    <row r="42" spans="1:7" x14ac:dyDescent="0.25">
      <c r="A42" s="3">
        <v>17</v>
      </c>
      <c r="B42" s="3">
        <v>2498099.8071605498</v>
      </c>
      <c r="C42" s="3">
        <v>-520428.54716054979</v>
      </c>
      <c r="D42" s="3">
        <v>-0.7113526596777825</v>
      </c>
      <c r="F42" s="3">
        <v>66</v>
      </c>
      <c r="G42" s="3">
        <v>1977671.26</v>
      </c>
    </row>
    <row r="43" spans="1:7" x14ac:dyDescent="0.25">
      <c r="A43" s="3">
        <v>18</v>
      </c>
      <c r="B43" s="3">
        <v>2465722.1294432576</v>
      </c>
      <c r="C43" s="3">
        <v>-291533.93944325764</v>
      </c>
      <c r="D43" s="3">
        <v>-0.39848591000778838</v>
      </c>
      <c r="F43" s="3">
        <v>70</v>
      </c>
      <c r="G43" s="3">
        <v>2174188.19</v>
      </c>
    </row>
    <row r="44" spans="1:7" x14ac:dyDescent="0.25">
      <c r="A44" s="3">
        <v>19</v>
      </c>
      <c r="B44" s="3">
        <v>2514874.7009820295</v>
      </c>
      <c r="C44" s="3">
        <v>-144169.59098202968</v>
      </c>
      <c r="D44" s="3">
        <v>-0.19705956283387158</v>
      </c>
      <c r="F44" s="3">
        <v>74</v>
      </c>
      <c r="G44" s="3">
        <v>2370705.11</v>
      </c>
    </row>
    <row r="45" spans="1:7" x14ac:dyDescent="0.25">
      <c r="A45" s="3">
        <v>20</v>
      </c>
      <c r="B45" s="3">
        <v>2744423.1623924673</v>
      </c>
      <c r="C45" s="3">
        <v>-177201.12239246722</v>
      </c>
      <c r="D45" s="3">
        <v>-0.24220902254403659</v>
      </c>
      <c r="F45" s="3">
        <v>78</v>
      </c>
      <c r="G45" s="3">
        <v>2567222.04</v>
      </c>
    </row>
    <row r="46" spans="1:7" x14ac:dyDescent="0.25">
      <c r="A46" s="3">
        <v>21</v>
      </c>
      <c r="B46" s="3">
        <v>2675235.1541400999</v>
      </c>
      <c r="C46" s="3">
        <v>88503.815859900322</v>
      </c>
      <c r="D46" s="3">
        <v>0.12097227399816469</v>
      </c>
      <c r="F46" s="3">
        <v>82</v>
      </c>
      <c r="G46" s="3">
        <v>2763738.97</v>
      </c>
    </row>
    <row r="47" spans="1:7" x14ac:dyDescent="0.25">
      <c r="A47" s="3">
        <v>22</v>
      </c>
      <c r="B47" s="3">
        <v>2938628.9034429714</v>
      </c>
      <c r="C47" s="3">
        <v>21626.996557028499</v>
      </c>
      <c r="D47" s="3">
        <v>2.956106386865524E-2</v>
      </c>
      <c r="F47" s="3">
        <v>86</v>
      </c>
      <c r="G47" s="3">
        <v>2960255.9</v>
      </c>
    </row>
    <row r="48" spans="1:7" x14ac:dyDescent="0.25">
      <c r="A48" s="3">
        <v>23</v>
      </c>
      <c r="B48" s="3">
        <v>3272029.6680952739</v>
      </c>
      <c r="C48" s="3">
        <v>567364.75190472603</v>
      </c>
      <c r="D48" s="3">
        <v>0.77550785305085201</v>
      </c>
      <c r="F48" s="3">
        <v>90</v>
      </c>
      <c r="G48" s="3">
        <v>3839394.42</v>
      </c>
    </row>
    <row r="49" spans="1:7" x14ac:dyDescent="0.25">
      <c r="A49" s="3">
        <v>24</v>
      </c>
      <c r="B49" s="3">
        <v>3143953.5544033833</v>
      </c>
      <c r="C49" s="3">
        <v>1724388.5755966166</v>
      </c>
      <c r="D49" s="3">
        <v>2.3569967601915982</v>
      </c>
      <c r="F49" s="3">
        <v>94</v>
      </c>
      <c r="G49" s="3">
        <v>4868342.13</v>
      </c>
    </row>
    <row r="50" spans="1:7" ht="15.75" thickBot="1" x14ac:dyDescent="0.3">
      <c r="A50" s="4">
        <v>25</v>
      </c>
      <c r="B50" s="4">
        <v>3302854.8208029103</v>
      </c>
      <c r="C50" s="4">
        <v>2003315.0341970902</v>
      </c>
      <c r="D50" s="4">
        <v>2.7382500163062007</v>
      </c>
      <c r="F50" s="4">
        <v>98</v>
      </c>
      <c r="G50" s="4">
        <v>5306169.8550000004</v>
      </c>
    </row>
  </sheetData>
  <sortState ref="G26:G50">
    <sortCondition ref="G26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7"/>
  <sheetViews>
    <sheetView workbookViewId="0">
      <selection activeCell="E23" sqref="E23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570312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0.99642865001904424</v>
      </c>
    </row>
    <row r="5" spans="1:9" x14ac:dyDescent="0.25">
      <c r="A5" s="3" t="s">
        <v>49</v>
      </c>
      <c r="B5" s="3">
        <v>0.99287005457877486</v>
      </c>
    </row>
    <row r="6" spans="1:9" x14ac:dyDescent="0.25">
      <c r="A6" s="3" t="s">
        <v>50</v>
      </c>
      <c r="B6" s="3">
        <v>0.98859208732603987</v>
      </c>
    </row>
    <row r="7" spans="1:9" x14ac:dyDescent="0.25">
      <c r="A7" s="3" t="s">
        <v>51</v>
      </c>
      <c r="B7" s="3">
        <v>776325.78146730457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9</v>
      </c>
      <c r="C12" s="3">
        <v>1258883334703075</v>
      </c>
      <c r="D12" s="3">
        <v>139875926078119.44</v>
      </c>
      <c r="E12" s="3">
        <v>232.08921338609829</v>
      </c>
      <c r="F12" s="3">
        <v>1.8917863352482493E-14</v>
      </c>
    </row>
    <row r="13" spans="1:9" x14ac:dyDescent="0.25">
      <c r="A13" s="3" t="s">
        <v>55</v>
      </c>
      <c r="B13" s="3">
        <v>15</v>
      </c>
      <c r="C13" s="3">
        <v>9040225784562.3184</v>
      </c>
      <c r="D13" s="3">
        <v>602681718970.82117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12929986.278690923</v>
      </c>
      <c r="C17" s="3">
        <v>20162784.630225584</v>
      </c>
      <c r="D17" s="3">
        <v>0.64127978926620421</v>
      </c>
      <c r="E17" s="3">
        <v>0.53101806092605375</v>
      </c>
      <c r="F17" s="3">
        <v>-30045971.858622994</v>
      </c>
      <c r="G17" s="3">
        <v>55905944.416004837</v>
      </c>
      <c r="H17" s="3">
        <v>-30045971.858622994</v>
      </c>
      <c r="I17" s="3">
        <v>55905944.416004837</v>
      </c>
    </row>
    <row r="18" spans="1:9" x14ac:dyDescent="0.25">
      <c r="A18" s="3" t="s">
        <v>31</v>
      </c>
      <c r="B18" s="3">
        <v>0.92733586375523536</v>
      </c>
      <c r="C18" s="3">
        <v>0.51739521636013308</v>
      </c>
      <c r="D18" s="3">
        <v>1.7923162689423919</v>
      </c>
      <c r="E18" s="3">
        <v>9.3271070866396355E-2</v>
      </c>
      <c r="F18" s="3">
        <v>-0.17546593503037133</v>
      </c>
      <c r="G18" s="3">
        <v>2.030137662540842</v>
      </c>
      <c r="H18" s="3">
        <v>-0.17546593503037133</v>
      </c>
      <c r="I18" s="3">
        <v>2.030137662540842</v>
      </c>
    </row>
    <row r="19" spans="1:9" x14ac:dyDescent="0.25">
      <c r="A19" s="3" t="s">
        <v>32</v>
      </c>
      <c r="B19" s="3">
        <v>3.7197218023968475</v>
      </c>
      <c r="C19" s="3">
        <v>7.6316344679390165</v>
      </c>
      <c r="D19" s="3">
        <v>0.48740827643457457</v>
      </c>
      <c r="E19" s="3">
        <v>0.63301545982330543</v>
      </c>
      <c r="F19" s="3">
        <v>-12.546722016170079</v>
      </c>
      <c r="G19" s="3">
        <v>19.986165620963774</v>
      </c>
      <c r="H19" s="3">
        <v>-12.546722016170079</v>
      </c>
      <c r="I19" s="3">
        <v>19.986165620963774</v>
      </c>
    </row>
    <row r="20" spans="1:9" x14ac:dyDescent="0.25">
      <c r="A20" s="3" t="s">
        <v>35</v>
      </c>
      <c r="B20" s="3">
        <v>-3090.3657111353041</v>
      </c>
      <c r="C20" s="3">
        <v>3450.8761904629778</v>
      </c>
      <c r="D20" s="3">
        <v>-0.89553074076549044</v>
      </c>
      <c r="E20" s="3">
        <v>0.38464941579213019</v>
      </c>
      <c r="F20" s="3">
        <v>-10445.734199080664</v>
      </c>
      <c r="G20" s="3">
        <v>4265.0027768100545</v>
      </c>
      <c r="H20" s="3">
        <v>-10445.734199080664</v>
      </c>
      <c r="I20" s="3">
        <v>4265.0027768100545</v>
      </c>
    </row>
    <row r="21" spans="1:9" x14ac:dyDescent="0.25">
      <c r="A21" s="3" t="s">
        <v>36</v>
      </c>
      <c r="B21" s="3">
        <v>8.9919845544503593E-2</v>
      </c>
      <c r="C21" s="3">
        <v>5.8070673998652407E-2</v>
      </c>
      <c r="D21" s="3">
        <v>1.5484553450609215</v>
      </c>
      <c r="E21" s="3">
        <v>0.14234967863940082</v>
      </c>
      <c r="F21" s="3">
        <v>-3.3854866160273875E-2</v>
      </c>
      <c r="G21" s="3">
        <v>0.21369455724928105</v>
      </c>
      <c r="H21" s="3">
        <v>-3.3854866160273875E-2</v>
      </c>
      <c r="I21" s="3">
        <v>0.21369455724928105</v>
      </c>
    </row>
    <row r="22" spans="1:9" x14ac:dyDescent="0.25">
      <c r="A22" s="3" t="s">
        <v>37</v>
      </c>
      <c r="B22" s="3">
        <v>93414.135433939242</v>
      </c>
      <c r="C22" s="3">
        <v>60900.259008962377</v>
      </c>
      <c r="D22" s="3">
        <v>1.5338873258353789</v>
      </c>
      <c r="E22" s="3">
        <v>0.14587665526998464</v>
      </c>
      <c r="F22" s="3">
        <v>-36391.693955186158</v>
      </c>
      <c r="G22" s="3">
        <v>223219.96482306463</v>
      </c>
      <c r="H22" s="3">
        <v>-36391.693955186158</v>
      </c>
      <c r="I22" s="3">
        <v>223219.96482306463</v>
      </c>
    </row>
    <row r="23" spans="1:9" x14ac:dyDescent="0.25">
      <c r="A23" s="3" t="s">
        <v>38</v>
      </c>
      <c r="B23" s="3">
        <v>26.235311912289045</v>
      </c>
      <c r="C23" s="3">
        <v>15.603714939870102</v>
      </c>
      <c r="D23" s="3">
        <v>1.681350371587053</v>
      </c>
      <c r="E23" s="3">
        <v>0.11339182056795556</v>
      </c>
      <c r="F23" s="3">
        <v>-7.0232192053413449</v>
      </c>
      <c r="G23" s="3">
        <v>59.493843029919432</v>
      </c>
      <c r="H23" s="3">
        <v>-7.0232192053413449</v>
      </c>
      <c r="I23" s="3">
        <v>59.493843029919432</v>
      </c>
    </row>
    <row r="24" spans="1:9" x14ac:dyDescent="0.25">
      <c r="A24" s="3" t="s">
        <v>39</v>
      </c>
      <c r="B24" s="3">
        <v>-1.3946133034127279</v>
      </c>
      <c r="C24" s="3">
        <v>0.99880583555994096</v>
      </c>
      <c r="D24" s="3">
        <v>-1.3962806921636508</v>
      </c>
      <c r="E24" s="3">
        <v>0.1829514466759008</v>
      </c>
      <c r="F24" s="3">
        <v>-3.5235175477194147</v>
      </c>
      <c r="G24" s="3">
        <v>0.73429094089395885</v>
      </c>
      <c r="H24" s="3">
        <v>-3.5235175477194147</v>
      </c>
      <c r="I24" s="3">
        <v>0.73429094089395885</v>
      </c>
    </row>
    <row r="25" spans="1:9" x14ac:dyDescent="0.25">
      <c r="A25" s="3" t="s">
        <v>40</v>
      </c>
      <c r="B25" s="3">
        <v>6.2849342295112836</v>
      </c>
      <c r="C25" s="3">
        <v>9.1599674078514166</v>
      </c>
      <c r="D25" s="3">
        <v>0.68613063231253268</v>
      </c>
      <c r="E25" s="3">
        <v>0.50309920792292262</v>
      </c>
      <c r="F25" s="3">
        <v>-13.239074139295962</v>
      </c>
      <c r="G25" s="3">
        <v>25.808942598318527</v>
      </c>
      <c r="H25" s="3">
        <v>-13.239074139295962</v>
      </c>
      <c r="I25" s="3">
        <v>25.808942598318527</v>
      </c>
    </row>
    <row r="26" spans="1:9" ht="15.75" thickBot="1" x14ac:dyDescent="0.3">
      <c r="A26" s="4" t="s">
        <v>41</v>
      </c>
      <c r="B26" s="4">
        <v>-15.677686394970326</v>
      </c>
      <c r="C26" s="4">
        <v>25.508321327724204</v>
      </c>
      <c r="D26" s="4">
        <v>-0.61461066737977521</v>
      </c>
      <c r="E26" s="4">
        <v>0.54802224252610654</v>
      </c>
      <c r="F26" s="4">
        <v>-70.047386296940772</v>
      </c>
      <c r="G26" s="4">
        <v>38.692013507000127</v>
      </c>
      <c r="H26" s="4">
        <v>-70.047386296940772</v>
      </c>
      <c r="I26" s="4">
        <v>38.692013507000127</v>
      </c>
    </row>
    <row r="30" spans="1:9" x14ac:dyDescent="0.25">
      <c r="A30" t="s">
        <v>70</v>
      </c>
      <c r="F30" t="s">
        <v>75</v>
      </c>
    </row>
    <row r="31" spans="1:9" ht="15.75" thickBot="1" x14ac:dyDescent="0.3"/>
    <row r="32" spans="1:9" x14ac:dyDescent="0.25">
      <c r="A32" s="5" t="s">
        <v>71</v>
      </c>
      <c r="B32" s="5" t="s">
        <v>78</v>
      </c>
      <c r="C32" s="5" t="s">
        <v>73</v>
      </c>
      <c r="D32" s="5" t="s">
        <v>74</v>
      </c>
      <c r="F32" s="5" t="s">
        <v>76</v>
      </c>
      <c r="G32" s="5" t="s">
        <v>33</v>
      </c>
    </row>
    <row r="33" spans="1:7" x14ac:dyDescent="0.25">
      <c r="A33" s="3">
        <v>1</v>
      </c>
      <c r="B33" s="3">
        <v>632046.32588046161</v>
      </c>
      <c r="C33" s="3">
        <v>-303548.42588046158</v>
      </c>
      <c r="D33" s="3">
        <v>-0.49458844668370111</v>
      </c>
      <c r="F33" s="3">
        <v>2</v>
      </c>
      <c r="G33" s="3">
        <v>328497.90000000002</v>
      </c>
    </row>
    <row r="34" spans="1:7" x14ac:dyDescent="0.25">
      <c r="A34" s="3">
        <v>2</v>
      </c>
      <c r="B34" s="3">
        <v>985100.74365778826</v>
      </c>
      <c r="C34" s="3">
        <v>-290040.94365778822</v>
      </c>
      <c r="D34" s="3">
        <v>-0.47257994958231742</v>
      </c>
      <c r="F34" s="3">
        <v>6</v>
      </c>
      <c r="G34" s="3">
        <v>695059.8</v>
      </c>
    </row>
    <row r="35" spans="1:7" x14ac:dyDescent="0.25">
      <c r="A35" s="3">
        <v>3</v>
      </c>
      <c r="B35" s="3">
        <v>963144.8384123632</v>
      </c>
      <c r="C35" s="3">
        <v>195889.1615876368</v>
      </c>
      <c r="D35" s="3">
        <v>0.31917317927372574</v>
      </c>
      <c r="F35" s="3">
        <v>10</v>
      </c>
      <c r="G35" s="3">
        <v>1159034</v>
      </c>
    </row>
    <row r="36" spans="1:7" x14ac:dyDescent="0.25">
      <c r="A36" s="3">
        <v>4</v>
      </c>
      <c r="B36" s="3">
        <v>994187.54992351239</v>
      </c>
      <c r="C36" s="3">
        <v>375995.25007648766</v>
      </c>
      <c r="D36" s="3">
        <v>0.61263011381588461</v>
      </c>
      <c r="F36" s="3">
        <v>14</v>
      </c>
      <c r="G36" s="3">
        <v>1370182.8</v>
      </c>
    </row>
    <row r="37" spans="1:7" x14ac:dyDescent="0.25">
      <c r="A37" s="3">
        <v>5</v>
      </c>
      <c r="B37" s="3">
        <v>1693764.4910444475</v>
      </c>
      <c r="C37" s="3">
        <v>73712.208955552429</v>
      </c>
      <c r="D37" s="3">
        <v>0.12010342937277511</v>
      </c>
      <c r="F37" s="3">
        <v>18</v>
      </c>
      <c r="G37" s="3">
        <v>1767476.7</v>
      </c>
    </row>
    <row r="38" spans="1:7" x14ac:dyDescent="0.25">
      <c r="A38" s="3">
        <v>6</v>
      </c>
      <c r="B38" s="3">
        <v>1880123.9917250462</v>
      </c>
      <c r="C38" s="3">
        <v>308107.50827495381</v>
      </c>
      <c r="D38" s="3">
        <v>0.50201681490288896</v>
      </c>
      <c r="F38" s="3">
        <v>22</v>
      </c>
      <c r="G38" s="3">
        <v>2188231.5</v>
      </c>
    </row>
    <row r="39" spans="1:7" x14ac:dyDescent="0.25">
      <c r="A39" s="3">
        <v>7</v>
      </c>
      <c r="B39" s="3">
        <v>2756277.9119666545</v>
      </c>
      <c r="C39" s="3">
        <v>96994.488033345435</v>
      </c>
      <c r="D39" s="3">
        <v>0.1580385503042761</v>
      </c>
      <c r="F39" s="3">
        <v>26</v>
      </c>
      <c r="G39" s="3">
        <v>2853272.4</v>
      </c>
    </row>
    <row r="40" spans="1:7" x14ac:dyDescent="0.25">
      <c r="A40" s="3">
        <v>8</v>
      </c>
      <c r="B40" s="3">
        <v>4111422.8167265141</v>
      </c>
      <c r="C40" s="3">
        <v>23731.783273485955</v>
      </c>
      <c r="D40" s="3">
        <v>3.8667523286350078E-2</v>
      </c>
      <c r="F40" s="3">
        <v>30</v>
      </c>
      <c r="G40" s="3">
        <v>4135154.6</v>
      </c>
    </row>
    <row r="41" spans="1:7" x14ac:dyDescent="0.25">
      <c r="A41" s="3">
        <v>9</v>
      </c>
      <c r="B41" s="3">
        <v>5637555.0959778251</v>
      </c>
      <c r="C41" s="3">
        <v>-377322.2959778253</v>
      </c>
      <c r="D41" s="3">
        <v>-0.61479234400738303</v>
      </c>
      <c r="F41" s="3">
        <v>34</v>
      </c>
      <c r="G41" s="3">
        <v>5260232.8</v>
      </c>
    </row>
    <row r="42" spans="1:7" x14ac:dyDescent="0.25">
      <c r="A42" s="3">
        <v>10</v>
      </c>
      <c r="B42" s="3">
        <v>6266745.4904438984</v>
      </c>
      <c r="C42" s="3">
        <v>429513.60955610126</v>
      </c>
      <c r="D42" s="3">
        <v>0.69983057353596179</v>
      </c>
      <c r="F42" s="3">
        <v>38</v>
      </c>
      <c r="G42" s="3">
        <v>6696259.0999999996</v>
      </c>
    </row>
    <row r="43" spans="1:7" x14ac:dyDescent="0.25">
      <c r="A43" s="3">
        <v>11</v>
      </c>
      <c r="B43" s="3">
        <v>7684464.3105276925</v>
      </c>
      <c r="C43" s="3">
        <v>564187.68947230745</v>
      </c>
      <c r="D43" s="3">
        <v>0.91926259266474353</v>
      </c>
      <c r="F43" s="3">
        <v>42</v>
      </c>
      <c r="G43" s="3">
        <v>7126972.4000000004</v>
      </c>
    </row>
    <row r="44" spans="1:7" x14ac:dyDescent="0.25">
      <c r="A44" s="3">
        <v>12</v>
      </c>
      <c r="B44" s="3">
        <v>8666945.4184104912</v>
      </c>
      <c r="C44" s="3">
        <v>-1539973.0184104908</v>
      </c>
      <c r="D44" s="3">
        <v>-2.5091642656397659</v>
      </c>
      <c r="F44" s="3">
        <v>46</v>
      </c>
      <c r="G44" s="3">
        <v>8248652</v>
      </c>
    </row>
    <row r="45" spans="1:7" x14ac:dyDescent="0.25">
      <c r="A45" s="3">
        <v>13</v>
      </c>
      <c r="B45" s="3">
        <v>8826196.8091213331</v>
      </c>
      <c r="C45" s="3">
        <v>-450333.00912133325</v>
      </c>
      <c r="D45" s="3">
        <v>-0.73375278697517898</v>
      </c>
      <c r="F45" s="3">
        <v>50</v>
      </c>
      <c r="G45" s="3">
        <v>8375863.7999999998</v>
      </c>
    </row>
    <row r="46" spans="1:7" x14ac:dyDescent="0.25">
      <c r="A46" s="3">
        <v>14</v>
      </c>
      <c r="B46" s="3">
        <v>10150319.117592923</v>
      </c>
      <c r="C46" s="3">
        <v>-201546.3175929226</v>
      </c>
      <c r="D46" s="3">
        <v>-0.3283907003107267</v>
      </c>
      <c r="F46" s="3">
        <v>54</v>
      </c>
      <c r="G46" s="3">
        <v>9948772.8000000007</v>
      </c>
    </row>
    <row r="47" spans="1:7" x14ac:dyDescent="0.25">
      <c r="A47" s="3">
        <v>15</v>
      </c>
      <c r="B47" s="3">
        <v>10562498.233525231</v>
      </c>
      <c r="C47" s="3">
        <v>104372.26647476852</v>
      </c>
      <c r="D47" s="3">
        <v>0.17005957781820866</v>
      </c>
      <c r="F47" s="3">
        <v>58</v>
      </c>
      <c r="G47" s="3">
        <v>10666870.5</v>
      </c>
    </row>
    <row r="48" spans="1:7" x14ac:dyDescent="0.25">
      <c r="A48" s="3">
        <v>16</v>
      </c>
      <c r="B48" s="3">
        <v>11544403.972641187</v>
      </c>
      <c r="C48" s="3">
        <v>270493.42735881358</v>
      </c>
      <c r="D48" s="3">
        <v>0.44073008676457553</v>
      </c>
      <c r="F48" s="3">
        <v>62</v>
      </c>
      <c r="G48" s="3">
        <v>11814897.4</v>
      </c>
    </row>
    <row r="49" spans="1:7" x14ac:dyDescent="0.25">
      <c r="A49" s="3">
        <v>17</v>
      </c>
      <c r="B49" s="3">
        <v>13537939.157230232</v>
      </c>
      <c r="C49" s="3">
        <v>-758413.45723023266</v>
      </c>
      <c r="D49" s="3">
        <v>-1.2357255112343526</v>
      </c>
      <c r="F49" s="3">
        <v>66</v>
      </c>
      <c r="G49" s="3">
        <v>12779525.699999999</v>
      </c>
    </row>
    <row r="50" spans="1:7" x14ac:dyDescent="0.25">
      <c r="A50" s="3">
        <v>18</v>
      </c>
      <c r="B50" s="3">
        <v>13762833.673493586</v>
      </c>
      <c r="C50" s="3">
        <v>-241970.77349358611</v>
      </c>
      <c r="D50" s="3">
        <v>-0.39425652977088815</v>
      </c>
      <c r="F50" s="3">
        <v>70</v>
      </c>
      <c r="G50" s="3">
        <v>13520862.9</v>
      </c>
    </row>
    <row r="51" spans="1:7" x14ac:dyDescent="0.25">
      <c r="A51" s="3">
        <v>19</v>
      </c>
      <c r="B51" s="3">
        <v>14396828.94304732</v>
      </c>
      <c r="C51" s="3">
        <v>724705.25695267878</v>
      </c>
      <c r="D51" s="3">
        <v>1.1808028531200132</v>
      </c>
      <c r="F51" s="3">
        <v>74</v>
      </c>
      <c r="G51" s="3">
        <v>15121534.199999999</v>
      </c>
    </row>
    <row r="52" spans="1:7" x14ac:dyDescent="0.25">
      <c r="A52" s="3">
        <v>20</v>
      </c>
      <c r="B52" s="3">
        <v>16678862.461304074</v>
      </c>
      <c r="C52" s="3">
        <v>-140672.96130407415</v>
      </c>
      <c r="D52" s="3">
        <v>-0.22920633246563893</v>
      </c>
      <c r="F52" s="3">
        <v>78</v>
      </c>
      <c r="G52" s="3">
        <v>16538189.5</v>
      </c>
    </row>
    <row r="53" spans="1:7" x14ac:dyDescent="0.25">
      <c r="A53" s="3">
        <v>21</v>
      </c>
      <c r="B53" s="3">
        <v>17085559.223409817</v>
      </c>
      <c r="C53" s="3">
        <v>1692166.7765901834</v>
      </c>
      <c r="D53" s="3">
        <v>2.7571420775316051</v>
      </c>
      <c r="F53" s="3">
        <v>82</v>
      </c>
      <c r="G53" s="3">
        <v>18777726</v>
      </c>
    </row>
    <row r="54" spans="1:7" x14ac:dyDescent="0.25">
      <c r="A54" s="3">
        <v>22</v>
      </c>
      <c r="B54" s="3">
        <v>19149306.808776129</v>
      </c>
      <c r="C54" s="3">
        <v>647757.49122387171</v>
      </c>
      <c r="D54" s="3">
        <v>1.0554275499300727</v>
      </c>
      <c r="F54" s="3">
        <v>86</v>
      </c>
      <c r="G54" s="3">
        <v>19797064.300000001</v>
      </c>
    </row>
    <row r="55" spans="1:7" x14ac:dyDescent="0.25">
      <c r="A55" s="3">
        <v>23</v>
      </c>
      <c r="B55" s="3">
        <v>20444694.653620332</v>
      </c>
      <c r="C55" s="3">
        <v>-588020.15362033248</v>
      </c>
      <c r="D55" s="3">
        <v>-0.95809416093734123</v>
      </c>
      <c r="F55" s="3">
        <v>90</v>
      </c>
      <c r="G55" s="3">
        <v>19856674.5</v>
      </c>
    </row>
    <row r="56" spans="1:7" x14ac:dyDescent="0.25">
      <c r="A56" s="3">
        <v>24</v>
      </c>
      <c r="B56" s="3">
        <v>21803840.722497534</v>
      </c>
      <c r="C56" s="3">
        <v>33143.597502466291</v>
      </c>
      <c r="D56" s="3">
        <v>5.4002719199440018E-2</v>
      </c>
      <c r="F56" s="3">
        <v>94</v>
      </c>
      <c r="G56" s="3">
        <v>21836984.32</v>
      </c>
    </row>
    <row r="57" spans="1:7" ht="15.75" thickBot="1" x14ac:dyDescent="0.3">
      <c r="A57" s="4">
        <v>25</v>
      </c>
      <c r="B57" s="4">
        <v>23758829.019043665</v>
      </c>
      <c r="C57" s="4">
        <v>-648929.15904366598</v>
      </c>
      <c r="D57" s="4">
        <v>-1.0573366139133251</v>
      </c>
      <c r="F57" s="4">
        <v>98</v>
      </c>
      <c r="G57" s="4">
        <v>23109899.859999999</v>
      </c>
    </row>
  </sheetData>
  <sortState ref="G33:G57">
    <sortCondition ref="G33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6"/>
  <sheetViews>
    <sheetView workbookViewId="0">
      <selection activeCell="E24" sqref="E24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570312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0.99566214480836523</v>
      </c>
    </row>
    <row r="5" spans="1:9" x14ac:dyDescent="0.25">
      <c r="A5" s="3" t="s">
        <v>49</v>
      </c>
      <c r="B5" s="3">
        <v>0.99134310660439395</v>
      </c>
    </row>
    <row r="6" spans="1:9" x14ac:dyDescent="0.25">
      <c r="A6" s="3" t="s">
        <v>50</v>
      </c>
      <c r="B6" s="3">
        <v>0.98701465990659099</v>
      </c>
    </row>
    <row r="7" spans="1:9" x14ac:dyDescent="0.25">
      <c r="A7" s="3" t="s">
        <v>51</v>
      </c>
      <c r="B7" s="3">
        <v>828261.69992183906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8</v>
      </c>
      <c r="C12" s="3">
        <v>1256947281390718.5</v>
      </c>
      <c r="D12" s="3">
        <v>157118410173839.81</v>
      </c>
      <c r="E12" s="3">
        <v>229.02975959195149</v>
      </c>
      <c r="F12" s="3">
        <v>5.0853049032541072E-15</v>
      </c>
    </row>
    <row r="13" spans="1:9" x14ac:dyDescent="0.25">
      <c r="A13" s="3" t="s">
        <v>55</v>
      </c>
      <c r="B13" s="3">
        <v>16</v>
      </c>
      <c r="C13" s="3">
        <v>10976279096918.633</v>
      </c>
      <c r="D13" s="3">
        <v>686017443557.41455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-15702469.29307596</v>
      </c>
      <c r="C17" s="3">
        <v>13124758.027009685</v>
      </c>
      <c r="D17" s="3">
        <v>-1.1964006696932283</v>
      </c>
      <c r="E17" s="3">
        <v>0.24896876423775458</v>
      </c>
      <c r="F17" s="3">
        <v>-43525713.385530494</v>
      </c>
      <c r="G17" s="3">
        <v>12120774.799378574</v>
      </c>
      <c r="H17" s="3">
        <v>-43525713.385530494</v>
      </c>
      <c r="I17" s="3">
        <v>12120774.799378574</v>
      </c>
    </row>
    <row r="18" spans="1:9" x14ac:dyDescent="0.25">
      <c r="A18" s="3" t="s">
        <v>32</v>
      </c>
      <c r="B18" s="3">
        <v>-4.5676799041181786</v>
      </c>
      <c r="C18" s="3">
        <v>6.4775707399759686</v>
      </c>
      <c r="D18" s="3">
        <v>-0.70515322602792985</v>
      </c>
      <c r="E18" s="3">
        <v>0.49085388418862996</v>
      </c>
      <c r="F18" s="3">
        <v>-18.299516441873781</v>
      </c>
      <c r="G18" s="3">
        <v>9.1641566336374218</v>
      </c>
      <c r="H18" s="3">
        <v>-18.299516441873781</v>
      </c>
      <c r="I18" s="3">
        <v>9.1641566336374218</v>
      </c>
    </row>
    <row r="19" spans="1:9" x14ac:dyDescent="0.25">
      <c r="A19" s="3" t="s">
        <v>35</v>
      </c>
      <c r="B19" s="3">
        <v>1695.9872600396666</v>
      </c>
      <c r="C19" s="3">
        <v>2331.8674082957109</v>
      </c>
      <c r="D19" s="3">
        <v>0.72730861712210759</v>
      </c>
      <c r="E19" s="3">
        <v>0.4775451649842436</v>
      </c>
      <c r="F19" s="3">
        <v>-3247.3508158877448</v>
      </c>
      <c r="G19" s="3">
        <v>6639.325335967078</v>
      </c>
      <c r="H19" s="3">
        <v>-3247.3508158877448</v>
      </c>
      <c r="I19" s="3">
        <v>6639.325335967078</v>
      </c>
    </row>
    <row r="20" spans="1:9" x14ac:dyDescent="0.25">
      <c r="A20" s="3" t="s">
        <v>36</v>
      </c>
      <c r="B20" s="3">
        <v>5.984573905309315E-2</v>
      </c>
      <c r="C20" s="3">
        <v>5.931283429339404E-2</v>
      </c>
      <c r="D20" s="3">
        <v>1.0089846449937474</v>
      </c>
      <c r="E20" s="3">
        <v>0.32799827542033899</v>
      </c>
      <c r="F20" s="3">
        <v>-6.5891852677305046E-2</v>
      </c>
      <c r="G20" s="3">
        <v>0.18558333078349135</v>
      </c>
      <c r="H20" s="3">
        <v>-6.5891852677305046E-2</v>
      </c>
      <c r="I20" s="3">
        <v>0.18558333078349135</v>
      </c>
    </row>
    <row r="21" spans="1:9" x14ac:dyDescent="0.25">
      <c r="A21" s="3" t="s">
        <v>37</v>
      </c>
      <c r="B21" s="3">
        <v>82819.50598997857</v>
      </c>
      <c r="C21" s="3">
        <v>64667.673242794473</v>
      </c>
      <c r="D21" s="3">
        <v>1.2806940753695146</v>
      </c>
      <c r="E21" s="3">
        <v>0.21855528363007137</v>
      </c>
      <c r="F21" s="3">
        <v>-54269.837205729986</v>
      </c>
      <c r="G21" s="3">
        <v>219908.84918568714</v>
      </c>
      <c r="H21" s="3">
        <v>-54269.837205729986</v>
      </c>
      <c r="I21" s="3">
        <v>219908.84918568714</v>
      </c>
    </row>
    <row r="22" spans="1:9" x14ac:dyDescent="0.25">
      <c r="A22" s="3" t="s">
        <v>38</v>
      </c>
      <c r="B22" s="3">
        <v>41.893945036653768</v>
      </c>
      <c r="C22" s="3">
        <v>13.793526366906988</v>
      </c>
      <c r="D22" s="3">
        <v>3.0372178891950687</v>
      </c>
      <c r="E22" s="3">
        <v>7.8455725775815298E-3</v>
      </c>
      <c r="F22" s="3">
        <v>12.652975396499539</v>
      </c>
      <c r="G22" s="3">
        <v>71.134914676807995</v>
      </c>
      <c r="H22" s="3">
        <v>12.652975396499539</v>
      </c>
      <c r="I22" s="3">
        <v>71.134914676807995</v>
      </c>
    </row>
    <row r="23" spans="1:9" x14ac:dyDescent="0.25">
      <c r="A23" s="3" t="s">
        <v>39</v>
      </c>
      <c r="B23" s="3">
        <v>-1.7781344319802261</v>
      </c>
      <c r="C23" s="3">
        <v>1.0408836897624587</v>
      </c>
      <c r="D23" s="3">
        <v>-1.7082931065871696</v>
      </c>
      <c r="E23" s="3">
        <v>0.10690611562154274</v>
      </c>
      <c r="F23" s="3">
        <v>-3.9847092817806349</v>
      </c>
      <c r="G23" s="3">
        <v>0.42844041782018283</v>
      </c>
      <c r="H23" s="3">
        <v>-3.9847092817806349</v>
      </c>
      <c r="I23" s="3">
        <v>0.42844041782018283</v>
      </c>
    </row>
    <row r="24" spans="1:9" x14ac:dyDescent="0.25">
      <c r="A24" s="3" t="s">
        <v>40</v>
      </c>
      <c r="B24" s="3">
        <v>-1.3310364172253888</v>
      </c>
      <c r="C24" s="3">
        <v>8.6576139288074341</v>
      </c>
      <c r="D24" s="3">
        <v>-0.15374171546232668</v>
      </c>
      <c r="E24" s="3">
        <v>0.8797357976337763</v>
      </c>
      <c r="F24" s="3">
        <v>-19.684358063516015</v>
      </c>
      <c r="G24" s="3">
        <v>17.02228522906524</v>
      </c>
      <c r="H24" s="3">
        <v>-19.684358063516015</v>
      </c>
      <c r="I24" s="3">
        <v>17.02228522906524</v>
      </c>
    </row>
    <row r="25" spans="1:9" ht="15.75" thickBot="1" x14ac:dyDescent="0.3">
      <c r="A25" s="4" t="s">
        <v>41</v>
      </c>
      <c r="B25" s="4">
        <v>15.11891555872786</v>
      </c>
      <c r="C25" s="4">
        <v>20.11420505764141</v>
      </c>
      <c r="D25" s="4">
        <v>0.75165364554062586</v>
      </c>
      <c r="E25" s="4">
        <v>0.46317346044130869</v>
      </c>
      <c r="F25" s="4">
        <v>-27.521294332589132</v>
      </c>
      <c r="G25" s="4">
        <v>57.759125450044849</v>
      </c>
      <c r="H25" s="4">
        <v>-27.521294332589132</v>
      </c>
      <c r="I25" s="4">
        <v>57.759125450044849</v>
      </c>
    </row>
    <row r="29" spans="1:9" x14ac:dyDescent="0.25">
      <c r="A29" t="s">
        <v>70</v>
      </c>
      <c r="F29" t="s">
        <v>75</v>
      </c>
    </row>
    <row r="30" spans="1:9" ht="15.75" thickBot="1" x14ac:dyDescent="0.3"/>
    <row r="31" spans="1:9" x14ac:dyDescent="0.25">
      <c r="A31" s="5" t="s">
        <v>71</v>
      </c>
      <c r="B31" s="5" t="s">
        <v>78</v>
      </c>
      <c r="C31" s="5" t="s">
        <v>73</v>
      </c>
      <c r="D31" s="5" t="s">
        <v>74</v>
      </c>
      <c r="F31" s="5" t="s">
        <v>76</v>
      </c>
      <c r="G31" s="5" t="s">
        <v>33</v>
      </c>
    </row>
    <row r="32" spans="1:9" x14ac:dyDescent="0.25">
      <c r="A32" s="3">
        <v>1</v>
      </c>
      <c r="B32" s="3">
        <v>508720.15075524262</v>
      </c>
      <c r="C32" s="3">
        <v>-180222.2507552426</v>
      </c>
      <c r="D32" s="3">
        <v>-0.26649340099145202</v>
      </c>
      <c r="F32" s="3">
        <v>2</v>
      </c>
      <c r="G32" s="3">
        <v>328497.90000000002</v>
      </c>
    </row>
    <row r="33" spans="1:7" x14ac:dyDescent="0.25">
      <c r="A33" s="3">
        <v>2</v>
      </c>
      <c r="B33" s="3">
        <v>903790.0423729067</v>
      </c>
      <c r="C33" s="3">
        <v>-208730.24237290665</v>
      </c>
      <c r="D33" s="3">
        <v>-0.3086479718604217</v>
      </c>
      <c r="F33" s="3">
        <v>6</v>
      </c>
      <c r="G33" s="3">
        <v>695059.8</v>
      </c>
    </row>
    <row r="34" spans="1:7" x14ac:dyDescent="0.25">
      <c r="A34" s="3">
        <v>3</v>
      </c>
      <c r="B34" s="3">
        <v>973962.83043316123</v>
      </c>
      <c r="C34" s="3">
        <v>185071.16956683877</v>
      </c>
      <c r="D34" s="3">
        <v>0.27366346384339491</v>
      </c>
      <c r="F34" s="3">
        <v>10</v>
      </c>
      <c r="G34" s="3">
        <v>1159034</v>
      </c>
    </row>
    <row r="35" spans="1:7" x14ac:dyDescent="0.25">
      <c r="A35" s="3">
        <v>4</v>
      </c>
      <c r="B35" s="3">
        <v>1187535.4954707054</v>
      </c>
      <c r="C35" s="3">
        <v>182647.3045292946</v>
      </c>
      <c r="D35" s="3">
        <v>0.27007931130566709</v>
      </c>
      <c r="F35" s="3">
        <v>14</v>
      </c>
      <c r="G35" s="3">
        <v>1370182.8</v>
      </c>
    </row>
    <row r="36" spans="1:7" x14ac:dyDescent="0.25">
      <c r="A36" s="3">
        <v>5</v>
      </c>
      <c r="B36" s="3">
        <v>1959044.7218929774</v>
      </c>
      <c r="C36" s="3">
        <v>-191568.02189297741</v>
      </c>
      <c r="D36" s="3">
        <v>-0.28327031463388502</v>
      </c>
      <c r="F36" s="3">
        <v>18</v>
      </c>
      <c r="G36" s="3">
        <v>1767476.7</v>
      </c>
    </row>
    <row r="37" spans="1:7" x14ac:dyDescent="0.25">
      <c r="A37" s="3">
        <v>6</v>
      </c>
      <c r="B37" s="3">
        <v>2248218.2479578108</v>
      </c>
      <c r="C37" s="3">
        <v>-59986.74795781076</v>
      </c>
      <c r="D37" s="3">
        <v>-8.8701991073258199E-2</v>
      </c>
      <c r="F37" s="3">
        <v>22</v>
      </c>
      <c r="G37" s="3">
        <v>2188231.5</v>
      </c>
    </row>
    <row r="38" spans="1:7" x14ac:dyDescent="0.25">
      <c r="A38" s="3">
        <v>7</v>
      </c>
      <c r="B38" s="3">
        <v>3056490.9504009304</v>
      </c>
      <c r="C38" s="3">
        <v>-203218.55040093046</v>
      </c>
      <c r="D38" s="3">
        <v>-0.30049787090077928</v>
      </c>
      <c r="F38" s="3">
        <v>26</v>
      </c>
      <c r="G38" s="3">
        <v>2853272.4</v>
      </c>
    </row>
    <row r="39" spans="1:7" x14ac:dyDescent="0.25">
      <c r="A39" s="3">
        <v>8</v>
      </c>
      <c r="B39" s="3">
        <v>3966671.4841974187</v>
      </c>
      <c r="C39" s="3">
        <v>168483.11580258142</v>
      </c>
      <c r="D39" s="3">
        <v>0.24913482298500517</v>
      </c>
      <c r="F39" s="3">
        <v>30</v>
      </c>
      <c r="G39" s="3">
        <v>4135154.6</v>
      </c>
    </row>
    <row r="40" spans="1:7" x14ac:dyDescent="0.25">
      <c r="A40" s="3">
        <v>9</v>
      </c>
      <c r="B40" s="3">
        <v>5334287.8265182599</v>
      </c>
      <c r="C40" s="3">
        <v>-74055.026518260129</v>
      </c>
      <c r="D40" s="3">
        <v>-0.10950465769160428</v>
      </c>
      <c r="F40" s="3">
        <v>34</v>
      </c>
      <c r="G40" s="3">
        <v>5260232.8</v>
      </c>
    </row>
    <row r="41" spans="1:7" x14ac:dyDescent="0.25">
      <c r="A41" s="3">
        <v>10</v>
      </c>
      <c r="B41" s="3">
        <v>5898827.0402352605</v>
      </c>
      <c r="C41" s="3">
        <v>797432.05976473913</v>
      </c>
      <c r="D41" s="3">
        <v>1.1791572948166742</v>
      </c>
      <c r="F41" s="3">
        <v>38</v>
      </c>
      <c r="G41" s="3">
        <v>6696259.0999999996</v>
      </c>
    </row>
    <row r="42" spans="1:7" x14ac:dyDescent="0.25">
      <c r="A42" s="3">
        <v>11</v>
      </c>
      <c r="B42" s="3">
        <v>7384248.0788181722</v>
      </c>
      <c r="C42" s="3">
        <v>864403.92118182778</v>
      </c>
      <c r="D42" s="3">
        <v>1.2781881250553149</v>
      </c>
      <c r="F42" s="3">
        <v>42</v>
      </c>
      <c r="G42" s="3">
        <v>7126972.4000000004</v>
      </c>
    </row>
    <row r="43" spans="1:7" x14ac:dyDescent="0.25">
      <c r="A43" s="3">
        <v>12</v>
      </c>
      <c r="B43" s="3">
        <v>8385305.7644512318</v>
      </c>
      <c r="C43" s="3">
        <v>-1258333.3644512314</v>
      </c>
      <c r="D43" s="3">
        <v>-1.8606888798045385</v>
      </c>
      <c r="F43" s="3">
        <v>46</v>
      </c>
      <c r="G43" s="3">
        <v>8248652</v>
      </c>
    </row>
    <row r="44" spans="1:7" x14ac:dyDescent="0.25">
      <c r="A44" s="3">
        <v>13</v>
      </c>
      <c r="B44" s="3">
        <v>9068500.9084183667</v>
      </c>
      <c r="C44" s="3">
        <v>-692637.10841836687</v>
      </c>
      <c r="D44" s="3">
        <v>-1.0241977219892546</v>
      </c>
      <c r="F44" s="3">
        <v>50</v>
      </c>
      <c r="G44" s="3">
        <v>8375863.7999999998</v>
      </c>
    </row>
    <row r="45" spans="1:7" x14ac:dyDescent="0.25">
      <c r="A45" s="3">
        <v>14</v>
      </c>
      <c r="B45" s="3">
        <v>9795646.9198875111</v>
      </c>
      <c r="C45" s="3">
        <v>153125.88011248969</v>
      </c>
      <c r="D45" s="3">
        <v>0.22642618433617395</v>
      </c>
      <c r="F45" s="3">
        <v>54</v>
      </c>
      <c r="G45" s="3">
        <v>9948772.8000000007</v>
      </c>
    </row>
    <row r="46" spans="1:7" x14ac:dyDescent="0.25">
      <c r="A46" s="3">
        <v>15</v>
      </c>
      <c r="B46" s="3">
        <v>11023025.809099497</v>
      </c>
      <c r="C46" s="3">
        <v>-356155.30909949727</v>
      </c>
      <c r="D46" s="3">
        <v>-0.52664440270467483</v>
      </c>
      <c r="F46" s="3">
        <v>58</v>
      </c>
      <c r="G46" s="3">
        <v>10666870.5</v>
      </c>
    </row>
    <row r="47" spans="1:7" x14ac:dyDescent="0.25">
      <c r="A47" s="3">
        <v>16</v>
      </c>
      <c r="B47" s="3">
        <v>11823539.405666133</v>
      </c>
      <c r="C47" s="3">
        <v>-8642.0056661330163</v>
      </c>
      <c r="D47" s="3">
        <v>-1.2778874260553491E-2</v>
      </c>
      <c r="F47" s="3">
        <v>62</v>
      </c>
      <c r="G47" s="3">
        <v>11814897.4</v>
      </c>
    </row>
    <row r="48" spans="1:7" x14ac:dyDescent="0.25">
      <c r="A48" s="3">
        <v>17</v>
      </c>
      <c r="B48" s="3">
        <v>13764084.415004471</v>
      </c>
      <c r="C48" s="3">
        <v>-984558.71500447206</v>
      </c>
      <c r="D48" s="3">
        <v>-1.4558601911683373</v>
      </c>
      <c r="F48" s="3">
        <v>66</v>
      </c>
      <c r="G48" s="3">
        <v>12779525.699999999</v>
      </c>
    </row>
    <row r="49" spans="1:7" x14ac:dyDescent="0.25">
      <c r="A49" s="3">
        <v>18</v>
      </c>
      <c r="B49" s="3">
        <v>13469277.781667186</v>
      </c>
      <c r="C49" s="3">
        <v>51585.118332814425</v>
      </c>
      <c r="D49" s="3">
        <v>7.6278559209250807E-2</v>
      </c>
      <c r="F49" s="3">
        <v>70</v>
      </c>
      <c r="G49" s="3">
        <v>13520862.9</v>
      </c>
    </row>
    <row r="50" spans="1:7" x14ac:dyDescent="0.25">
      <c r="A50" s="3">
        <v>19</v>
      </c>
      <c r="B50" s="3">
        <v>14032689.647402003</v>
      </c>
      <c r="C50" s="3">
        <v>1088844.5525979958</v>
      </c>
      <c r="D50" s="3">
        <v>1.6100669409957136</v>
      </c>
      <c r="F50" s="3">
        <v>74</v>
      </c>
      <c r="G50" s="3">
        <v>15121534.199999999</v>
      </c>
    </row>
    <row r="51" spans="1:7" x14ac:dyDescent="0.25">
      <c r="A51" s="3">
        <v>20</v>
      </c>
      <c r="B51" s="3">
        <v>17059588.445938837</v>
      </c>
      <c r="C51" s="3">
        <v>-521398.94593883678</v>
      </c>
      <c r="D51" s="3">
        <v>-0.77098903045719991</v>
      </c>
      <c r="F51" s="3">
        <v>78</v>
      </c>
      <c r="G51" s="3">
        <v>16538189.5</v>
      </c>
    </row>
    <row r="52" spans="1:7" x14ac:dyDescent="0.25">
      <c r="A52" s="3">
        <v>21</v>
      </c>
      <c r="B52" s="3">
        <v>16957439.545083329</v>
      </c>
      <c r="C52" s="3">
        <v>1820286.4549166709</v>
      </c>
      <c r="D52" s="3">
        <v>2.6916450444746531</v>
      </c>
      <c r="F52" s="3">
        <v>82</v>
      </c>
      <c r="G52" s="3">
        <v>18777726</v>
      </c>
    </row>
    <row r="53" spans="1:7" x14ac:dyDescent="0.25">
      <c r="A53" s="3">
        <v>22</v>
      </c>
      <c r="B53" s="3">
        <v>18958262.866669055</v>
      </c>
      <c r="C53" s="3">
        <v>838801.43333094567</v>
      </c>
      <c r="D53" s="3">
        <v>1.2403299025959251</v>
      </c>
      <c r="F53" s="3">
        <v>86</v>
      </c>
      <c r="G53" s="3">
        <v>19797064.300000001</v>
      </c>
    </row>
    <row r="54" spans="1:7" x14ac:dyDescent="0.25">
      <c r="A54" s="3">
        <v>23</v>
      </c>
      <c r="B54" s="3">
        <v>20313568.84719808</v>
      </c>
      <c r="C54" s="3">
        <v>-456894.34719808027</v>
      </c>
      <c r="D54" s="3">
        <v>-0.67560652454588088</v>
      </c>
      <c r="F54" s="3">
        <v>90</v>
      </c>
      <c r="G54" s="3">
        <v>19856674.5</v>
      </c>
    </row>
    <row r="55" spans="1:7" x14ac:dyDescent="0.25">
      <c r="A55" s="3">
        <v>24</v>
      </c>
      <c r="B55" s="3">
        <v>22243486.41663013</v>
      </c>
      <c r="C55" s="3">
        <v>-406502.09663012996</v>
      </c>
      <c r="D55" s="3">
        <v>-0.60109185068519033</v>
      </c>
      <c r="F55" s="3">
        <v>94</v>
      </c>
      <c r="G55" s="3">
        <v>21836984.32</v>
      </c>
    </row>
    <row r="56" spans="1:7" ht="15.75" thickBot="1" x14ac:dyDescent="0.3">
      <c r="A56" s="4">
        <v>25</v>
      </c>
      <c r="B56" s="4">
        <v>23657678.13783142</v>
      </c>
      <c r="C56" s="4">
        <v>-547778.2778314203</v>
      </c>
      <c r="D56" s="4">
        <v>-0.80999596685088693</v>
      </c>
      <c r="F56" s="4">
        <v>98</v>
      </c>
      <c r="G56" s="4">
        <v>23109899.859999999</v>
      </c>
    </row>
  </sheetData>
  <sortState ref="G32:G56">
    <sortCondition ref="G3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5"/>
  <sheetViews>
    <sheetView topLeftCell="A29" workbookViewId="0">
      <selection activeCell="D51" sqref="D51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570312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0.99565572259187163</v>
      </c>
    </row>
    <row r="5" spans="1:9" x14ac:dyDescent="0.25">
      <c r="A5" s="3" t="s">
        <v>49</v>
      </c>
      <c r="B5" s="3">
        <v>0.99133031792994197</v>
      </c>
    </row>
    <row r="6" spans="1:9" x14ac:dyDescent="0.25">
      <c r="A6" s="3" t="s">
        <v>50</v>
      </c>
      <c r="B6" s="3">
        <v>0.98776044884227099</v>
      </c>
    </row>
    <row r="7" spans="1:9" x14ac:dyDescent="0.25">
      <c r="A7" s="3" t="s">
        <v>51</v>
      </c>
      <c r="B7" s="3">
        <v>804125.17896465026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7</v>
      </c>
      <c r="C12" s="3">
        <v>1256931066329073.5</v>
      </c>
      <c r="D12" s="3">
        <v>179561580904153.34</v>
      </c>
      <c r="E12" s="3">
        <v>277.69374550838279</v>
      </c>
      <c r="F12" s="3">
        <v>2.9345332947733691E-16</v>
      </c>
    </row>
    <row r="13" spans="1:9" x14ac:dyDescent="0.25">
      <c r="A13" s="3" t="s">
        <v>55</v>
      </c>
      <c r="B13" s="3">
        <v>17</v>
      </c>
      <c r="C13" s="3">
        <v>10992494158563.824</v>
      </c>
      <c r="D13" s="3">
        <v>646617303444.93079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-16290077.200740915</v>
      </c>
      <c r="C17" s="3">
        <v>12190029.988081396</v>
      </c>
      <c r="D17" s="3">
        <v>-1.3363443089695657</v>
      </c>
      <c r="E17" s="3">
        <v>0.19904947454097027</v>
      </c>
      <c r="F17" s="3">
        <v>-42008792.363850325</v>
      </c>
      <c r="G17" s="3">
        <v>9428637.9623684958</v>
      </c>
      <c r="H17" s="3">
        <v>-42008792.363850325</v>
      </c>
      <c r="I17" s="3">
        <v>9428637.9623684958</v>
      </c>
    </row>
    <row r="18" spans="1:9" x14ac:dyDescent="0.25">
      <c r="A18" s="3" t="s">
        <v>32</v>
      </c>
      <c r="B18" s="3">
        <v>-4.5782418846368982</v>
      </c>
      <c r="C18" s="3">
        <v>6.2884530046217639</v>
      </c>
      <c r="D18" s="3">
        <v>-0.7280394528307792</v>
      </c>
      <c r="E18" s="3">
        <v>0.4764986122315179</v>
      </c>
      <c r="F18" s="3">
        <v>-17.845717994260625</v>
      </c>
      <c r="G18" s="3">
        <v>8.6892342249868264</v>
      </c>
      <c r="H18" s="3">
        <v>-17.845717994260625</v>
      </c>
      <c r="I18" s="3">
        <v>8.6892342249868264</v>
      </c>
    </row>
    <row r="19" spans="1:9" x14ac:dyDescent="0.25">
      <c r="A19" s="3" t="s">
        <v>35</v>
      </c>
      <c r="B19" s="3">
        <v>1794.4972070346741</v>
      </c>
      <c r="C19" s="3">
        <v>2176.7697360206944</v>
      </c>
      <c r="D19" s="3">
        <v>0.82438540803822258</v>
      </c>
      <c r="E19" s="3">
        <v>0.42113732620748734</v>
      </c>
      <c r="F19" s="3">
        <v>-2798.085491377904</v>
      </c>
      <c r="G19" s="3">
        <v>6387.0799054472518</v>
      </c>
      <c r="H19" s="3">
        <v>-2798.085491377904</v>
      </c>
      <c r="I19" s="3">
        <v>6387.0799054472518</v>
      </c>
    </row>
    <row r="20" spans="1:9" x14ac:dyDescent="0.25">
      <c r="A20" s="3" t="s">
        <v>36</v>
      </c>
      <c r="B20" s="3">
        <v>6.2885602803540691E-2</v>
      </c>
      <c r="C20" s="3">
        <v>5.4290535567829659E-2</v>
      </c>
      <c r="D20" s="3">
        <v>1.158316125376448</v>
      </c>
      <c r="E20" s="3">
        <v>0.26274918745485581</v>
      </c>
      <c r="F20" s="3">
        <v>-5.1657414866380091E-2</v>
      </c>
      <c r="G20" s="3">
        <v>0.17742862047346147</v>
      </c>
      <c r="H20" s="3">
        <v>-5.1657414866380091E-2</v>
      </c>
      <c r="I20" s="3">
        <v>0.17742862047346147</v>
      </c>
    </row>
    <row r="21" spans="1:9" x14ac:dyDescent="0.25">
      <c r="A21" s="3" t="s">
        <v>37</v>
      </c>
      <c r="B21" s="3">
        <v>85947.639579598894</v>
      </c>
      <c r="C21" s="3">
        <v>59594.605602089126</v>
      </c>
      <c r="D21" s="3">
        <v>1.4422050236135122</v>
      </c>
      <c r="E21" s="3">
        <v>0.16741508489161908</v>
      </c>
      <c r="F21" s="3">
        <v>-39785.987674521399</v>
      </c>
      <c r="G21" s="3">
        <v>211681.26683371919</v>
      </c>
      <c r="H21" s="3">
        <v>-39785.987674521399</v>
      </c>
      <c r="I21" s="3">
        <v>211681.26683371919</v>
      </c>
    </row>
    <row r="22" spans="1:9" x14ac:dyDescent="0.25">
      <c r="A22" s="3" t="s">
        <v>38</v>
      </c>
      <c r="B22" s="3">
        <v>41.156328350301457</v>
      </c>
      <c r="C22" s="3">
        <v>12.55537874614925</v>
      </c>
      <c r="D22" s="3">
        <v>3.2779838173280238</v>
      </c>
      <c r="E22" s="3">
        <v>4.4359325256940587E-3</v>
      </c>
      <c r="F22" s="3">
        <v>14.666794686078429</v>
      </c>
      <c r="G22" s="3">
        <v>67.645862014524482</v>
      </c>
      <c r="H22" s="3">
        <v>14.666794686078429</v>
      </c>
      <c r="I22" s="3">
        <v>67.645862014524482</v>
      </c>
    </row>
    <row r="23" spans="1:9" x14ac:dyDescent="0.25">
      <c r="A23" s="3" t="s">
        <v>39</v>
      </c>
      <c r="B23" s="3">
        <v>-1.8116840957596354</v>
      </c>
      <c r="C23" s="3">
        <v>0.98809319262275996</v>
      </c>
      <c r="D23" s="3">
        <v>-1.8335154105765719</v>
      </c>
      <c r="E23" s="3">
        <v>8.429510650629729E-2</v>
      </c>
      <c r="F23" s="3">
        <v>-3.8963785059061906</v>
      </c>
      <c r="G23" s="3">
        <v>0.27301031438691981</v>
      </c>
      <c r="H23" s="3">
        <v>-3.8963785059061906</v>
      </c>
      <c r="I23" s="3">
        <v>0.27301031438691981</v>
      </c>
    </row>
    <row r="24" spans="1:9" ht="15.75" thickBot="1" x14ac:dyDescent="0.3">
      <c r="A24" s="4" t="s">
        <v>41</v>
      </c>
      <c r="B24" s="4">
        <v>12.399254332132791</v>
      </c>
      <c r="C24" s="4">
        <v>9.2945211056021257</v>
      </c>
      <c r="D24" s="4">
        <v>1.3340390743380353</v>
      </c>
      <c r="E24" s="4">
        <v>0.19978819935928868</v>
      </c>
      <c r="F24" s="4">
        <v>-7.2104710849671179</v>
      </c>
      <c r="G24" s="4">
        <v>32.008979749232701</v>
      </c>
      <c r="H24" s="4">
        <v>-7.2104710849671179</v>
      </c>
      <c r="I24" s="4">
        <v>32.008979749232701</v>
      </c>
    </row>
    <row r="28" spans="1:9" x14ac:dyDescent="0.25">
      <c r="A28" t="s">
        <v>70</v>
      </c>
      <c r="F28" t="s">
        <v>75</v>
      </c>
    </row>
    <row r="29" spans="1:9" ht="15.75" thickBot="1" x14ac:dyDescent="0.3"/>
    <row r="30" spans="1:9" x14ac:dyDescent="0.25">
      <c r="A30" s="5" t="s">
        <v>71</v>
      </c>
      <c r="B30" s="5" t="s">
        <v>78</v>
      </c>
      <c r="C30" s="5" t="s">
        <v>73</v>
      </c>
      <c r="D30" s="5" t="s">
        <v>74</v>
      </c>
      <c r="F30" s="5" t="s">
        <v>76</v>
      </c>
      <c r="G30" s="5" t="s">
        <v>33</v>
      </c>
    </row>
    <row r="31" spans="1:9" x14ac:dyDescent="0.25">
      <c r="A31" s="3">
        <v>1</v>
      </c>
      <c r="B31" s="3">
        <v>527792.68875619175</v>
      </c>
      <c r="C31" s="3">
        <v>-199294.78875619173</v>
      </c>
      <c r="D31" s="3">
        <v>-0.29447839800624864</v>
      </c>
      <c r="F31" s="3">
        <v>2</v>
      </c>
      <c r="G31" s="3">
        <v>328497.90000000002</v>
      </c>
    </row>
    <row r="32" spans="1:9" x14ac:dyDescent="0.25">
      <c r="A32" s="3">
        <v>2</v>
      </c>
      <c r="B32" s="3">
        <v>926564.08419496659</v>
      </c>
      <c r="C32" s="3">
        <v>-231504.28419496655</v>
      </c>
      <c r="D32" s="3">
        <v>-0.34207121604527674</v>
      </c>
      <c r="F32" s="3">
        <v>6</v>
      </c>
      <c r="G32" s="3">
        <v>695059.8</v>
      </c>
    </row>
    <row r="33" spans="1:7" x14ac:dyDescent="0.25">
      <c r="A33" s="3">
        <v>3</v>
      </c>
      <c r="B33" s="3">
        <v>986350.21134740487</v>
      </c>
      <c r="C33" s="3">
        <v>172683.78865259513</v>
      </c>
      <c r="D33" s="3">
        <v>0.25515792842067458</v>
      </c>
      <c r="F33" s="3">
        <v>10</v>
      </c>
      <c r="G33" s="3">
        <v>1159034</v>
      </c>
    </row>
    <row r="34" spans="1:7" x14ac:dyDescent="0.25">
      <c r="A34" s="3">
        <v>4</v>
      </c>
      <c r="B34" s="3">
        <v>1182358.8893505563</v>
      </c>
      <c r="C34" s="3">
        <v>187823.91064944374</v>
      </c>
      <c r="D34" s="3">
        <v>0.2775290044486855</v>
      </c>
      <c r="F34" s="3">
        <v>14</v>
      </c>
      <c r="G34" s="3">
        <v>1370182.8</v>
      </c>
    </row>
    <row r="35" spans="1:7" x14ac:dyDescent="0.25">
      <c r="A35" s="3">
        <v>5</v>
      </c>
      <c r="B35" s="3">
        <v>1969338.4046147002</v>
      </c>
      <c r="C35" s="3">
        <v>-201861.70461470028</v>
      </c>
      <c r="D35" s="3">
        <v>-0.29827127826442323</v>
      </c>
      <c r="F35" s="3">
        <v>18</v>
      </c>
      <c r="G35" s="3">
        <v>1767476.7</v>
      </c>
    </row>
    <row r="36" spans="1:7" x14ac:dyDescent="0.25">
      <c r="A36" s="3">
        <v>6</v>
      </c>
      <c r="B36" s="3">
        <v>2244839.0820510183</v>
      </c>
      <c r="C36" s="3">
        <v>-56607.582051018253</v>
      </c>
      <c r="D36" s="3">
        <v>-8.3643482006868233E-2</v>
      </c>
      <c r="F36" s="3">
        <v>22</v>
      </c>
      <c r="G36" s="3">
        <v>2188231.5</v>
      </c>
    </row>
    <row r="37" spans="1:7" x14ac:dyDescent="0.25">
      <c r="A37" s="3">
        <v>7</v>
      </c>
      <c r="B37" s="3">
        <v>3048102.1385064474</v>
      </c>
      <c r="C37" s="3">
        <v>-194829.73850644752</v>
      </c>
      <c r="D37" s="3">
        <v>-0.28788083038911133</v>
      </c>
      <c r="F37" s="3">
        <v>26</v>
      </c>
      <c r="G37" s="3">
        <v>2853272.4</v>
      </c>
    </row>
    <row r="38" spans="1:7" x14ac:dyDescent="0.25">
      <c r="A38" s="3">
        <v>8</v>
      </c>
      <c r="B38" s="3">
        <v>3947587.3657077393</v>
      </c>
      <c r="C38" s="3">
        <v>187567.23429226084</v>
      </c>
      <c r="D38" s="3">
        <v>0.27714973892477979</v>
      </c>
      <c r="F38" s="3">
        <v>30</v>
      </c>
      <c r="G38" s="3">
        <v>4135154.6</v>
      </c>
    </row>
    <row r="39" spans="1:7" x14ac:dyDescent="0.25">
      <c r="A39" s="3">
        <v>9</v>
      </c>
      <c r="B39" s="3">
        <v>5297401.7016858496</v>
      </c>
      <c r="C39" s="3">
        <v>-37168.901685849763</v>
      </c>
      <c r="D39" s="3">
        <v>-5.4920847115028926E-2</v>
      </c>
      <c r="F39" s="3">
        <v>34</v>
      </c>
      <c r="G39" s="3">
        <v>5260232.8</v>
      </c>
    </row>
    <row r="40" spans="1:7" x14ac:dyDescent="0.25">
      <c r="A40" s="3">
        <v>10</v>
      </c>
      <c r="B40" s="3">
        <v>5889988.3712340258</v>
      </c>
      <c r="C40" s="3">
        <v>806270.72876597382</v>
      </c>
      <c r="D40" s="3">
        <v>1.1913473204600191</v>
      </c>
      <c r="F40" s="3">
        <v>38</v>
      </c>
      <c r="G40" s="3">
        <v>6696259.0999999996</v>
      </c>
    </row>
    <row r="41" spans="1:7" x14ac:dyDescent="0.25">
      <c r="A41" s="3">
        <v>11</v>
      </c>
      <c r="B41" s="3">
        <v>7355599.7708597006</v>
      </c>
      <c r="C41" s="3">
        <v>893052.22914029937</v>
      </c>
      <c r="D41" s="3">
        <v>1.3195758474892594</v>
      </c>
      <c r="F41" s="3">
        <v>42</v>
      </c>
      <c r="G41" s="3">
        <v>7126972.4000000004</v>
      </c>
    </row>
    <row r="42" spans="1:7" x14ac:dyDescent="0.25">
      <c r="A42" s="3">
        <v>12</v>
      </c>
      <c r="B42" s="3">
        <v>8386722.3402853357</v>
      </c>
      <c r="C42" s="3">
        <v>-1259749.9402853353</v>
      </c>
      <c r="D42" s="3">
        <v>-1.8614091548450866</v>
      </c>
      <c r="F42" s="3">
        <v>46</v>
      </c>
      <c r="G42" s="3">
        <v>8248652</v>
      </c>
    </row>
    <row r="43" spans="1:7" x14ac:dyDescent="0.25">
      <c r="A43" s="3">
        <v>13</v>
      </c>
      <c r="B43" s="3">
        <v>9105243.4345686678</v>
      </c>
      <c r="C43" s="3">
        <v>-729379.63456866797</v>
      </c>
      <c r="D43" s="3">
        <v>-1.0777328783489897</v>
      </c>
      <c r="F43" s="3">
        <v>50</v>
      </c>
      <c r="G43" s="3">
        <v>8375863.7999999998</v>
      </c>
    </row>
    <row r="44" spans="1:7" x14ac:dyDescent="0.25">
      <c r="A44" s="3">
        <v>14</v>
      </c>
      <c r="B44" s="3">
        <v>9808887.8971324209</v>
      </c>
      <c r="C44" s="3">
        <v>139884.90286757983</v>
      </c>
      <c r="D44" s="3">
        <v>0.20669422596944251</v>
      </c>
      <c r="F44" s="3">
        <v>54</v>
      </c>
      <c r="G44" s="3">
        <v>9948772.8000000007</v>
      </c>
    </row>
    <row r="45" spans="1:7" x14ac:dyDescent="0.25">
      <c r="A45" s="3">
        <v>15</v>
      </c>
      <c r="B45" s="3">
        <v>11020257.966978382</v>
      </c>
      <c r="C45" s="3">
        <v>-353387.46697838232</v>
      </c>
      <c r="D45" s="3">
        <v>-0.52216606264897636</v>
      </c>
      <c r="F45" s="3">
        <v>58</v>
      </c>
      <c r="G45" s="3">
        <v>10666870.5</v>
      </c>
    </row>
    <row r="46" spans="1:7" x14ac:dyDescent="0.25">
      <c r="A46" s="3">
        <v>16</v>
      </c>
      <c r="B46" s="3">
        <v>11819501.044381185</v>
      </c>
      <c r="C46" s="3">
        <v>-4603.6443811841309</v>
      </c>
      <c r="D46" s="3">
        <v>-6.8023545965370975E-3</v>
      </c>
      <c r="F46" s="3">
        <v>62</v>
      </c>
      <c r="G46" s="3">
        <v>11814897.4</v>
      </c>
    </row>
    <row r="47" spans="1:7" x14ac:dyDescent="0.25">
      <c r="A47" s="3">
        <v>17</v>
      </c>
      <c r="B47" s="3">
        <v>13779003.492053289</v>
      </c>
      <c r="C47" s="3">
        <v>-999477.79205328971</v>
      </c>
      <c r="D47" s="3">
        <v>-1.4768304825408092</v>
      </c>
      <c r="F47" s="3">
        <v>66</v>
      </c>
      <c r="G47" s="3">
        <v>12779525.699999999</v>
      </c>
    </row>
    <row r="48" spans="1:7" x14ac:dyDescent="0.25">
      <c r="A48" s="3">
        <v>18</v>
      </c>
      <c r="B48" s="3">
        <v>13471672.093279798</v>
      </c>
      <c r="C48" s="3">
        <v>49190.806720202789</v>
      </c>
      <c r="D48" s="3">
        <v>7.2684439216930019E-2</v>
      </c>
      <c r="F48" s="3">
        <v>70</v>
      </c>
      <c r="G48" s="3">
        <v>13520862.9</v>
      </c>
    </row>
    <row r="49" spans="1:7" x14ac:dyDescent="0.25">
      <c r="A49" s="3">
        <v>19</v>
      </c>
      <c r="B49" s="3">
        <v>14011174.618798347</v>
      </c>
      <c r="C49" s="3">
        <v>1110359.5812016521</v>
      </c>
      <c r="D49" s="3">
        <v>1.6406696468273461</v>
      </c>
      <c r="F49" s="3">
        <v>74</v>
      </c>
      <c r="G49" s="3">
        <v>15121534.199999999</v>
      </c>
    </row>
    <row r="50" spans="1:7" x14ac:dyDescent="0.25">
      <c r="A50" s="3">
        <v>20</v>
      </c>
      <c r="B50" s="3">
        <v>17037015.038057171</v>
      </c>
      <c r="C50" s="3">
        <v>-498825.53805717081</v>
      </c>
      <c r="D50" s="3">
        <v>-0.73706566161839471</v>
      </c>
      <c r="F50" s="3">
        <v>78</v>
      </c>
      <c r="G50" s="3">
        <v>16538189.5</v>
      </c>
    </row>
    <row r="51" spans="1:7" x14ac:dyDescent="0.25">
      <c r="A51" s="3">
        <v>21</v>
      </c>
      <c r="B51" s="3">
        <v>17000991.376634717</v>
      </c>
      <c r="C51" s="3">
        <v>1776734.623365283</v>
      </c>
      <c r="D51" s="3">
        <v>2.6253068072488115</v>
      </c>
      <c r="F51" s="3">
        <v>82</v>
      </c>
      <c r="G51" s="3">
        <v>18777726</v>
      </c>
    </row>
    <row r="52" spans="1:7" x14ac:dyDescent="0.25">
      <c r="A52" s="3">
        <v>22</v>
      </c>
      <c r="B52" s="3">
        <v>18966547.35337308</v>
      </c>
      <c r="C52" s="3">
        <v>830516.94662692025</v>
      </c>
      <c r="D52" s="3">
        <v>1.2271735828423072</v>
      </c>
      <c r="F52" s="3">
        <v>86</v>
      </c>
      <c r="G52" s="3">
        <v>19797064.300000001</v>
      </c>
    </row>
    <row r="53" spans="1:7" x14ac:dyDescent="0.25">
      <c r="A53" s="3">
        <v>23</v>
      </c>
      <c r="B53" s="3">
        <v>20264203.35252149</v>
      </c>
      <c r="C53" s="3">
        <v>-407528.85252149031</v>
      </c>
      <c r="D53" s="3">
        <v>-0.60216548752143317</v>
      </c>
      <c r="F53" s="3">
        <v>90</v>
      </c>
      <c r="G53" s="3">
        <v>19856674.5</v>
      </c>
    </row>
    <row r="54" spans="1:7" x14ac:dyDescent="0.25">
      <c r="A54" s="3">
        <v>24</v>
      </c>
      <c r="B54" s="3">
        <v>22206987.189165685</v>
      </c>
      <c r="C54" s="3">
        <v>-370002.86916568503</v>
      </c>
      <c r="D54" s="3">
        <v>-0.54671701578168541</v>
      </c>
      <c r="F54" s="3">
        <v>94</v>
      </c>
      <c r="G54" s="3">
        <v>21836984.32</v>
      </c>
    </row>
    <row r="55" spans="1:7" ht="15.75" thickBot="1" x14ac:dyDescent="0.3">
      <c r="A55" s="4">
        <v>25</v>
      </c>
      <c r="B55" s="4">
        <v>23719761.874461867</v>
      </c>
      <c r="C55" s="4">
        <v>-609862.01446186751</v>
      </c>
      <c r="D55" s="4">
        <v>-0.90113339211944044</v>
      </c>
      <c r="F55" s="4">
        <v>98</v>
      </c>
      <c r="G55" s="4">
        <v>23109899.859999999</v>
      </c>
    </row>
  </sheetData>
  <sortState ref="G31:G55">
    <sortCondition ref="G3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4"/>
  <sheetViews>
    <sheetView workbookViewId="0">
      <selection activeCell="E22" sqref="E22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570312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0.99551996800956366</v>
      </c>
    </row>
    <row r="5" spans="1:9" x14ac:dyDescent="0.25">
      <c r="A5" s="3" t="s">
        <v>49</v>
      </c>
      <c r="B5" s="3">
        <v>0.99106000670576266</v>
      </c>
    </row>
    <row r="6" spans="1:9" x14ac:dyDescent="0.25">
      <c r="A6" s="3" t="s">
        <v>50</v>
      </c>
      <c r="B6" s="3">
        <v>0.98808000894101689</v>
      </c>
    </row>
    <row r="7" spans="1:9" x14ac:dyDescent="0.25">
      <c r="A7" s="3" t="s">
        <v>51</v>
      </c>
      <c r="B7" s="3">
        <v>793558.37593731994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6</v>
      </c>
      <c r="C12" s="3">
        <v>1256588332359272.2</v>
      </c>
      <c r="D12" s="3">
        <v>209431388726545.37</v>
      </c>
      <c r="E12" s="3">
        <v>332.57072150532673</v>
      </c>
      <c r="F12" s="3">
        <v>1.9741529029551983E-17</v>
      </c>
    </row>
    <row r="13" spans="1:9" x14ac:dyDescent="0.25">
      <c r="A13" s="3" t="s">
        <v>55</v>
      </c>
      <c r="B13" s="3">
        <v>18</v>
      </c>
      <c r="C13" s="3">
        <v>11335228128364.984</v>
      </c>
      <c r="D13" s="3">
        <v>629734896020.27686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-14603628.519768512</v>
      </c>
      <c r="C17" s="3">
        <v>11810648.418694722</v>
      </c>
      <c r="D17" s="3">
        <v>-1.2364798275302875</v>
      </c>
      <c r="E17" s="3">
        <v>0.23217189978214159</v>
      </c>
      <c r="F17" s="3">
        <v>-39416880.092142209</v>
      </c>
      <c r="G17" s="3">
        <v>10209623.052605188</v>
      </c>
      <c r="H17" s="3">
        <v>-39416880.092142209</v>
      </c>
      <c r="I17" s="3">
        <v>10209623.052605188</v>
      </c>
    </row>
    <row r="18" spans="1:9" x14ac:dyDescent="0.25">
      <c r="A18" s="3" t="s">
        <v>35</v>
      </c>
      <c r="B18" s="3">
        <v>1523.8737834160347</v>
      </c>
      <c r="C18" s="3">
        <v>2116.6127783293296</v>
      </c>
      <c r="D18" s="3">
        <v>0.71995869958738912</v>
      </c>
      <c r="E18" s="3">
        <v>0.4807954289586247</v>
      </c>
      <c r="F18" s="3">
        <v>-2922.964653231872</v>
      </c>
      <c r="G18" s="3">
        <v>5970.7122200639415</v>
      </c>
      <c r="H18" s="3">
        <v>-2922.964653231872</v>
      </c>
      <c r="I18" s="3">
        <v>5970.7122200639415</v>
      </c>
    </row>
    <row r="19" spans="1:9" x14ac:dyDescent="0.25">
      <c r="A19" s="3" t="s">
        <v>36</v>
      </c>
      <c r="B19" s="3">
        <v>5.5434111803239094E-2</v>
      </c>
      <c r="C19" s="3">
        <v>5.2616415084465407E-2</v>
      </c>
      <c r="D19" s="3">
        <v>1.0535516666091831</v>
      </c>
      <c r="E19" s="3">
        <v>0.306026050139174</v>
      </c>
      <c r="F19" s="3">
        <v>-5.5108874326185289E-2</v>
      </c>
      <c r="G19" s="3">
        <v>0.16597709793266346</v>
      </c>
      <c r="H19" s="3">
        <v>-5.5108874326185289E-2</v>
      </c>
      <c r="I19" s="3">
        <v>0.16597709793266346</v>
      </c>
    </row>
    <row r="20" spans="1:9" x14ac:dyDescent="0.25">
      <c r="A20" s="3" t="s">
        <v>37</v>
      </c>
      <c r="B20" s="3">
        <v>81704.507416515495</v>
      </c>
      <c r="C20" s="3">
        <v>58529.569554129601</v>
      </c>
      <c r="D20" s="3">
        <v>1.3959526447730517</v>
      </c>
      <c r="E20" s="3">
        <v>0.17970984005208507</v>
      </c>
      <c r="F20" s="3">
        <v>-41261.5552655762</v>
      </c>
      <c r="G20" s="3">
        <v>204670.57009860719</v>
      </c>
      <c r="H20" s="3">
        <v>-41261.5552655762</v>
      </c>
      <c r="I20" s="3">
        <v>204670.57009860719</v>
      </c>
    </row>
    <row r="21" spans="1:9" x14ac:dyDescent="0.25">
      <c r="A21" s="3" t="s">
        <v>38</v>
      </c>
      <c r="B21" s="3">
        <v>42.343210859213478</v>
      </c>
      <c r="C21" s="3">
        <v>12.285499523411453</v>
      </c>
      <c r="D21" s="3">
        <v>3.4466006676019605</v>
      </c>
      <c r="E21" s="3">
        <v>2.8783593123187842E-3</v>
      </c>
      <c r="F21" s="3">
        <v>16.532334135107593</v>
      </c>
      <c r="G21" s="3">
        <v>68.154087583319367</v>
      </c>
      <c r="H21" s="3">
        <v>16.532334135107593</v>
      </c>
      <c r="I21" s="3">
        <v>68.154087583319367</v>
      </c>
    </row>
    <row r="22" spans="1:9" x14ac:dyDescent="0.25">
      <c r="A22" s="3" t="s">
        <v>39</v>
      </c>
      <c r="B22" s="3">
        <v>-1.9593824470436922</v>
      </c>
      <c r="C22" s="3">
        <v>0.95433493059162</v>
      </c>
      <c r="D22" s="3">
        <v>-2.0531391906916934</v>
      </c>
      <c r="E22" s="3">
        <v>5.4885216369282314E-2</v>
      </c>
      <c r="F22" s="3">
        <v>-3.9643657364955276</v>
      </c>
      <c r="G22" s="3">
        <v>4.5600842408143327E-2</v>
      </c>
      <c r="H22" s="3">
        <v>-3.9643657364955276</v>
      </c>
      <c r="I22" s="3">
        <v>4.5600842408143327E-2</v>
      </c>
    </row>
    <row r="23" spans="1:9" ht="15.75" thickBot="1" x14ac:dyDescent="0.3">
      <c r="A23" s="4" t="s">
        <v>41</v>
      </c>
      <c r="B23" s="4">
        <v>11.267612570114139</v>
      </c>
      <c r="C23" s="4">
        <v>9.0432101583934799</v>
      </c>
      <c r="D23" s="4">
        <v>1.2459748665307833</v>
      </c>
      <c r="E23" s="4">
        <v>0.22874754852669774</v>
      </c>
      <c r="F23" s="4">
        <v>-7.7314669661863711</v>
      </c>
      <c r="G23" s="4">
        <v>30.266692106414649</v>
      </c>
      <c r="H23" s="4">
        <v>-7.7314669661863711</v>
      </c>
      <c r="I23" s="4">
        <v>30.266692106414649</v>
      </c>
    </row>
    <row r="27" spans="1:9" x14ac:dyDescent="0.25">
      <c r="A27" t="s">
        <v>70</v>
      </c>
      <c r="F27" t="s">
        <v>75</v>
      </c>
    </row>
    <row r="28" spans="1:9" ht="15.75" thickBot="1" x14ac:dyDescent="0.3"/>
    <row r="29" spans="1:9" x14ac:dyDescent="0.25">
      <c r="A29" s="5" t="s">
        <v>71</v>
      </c>
      <c r="B29" s="5" t="s">
        <v>78</v>
      </c>
      <c r="C29" s="5" t="s">
        <v>73</v>
      </c>
      <c r="D29" s="5" t="s">
        <v>74</v>
      </c>
      <c r="F29" s="5" t="s">
        <v>76</v>
      </c>
      <c r="G29" s="5" t="s">
        <v>33</v>
      </c>
    </row>
    <row r="30" spans="1:9" x14ac:dyDescent="0.25">
      <c r="A30" s="3">
        <v>1</v>
      </c>
      <c r="B30" s="3">
        <v>588651.37703579257</v>
      </c>
      <c r="C30" s="3">
        <v>-260153.47703579254</v>
      </c>
      <c r="D30" s="3">
        <v>-0.37854727402964389</v>
      </c>
      <c r="F30" s="3">
        <v>2</v>
      </c>
      <c r="G30" s="3">
        <v>328497.90000000002</v>
      </c>
    </row>
    <row r="31" spans="1:9" x14ac:dyDescent="0.25">
      <c r="A31" s="3">
        <v>2</v>
      </c>
      <c r="B31" s="3">
        <v>973592.32008035632</v>
      </c>
      <c r="C31" s="3">
        <v>-278532.52008035628</v>
      </c>
      <c r="D31" s="3">
        <v>-0.40529047470897167</v>
      </c>
      <c r="F31" s="3">
        <v>6</v>
      </c>
      <c r="G31" s="3">
        <v>695059.8</v>
      </c>
    </row>
    <row r="32" spans="1:9" x14ac:dyDescent="0.25">
      <c r="A32" s="3">
        <v>3</v>
      </c>
      <c r="B32" s="3">
        <v>1039874.8697873591</v>
      </c>
      <c r="C32" s="3">
        <v>119159.13021264086</v>
      </c>
      <c r="D32" s="3">
        <v>0.17338751121720583</v>
      </c>
      <c r="F32" s="3">
        <v>10</v>
      </c>
      <c r="G32" s="3">
        <v>1159034</v>
      </c>
    </row>
    <row r="33" spans="1:7" x14ac:dyDescent="0.25">
      <c r="A33" s="3">
        <v>4</v>
      </c>
      <c r="B33" s="3">
        <v>1231173.6877644444</v>
      </c>
      <c r="C33" s="3">
        <v>139009.11223555566</v>
      </c>
      <c r="D33" s="3">
        <v>0.20227106361069552</v>
      </c>
      <c r="F33" s="3">
        <v>14</v>
      </c>
      <c r="G33" s="3">
        <v>1370182.8</v>
      </c>
    </row>
    <row r="34" spans="1:7" x14ac:dyDescent="0.25">
      <c r="A34" s="3">
        <v>5</v>
      </c>
      <c r="B34" s="3">
        <v>1987914.6467935713</v>
      </c>
      <c r="C34" s="3">
        <v>-220437.94679357135</v>
      </c>
      <c r="D34" s="3">
        <v>-0.32075751899298038</v>
      </c>
      <c r="F34" s="3">
        <v>18</v>
      </c>
      <c r="G34" s="3">
        <v>1767476.7</v>
      </c>
    </row>
    <row r="35" spans="1:7" x14ac:dyDescent="0.25">
      <c r="A35" s="3">
        <v>6</v>
      </c>
      <c r="B35" s="3">
        <v>2262601.3103568126</v>
      </c>
      <c r="C35" s="3">
        <v>-74369.810356812552</v>
      </c>
      <c r="D35" s="3">
        <v>-0.10821492490296289</v>
      </c>
      <c r="F35" s="3">
        <v>22</v>
      </c>
      <c r="G35" s="3">
        <v>2188231.5</v>
      </c>
    </row>
    <row r="36" spans="1:7" x14ac:dyDescent="0.25">
      <c r="A36" s="3">
        <v>7</v>
      </c>
      <c r="B36" s="3">
        <v>3035867.0820478247</v>
      </c>
      <c r="C36" s="3">
        <v>-182594.68204782484</v>
      </c>
      <c r="D36" s="3">
        <v>-0.26569208272393707</v>
      </c>
      <c r="F36" s="3">
        <v>26</v>
      </c>
      <c r="G36" s="3">
        <v>2853272.4</v>
      </c>
    </row>
    <row r="37" spans="1:7" x14ac:dyDescent="0.25">
      <c r="A37" s="3">
        <v>8</v>
      </c>
      <c r="B37" s="3">
        <v>3905502.7824153504</v>
      </c>
      <c r="C37" s="3">
        <v>229651.81758464966</v>
      </c>
      <c r="D37" s="3">
        <v>0.33416454976176069</v>
      </c>
      <c r="F37" s="3">
        <v>30</v>
      </c>
      <c r="G37" s="3">
        <v>4135154.6</v>
      </c>
    </row>
    <row r="38" spans="1:7" x14ac:dyDescent="0.25">
      <c r="A38" s="3">
        <v>9</v>
      </c>
      <c r="B38" s="3">
        <v>5216277.7753156638</v>
      </c>
      <c r="C38" s="3">
        <v>43955.024684336036</v>
      </c>
      <c r="D38" s="3">
        <v>6.3958609985719603E-2</v>
      </c>
      <c r="F38" s="3">
        <v>34</v>
      </c>
      <c r="G38" s="3">
        <v>5260232.8</v>
      </c>
    </row>
    <row r="39" spans="1:7" x14ac:dyDescent="0.25">
      <c r="A39" s="3">
        <v>10</v>
      </c>
      <c r="B39" s="3">
        <v>5822535.6863958118</v>
      </c>
      <c r="C39" s="3">
        <v>873723.41360418778</v>
      </c>
      <c r="D39" s="3">
        <v>1.2713480528658687</v>
      </c>
      <c r="F39" s="3">
        <v>38</v>
      </c>
      <c r="G39" s="3">
        <v>6696259.0999999996</v>
      </c>
    </row>
    <row r="40" spans="1:7" x14ac:dyDescent="0.25">
      <c r="A40" s="3">
        <v>11</v>
      </c>
      <c r="B40" s="3">
        <v>7203338.8953237962</v>
      </c>
      <c r="C40" s="3">
        <v>1045313.1046762038</v>
      </c>
      <c r="D40" s="3">
        <v>1.5210268599569758</v>
      </c>
      <c r="F40" s="3">
        <v>42</v>
      </c>
      <c r="G40" s="3">
        <v>7126972.4000000004</v>
      </c>
    </row>
    <row r="41" spans="1:7" x14ac:dyDescent="0.25">
      <c r="A41" s="3">
        <v>12</v>
      </c>
      <c r="B41" s="3">
        <v>8266242.0577062778</v>
      </c>
      <c r="C41" s="3">
        <v>-1139269.6577062774</v>
      </c>
      <c r="D41" s="3">
        <v>-1.6577422997504738</v>
      </c>
      <c r="F41" s="3">
        <v>46</v>
      </c>
      <c r="G41" s="3">
        <v>8248652</v>
      </c>
    </row>
    <row r="42" spans="1:7" x14ac:dyDescent="0.25">
      <c r="A42" s="3">
        <v>13</v>
      </c>
      <c r="B42" s="3">
        <v>8856809.8318894915</v>
      </c>
      <c r="C42" s="3">
        <v>-480946.03188949171</v>
      </c>
      <c r="D42" s="3">
        <v>-0.69982078041606532</v>
      </c>
      <c r="F42" s="3">
        <v>50</v>
      </c>
      <c r="G42" s="3">
        <v>8375863.7999999998</v>
      </c>
    </row>
    <row r="43" spans="1:7" x14ac:dyDescent="0.25">
      <c r="A43" s="3">
        <v>14</v>
      </c>
      <c r="B43" s="3">
        <v>10232412.258078404</v>
      </c>
      <c r="C43" s="3">
        <v>-283639.45807840303</v>
      </c>
      <c r="D43" s="3">
        <v>-0.41272153993948951</v>
      </c>
      <c r="F43" s="3">
        <v>54</v>
      </c>
      <c r="G43" s="3">
        <v>9948772.8000000007</v>
      </c>
    </row>
    <row r="44" spans="1:7" x14ac:dyDescent="0.25">
      <c r="A44" s="3">
        <v>15</v>
      </c>
      <c r="B44" s="3">
        <v>11030726.675648458</v>
      </c>
      <c r="C44" s="3">
        <v>-363856.1756484583</v>
      </c>
      <c r="D44" s="3">
        <v>-0.52944425344591894</v>
      </c>
      <c r="F44" s="3">
        <v>58</v>
      </c>
      <c r="G44" s="3">
        <v>10666870.5</v>
      </c>
    </row>
    <row r="45" spans="1:7" x14ac:dyDescent="0.25">
      <c r="A45" s="3">
        <v>16</v>
      </c>
      <c r="B45" s="3">
        <v>11898057.805204397</v>
      </c>
      <c r="C45" s="3">
        <v>-83160.405204396695</v>
      </c>
      <c r="D45" s="3">
        <v>-0.12100605018242315</v>
      </c>
      <c r="F45" s="3">
        <v>62</v>
      </c>
      <c r="G45" s="3">
        <v>11814897.4</v>
      </c>
    </row>
    <row r="46" spans="1:7" x14ac:dyDescent="0.25">
      <c r="A46" s="3">
        <v>17</v>
      </c>
      <c r="B46" s="3">
        <v>13764854.340945516</v>
      </c>
      <c r="C46" s="3">
        <v>-985328.64094551653</v>
      </c>
      <c r="D46" s="3">
        <v>-1.4337439395512739</v>
      </c>
      <c r="F46" s="3">
        <v>66</v>
      </c>
      <c r="G46" s="3">
        <v>12779525.699999999</v>
      </c>
    </row>
    <row r="47" spans="1:7" x14ac:dyDescent="0.25">
      <c r="A47" s="3">
        <v>18</v>
      </c>
      <c r="B47" s="3">
        <v>13446113.891847812</v>
      </c>
      <c r="C47" s="3">
        <v>74749.008152188733</v>
      </c>
      <c r="D47" s="3">
        <v>0.10876669262635931</v>
      </c>
      <c r="F47" s="3">
        <v>70</v>
      </c>
      <c r="G47" s="3">
        <v>13520862.9</v>
      </c>
    </row>
    <row r="48" spans="1:7" x14ac:dyDescent="0.25">
      <c r="A48" s="3">
        <v>19</v>
      </c>
      <c r="B48" s="3">
        <v>13935270.823750805</v>
      </c>
      <c r="C48" s="3">
        <v>1186263.3762491941</v>
      </c>
      <c r="D48" s="3">
        <v>1.7261224892202842</v>
      </c>
      <c r="F48" s="3">
        <v>74</v>
      </c>
      <c r="G48" s="3">
        <v>15121534.199999999</v>
      </c>
    </row>
    <row r="49" spans="1:7" x14ac:dyDescent="0.25">
      <c r="A49" s="3">
        <v>20</v>
      </c>
      <c r="B49" s="3">
        <v>17132488.285241183</v>
      </c>
      <c r="C49" s="3">
        <v>-594298.78524118289</v>
      </c>
      <c r="D49" s="3">
        <v>-0.86475947842598544</v>
      </c>
      <c r="F49" s="3">
        <v>78</v>
      </c>
      <c r="G49" s="3">
        <v>16538189.5</v>
      </c>
    </row>
    <row r="50" spans="1:7" x14ac:dyDescent="0.25">
      <c r="A50" s="3">
        <v>21</v>
      </c>
      <c r="B50" s="3">
        <v>16978706.006868679</v>
      </c>
      <c r="C50" s="3">
        <v>1799019.9931313209</v>
      </c>
      <c r="D50" s="3">
        <v>2.6177398129912164</v>
      </c>
      <c r="F50" s="3">
        <v>82</v>
      </c>
      <c r="G50" s="3">
        <v>18777726</v>
      </c>
    </row>
    <row r="51" spans="1:7" x14ac:dyDescent="0.25">
      <c r="A51" s="3">
        <v>22</v>
      </c>
      <c r="B51" s="3">
        <v>18943319.791201845</v>
      </c>
      <c r="C51" s="3">
        <v>853744.50879815593</v>
      </c>
      <c r="D51" s="3">
        <v>1.2422769059467731</v>
      </c>
      <c r="F51" s="3">
        <v>86</v>
      </c>
      <c r="G51" s="3">
        <v>19797064.300000001</v>
      </c>
    </row>
    <row r="52" spans="1:7" x14ac:dyDescent="0.25">
      <c r="A52" s="3">
        <v>23</v>
      </c>
      <c r="B52" s="3">
        <v>20376155.531388998</v>
      </c>
      <c r="C52" s="3">
        <v>-519481.03138899803</v>
      </c>
      <c r="D52" s="3">
        <v>-0.75589275447338244</v>
      </c>
      <c r="F52" s="3">
        <v>90</v>
      </c>
      <c r="G52" s="3">
        <v>19856674.5</v>
      </c>
    </row>
    <row r="53" spans="1:7" x14ac:dyDescent="0.25">
      <c r="A53" s="3">
        <v>24</v>
      </c>
      <c r="B53" s="3">
        <v>22156860.802252639</v>
      </c>
      <c r="C53" s="3">
        <v>-319876.48225263879</v>
      </c>
      <c r="D53" s="3">
        <v>-0.46544974821254664</v>
      </c>
      <c r="F53" s="3">
        <v>94</v>
      </c>
      <c r="G53" s="3">
        <v>21836984.32</v>
      </c>
    </row>
    <row r="54" spans="1:7" ht="15.75" thickBot="1" x14ac:dyDescent="0.3">
      <c r="A54" s="4">
        <v>25</v>
      </c>
      <c r="B54" s="4">
        <v>23688543.244658809</v>
      </c>
      <c r="C54" s="4">
        <v>-578643.38465880975</v>
      </c>
      <c r="D54" s="4">
        <v>-0.84197942842694551</v>
      </c>
      <c r="F54" s="4">
        <v>98</v>
      </c>
      <c r="G54" s="4">
        <v>23109899.859999999</v>
      </c>
    </row>
  </sheetData>
  <sortState ref="G30:G54">
    <sortCondition ref="G30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3"/>
  <sheetViews>
    <sheetView workbookViewId="0">
      <selection activeCell="G9" sqref="G9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710937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0.99255230587819931</v>
      </c>
    </row>
    <row r="5" spans="1:9" x14ac:dyDescent="0.25">
      <c r="A5" s="3" t="s">
        <v>49</v>
      </c>
      <c r="B5" s="3">
        <v>0.98516007990413046</v>
      </c>
    </row>
    <row r="6" spans="1:9" x14ac:dyDescent="0.25">
      <c r="A6" s="3" t="s">
        <v>50</v>
      </c>
      <c r="B6" s="3">
        <v>0.98125483777363842</v>
      </c>
    </row>
    <row r="7" spans="1:9" x14ac:dyDescent="0.25">
      <c r="A7" s="3" t="s">
        <v>51</v>
      </c>
      <c r="B7" s="3">
        <v>995143.0557120681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5</v>
      </c>
      <c r="C12" s="3">
        <v>1249107676162330.2</v>
      </c>
      <c r="D12" s="3">
        <v>249821535232466.06</v>
      </c>
      <c r="E12" s="3">
        <v>252.26606878278554</v>
      </c>
      <c r="F12" s="3">
        <v>1.1040205002446458E-16</v>
      </c>
    </row>
    <row r="13" spans="1:9" x14ac:dyDescent="0.25">
      <c r="A13" s="3" t="s">
        <v>55</v>
      </c>
      <c r="B13" s="3">
        <v>19</v>
      </c>
      <c r="C13" s="3">
        <v>18815884325307.094</v>
      </c>
      <c r="D13" s="3">
        <v>990309701331.95227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-40113522.134866565</v>
      </c>
      <c r="C17" s="3">
        <v>11541793.4253246</v>
      </c>
      <c r="D17" s="3">
        <v>-3.4755016535689225</v>
      </c>
      <c r="E17" s="3">
        <v>2.5322347088103485E-3</v>
      </c>
      <c r="F17" s="3">
        <v>-64270773.405082628</v>
      </c>
      <c r="G17" s="3">
        <v>-15956270.864650499</v>
      </c>
      <c r="H17" s="3">
        <v>-64270773.405082628</v>
      </c>
      <c r="I17" s="3">
        <v>-15956270.864650499</v>
      </c>
    </row>
    <row r="18" spans="1:9" x14ac:dyDescent="0.25">
      <c r="A18" s="3" t="s">
        <v>35</v>
      </c>
      <c r="B18" s="3">
        <v>5966.6248170175368</v>
      </c>
      <c r="C18" s="3">
        <v>2105.2956538593362</v>
      </c>
      <c r="D18" s="3">
        <v>2.8341030420500704</v>
      </c>
      <c r="E18" s="3">
        <v>1.0604548197162968E-2</v>
      </c>
      <c r="F18" s="3">
        <v>1560.1903718486756</v>
      </c>
      <c r="G18" s="3">
        <v>10373.059262186398</v>
      </c>
      <c r="H18" s="3">
        <v>1560.1903718486756</v>
      </c>
      <c r="I18" s="3">
        <v>10373.059262186398</v>
      </c>
    </row>
    <row r="19" spans="1:9" x14ac:dyDescent="0.25">
      <c r="A19" s="3" t="s">
        <v>36</v>
      </c>
      <c r="B19" s="3">
        <v>0.22974290485521631</v>
      </c>
      <c r="C19" s="3">
        <v>1.8204799360204971E-2</v>
      </c>
      <c r="D19" s="3">
        <v>12.619908646586127</v>
      </c>
      <c r="E19" s="3">
        <v>1.1015061310764661E-10</v>
      </c>
      <c r="F19" s="3">
        <v>0.1916398218886303</v>
      </c>
      <c r="G19" s="3">
        <v>0.2678459878218023</v>
      </c>
      <c r="H19" s="3">
        <v>0.1916398218886303</v>
      </c>
      <c r="I19" s="3">
        <v>0.2678459878218023</v>
      </c>
    </row>
    <row r="20" spans="1:9" x14ac:dyDescent="0.25">
      <c r="A20" s="3" t="s">
        <v>37</v>
      </c>
      <c r="B20" s="3">
        <v>175864.23136140523</v>
      </c>
      <c r="C20" s="3">
        <v>64911.46248265828</v>
      </c>
      <c r="D20" s="3">
        <v>2.7092939310740234</v>
      </c>
      <c r="E20" s="3">
        <v>1.3907497889946056E-2</v>
      </c>
      <c r="F20" s="3">
        <v>40002.978978378902</v>
      </c>
      <c r="G20" s="3">
        <v>311725.48374443152</v>
      </c>
      <c r="H20" s="3">
        <v>40002.978978378902</v>
      </c>
      <c r="I20" s="3">
        <v>311725.48374443152</v>
      </c>
    </row>
    <row r="21" spans="1:9" x14ac:dyDescent="0.25">
      <c r="A21" s="3" t="s">
        <v>39</v>
      </c>
      <c r="B21" s="3">
        <v>-0.82478865476129848</v>
      </c>
      <c r="C21" s="3">
        <v>1.1233077874224267</v>
      </c>
      <c r="D21" s="3">
        <v>-0.73424992152318425</v>
      </c>
      <c r="E21" s="3">
        <v>0.47176142028689594</v>
      </c>
      <c r="F21" s="3">
        <v>-3.1758988743406134</v>
      </c>
      <c r="G21" s="3">
        <v>1.5263215648180166</v>
      </c>
      <c r="H21" s="3">
        <v>-3.1758988743406134</v>
      </c>
      <c r="I21" s="3">
        <v>1.5263215648180166</v>
      </c>
    </row>
    <row r="22" spans="1:9" ht="15.75" thickBot="1" x14ac:dyDescent="0.3">
      <c r="A22" s="4" t="s">
        <v>41</v>
      </c>
      <c r="B22" s="4">
        <v>-0.67133372237610422</v>
      </c>
      <c r="C22" s="4">
        <v>10.475474678636026</v>
      </c>
      <c r="D22" s="4">
        <v>-6.4086234082092797E-2</v>
      </c>
      <c r="E22" s="4">
        <v>0.94957101488133988</v>
      </c>
      <c r="F22" s="4">
        <v>-22.596754206106464</v>
      </c>
      <c r="G22" s="4">
        <v>21.254086761354255</v>
      </c>
      <c r="H22" s="4">
        <v>-22.596754206106464</v>
      </c>
      <c r="I22" s="4">
        <v>21.254086761354255</v>
      </c>
    </row>
    <row r="26" spans="1:9" x14ac:dyDescent="0.25">
      <c r="A26" t="s">
        <v>70</v>
      </c>
      <c r="F26" t="s">
        <v>75</v>
      </c>
    </row>
    <row r="27" spans="1:9" ht="15.75" thickBot="1" x14ac:dyDescent="0.3"/>
    <row r="28" spans="1:9" x14ac:dyDescent="0.25">
      <c r="A28" s="5" t="s">
        <v>71</v>
      </c>
      <c r="B28" s="5" t="s">
        <v>78</v>
      </c>
      <c r="C28" s="5" t="s">
        <v>73</v>
      </c>
      <c r="D28" s="5" t="s">
        <v>74</v>
      </c>
      <c r="F28" s="5" t="s">
        <v>76</v>
      </c>
      <c r="G28" s="5" t="s">
        <v>33</v>
      </c>
    </row>
    <row r="29" spans="1:9" x14ac:dyDescent="0.25">
      <c r="A29" s="3">
        <v>1</v>
      </c>
      <c r="B29" s="3">
        <v>575806.33413969516</v>
      </c>
      <c r="C29" s="3">
        <v>-247308.43413969513</v>
      </c>
      <c r="D29" s="3">
        <v>-0.27930726442218246</v>
      </c>
      <c r="F29" s="3">
        <v>2</v>
      </c>
      <c r="G29" s="3">
        <v>328497.90000000002</v>
      </c>
    </row>
    <row r="30" spans="1:9" x14ac:dyDescent="0.25">
      <c r="A30" s="3">
        <v>2</v>
      </c>
      <c r="B30" s="3">
        <v>1086931.5278673242</v>
      </c>
      <c r="C30" s="3">
        <v>-391871.72786732414</v>
      </c>
      <c r="D30" s="3">
        <v>-0.44257536422389299</v>
      </c>
      <c r="F30" s="3">
        <v>6</v>
      </c>
      <c r="G30" s="3">
        <v>695059.8</v>
      </c>
    </row>
    <row r="31" spans="1:9" x14ac:dyDescent="0.25">
      <c r="A31" s="3">
        <v>3</v>
      </c>
      <c r="B31" s="3">
        <v>884133.48948156834</v>
      </c>
      <c r="C31" s="3">
        <v>274900.51051843166</v>
      </c>
      <c r="D31" s="3">
        <v>0.31046943404200067</v>
      </c>
      <c r="F31" s="3">
        <v>10</v>
      </c>
      <c r="G31" s="3">
        <v>1159034</v>
      </c>
    </row>
    <row r="32" spans="1:9" x14ac:dyDescent="0.25">
      <c r="A32" s="3">
        <v>4</v>
      </c>
      <c r="B32" s="3">
        <v>873275.02599766047</v>
      </c>
      <c r="C32" s="3">
        <v>496907.77400233957</v>
      </c>
      <c r="D32" s="3">
        <v>0.56120185107925746</v>
      </c>
      <c r="F32" s="3">
        <v>14</v>
      </c>
      <c r="G32" s="3">
        <v>1370182.8</v>
      </c>
    </row>
    <row r="33" spans="1:7" x14ac:dyDescent="0.25">
      <c r="A33" s="3">
        <v>5</v>
      </c>
      <c r="B33" s="3">
        <v>2116088.164370615</v>
      </c>
      <c r="C33" s="3">
        <v>-348611.46437061508</v>
      </c>
      <c r="D33" s="3">
        <v>-0.39371772660437115</v>
      </c>
      <c r="F33" s="3">
        <v>18</v>
      </c>
      <c r="G33" s="3">
        <v>1767476.7</v>
      </c>
    </row>
    <row r="34" spans="1:7" x14ac:dyDescent="0.25">
      <c r="A34" s="3">
        <v>6</v>
      </c>
      <c r="B34" s="3">
        <v>2203266.5998208458</v>
      </c>
      <c r="C34" s="3">
        <v>-15035.09982084576</v>
      </c>
      <c r="D34" s="3">
        <v>-1.6980466581672609E-2</v>
      </c>
      <c r="F34" s="3">
        <v>22</v>
      </c>
      <c r="G34" s="3">
        <v>2188231.5</v>
      </c>
    </row>
    <row r="35" spans="1:7" x14ac:dyDescent="0.25">
      <c r="A35" s="3">
        <v>7</v>
      </c>
      <c r="B35" s="3">
        <v>3169353.3522781697</v>
      </c>
      <c r="C35" s="3">
        <v>-316080.9522781698</v>
      </c>
      <c r="D35" s="3">
        <v>-0.3569781452213065</v>
      </c>
      <c r="F35" s="3">
        <v>26</v>
      </c>
      <c r="G35" s="3">
        <v>2853272.4</v>
      </c>
    </row>
    <row r="36" spans="1:7" x14ac:dyDescent="0.25">
      <c r="A36" s="3">
        <v>8</v>
      </c>
      <c r="B36" s="3">
        <v>4239223.2284740135</v>
      </c>
      <c r="C36" s="3">
        <v>-104068.62847401341</v>
      </c>
      <c r="D36" s="3">
        <v>-0.11753389661925649</v>
      </c>
      <c r="F36" s="3">
        <v>30</v>
      </c>
      <c r="G36" s="3">
        <v>4135154.6</v>
      </c>
    </row>
    <row r="37" spans="1:7" x14ac:dyDescent="0.25">
      <c r="A37" s="3">
        <v>9</v>
      </c>
      <c r="B37" s="3">
        <v>5868644.7582955537</v>
      </c>
      <c r="C37" s="3">
        <v>-608411.95829555392</v>
      </c>
      <c r="D37" s="3">
        <v>-0.68713337781793937</v>
      </c>
      <c r="F37" s="3">
        <v>34</v>
      </c>
      <c r="G37" s="3">
        <v>5260232.8</v>
      </c>
    </row>
    <row r="38" spans="1:7" x14ac:dyDescent="0.25">
      <c r="A38" s="3">
        <v>10</v>
      </c>
      <c r="B38" s="3">
        <v>5567717.0020505041</v>
      </c>
      <c r="C38" s="3">
        <v>1128542.0979494955</v>
      </c>
      <c r="D38" s="3">
        <v>1.27456229812807</v>
      </c>
      <c r="F38" s="3">
        <v>38</v>
      </c>
      <c r="G38" s="3">
        <v>6696259.0999999996</v>
      </c>
    </row>
    <row r="39" spans="1:7" x14ac:dyDescent="0.25">
      <c r="A39" s="3">
        <v>11</v>
      </c>
      <c r="B39" s="3">
        <v>6639266.4208735321</v>
      </c>
      <c r="C39" s="3">
        <v>1609385.5791264679</v>
      </c>
      <c r="D39" s="3">
        <v>1.8176213240362469</v>
      </c>
      <c r="F39" s="3">
        <v>42</v>
      </c>
      <c r="G39" s="3">
        <v>7126972.4000000004</v>
      </c>
    </row>
    <row r="40" spans="1:7" x14ac:dyDescent="0.25">
      <c r="A40" s="3">
        <v>12</v>
      </c>
      <c r="B40" s="3">
        <v>7566748.4361006161</v>
      </c>
      <c r="C40" s="3">
        <v>-439776.03610061575</v>
      </c>
      <c r="D40" s="3">
        <v>-0.49667793186669262</v>
      </c>
      <c r="F40" s="3">
        <v>46</v>
      </c>
      <c r="G40" s="3">
        <v>8248652</v>
      </c>
    </row>
    <row r="41" spans="1:7" x14ac:dyDescent="0.25">
      <c r="A41" s="3">
        <v>13</v>
      </c>
      <c r="B41" s="3">
        <v>10051347.66723967</v>
      </c>
      <c r="C41" s="3">
        <v>-1675483.8672396699</v>
      </c>
      <c r="D41" s="3">
        <v>-1.8922719605990879</v>
      </c>
      <c r="F41" s="3">
        <v>50</v>
      </c>
      <c r="G41" s="3">
        <v>8375863.7999999998</v>
      </c>
    </row>
    <row r="42" spans="1:7" x14ac:dyDescent="0.25">
      <c r="A42" s="3">
        <v>14</v>
      </c>
      <c r="B42" s="3">
        <v>10767630.478473248</v>
      </c>
      <c r="C42" s="3">
        <v>-818857.67847324722</v>
      </c>
      <c r="D42" s="3">
        <v>-0.92480832253488976</v>
      </c>
      <c r="F42" s="3">
        <v>54</v>
      </c>
      <c r="G42" s="3">
        <v>9948772.8000000007</v>
      </c>
    </row>
    <row r="43" spans="1:7" x14ac:dyDescent="0.25">
      <c r="A43" s="3">
        <v>15</v>
      </c>
      <c r="B43" s="3">
        <v>11506204.392645791</v>
      </c>
      <c r="C43" s="3">
        <v>-839333.89264579117</v>
      </c>
      <c r="D43" s="3">
        <v>-0.94793392027744572</v>
      </c>
      <c r="F43" s="3">
        <v>58</v>
      </c>
      <c r="G43" s="3">
        <v>10666870.5</v>
      </c>
    </row>
    <row r="44" spans="1:7" x14ac:dyDescent="0.25">
      <c r="A44" s="3">
        <v>16</v>
      </c>
      <c r="B44" s="3">
        <v>12321865.988855133</v>
      </c>
      <c r="C44" s="3">
        <v>-506968.58885513246</v>
      </c>
      <c r="D44" s="3">
        <v>-0.57256441816746417</v>
      </c>
      <c r="F44" s="3">
        <v>62</v>
      </c>
      <c r="G44" s="3">
        <v>11814897.4</v>
      </c>
    </row>
    <row r="45" spans="1:7" x14ac:dyDescent="0.25">
      <c r="A45" s="3">
        <v>17</v>
      </c>
      <c r="B45" s="3">
        <v>13294858.300122395</v>
      </c>
      <c r="C45" s="3">
        <v>-515332.6001223959</v>
      </c>
      <c r="D45" s="3">
        <v>-0.58201063505360595</v>
      </c>
      <c r="F45" s="3">
        <v>66</v>
      </c>
      <c r="G45" s="3">
        <v>12779525.699999999</v>
      </c>
    </row>
    <row r="46" spans="1:7" x14ac:dyDescent="0.25">
      <c r="A46" s="3">
        <v>18</v>
      </c>
      <c r="B46" s="3">
        <v>12782931.216239525</v>
      </c>
      <c r="C46" s="3">
        <v>737931.68376047537</v>
      </c>
      <c r="D46" s="3">
        <v>0.8334114468783943</v>
      </c>
      <c r="F46" s="3">
        <v>70</v>
      </c>
      <c r="G46" s="3">
        <v>13520862.9</v>
      </c>
    </row>
    <row r="47" spans="1:7" x14ac:dyDescent="0.25">
      <c r="A47" s="3">
        <v>19</v>
      </c>
      <c r="B47" s="3">
        <v>14132595.65067111</v>
      </c>
      <c r="C47" s="3">
        <v>988938.5493288897</v>
      </c>
      <c r="D47" s="3">
        <v>1.116895676670165</v>
      </c>
      <c r="F47" s="3">
        <v>74</v>
      </c>
      <c r="G47" s="3">
        <v>15121534.199999999</v>
      </c>
    </row>
    <row r="48" spans="1:7" x14ac:dyDescent="0.25">
      <c r="A48" s="3">
        <v>20</v>
      </c>
      <c r="B48" s="3">
        <v>15696205.796737282</v>
      </c>
      <c r="C48" s="3">
        <v>841983.70326271839</v>
      </c>
      <c r="D48" s="3">
        <v>0.95092658551842468</v>
      </c>
      <c r="F48" s="3">
        <v>78</v>
      </c>
      <c r="G48" s="3">
        <v>16538189.5</v>
      </c>
    </row>
    <row r="49" spans="1:7" x14ac:dyDescent="0.25">
      <c r="A49" s="3">
        <v>21</v>
      </c>
      <c r="B49" s="3">
        <v>16481557.640119195</v>
      </c>
      <c r="C49" s="3">
        <v>2296168.359880805</v>
      </c>
      <c r="D49" s="3">
        <v>2.5932657957342871</v>
      </c>
      <c r="F49" s="3">
        <v>82</v>
      </c>
      <c r="G49" s="3">
        <v>18777726</v>
      </c>
    </row>
    <row r="50" spans="1:7" x14ac:dyDescent="0.25">
      <c r="A50" s="3">
        <v>22</v>
      </c>
      <c r="B50" s="3">
        <v>19580612.291462097</v>
      </c>
      <c r="C50" s="3">
        <v>216452.00853790343</v>
      </c>
      <c r="D50" s="3">
        <v>0.24445837681887969</v>
      </c>
      <c r="F50" s="3">
        <v>86</v>
      </c>
      <c r="G50" s="3">
        <v>19797064.300000001</v>
      </c>
    </row>
    <row r="51" spans="1:7" x14ac:dyDescent="0.25">
      <c r="A51" s="3">
        <v>23</v>
      </c>
      <c r="B51" s="3">
        <v>20910808.606748018</v>
      </c>
      <c r="C51" s="3">
        <v>-1054134.1067480184</v>
      </c>
      <c r="D51" s="3">
        <v>-1.1905267797037569</v>
      </c>
      <c r="F51" s="3">
        <v>90</v>
      </c>
      <c r="G51" s="3">
        <v>19856674.5</v>
      </c>
    </row>
    <row r="52" spans="1:7" x14ac:dyDescent="0.25">
      <c r="A52" s="3">
        <v>24</v>
      </c>
      <c r="B52" s="3">
        <v>22184263.668450903</v>
      </c>
      <c r="C52" s="3">
        <v>-347279.34845090285</v>
      </c>
      <c r="D52" s="3">
        <v>-0.39221325040353971</v>
      </c>
      <c r="F52" s="3">
        <v>94</v>
      </c>
      <c r="G52" s="3">
        <v>21836984.32</v>
      </c>
    </row>
    <row r="53" spans="1:7" ht="15.75" thickBot="1" x14ac:dyDescent="0.3">
      <c r="A53" s="4">
        <v>25</v>
      </c>
      <c r="B53" s="4">
        <v>23472555.74248527</v>
      </c>
      <c r="C53" s="4">
        <v>-362655.8824852705</v>
      </c>
      <c r="D53" s="4">
        <v>-0.40957932880832176</v>
      </c>
      <c r="F53" s="4">
        <v>98</v>
      </c>
      <c r="G53" s="4">
        <v>23109899.859999999</v>
      </c>
    </row>
  </sheetData>
  <sortState ref="G29:G53">
    <sortCondition ref="G29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2"/>
  <sheetViews>
    <sheetView workbookViewId="0">
      <selection activeCell="E21" sqref="E21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710937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0.99255068994121698</v>
      </c>
    </row>
    <row r="5" spans="1:9" x14ac:dyDescent="0.25">
      <c r="A5" s="3" t="s">
        <v>49</v>
      </c>
      <c r="B5" s="3">
        <v>0.9851568721027858</v>
      </c>
    </row>
    <row r="6" spans="1:9" x14ac:dyDescent="0.25">
      <c r="A6" s="3" t="s">
        <v>50</v>
      </c>
      <c r="B6" s="3">
        <v>0.98218824652334291</v>
      </c>
    </row>
    <row r="7" spans="1:9" x14ac:dyDescent="0.25">
      <c r="A7" s="3" t="s">
        <v>51</v>
      </c>
      <c r="B7" s="3">
        <v>970050.2969488065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4</v>
      </c>
      <c r="C12" s="3">
        <v>1249103608915428</v>
      </c>
      <c r="D12" s="3">
        <v>312275902228857</v>
      </c>
      <c r="E12" s="3">
        <v>331.85622293521936</v>
      </c>
      <c r="F12" s="3">
        <v>5.6330917004665604E-18</v>
      </c>
    </row>
    <row r="13" spans="1:9" x14ac:dyDescent="0.25">
      <c r="A13" s="3" t="s">
        <v>55</v>
      </c>
      <c r="B13" s="3">
        <v>20</v>
      </c>
      <c r="C13" s="3">
        <v>18819951572209.355</v>
      </c>
      <c r="D13" s="3">
        <v>940997578610.46777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-39599166.823572911</v>
      </c>
      <c r="C17" s="3">
        <v>8085222.4584436873</v>
      </c>
      <c r="D17" s="3">
        <v>-4.8977213709460878</v>
      </c>
      <c r="E17" s="3">
        <v>8.6980768634113291E-5</v>
      </c>
      <c r="F17" s="3">
        <v>-56464645.3348995</v>
      </c>
      <c r="G17" s="3">
        <v>-22733688.312246326</v>
      </c>
      <c r="H17" s="3">
        <v>-56464645.3348995</v>
      </c>
      <c r="I17" s="3">
        <v>-22733688.312246326</v>
      </c>
    </row>
    <row r="18" spans="1:9" x14ac:dyDescent="0.25">
      <c r="A18" s="3" t="s">
        <v>35</v>
      </c>
      <c r="B18" s="3">
        <v>5879.7956281103534</v>
      </c>
      <c r="C18" s="3">
        <v>1570.7556779629731</v>
      </c>
      <c r="D18" s="3">
        <v>3.7432910226595761</v>
      </c>
      <c r="E18" s="3">
        <v>1.2812464832538085E-3</v>
      </c>
      <c r="F18" s="3">
        <v>2603.2566992942793</v>
      </c>
      <c r="G18" s="3">
        <v>9156.3345569264275</v>
      </c>
      <c r="H18" s="3">
        <v>2603.2566992942793</v>
      </c>
      <c r="I18" s="3">
        <v>9156.3345569264275</v>
      </c>
    </row>
    <row r="19" spans="1:9" x14ac:dyDescent="0.25">
      <c r="A19" s="3" t="s">
        <v>36</v>
      </c>
      <c r="B19" s="3">
        <v>0.22957370389714393</v>
      </c>
      <c r="C19" s="3">
        <v>1.7558144777896058E-2</v>
      </c>
      <c r="D19" s="3">
        <v>13.075054728228132</v>
      </c>
      <c r="E19" s="3">
        <v>2.9422762364608146E-11</v>
      </c>
      <c r="F19" s="3">
        <v>0.19294805568865073</v>
      </c>
      <c r="G19" s="3">
        <v>0.26619935210563717</v>
      </c>
      <c r="H19" s="3">
        <v>0.19294805568865073</v>
      </c>
      <c r="I19" s="3">
        <v>0.26619935210563717</v>
      </c>
    </row>
    <row r="20" spans="1:9" x14ac:dyDescent="0.25">
      <c r="A20" s="3" t="s">
        <v>37</v>
      </c>
      <c r="B20" s="3">
        <v>175460.24736743292</v>
      </c>
      <c r="C20" s="3">
        <v>62975.627666009706</v>
      </c>
      <c r="D20" s="3">
        <v>2.7861611526602594</v>
      </c>
      <c r="E20" s="3">
        <v>1.1400440159041351E-2</v>
      </c>
      <c r="F20" s="3">
        <v>44095.389987511735</v>
      </c>
      <c r="G20" s="3">
        <v>306825.10474735411</v>
      </c>
      <c r="H20" s="3">
        <v>44095.389987511735</v>
      </c>
      <c r="I20" s="3">
        <v>306825.10474735411</v>
      </c>
    </row>
    <row r="21" spans="1:9" ht="15.75" thickBot="1" x14ac:dyDescent="0.3">
      <c r="A21" s="4" t="s">
        <v>39</v>
      </c>
      <c r="B21" s="4">
        <v>-0.8124501454134736</v>
      </c>
      <c r="C21" s="4">
        <v>1.0787801151399397</v>
      </c>
      <c r="D21" s="4">
        <v>-0.75311931876690397</v>
      </c>
      <c r="E21" s="4">
        <v>0.46015229617757458</v>
      </c>
      <c r="F21" s="4">
        <v>-3.0627460332326484</v>
      </c>
      <c r="G21" s="4">
        <v>1.4378457424057014</v>
      </c>
      <c r="H21" s="4">
        <v>-3.0627460332326484</v>
      </c>
      <c r="I21" s="4">
        <v>1.4378457424057014</v>
      </c>
    </row>
    <row r="25" spans="1:9" x14ac:dyDescent="0.25">
      <c r="A25" t="s">
        <v>70</v>
      </c>
      <c r="F25" t="s">
        <v>75</v>
      </c>
    </row>
    <row r="26" spans="1:9" ht="15.75" thickBot="1" x14ac:dyDescent="0.3"/>
    <row r="27" spans="1:9" x14ac:dyDescent="0.25">
      <c r="A27" s="5" t="s">
        <v>71</v>
      </c>
      <c r="B27" s="5" t="s">
        <v>78</v>
      </c>
      <c r="C27" s="5" t="s">
        <v>73</v>
      </c>
      <c r="D27" s="5" t="s">
        <v>74</v>
      </c>
      <c r="F27" s="5" t="s">
        <v>76</v>
      </c>
      <c r="G27" s="5" t="s">
        <v>33</v>
      </c>
    </row>
    <row r="28" spans="1:9" x14ac:dyDescent="0.25">
      <c r="A28" s="3">
        <v>1</v>
      </c>
      <c r="B28" s="3">
        <v>579129.7288318146</v>
      </c>
      <c r="C28" s="3">
        <v>-250631.82883181458</v>
      </c>
      <c r="D28" s="3">
        <v>-0.28303007939227132</v>
      </c>
      <c r="F28" s="3">
        <v>2</v>
      </c>
      <c r="G28" s="3">
        <v>328497.90000000002</v>
      </c>
    </row>
    <row r="29" spans="1:9" x14ac:dyDescent="0.25">
      <c r="A29" s="3">
        <v>2</v>
      </c>
      <c r="B29" s="3">
        <v>1086801.595686753</v>
      </c>
      <c r="C29" s="3">
        <v>-391741.795686753</v>
      </c>
      <c r="D29" s="3">
        <v>-0.44238081033552457</v>
      </c>
      <c r="F29" s="3">
        <v>6</v>
      </c>
      <c r="G29" s="3">
        <v>695059.8</v>
      </c>
    </row>
    <row r="30" spans="1:9" x14ac:dyDescent="0.25">
      <c r="A30" s="3">
        <v>3</v>
      </c>
      <c r="B30" s="3">
        <v>882379.03701677546</v>
      </c>
      <c r="C30" s="3">
        <v>276654.96298322454</v>
      </c>
      <c r="D30" s="3">
        <v>0.31241712795365639</v>
      </c>
      <c r="F30" s="3">
        <v>10</v>
      </c>
      <c r="G30" s="3">
        <v>1159034</v>
      </c>
    </row>
    <row r="31" spans="1:9" x14ac:dyDescent="0.25">
      <c r="A31" s="3">
        <v>4</v>
      </c>
      <c r="B31" s="3">
        <v>870904.13802088157</v>
      </c>
      <c r="C31" s="3">
        <v>499278.66197911848</v>
      </c>
      <c r="D31" s="3">
        <v>0.56381857004140901</v>
      </c>
      <c r="F31" s="3">
        <v>14</v>
      </c>
      <c r="G31" s="3">
        <v>1370182.8</v>
      </c>
    </row>
    <row r="32" spans="1:9" x14ac:dyDescent="0.25">
      <c r="A32" s="3">
        <v>5</v>
      </c>
      <c r="B32" s="3">
        <v>2107857.9339995007</v>
      </c>
      <c r="C32" s="3">
        <v>-340381.23399950075</v>
      </c>
      <c r="D32" s="3">
        <v>-0.38438105858919164</v>
      </c>
      <c r="F32" s="3">
        <v>18</v>
      </c>
      <c r="G32" s="3">
        <v>1767476.7</v>
      </c>
    </row>
    <row r="33" spans="1:7" x14ac:dyDescent="0.25">
      <c r="A33" s="3">
        <v>6</v>
      </c>
      <c r="B33" s="3">
        <v>2195172.9186633034</v>
      </c>
      <c r="C33" s="3">
        <v>-6941.4186633033678</v>
      </c>
      <c r="D33" s="3">
        <v>-7.8387102090217865E-3</v>
      </c>
      <c r="F33" s="3">
        <v>22</v>
      </c>
      <c r="G33" s="3">
        <v>2188231.5</v>
      </c>
    </row>
    <row r="34" spans="1:7" x14ac:dyDescent="0.25">
      <c r="A34" s="3">
        <v>7</v>
      </c>
      <c r="B34" s="3">
        <v>3160562.1736284639</v>
      </c>
      <c r="C34" s="3">
        <v>-307289.77362846397</v>
      </c>
      <c r="D34" s="3">
        <v>-0.34701198739151201</v>
      </c>
      <c r="F34" s="3">
        <v>26</v>
      </c>
      <c r="G34" s="3">
        <v>2853272.4</v>
      </c>
    </row>
    <row r="35" spans="1:7" x14ac:dyDescent="0.25">
      <c r="A35" s="3">
        <v>8</v>
      </c>
      <c r="B35" s="3">
        <v>4232126.0665504253</v>
      </c>
      <c r="C35" s="3">
        <v>-96971.466550425161</v>
      </c>
      <c r="D35" s="3">
        <v>-0.10950660977289213</v>
      </c>
      <c r="F35" s="3">
        <v>30</v>
      </c>
      <c r="G35" s="3">
        <v>4135154.6</v>
      </c>
    </row>
    <row r="36" spans="1:7" x14ac:dyDescent="0.25">
      <c r="A36" s="3">
        <v>9</v>
      </c>
      <c r="B36" s="3">
        <v>5865816.7888558358</v>
      </c>
      <c r="C36" s="3">
        <v>-605583.98885583598</v>
      </c>
      <c r="D36" s="3">
        <v>-0.68386559378127432</v>
      </c>
      <c r="F36" s="3">
        <v>34</v>
      </c>
      <c r="G36" s="3">
        <v>5260232.8</v>
      </c>
    </row>
    <row r="37" spans="1:7" x14ac:dyDescent="0.25">
      <c r="A37" s="3">
        <v>10</v>
      </c>
      <c r="B37" s="3">
        <v>5586088.6912791571</v>
      </c>
      <c r="C37" s="3">
        <v>1110170.4087208426</v>
      </c>
      <c r="D37" s="3">
        <v>1.2536780359611097</v>
      </c>
      <c r="F37" s="3">
        <v>38</v>
      </c>
      <c r="G37" s="3">
        <v>6696259.0999999996</v>
      </c>
    </row>
    <row r="38" spans="1:7" x14ac:dyDescent="0.25">
      <c r="A38" s="3">
        <v>11</v>
      </c>
      <c r="B38" s="3">
        <v>6674705.4457798488</v>
      </c>
      <c r="C38" s="3">
        <v>1573946.5542201512</v>
      </c>
      <c r="D38" s="3">
        <v>1.7774048103804676</v>
      </c>
      <c r="F38" s="3">
        <v>42</v>
      </c>
      <c r="G38" s="3">
        <v>7126972.4000000004</v>
      </c>
    </row>
    <row r="39" spans="1:7" x14ac:dyDescent="0.25">
      <c r="A39" s="3">
        <v>12</v>
      </c>
      <c r="B39" s="3">
        <v>7560283.1405470772</v>
      </c>
      <c r="C39" s="3">
        <v>-433310.7405470768</v>
      </c>
      <c r="D39" s="3">
        <v>-0.4893232191225802</v>
      </c>
      <c r="F39" s="3">
        <v>46</v>
      </c>
      <c r="G39" s="3">
        <v>8248652</v>
      </c>
    </row>
    <row r="40" spans="1:7" x14ac:dyDescent="0.25">
      <c r="A40" s="3">
        <v>13</v>
      </c>
      <c r="B40" s="3">
        <v>10043258.556780487</v>
      </c>
      <c r="C40" s="3">
        <v>-1667394.7567804875</v>
      </c>
      <c r="D40" s="3">
        <v>-1.8829327168438774</v>
      </c>
      <c r="F40" s="3">
        <v>50</v>
      </c>
      <c r="G40" s="3">
        <v>8375863.7999999998</v>
      </c>
    </row>
    <row r="41" spans="1:7" x14ac:dyDescent="0.25">
      <c r="A41" s="3">
        <v>14</v>
      </c>
      <c r="B41" s="3">
        <v>10774464.443009309</v>
      </c>
      <c r="C41" s="3">
        <v>-825691.64300930873</v>
      </c>
      <c r="D41" s="3">
        <v>-0.93242575120528681</v>
      </c>
      <c r="F41" s="3">
        <v>54</v>
      </c>
      <c r="G41" s="3">
        <v>9948772.8000000007</v>
      </c>
    </row>
    <row r="42" spans="1:7" x14ac:dyDescent="0.25">
      <c r="A42" s="3">
        <v>15</v>
      </c>
      <c r="B42" s="3">
        <v>11518066.439923694</v>
      </c>
      <c r="C42" s="3">
        <v>-851195.93992369436</v>
      </c>
      <c r="D42" s="3">
        <v>-0.96122689435684783</v>
      </c>
      <c r="F42" s="3">
        <v>58</v>
      </c>
      <c r="G42" s="3">
        <v>10666870.5</v>
      </c>
    </row>
    <row r="43" spans="1:7" x14ac:dyDescent="0.25">
      <c r="A43" s="3">
        <v>16</v>
      </c>
      <c r="B43" s="3">
        <v>12343153.008850815</v>
      </c>
      <c r="C43" s="3">
        <v>-528255.6088508144</v>
      </c>
      <c r="D43" s="3">
        <v>-0.59654125978064887</v>
      </c>
      <c r="F43" s="3">
        <v>62</v>
      </c>
      <c r="G43" s="3">
        <v>11814897.4</v>
      </c>
    </row>
    <row r="44" spans="1:7" x14ac:dyDescent="0.25">
      <c r="A44" s="3">
        <v>17</v>
      </c>
      <c r="B44" s="3">
        <v>13307818.798730837</v>
      </c>
      <c r="C44" s="3">
        <v>-528293.09873083793</v>
      </c>
      <c r="D44" s="3">
        <v>-0.59658359583895759</v>
      </c>
      <c r="F44" s="3">
        <v>66</v>
      </c>
      <c r="G44" s="3">
        <v>12779525.699999999</v>
      </c>
    </row>
    <row r="45" spans="1:7" x14ac:dyDescent="0.25">
      <c r="A45" s="3">
        <v>18</v>
      </c>
      <c r="B45" s="3">
        <v>12766651.995627165</v>
      </c>
      <c r="C45" s="3">
        <v>754210.90437283553</v>
      </c>
      <c r="D45" s="3">
        <v>0.85170496156896625</v>
      </c>
      <c r="F45" s="3">
        <v>70</v>
      </c>
      <c r="G45" s="3">
        <v>13520862.9</v>
      </c>
    </row>
    <row r="46" spans="1:7" x14ac:dyDescent="0.25">
      <c r="A46" s="3">
        <v>19</v>
      </c>
      <c r="B46" s="3">
        <v>14113919.965909924</v>
      </c>
      <c r="C46" s="3">
        <v>1007614.2340900749</v>
      </c>
      <c r="D46" s="3">
        <v>1.1378648035268848</v>
      </c>
      <c r="F46" s="3">
        <v>74</v>
      </c>
      <c r="G46" s="3">
        <v>15121534.199999999</v>
      </c>
    </row>
    <row r="47" spans="1:7" x14ac:dyDescent="0.25">
      <c r="A47" s="3">
        <v>20</v>
      </c>
      <c r="B47" s="3">
        <v>15681865.682020657</v>
      </c>
      <c r="C47" s="3">
        <v>856323.81797934324</v>
      </c>
      <c r="D47" s="3">
        <v>0.96701763426394127</v>
      </c>
      <c r="F47" s="3">
        <v>78</v>
      </c>
      <c r="G47" s="3">
        <v>16538189.5</v>
      </c>
    </row>
    <row r="48" spans="1:7" x14ac:dyDescent="0.25">
      <c r="A48" s="3">
        <v>21</v>
      </c>
      <c r="B48" s="3">
        <v>16470145.710749265</v>
      </c>
      <c r="C48" s="3">
        <v>2307580.2892507352</v>
      </c>
      <c r="D48" s="3">
        <v>2.6058726679481148</v>
      </c>
      <c r="F48" s="3">
        <v>82</v>
      </c>
      <c r="G48" s="3">
        <v>18777726</v>
      </c>
    </row>
    <row r="49" spans="1:7" x14ac:dyDescent="0.25">
      <c r="A49" s="3">
        <v>22</v>
      </c>
      <c r="B49" s="3">
        <v>19574974.002555508</v>
      </c>
      <c r="C49" s="3">
        <v>222090.29744449258</v>
      </c>
      <c r="D49" s="3">
        <v>0.2507990896884395</v>
      </c>
      <c r="F49" s="3">
        <v>86</v>
      </c>
      <c r="G49" s="3">
        <v>19797064.300000001</v>
      </c>
    </row>
    <row r="50" spans="1:7" x14ac:dyDescent="0.25">
      <c r="A50" s="3">
        <v>23</v>
      </c>
      <c r="B50" s="3">
        <v>20901288.984736972</v>
      </c>
      <c r="C50" s="3">
        <v>-1044614.4847369716</v>
      </c>
      <c r="D50" s="3">
        <v>-1.1796479398784629</v>
      </c>
      <c r="F50" s="3">
        <v>90</v>
      </c>
      <c r="G50" s="3">
        <v>19856674.5</v>
      </c>
    </row>
    <row r="51" spans="1:7" x14ac:dyDescent="0.25">
      <c r="A51" s="3">
        <v>24</v>
      </c>
      <c r="B51" s="3">
        <v>22192581.838994123</v>
      </c>
      <c r="C51" s="3">
        <v>-355597.51899412274</v>
      </c>
      <c r="D51" s="3">
        <v>-0.40156429652890785</v>
      </c>
      <c r="F51" s="3">
        <v>94</v>
      </c>
      <c r="G51" s="3">
        <v>21836984.32</v>
      </c>
    </row>
    <row r="52" spans="1:7" ht="15.75" thickBot="1" x14ac:dyDescent="0.3">
      <c r="A52" s="4">
        <v>25</v>
      </c>
      <c r="B52" s="4">
        <v>23483874.693251271</v>
      </c>
      <c r="C52" s="4">
        <v>-373974.8332512714</v>
      </c>
      <c r="D52" s="4">
        <v>-0.42231717830557886</v>
      </c>
      <c r="F52" s="4">
        <v>98</v>
      </c>
      <c r="G52" s="4">
        <v>23109899.859999999</v>
      </c>
    </row>
  </sheetData>
  <sortState ref="G28:G52">
    <sortCondition ref="G28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1"/>
  <sheetViews>
    <sheetView workbookViewId="0">
      <selection activeCell="F4" sqref="F4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570312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0.98729813517680109</v>
      </c>
    </row>
    <row r="5" spans="1:9" x14ac:dyDescent="0.25">
      <c r="A5" s="3" t="s">
        <v>49</v>
      </c>
      <c r="B5" s="3">
        <v>0.9747576077235891</v>
      </c>
    </row>
    <row r="6" spans="1:9" x14ac:dyDescent="0.25">
      <c r="A6" s="3" t="s">
        <v>50</v>
      </c>
      <c r="B6" s="3">
        <v>0.97115155168410183</v>
      </c>
    </row>
    <row r="7" spans="1:9" x14ac:dyDescent="0.25">
      <c r="A7" s="3" t="s">
        <v>51</v>
      </c>
      <c r="B7" s="3">
        <v>1234531.4108201349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3</v>
      </c>
      <c r="C12" s="3">
        <v>1235918136597304.7</v>
      </c>
      <c r="D12" s="3">
        <v>411972712199101.56</v>
      </c>
      <c r="E12" s="3">
        <v>270.31127554584072</v>
      </c>
      <c r="F12" s="3">
        <v>6.2429773440076607E-17</v>
      </c>
    </row>
    <row r="13" spans="1:9" x14ac:dyDescent="0.25">
      <c r="A13" s="3" t="s">
        <v>55</v>
      </c>
      <c r="B13" s="3">
        <v>21</v>
      </c>
      <c r="C13" s="3">
        <v>32005423890332.613</v>
      </c>
      <c r="D13" s="3">
        <v>1524067804301.553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-10037843.988331366</v>
      </c>
      <c r="C17" s="3">
        <v>2206447.0668374458</v>
      </c>
      <c r="D17" s="3">
        <v>-4.549324631077079</v>
      </c>
      <c r="E17" s="3">
        <v>1.7478596274514771E-4</v>
      </c>
      <c r="F17" s="3">
        <v>-14626401.856185298</v>
      </c>
      <c r="G17" s="3">
        <v>-5449286.1204774333</v>
      </c>
      <c r="H17" s="3">
        <v>-14626401.856185298</v>
      </c>
      <c r="I17" s="3">
        <v>-5449286.1204774333</v>
      </c>
    </row>
    <row r="18" spans="1:9" x14ac:dyDescent="0.25">
      <c r="A18" s="3" t="s">
        <v>36</v>
      </c>
      <c r="B18" s="3">
        <v>0.26567686553560677</v>
      </c>
      <c r="C18" s="3">
        <v>1.8672246822768121E-2</v>
      </c>
      <c r="D18" s="3">
        <v>14.22843582014201</v>
      </c>
      <c r="E18" s="3">
        <v>2.9654891423245305E-12</v>
      </c>
      <c r="F18" s="3">
        <v>0.22684580253080575</v>
      </c>
      <c r="G18" s="3">
        <v>0.30450792854040776</v>
      </c>
      <c r="H18" s="3">
        <v>0.22684580253080575</v>
      </c>
      <c r="I18" s="3">
        <v>0.30450792854040776</v>
      </c>
    </row>
    <row r="19" spans="1:9" x14ac:dyDescent="0.25">
      <c r="A19" s="3" t="s">
        <v>37</v>
      </c>
      <c r="B19" s="3">
        <v>337077.514451353</v>
      </c>
      <c r="C19" s="3">
        <v>58345.456139377078</v>
      </c>
      <c r="D19" s="3">
        <v>5.7772710465427473</v>
      </c>
      <c r="E19" s="3">
        <v>9.8148268735033341E-6</v>
      </c>
      <c r="F19" s="3">
        <v>215741.4960869528</v>
      </c>
      <c r="G19" s="3">
        <v>458413.53281575319</v>
      </c>
      <c r="H19" s="3">
        <v>215741.4960869528</v>
      </c>
      <c r="I19" s="3">
        <v>458413.53281575319</v>
      </c>
    </row>
    <row r="20" spans="1:9" ht="15.75" thickBot="1" x14ac:dyDescent="0.3">
      <c r="A20" s="4" t="s">
        <v>39</v>
      </c>
      <c r="B20" s="4">
        <v>0.11248118256788005</v>
      </c>
      <c r="C20" s="4">
        <v>1.3364081391696001</v>
      </c>
      <c r="D20" s="4">
        <v>8.416678952417346E-2</v>
      </c>
      <c r="E20" s="4">
        <v>0.93372103137001128</v>
      </c>
      <c r="F20" s="4">
        <v>-2.6667316858559764</v>
      </c>
      <c r="G20" s="4">
        <v>2.8916940509917368</v>
      </c>
      <c r="H20" s="4">
        <v>-2.6667316858559764</v>
      </c>
      <c r="I20" s="4">
        <v>2.8916940509917368</v>
      </c>
    </row>
    <row r="24" spans="1:9" x14ac:dyDescent="0.25">
      <c r="A24" t="s">
        <v>70</v>
      </c>
      <c r="F24" t="s">
        <v>75</v>
      </c>
    </row>
    <row r="25" spans="1:9" ht="15.75" thickBot="1" x14ac:dyDescent="0.3"/>
    <row r="26" spans="1:9" x14ac:dyDescent="0.25">
      <c r="A26" s="5" t="s">
        <v>71</v>
      </c>
      <c r="B26" s="5" t="s">
        <v>78</v>
      </c>
      <c r="C26" s="5" t="s">
        <v>73</v>
      </c>
      <c r="D26" s="5" t="s">
        <v>74</v>
      </c>
      <c r="F26" s="5" t="s">
        <v>76</v>
      </c>
      <c r="G26" s="5" t="s">
        <v>33</v>
      </c>
    </row>
    <row r="27" spans="1:9" x14ac:dyDescent="0.25">
      <c r="A27" s="3">
        <v>1</v>
      </c>
      <c r="B27" s="3">
        <v>1680318.1717274773</v>
      </c>
      <c r="C27" s="3">
        <v>-1351820.2717274772</v>
      </c>
      <c r="D27" s="3">
        <v>-1.1706114935520737</v>
      </c>
      <c r="F27" s="3">
        <v>2</v>
      </c>
      <c r="G27" s="3">
        <v>328497.90000000002</v>
      </c>
    </row>
    <row r="28" spans="1:9" x14ac:dyDescent="0.25">
      <c r="A28" s="3">
        <v>2</v>
      </c>
      <c r="B28" s="3">
        <v>2168264.6734117186</v>
      </c>
      <c r="C28" s="3">
        <v>-1473204.8734117185</v>
      </c>
      <c r="D28" s="3">
        <v>-1.275724734449277</v>
      </c>
      <c r="F28" s="3">
        <v>6</v>
      </c>
      <c r="G28" s="3">
        <v>695059.8</v>
      </c>
    </row>
    <row r="29" spans="1:9" x14ac:dyDescent="0.25">
      <c r="A29" s="3">
        <v>3</v>
      </c>
      <c r="B29" s="3">
        <v>1270193.716087668</v>
      </c>
      <c r="C29" s="3">
        <v>-111159.71608766797</v>
      </c>
      <c r="D29" s="3">
        <v>-9.6258980571377495E-2</v>
      </c>
      <c r="F29" s="3">
        <v>10</v>
      </c>
      <c r="G29" s="3">
        <v>1159034</v>
      </c>
    </row>
    <row r="30" spans="1:9" x14ac:dyDescent="0.25">
      <c r="A30" s="3">
        <v>4</v>
      </c>
      <c r="B30" s="3">
        <v>701293.54790741764</v>
      </c>
      <c r="C30" s="3">
        <v>668889.25209258241</v>
      </c>
      <c r="D30" s="3">
        <v>0.57922599829963173</v>
      </c>
      <c r="F30" s="3">
        <v>14</v>
      </c>
      <c r="G30" s="3">
        <v>1370182.8</v>
      </c>
    </row>
    <row r="31" spans="1:9" x14ac:dyDescent="0.25">
      <c r="A31" s="3">
        <v>5</v>
      </c>
      <c r="B31" s="3">
        <v>2395741.8771036319</v>
      </c>
      <c r="C31" s="3">
        <v>-628265.1771036319</v>
      </c>
      <c r="D31" s="3">
        <v>-0.5440474985452104</v>
      </c>
      <c r="F31" s="3">
        <v>18</v>
      </c>
      <c r="G31" s="3">
        <v>1767476.7</v>
      </c>
    </row>
    <row r="32" spans="1:9" x14ac:dyDescent="0.25">
      <c r="A32" s="3">
        <v>6</v>
      </c>
      <c r="B32" s="3">
        <v>1964626.0318806143</v>
      </c>
      <c r="C32" s="3">
        <v>223605.46811938565</v>
      </c>
      <c r="D32" s="3">
        <v>0.19363160656493961</v>
      </c>
      <c r="F32" s="3">
        <v>22</v>
      </c>
      <c r="G32" s="3">
        <v>2188231.5</v>
      </c>
    </row>
    <row r="33" spans="1:7" x14ac:dyDescent="0.25">
      <c r="A33" s="3">
        <v>7</v>
      </c>
      <c r="B33" s="3">
        <v>3272171.160837214</v>
      </c>
      <c r="C33" s="3">
        <v>-418898.76083721407</v>
      </c>
      <c r="D33" s="3">
        <v>-0.3627462276801991</v>
      </c>
      <c r="F33" s="3">
        <v>26</v>
      </c>
      <c r="G33" s="3">
        <v>2853272.4</v>
      </c>
    </row>
    <row r="34" spans="1:7" x14ac:dyDescent="0.25">
      <c r="A34" s="3">
        <v>8</v>
      </c>
      <c r="B34" s="3">
        <v>4801651.7313724868</v>
      </c>
      <c r="C34" s="3">
        <v>-666497.13137248671</v>
      </c>
      <c r="D34" s="3">
        <v>-0.57715453653250659</v>
      </c>
      <c r="F34" s="3">
        <v>30</v>
      </c>
      <c r="G34" s="3">
        <v>4135154.6</v>
      </c>
    </row>
    <row r="35" spans="1:7" x14ac:dyDescent="0.25">
      <c r="A35" s="3">
        <v>9</v>
      </c>
      <c r="B35" s="3">
        <v>7440910.2444971241</v>
      </c>
      <c r="C35" s="3">
        <v>-2180677.4444971243</v>
      </c>
      <c r="D35" s="3">
        <v>-1.8883620357283113</v>
      </c>
      <c r="F35" s="3">
        <v>34</v>
      </c>
      <c r="G35" s="3">
        <v>5260232.8</v>
      </c>
    </row>
    <row r="36" spans="1:7" x14ac:dyDescent="0.25">
      <c r="A36" s="3">
        <v>10</v>
      </c>
      <c r="B36" s="3">
        <v>5437380.7086306363</v>
      </c>
      <c r="C36" s="3">
        <v>1258878.3913693633</v>
      </c>
      <c r="D36" s="3">
        <v>1.0901282846114968</v>
      </c>
      <c r="F36" s="3">
        <v>38</v>
      </c>
      <c r="G36" s="3">
        <v>6696259.0999999996</v>
      </c>
    </row>
    <row r="37" spans="1:7" x14ac:dyDescent="0.25">
      <c r="A37" s="3">
        <v>11</v>
      </c>
      <c r="B37" s="3">
        <v>6088096.1238691108</v>
      </c>
      <c r="C37" s="3">
        <v>2160555.8761308892</v>
      </c>
      <c r="D37" s="3">
        <v>1.8709377229772468</v>
      </c>
      <c r="F37" s="3">
        <v>42</v>
      </c>
      <c r="G37" s="3">
        <v>7126972.4000000004</v>
      </c>
    </row>
    <row r="38" spans="1:7" x14ac:dyDescent="0.25">
      <c r="A38" s="3">
        <v>12</v>
      </c>
      <c r="B38" s="3">
        <v>6150472.8445700416</v>
      </c>
      <c r="C38" s="3">
        <v>976499.55542995874</v>
      </c>
      <c r="D38" s="3">
        <v>0.8456017615226632</v>
      </c>
      <c r="F38" s="3">
        <v>46</v>
      </c>
      <c r="G38" s="3">
        <v>8248652</v>
      </c>
    </row>
    <row r="39" spans="1:7" x14ac:dyDescent="0.25">
      <c r="A39" s="3">
        <v>13</v>
      </c>
      <c r="B39" s="3">
        <v>8883653.5164933093</v>
      </c>
      <c r="C39" s="3">
        <v>-507789.71649330948</v>
      </c>
      <c r="D39" s="3">
        <v>-0.43972153019647214</v>
      </c>
      <c r="F39" s="3">
        <v>50</v>
      </c>
      <c r="G39" s="3">
        <v>8375863.7999999998</v>
      </c>
    </row>
    <row r="40" spans="1:7" x14ac:dyDescent="0.25">
      <c r="A40" s="3">
        <v>14</v>
      </c>
      <c r="B40" s="3">
        <v>9630583.1005634479</v>
      </c>
      <c r="C40" s="3">
        <v>318189.69943655282</v>
      </c>
      <c r="D40" s="3">
        <v>0.27553701263432351</v>
      </c>
      <c r="F40" s="3">
        <v>54</v>
      </c>
      <c r="G40" s="3">
        <v>9948772.8000000007</v>
      </c>
    </row>
    <row r="41" spans="1:7" x14ac:dyDescent="0.25">
      <c r="A41" s="3">
        <v>15</v>
      </c>
      <c r="B41" s="3">
        <v>10741146.594152477</v>
      </c>
      <c r="C41" s="3">
        <v>-74276.094152476639</v>
      </c>
      <c r="D41" s="3">
        <v>-6.4319533690624861E-2</v>
      </c>
      <c r="F41" s="3">
        <v>58</v>
      </c>
      <c r="G41" s="3">
        <v>10666870.5</v>
      </c>
    </row>
    <row r="42" spans="1:7" x14ac:dyDescent="0.25">
      <c r="A42" s="3">
        <v>16</v>
      </c>
      <c r="B42" s="3">
        <v>12125963.638827931</v>
      </c>
      <c r="C42" s="3">
        <v>-311066.23882793076</v>
      </c>
      <c r="D42" s="3">
        <v>-0.26936843753841788</v>
      </c>
      <c r="F42" s="3">
        <v>62</v>
      </c>
      <c r="G42" s="3">
        <v>11814897.4</v>
      </c>
    </row>
    <row r="43" spans="1:7" x14ac:dyDescent="0.25">
      <c r="A43" s="3">
        <v>17</v>
      </c>
      <c r="B43" s="3">
        <v>13441283.520177078</v>
      </c>
      <c r="C43" s="3">
        <v>-661757.82017707825</v>
      </c>
      <c r="D43" s="3">
        <v>-0.57305052043443794</v>
      </c>
      <c r="F43" s="3">
        <v>66</v>
      </c>
      <c r="G43" s="3">
        <v>12779525.699999999</v>
      </c>
    </row>
    <row r="44" spans="1:7" x14ac:dyDescent="0.25">
      <c r="A44" s="3">
        <v>18</v>
      </c>
      <c r="B44" s="3">
        <v>12341058.489373911</v>
      </c>
      <c r="C44" s="3">
        <v>1179804.4106260892</v>
      </c>
      <c r="D44" s="3">
        <v>1.0216540113409056</v>
      </c>
      <c r="F44" s="3">
        <v>70</v>
      </c>
      <c r="G44" s="3">
        <v>13520862.9</v>
      </c>
    </row>
    <row r="45" spans="1:7" x14ac:dyDescent="0.25">
      <c r="A45" s="3">
        <v>19</v>
      </c>
      <c r="B45" s="3">
        <v>13842350.14961905</v>
      </c>
      <c r="C45" s="3">
        <v>1279184.0503809489</v>
      </c>
      <c r="D45" s="3">
        <v>1.1077120110285714</v>
      </c>
      <c r="F45" s="3">
        <v>74</v>
      </c>
      <c r="G45" s="3">
        <v>15121534.199999999</v>
      </c>
    </row>
    <row r="46" spans="1:7" x14ac:dyDescent="0.25">
      <c r="A46" s="3">
        <v>20</v>
      </c>
      <c r="B46" s="3">
        <v>15659011.330511853</v>
      </c>
      <c r="C46" s="3">
        <v>879178.1694881469</v>
      </c>
      <c r="D46" s="3">
        <v>0.76132611087990587</v>
      </c>
      <c r="F46" s="3">
        <v>78</v>
      </c>
      <c r="G46" s="3">
        <v>16538189.5</v>
      </c>
    </row>
    <row r="47" spans="1:7" x14ac:dyDescent="0.25">
      <c r="A47" s="3">
        <v>21</v>
      </c>
      <c r="B47" s="3">
        <v>16488958.463542044</v>
      </c>
      <c r="C47" s="3">
        <v>2288767.5364579558</v>
      </c>
      <c r="D47" s="3">
        <v>1.9819628690896551</v>
      </c>
      <c r="F47" s="3">
        <v>82</v>
      </c>
      <c r="G47" s="3">
        <v>18777726</v>
      </c>
    </row>
    <row r="48" spans="1:7" x14ac:dyDescent="0.25">
      <c r="A48" s="3">
        <v>22</v>
      </c>
      <c r="B48" s="3">
        <v>19174932.952240191</v>
      </c>
      <c r="C48" s="3">
        <v>622131.34775980935</v>
      </c>
      <c r="D48" s="3">
        <v>0.53873589664106825</v>
      </c>
      <c r="F48" s="3">
        <v>86</v>
      </c>
      <c r="G48" s="3">
        <v>19797064.300000001</v>
      </c>
    </row>
    <row r="49" spans="1:7" x14ac:dyDescent="0.25">
      <c r="A49" s="3">
        <v>23</v>
      </c>
      <c r="B49" s="3">
        <v>20909808.240591772</v>
      </c>
      <c r="C49" s="3">
        <v>-1053133.7405917719</v>
      </c>
      <c r="D49" s="3">
        <v>-0.91196328888367706</v>
      </c>
      <c r="F49" s="3">
        <v>90</v>
      </c>
      <c r="G49" s="3">
        <v>19856674.5</v>
      </c>
    </row>
    <row r="50" spans="1:7" x14ac:dyDescent="0.25">
      <c r="A50" s="3">
        <v>24</v>
      </c>
      <c r="B50" s="3">
        <v>22757943.064201225</v>
      </c>
      <c r="C50" s="3">
        <v>-920958.7442012243</v>
      </c>
      <c r="D50" s="3">
        <v>-0.79750608390534317</v>
      </c>
      <c r="F50" s="3">
        <v>94</v>
      </c>
      <c r="G50" s="3">
        <v>21836984.32</v>
      </c>
    </row>
    <row r="51" spans="1:7" ht="15.75" thickBot="1" x14ac:dyDescent="0.3">
      <c r="A51" s="4">
        <v>25</v>
      </c>
      <c r="B51" s="4">
        <v>24606077.887810677</v>
      </c>
      <c r="C51" s="4">
        <v>-1496178.0278106779</v>
      </c>
      <c r="D51" s="4">
        <v>-1.2956183838825721</v>
      </c>
      <c r="F51" s="4">
        <v>98</v>
      </c>
      <c r="G51" s="4">
        <v>23109899.859999999</v>
      </c>
    </row>
  </sheetData>
  <sortState ref="G27:G51">
    <sortCondition ref="G27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50"/>
  <sheetViews>
    <sheetView workbookViewId="0">
      <selection activeCell="E22" sqref="E22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710937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0.98729382281315459</v>
      </c>
    </row>
    <row r="5" spans="1:9" x14ac:dyDescent="0.25">
      <c r="A5" s="3" t="s">
        <v>49</v>
      </c>
      <c r="B5" s="3">
        <v>0.97474909256501274</v>
      </c>
    </row>
    <row r="6" spans="1:9" x14ac:dyDescent="0.25">
      <c r="A6" s="3" t="s">
        <v>50</v>
      </c>
      <c r="B6" s="3">
        <v>0.97245355552546853</v>
      </c>
    </row>
    <row r="7" spans="1:9" x14ac:dyDescent="0.25">
      <c r="A7" s="3" t="s">
        <v>51</v>
      </c>
      <c r="B7" s="3">
        <v>1206351.0053898604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2</v>
      </c>
      <c r="C12" s="3">
        <v>1235907340027124.5</v>
      </c>
      <c r="D12" s="3">
        <v>617953670013562.25</v>
      </c>
      <c r="E12" s="3">
        <v>424.62790875224459</v>
      </c>
      <c r="F12" s="3">
        <v>2.6610123394522338E-18</v>
      </c>
    </row>
    <row r="13" spans="1:9" x14ac:dyDescent="0.25">
      <c r="A13" s="3" t="s">
        <v>55</v>
      </c>
      <c r="B13" s="3">
        <v>22</v>
      </c>
      <c r="C13" s="3">
        <v>32016220460512.789</v>
      </c>
      <c r="D13" s="3">
        <v>1455282748205.1267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-10076053.667942652</v>
      </c>
      <c r="C17" s="3">
        <v>2109950.8470019996</v>
      </c>
      <c r="D17" s="3">
        <v>-4.7754921316103545</v>
      </c>
      <c r="E17" s="3">
        <v>9.0862096929148517E-5</v>
      </c>
      <c r="F17" s="3">
        <v>-14451823.904141387</v>
      </c>
      <c r="G17" s="3">
        <v>-5700283.431743918</v>
      </c>
      <c r="H17" s="3">
        <v>-14451823.904141387</v>
      </c>
      <c r="I17" s="3">
        <v>-5700283.431743918</v>
      </c>
    </row>
    <row r="18" spans="1:9" x14ac:dyDescent="0.25">
      <c r="A18" s="3" t="s">
        <v>36</v>
      </c>
      <c r="B18" s="3">
        <v>0.26689342626098167</v>
      </c>
      <c r="C18" s="3">
        <v>1.1550910299539087E-2</v>
      </c>
      <c r="D18" s="3">
        <v>23.105834894383296</v>
      </c>
      <c r="E18" s="3">
        <v>6.3926731193677533E-17</v>
      </c>
      <c r="F18" s="3">
        <v>0.24293830448099232</v>
      </c>
      <c r="G18" s="3">
        <v>0.29084854804097099</v>
      </c>
      <c r="H18" s="3">
        <v>0.24293830448099232</v>
      </c>
      <c r="I18" s="3">
        <v>0.29084854804097099</v>
      </c>
    </row>
    <row r="19" spans="1:9" ht="15.75" thickBot="1" x14ac:dyDescent="0.3">
      <c r="A19" s="4" t="s">
        <v>37</v>
      </c>
      <c r="B19" s="4">
        <v>338164.64996540151</v>
      </c>
      <c r="C19" s="4">
        <v>55598.988938514231</v>
      </c>
      <c r="D19" s="4">
        <v>6.0822086232426056</v>
      </c>
      <c r="E19" s="4">
        <v>4.0248240264361166E-6</v>
      </c>
      <c r="F19" s="4">
        <v>222859.40420312301</v>
      </c>
      <c r="G19" s="4">
        <v>453469.89572768001</v>
      </c>
      <c r="H19" s="4">
        <v>222859.40420312301</v>
      </c>
      <c r="I19" s="4">
        <v>453469.89572768001</v>
      </c>
    </row>
    <row r="23" spans="1:9" x14ac:dyDescent="0.25">
      <c r="A23" t="s">
        <v>70</v>
      </c>
      <c r="F23" t="s">
        <v>75</v>
      </c>
    </row>
    <row r="24" spans="1:9" ht="15.75" thickBot="1" x14ac:dyDescent="0.3"/>
    <row r="25" spans="1:9" x14ac:dyDescent="0.25">
      <c r="A25" s="5" t="s">
        <v>71</v>
      </c>
      <c r="B25" s="5" t="s">
        <v>78</v>
      </c>
      <c r="C25" s="5" t="s">
        <v>73</v>
      </c>
      <c r="D25" s="5" t="s">
        <v>74</v>
      </c>
      <c r="F25" s="5" t="s">
        <v>76</v>
      </c>
      <c r="G25" s="5" t="s">
        <v>33</v>
      </c>
    </row>
    <row r="26" spans="1:9" x14ac:dyDescent="0.25">
      <c r="A26" s="3">
        <v>1</v>
      </c>
      <c r="B26" s="3">
        <v>1677435.4419066589</v>
      </c>
      <c r="C26" s="3">
        <v>-1348937.541906659</v>
      </c>
      <c r="D26" s="3">
        <v>-1.1679182142341633</v>
      </c>
      <c r="F26" s="3">
        <v>2</v>
      </c>
      <c r="G26" s="3">
        <v>328497.90000000002</v>
      </c>
    </row>
    <row r="27" spans="1:9" x14ac:dyDescent="0.25">
      <c r="A27" s="3">
        <v>2</v>
      </c>
      <c r="B27" s="3">
        <v>2167029.0177525878</v>
      </c>
      <c r="C27" s="3">
        <v>-1471969.2177525877</v>
      </c>
      <c r="D27" s="3">
        <v>-1.2744397770821461</v>
      </c>
      <c r="F27" s="3">
        <v>6</v>
      </c>
      <c r="G27" s="3">
        <v>695059.8</v>
      </c>
    </row>
    <row r="28" spans="1:9" x14ac:dyDescent="0.25">
      <c r="A28" s="3">
        <v>3</v>
      </c>
      <c r="B28" s="3">
        <v>1266071.7989123669</v>
      </c>
      <c r="C28" s="3">
        <v>-107037.79891236685</v>
      </c>
      <c r="D28" s="3">
        <v>-9.2673968273274759E-2</v>
      </c>
      <c r="F28" s="3">
        <v>10</v>
      </c>
      <c r="G28" s="3">
        <v>1159034</v>
      </c>
    </row>
    <row r="29" spans="1:9" x14ac:dyDescent="0.25">
      <c r="A29" s="3">
        <v>4</v>
      </c>
      <c r="B29" s="3">
        <v>695571.3472559955</v>
      </c>
      <c r="C29" s="3">
        <v>674611.45274400455</v>
      </c>
      <c r="D29" s="3">
        <v>0.58408264186720316</v>
      </c>
      <c r="F29" s="3">
        <v>14</v>
      </c>
      <c r="G29" s="3">
        <v>1370182.8</v>
      </c>
    </row>
    <row r="30" spans="1:9" x14ac:dyDescent="0.25">
      <c r="A30" s="3">
        <v>5</v>
      </c>
      <c r="B30" s="3">
        <v>2395613.6288662031</v>
      </c>
      <c r="C30" s="3">
        <v>-628136.92886620318</v>
      </c>
      <c r="D30" s="3">
        <v>-0.54384472035600795</v>
      </c>
      <c r="F30" s="3">
        <v>18</v>
      </c>
      <c r="G30" s="3">
        <v>1767476.7</v>
      </c>
    </row>
    <row r="31" spans="1:9" x14ac:dyDescent="0.25">
      <c r="A31" s="3">
        <v>6</v>
      </c>
      <c r="B31" s="3">
        <v>1963461.9215848893</v>
      </c>
      <c r="C31" s="3">
        <v>224769.57841511071</v>
      </c>
      <c r="D31" s="3">
        <v>0.19460684908041995</v>
      </c>
      <c r="F31" s="3">
        <v>22</v>
      </c>
      <c r="G31" s="3">
        <v>2188231.5</v>
      </c>
    </row>
    <row r="32" spans="1:9" x14ac:dyDescent="0.25">
      <c r="A32" s="3">
        <v>7</v>
      </c>
      <c r="B32" s="3">
        <v>3275506.0124118179</v>
      </c>
      <c r="C32" s="3">
        <v>-422233.612411818</v>
      </c>
      <c r="D32" s="3">
        <v>-0.36557239403436609</v>
      </c>
      <c r="F32" s="3">
        <v>26</v>
      </c>
      <c r="G32" s="3">
        <v>2853272.4</v>
      </c>
    </row>
    <row r="33" spans="1:7" x14ac:dyDescent="0.25">
      <c r="A33" s="3">
        <v>8</v>
      </c>
      <c r="B33" s="3">
        <v>4809974.2806029748</v>
      </c>
      <c r="C33" s="3">
        <v>-674819.68060297472</v>
      </c>
      <c r="D33" s="3">
        <v>-0.5842629267963767</v>
      </c>
      <c r="F33" s="3">
        <v>30</v>
      </c>
      <c r="G33" s="3">
        <v>4135154.6</v>
      </c>
    </row>
    <row r="34" spans="1:7" x14ac:dyDescent="0.25">
      <c r="A34" s="3">
        <v>9</v>
      </c>
      <c r="B34" s="3">
        <v>7457083.0891078226</v>
      </c>
      <c r="C34" s="3">
        <v>-2196850.2891078228</v>
      </c>
      <c r="D34" s="3">
        <v>-1.9020461562423865</v>
      </c>
      <c r="F34" s="3">
        <v>34</v>
      </c>
      <c r="G34" s="3">
        <v>5260232.8</v>
      </c>
    </row>
    <row r="35" spans="1:7" x14ac:dyDescent="0.25">
      <c r="A35" s="3">
        <v>10</v>
      </c>
      <c r="B35" s="3">
        <v>5446794.8021281753</v>
      </c>
      <c r="C35" s="3">
        <v>1249464.2978718244</v>
      </c>
      <c r="D35" s="3">
        <v>1.0817936829433867</v>
      </c>
      <c r="F35" s="3">
        <v>38</v>
      </c>
      <c r="G35" s="3">
        <v>6696259.0999999996</v>
      </c>
    </row>
    <row r="36" spans="1:7" x14ac:dyDescent="0.25">
      <c r="A36" s="3">
        <v>11</v>
      </c>
      <c r="B36" s="3">
        <v>6102292.5227830019</v>
      </c>
      <c r="C36" s="3">
        <v>2146359.4772169981</v>
      </c>
      <c r="D36" s="3">
        <v>1.8583309084812374</v>
      </c>
      <c r="F36" s="3">
        <v>42</v>
      </c>
      <c r="G36" s="3">
        <v>7126972.4000000004</v>
      </c>
    </row>
    <row r="37" spans="1:7" x14ac:dyDescent="0.25">
      <c r="A37" s="3">
        <v>12</v>
      </c>
      <c r="B37" s="3">
        <v>6162691.0383015778</v>
      </c>
      <c r="C37" s="3">
        <v>964281.36169842258</v>
      </c>
      <c r="D37" s="3">
        <v>0.83488058637783658</v>
      </c>
      <c r="F37" s="3">
        <v>46</v>
      </c>
      <c r="G37" s="3">
        <v>8248652</v>
      </c>
    </row>
    <row r="38" spans="1:7" x14ac:dyDescent="0.25">
      <c r="A38" s="3">
        <v>13</v>
      </c>
      <c r="B38" s="3">
        <v>8905626.3266736157</v>
      </c>
      <c r="C38" s="3">
        <v>-529762.52667361591</v>
      </c>
      <c r="D38" s="3">
        <v>-0.45867157292271482</v>
      </c>
      <c r="F38" s="3">
        <v>50</v>
      </c>
      <c r="G38" s="3">
        <v>8375863.7999999998</v>
      </c>
    </row>
    <row r="39" spans="1:7" x14ac:dyDescent="0.25">
      <c r="A39" s="3">
        <v>14</v>
      </c>
      <c r="B39" s="3">
        <v>9645132.4982724097</v>
      </c>
      <c r="C39" s="3">
        <v>303640.30172759108</v>
      </c>
      <c r="D39" s="3">
        <v>0.26289359436313281</v>
      </c>
      <c r="F39" s="3">
        <v>54</v>
      </c>
      <c r="G39" s="3">
        <v>9948772.8000000007</v>
      </c>
    </row>
    <row r="40" spans="1:7" x14ac:dyDescent="0.25">
      <c r="A40" s="3">
        <v>15</v>
      </c>
      <c r="B40" s="3">
        <v>10722581.528874833</v>
      </c>
      <c r="C40" s="3">
        <v>-55711.028874833137</v>
      </c>
      <c r="D40" s="3">
        <v>-4.8234942934923017E-2</v>
      </c>
      <c r="F40" s="3">
        <v>58</v>
      </c>
      <c r="G40" s="3">
        <v>10666870.5</v>
      </c>
    </row>
    <row r="41" spans="1:7" x14ac:dyDescent="0.25">
      <c r="A41" s="3">
        <v>16</v>
      </c>
      <c r="B41" s="3">
        <v>12091294.828326091</v>
      </c>
      <c r="C41" s="3">
        <v>-276397.4283260908</v>
      </c>
      <c r="D41" s="3">
        <v>-0.2393065511789724</v>
      </c>
      <c r="F41" s="3">
        <v>62</v>
      </c>
      <c r="G41" s="3">
        <v>11814897.4</v>
      </c>
    </row>
    <row r="42" spans="1:7" x14ac:dyDescent="0.25">
      <c r="A42" s="3">
        <v>17</v>
      </c>
      <c r="B42" s="3">
        <v>13426895.996426128</v>
      </c>
      <c r="C42" s="3">
        <v>-647370.2964261286</v>
      </c>
      <c r="D42" s="3">
        <v>-0.56049708534434306</v>
      </c>
      <c r="F42" s="3">
        <v>66</v>
      </c>
      <c r="G42" s="3">
        <v>12779525.699999999</v>
      </c>
    </row>
    <row r="43" spans="1:7" x14ac:dyDescent="0.25">
      <c r="A43" s="3">
        <v>18</v>
      </c>
      <c r="B43" s="3">
        <v>12289747.965668179</v>
      </c>
      <c r="C43" s="3">
        <v>1231114.9343318213</v>
      </c>
      <c r="D43" s="3">
        <v>1.0659066939374446</v>
      </c>
      <c r="F43" s="3">
        <v>70</v>
      </c>
      <c r="G43" s="3">
        <v>13520862.9</v>
      </c>
    </row>
    <row r="44" spans="1:7" x14ac:dyDescent="0.25">
      <c r="A44" s="3">
        <v>19</v>
      </c>
      <c r="B44" s="3">
        <v>13791443.310167864</v>
      </c>
      <c r="C44" s="3">
        <v>1330090.8898321353</v>
      </c>
      <c r="D44" s="3">
        <v>1.1516006698324719</v>
      </c>
      <c r="F44" s="3">
        <v>74</v>
      </c>
      <c r="G44" s="3">
        <v>15121534.199999999</v>
      </c>
    </row>
    <row r="45" spans="1:7" x14ac:dyDescent="0.25">
      <c r="A45" s="3">
        <v>20</v>
      </c>
      <c r="B45" s="3">
        <v>15688747.592910249</v>
      </c>
      <c r="C45" s="3">
        <v>849441.90708975121</v>
      </c>
      <c r="D45" s="3">
        <v>0.73545189781112352</v>
      </c>
      <c r="F45" s="3">
        <v>78</v>
      </c>
      <c r="G45" s="3">
        <v>16538189.5</v>
      </c>
    </row>
    <row r="46" spans="1:7" x14ac:dyDescent="0.25">
      <c r="A46" s="3">
        <v>21</v>
      </c>
      <c r="B46" s="3">
        <v>16518911.052496413</v>
      </c>
      <c r="C46" s="3">
        <v>2258814.9475035872</v>
      </c>
      <c r="D46" s="3">
        <v>1.9556955291235949</v>
      </c>
      <c r="F46" s="3">
        <v>82</v>
      </c>
      <c r="G46" s="3">
        <v>18777726</v>
      </c>
    </row>
    <row r="47" spans="1:7" x14ac:dyDescent="0.25">
      <c r="A47" s="3">
        <v>22</v>
      </c>
      <c r="B47" s="3">
        <v>19189306.52884496</v>
      </c>
      <c r="C47" s="3">
        <v>607757.77115504071</v>
      </c>
      <c r="D47" s="3">
        <v>0.52620032338268663</v>
      </c>
      <c r="F47" s="3">
        <v>86</v>
      </c>
      <c r="G47" s="3">
        <v>19797064.300000001</v>
      </c>
    </row>
    <row r="48" spans="1:7" x14ac:dyDescent="0.25">
      <c r="A48" s="3">
        <v>23</v>
      </c>
      <c r="B48" s="3">
        <v>20924708.441881876</v>
      </c>
      <c r="C48" s="3">
        <v>-1068033.9418818764</v>
      </c>
      <c r="D48" s="3">
        <v>-0.92471019257203579</v>
      </c>
      <c r="F48" s="3">
        <v>90</v>
      </c>
      <c r="G48" s="3">
        <v>19856674.5</v>
      </c>
    </row>
    <row r="49" spans="1:7" x14ac:dyDescent="0.25">
      <c r="A49" s="3">
        <v>24</v>
      </c>
      <c r="B49" s="3">
        <v>22761559.74990841</v>
      </c>
      <c r="C49" s="3">
        <v>-924575.42990840971</v>
      </c>
      <c r="D49" s="3">
        <v>-0.80050295249187564</v>
      </c>
      <c r="F49" s="3">
        <v>94</v>
      </c>
      <c r="G49" s="3">
        <v>21836984.32</v>
      </c>
    </row>
    <row r="50" spans="1:7" ht="15.75" thickBot="1" x14ac:dyDescent="0.3">
      <c r="A50" s="4">
        <v>25</v>
      </c>
      <c r="B50" s="4">
        <v>24598411.057934947</v>
      </c>
      <c r="C50" s="4">
        <v>-1488511.1979349479</v>
      </c>
      <c r="D50" s="4">
        <v>-1.2887619227369935</v>
      </c>
      <c r="F50" s="4">
        <v>98</v>
      </c>
      <c r="G50" s="4">
        <v>23109899.859999999</v>
      </c>
    </row>
  </sheetData>
  <sortState ref="G26:G50">
    <sortCondition ref="G26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9"/>
  <sheetViews>
    <sheetView workbookViewId="0">
      <selection activeCell="E28" sqref="E28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570312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0.99864182248424171</v>
      </c>
    </row>
    <row r="5" spans="1:9" x14ac:dyDescent="0.25">
      <c r="A5" s="3" t="s">
        <v>49</v>
      </c>
      <c r="B5" s="3">
        <v>0.99728548961464769</v>
      </c>
    </row>
    <row r="6" spans="1:9" x14ac:dyDescent="0.25">
      <c r="A6" s="3" t="s">
        <v>50</v>
      </c>
      <c r="B6" s="3">
        <v>0.99498859621165725</v>
      </c>
    </row>
    <row r="7" spans="1:9" x14ac:dyDescent="0.25">
      <c r="A7" s="3" t="s">
        <v>51</v>
      </c>
      <c r="B7" s="3">
        <v>294313.56271912414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11</v>
      </c>
      <c r="C12" s="3">
        <v>413706073626475.87</v>
      </c>
      <c r="D12" s="3">
        <v>37609643056952.352</v>
      </c>
      <c r="E12" s="3">
        <v>434.1888432072007</v>
      </c>
      <c r="F12" s="3">
        <v>8.4053957808125011E-15</v>
      </c>
    </row>
    <row r="13" spans="1:9" x14ac:dyDescent="0.25">
      <c r="A13" s="3" t="s">
        <v>55</v>
      </c>
      <c r="B13" s="3">
        <v>13</v>
      </c>
      <c r="C13" s="3">
        <v>1126066151605.5098</v>
      </c>
      <c r="D13" s="3">
        <v>86620473200.423828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414832139778081.37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-15101649.437161582</v>
      </c>
      <c r="C17" s="3">
        <v>7886613.7616782021</v>
      </c>
      <c r="D17" s="3">
        <v>-1.9148458252820642</v>
      </c>
      <c r="E17" s="3">
        <v>7.7775728894875884E-2</v>
      </c>
      <c r="F17" s="3">
        <v>-32139642.613519289</v>
      </c>
      <c r="G17" s="3">
        <v>1936343.7391961273</v>
      </c>
      <c r="H17" s="3">
        <v>-32139642.613519289</v>
      </c>
      <c r="I17" s="3">
        <v>1936343.7391961273</v>
      </c>
    </row>
    <row r="18" spans="1:9" x14ac:dyDescent="0.25">
      <c r="A18" s="3" t="s">
        <v>31</v>
      </c>
      <c r="B18" s="3">
        <v>0.25634939732819534</v>
      </c>
      <c r="C18" s="3">
        <v>0.21785018952308302</v>
      </c>
      <c r="D18" s="3">
        <v>1.1767233156390393</v>
      </c>
      <c r="E18" s="3">
        <v>0.26040323721480396</v>
      </c>
      <c r="F18" s="3">
        <v>-0.21428732392195227</v>
      </c>
      <c r="G18" s="3">
        <v>0.72698611857834294</v>
      </c>
      <c r="H18" s="3">
        <v>-0.21428732392195227</v>
      </c>
      <c r="I18" s="3">
        <v>0.72698611857834294</v>
      </c>
    </row>
    <row r="19" spans="1:9" x14ac:dyDescent="0.25">
      <c r="A19" s="3" t="s">
        <v>32</v>
      </c>
      <c r="B19" s="3">
        <v>-1.1872494407323204</v>
      </c>
      <c r="C19" s="3">
        <v>2.9295905441670889</v>
      </c>
      <c r="D19" s="3">
        <v>-0.40526122092255285</v>
      </c>
      <c r="E19" s="3">
        <v>0.69187572796905039</v>
      </c>
      <c r="F19" s="3">
        <v>-7.5162450286206761</v>
      </c>
      <c r="G19" s="3">
        <v>5.1417461471560353</v>
      </c>
      <c r="H19" s="3">
        <v>-7.5162450286206761</v>
      </c>
      <c r="I19" s="3">
        <v>5.1417461471560353</v>
      </c>
    </row>
    <row r="20" spans="1:9" x14ac:dyDescent="0.25">
      <c r="A20" s="3" t="s">
        <v>35</v>
      </c>
      <c r="B20" s="3">
        <v>2485.7227583947756</v>
      </c>
      <c r="C20" s="3">
        <v>1337.3968150239693</v>
      </c>
      <c r="D20" s="3">
        <v>1.858627694092591</v>
      </c>
      <c r="E20" s="3">
        <v>8.5863206437592016E-2</v>
      </c>
      <c r="F20" s="3">
        <v>-403.54740203617484</v>
      </c>
      <c r="G20" s="3">
        <v>5374.9929188257265</v>
      </c>
      <c r="H20" s="3">
        <v>-403.54740203617484</v>
      </c>
      <c r="I20" s="3">
        <v>5374.9929188257265</v>
      </c>
    </row>
    <row r="21" spans="1:9" x14ac:dyDescent="0.25">
      <c r="A21" s="3" t="s">
        <v>36</v>
      </c>
      <c r="B21" s="3">
        <v>4.6232969563039433E-2</v>
      </c>
      <c r="C21" s="3">
        <v>2.4447769005461584E-2</v>
      </c>
      <c r="D21" s="3">
        <v>1.8910915573814149</v>
      </c>
      <c r="E21" s="3">
        <v>8.1104698730561156E-2</v>
      </c>
      <c r="F21" s="3">
        <v>-6.5832243168023122E-3</v>
      </c>
      <c r="G21" s="3">
        <v>9.9049163442881172E-2</v>
      </c>
      <c r="H21" s="3">
        <v>-6.5832243168023122E-3</v>
      </c>
      <c r="I21" s="3">
        <v>9.9049163442881172E-2</v>
      </c>
    </row>
    <row r="22" spans="1:9" x14ac:dyDescent="0.25">
      <c r="A22" s="3" t="s">
        <v>37</v>
      </c>
      <c r="B22" s="3">
        <v>38541.968803175907</v>
      </c>
      <c r="C22" s="3">
        <v>26196.415417332348</v>
      </c>
      <c r="D22" s="3">
        <v>1.4712688048791349</v>
      </c>
      <c r="E22" s="3">
        <v>0.16500746502462929</v>
      </c>
      <c r="F22" s="3">
        <v>-18051.945976107563</v>
      </c>
      <c r="G22" s="3">
        <v>95135.883582459384</v>
      </c>
      <c r="H22" s="3">
        <v>-18051.945976107563</v>
      </c>
      <c r="I22" s="3">
        <v>95135.883582459384</v>
      </c>
    </row>
    <row r="23" spans="1:9" x14ac:dyDescent="0.25">
      <c r="A23" s="3" t="s">
        <v>38</v>
      </c>
      <c r="B23" s="3">
        <v>1.1251609536716944</v>
      </c>
      <c r="C23" s="3">
        <v>9.6838235488170241</v>
      </c>
      <c r="D23" s="3">
        <v>0.11618974137639508</v>
      </c>
      <c r="E23" s="3">
        <v>0.90927787347003663</v>
      </c>
      <c r="F23" s="3">
        <v>-19.79546791590889</v>
      </c>
      <c r="G23" s="3">
        <v>22.045789823252282</v>
      </c>
      <c r="H23" s="3">
        <v>-19.79546791590889</v>
      </c>
      <c r="I23" s="3">
        <v>22.045789823252282</v>
      </c>
    </row>
    <row r="24" spans="1:9" x14ac:dyDescent="0.25">
      <c r="A24" s="3" t="s">
        <v>39</v>
      </c>
      <c r="B24" s="3">
        <v>-0.34807891722365808</v>
      </c>
      <c r="C24" s="3">
        <v>0.39896931466302138</v>
      </c>
      <c r="D24" s="3">
        <v>-0.87244533459334717</v>
      </c>
      <c r="E24" s="3">
        <v>0.39879326506380608</v>
      </c>
      <c r="F24" s="3">
        <v>-1.2099997195120906</v>
      </c>
      <c r="G24" s="3">
        <v>0.51384188506477457</v>
      </c>
      <c r="H24" s="3">
        <v>-1.2099997195120906</v>
      </c>
      <c r="I24" s="3">
        <v>0.51384188506477457</v>
      </c>
    </row>
    <row r="25" spans="1:9" x14ac:dyDescent="0.25">
      <c r="A25" s="3" t="s">
        <v>40</v>
      </c>
      <c r="B25" s="3">
        <v>0.22111452801373646</v>
      </c>
      <c r="C25" s="3">
        <v>3.6320408362743217</v>
      </c>
      <c r="D25" s="3">
        <v>6.0878866175015679E-2</v>
      </c>
      <c r="E25" s="3">
        <v>0.95238166803422208</v>
      </c>
      <c r="F25" s="3">
        <v>-7.6254326536662171</v>
      </c>
      <c r="G25" s="3">
        <v>8.0676617096936898</v>
      </c>
      <c r="H25" s="3">
        <v>-7.6254326536662171</v>
      </c>
      <c r="I25" s="3">
        <v>8.0676617096936898</v>
      </c>
    </row>
    <row r="26" spans="1:9" x14ac:dyDescent="0.25">
      <c r="A26" s="3" t="s">
        <v>41</v>
      </c>
      <c r="B26" s="3">
        <v>-2.689894448961307</v>
      </c>
      <c r="C26" s="3">
        <v>10.462571034736746</v>
      </c>
      <c r="D26" s="3">
        <v>-0.25709688756526461</v>
      </c>
      <c r="E26" s="3">
        <v>0.80112831589745426</v>
      </c>
      <c r="F26" s="3">
        <v>-25.292904978422062</v>
      </c>
      <c r="G26" s="3">
        <v>19.913116080499446</v>
      </c>
      <c r="H26" s="3">
        <v>-25.292904978422062</v>
      </c>
      <c r="I26" s="3">
        <v>19.913116080499446</v>
      </c>
    </row>
    <row r="27" spans="1:9" x14ac:dyDescent="0.25">
      <c r="A27" s="3" t="s">
        <v>44</v>
      </c>
      <c r="B27" s="3">
        <v>0.1157663730960987</v>
      </c>
      <c r="C27" s="3">
        <v>6.4037112351035E-2</v>
      </c>
      <c r="D27" s="3">
        <v>1.807801270948902</v>
      </c>
      <c r="E27" s="3">
        <v>9.3820626860009221E-2</v>
      </c>
      <c r="F27" s="3">
        <v>-2.2577397277463676E-2</v>
      </c>
      <c r="G27" s="3">
        <v>0.2541101434696611</v>
      </c>
      <c r="H27" s="3">
        <v>-2.2577397277463676E-2</v>
      </c>
      <c r="I27" s="3">
        <v>0.2541101434696611</v>
      </c>
    </row>
    <row r="28" spans="1:9" ht="15.75" thickBot="1" x14ac:dyDescent="0.3">
      <c r="A28" s="4" t="s">
        <v>45</v>
      </c>
      <c r="B28" s="4">
        <v>31.094085888731303</v>
      </c>
      <c r="C28" s="4">
        <v>136.27255745237977</v>
      </c>
      <c r="D28" s="4">
        <v>0.22817569780766081</v>
      </c>
      <c r="E28" s="4">
        <v>0.82305945791393031</v>
      </c>
      <c r="F28" s="4">
        <v>-263.30487596741511</v>
      </c>
      <c r="G28" s="4">
        <v>325.49304774487769</v>
      </c>
      <c r="H28" s="4">
        <v>-263.30487596741511</v>
      </c>
      <c r="I28" s="4">
        <v>325.49304774487769</v>
      </c>
    </row>
    <row r="32" spans="1:9" x14ac:dyDescent="0.25">
      <c r="A32" t="s">
        <v>70</v>
      </c>
      <c r="F32" t="s">
        <v>75</v>
      </c>
    </row>
    <row r="33" spans="1:7" ht="15.75" thickBot="1" x14ac:dyDescent="0.3"/>
    <row r="34" spans="1:7" x14ac:dyDescent="0.25">
      <c r="A34" s="5" t="s">
        <v>71</v>
      </c>
      <c r="B34" s="5" t="s">
        <v>79</v>
      </c>
      <c r="C34" s="5" t="s">
        <v>73</v>
      </c>
      <c r="D34" s="5" t="s">
        <v>74</v>
      </c>
      <c r="F34" s="5" t="s">
        <v>76</v>
      </c>
      <c r="G34" s="5" t="s">
        <v>34</v>
      </c>
    </row>
    <row r="35" spans="1:7" x14ac:dyDescent="0.25">
      <c r="A35" s="3">
        <v>1</v>
      </c>
      <c r="B35" s="3">
        <v>808958.66084652627</v>
      </c>
      <c r="C35" s="3">
        <v>-170508.06084652629</v>
      </c>
      <c r="D35" s="3">
        <v>-0.78717009022366491</v>
      </c>
      <c r="F35" s="3">
        <v>2</v>
      </c>
      <c r="G35" s="3">
        <v>638450.6</v>
      </c>
    </row>
    <row r="36" spans="1:7" x14ac:dyDescent="0.25">
      <c r="A36" s="3">
        <v>2</v>
      </c>
      <c r="B36" s="3">
        <v>1060855.0125798672</v>
      </c>
      <c r="C36" s="3">
        <v>-271388.09257986711</v>
      </c>
      <c r="D36" s="3">
        <v>-1.2528943691055676</v>
      </c>
      <c r="F36" s="3">
        <v>6</v>
      </c>
      <c r="G36" s="3">
        <v>789466.92</v>
      </c>
    </row>
    <row r="37" spans="1:7" x14ac:dyDescent="0.25">
      <c r="A37" s="3">
        <v>3</v>
      </c>
      <c r="B37" s="3">
        <v>1159270.8336755689</v>
      </c>
      <c r="C37" s="3">
        <v>-197213.83367556892</v>
      </c>
      <c r="D37" s="3">
        <v>-0.91046036461281532</v>
      </c>
      <c r="F37" s="3">
        <v>10</v>
      </c>
      <c r="G37" s="3">
        <v>962057</v>
      </c>
    </row>
    <row r="38" spans="1:7" x14ac:dyDescent="0.25">
      <c r="A38" s="3">
        <v>4</v>
      </c>
      <c r="B38" s="3">
        <v>1287591.3210451496</v>
      </c>
      <c r="C38" s="3">
        <v>105940.87895485037</v>
      </c>
      <c r="D38" s="3">
        <v>0.48908826263836352</v>
      </c>
      <c r="F38" s="3">
        <v>14</v>
      </c>
      <c r="G38" s="3">
        <v>1393532.2</v>
      </c>
    </row>
    <row r="39" spans="1:7" x14ac:dyDescent="0.25">
      <c r="A39" s="3">
        <v>5</v>
      </c>
      <c r="B39" s="3">
        <v>1728412.6251028578</v>
      </c>
      <c r="C39" s="3">
        <v>42660.374897142174</v>
      </c>
      <c r="D39" s="3">
        <v>0.19694653138413723</v>
      </c>
      <c r="F39" s="3">
        <v>18</v>
      </c>
      <c r="G39" s="3">
        <v>1771073</v>
      </c>
    </row>
    <row r="40" spans="1:7" x14ac:dyDescent="0.25">
      <c r="A40" s="3">
        <v>6</v>
      </c>
      <c r="B40" s="3">
        <v>1901743.808006634</v>
      </c>
      <c r="C40" s="3">
        <v>246869.99199336581</v>
      </c>
      <c r="D40" s="3">
        <v>1.1397037354488933</v>
      </c>
      <c r="F40" s="3">
        <v>22</v>
      </c>
      <c r="G40" s="3">
        <v>2148613.7999999998</v>
      </c>
    </row>
    <row r="41" spans="1:7" x14ac:dyDescent="0.25">
      <c r="A41" s="3">
        <v>7</v>
      </c>
      <c r="B41" s="3">
        <v>2362488.6758450847</v>
      </c>
      <c r="C41" s="3">
        <v>163665.92415491538</v>
      </c>
      <c r="D41" s="3">
        <v>0.75558257858275857</v>
      </c>
      <c r="F41" s="3">
        <v>26</v>
      </c>
      <c r="G41" s="3">
        <v>2526154.6</v>
      </c>
    </row>
    <row r="42" spans="1:7" x14ac:dyDescent="0.25">
      <c r="A42" s="3">
        <v>8</v>
      </c>
      <c r="B42" s="3">
        <v>2961056.187920549</v>
      </c>
      <c r="C42" s="3">
        <v>158376.81207945105</v>
      </c>
      <c r="D42" s="3">
        <v>0.73116478385225714</v>
      </c>
      <c r="F42" s="3">
        <v>30</v>
      </c>
      <c r="G42" s="3">
        <v>3119433</v>
      </c>
    </row>
    <row r="43" spans="1:7" x14ac:dyDescent="0.25">
      <c r="A43" s="3">
        <v>9</v>
      </c>
      <c r="B43" s="3">
        <v>3684895.8069271729</v>
      </c>
      <c r="C43" s="3">
        <v>46598.193072827067</v>
      </c>
      <c r="D43" s="3">
        <v>0.2151259222777345</v>
      </c>
      <c r="F43" s="3">
        <v>34</v>
      </c>
      <c r="G43" s="3">
        <v>3731494</v>
      </c>
    </row>
    <row r="44" spans="1:7" x14ac:dyDescent="0.25">
      <c r="A44" s="3">
        <v>10</v>
      </c>
      <c r="B44" s="3">
        <v>4020320.0331827402</v>
      </c>
      <c r="C44" s="3">
        <v>432854.96681725979</v>
      </c>
      <c r="D44" s="3">
        <v>1.9983247806096052</v>
      </c>
      <c r="F44" s="3">
        <v>38</v>
      </c>
      <c r="G44" s="3">
        <v>4305879</v>
      </c>
    </row>
    <row r="45" spans="1:7" x14ac:dyDescent="0.25">
      <c r="A45" s="3">
        <v>11</v>
      </c>
      <c r="B45" s="3">
        <v>4622481.2517293477</v>
      </c>
      <c r="C45" s="3">
        <v>-316602.25172934774</v>
      </c>
      <c r="D45" s="3">
        <v>-1.4616307394588695</v>
      </c>
      <c r="F45" s="3">
        <v>42</v>
      </c>
      <c r="G45" s="3">
        <v>4453175</v>
      </c>
    </row>
    <row r="46" spans="1:7" x14ac:dyDescent="0.25">
      <c r="A46" s="3">
        <v>12</v>
      </c>
      <c r="B46" s="3">
        <v>5374030.0472498862</v>
      </c>
      <c r="C46" s="3">
        <v>75017.952750113793</v>
      </c>
      <c r="D46" s="3">
        <v>0.34632901425026524</v>
      </c>
      <c r="F46" s="3">
        <v>46</v>
      </c>
      <c r="G46" s="3">
        <v>5449048</v>
      </c>
    </row>
    <row r="47" spans="1:7" x14ac:dyDescent="0.25">
      <c r="A47" s="3">
        <v>13</v>
      </c>
      <c r="B47" s="3">
        <v>6355290.0091848755</v>
      </c>
      <c r="C47" s="3">
        <v>-296471.00918487553</v>
      </c>
      <c r="D47" s="3">
        <v>-1.3686925409281252</v>
      </c>
      <c r="F47" s="3">
        <v>50</v>
      </c>
      <c r="G47" s="3">
        <v>6058819</v>
      </c>
    </row>
    <row r="48" spans="1:7" x14ac:dyDescent="0.25">
      <c r="A48" s="3">
        <v>14</v>
      </c>
      <c r="B48" s="3">
        <v>6606834.3684180453</v>
      </c>
      <c r="C48" s="3">
        <v>-33090.368418045342</v>
      </c>
      <c r="D48" s="3">
        <v>-0.1527654948619265</v>
      </c>
      <c r="F48" s="3">
        <v>54</v>
      </c>
      <c r="G48" s="3">
        <v>6573744</v>
      </c>
    </row>
    <row r="49" spans="1:7" x14ac:dyDescent="0.25">
      <c r="A49" s="3">
        <v>15</v>
      </c>
      <c r="B49" s="3">
        <v>7135409.9241630016</v>
      </c>
      <c r="C49" s="3">
        <v>-136934.92416300159</v>
      </c>
      <c r="D49" s="3">
        <v>-0.63217584009229355</v>
      </c>
      <c r="F49" s="3">
        <v>58</v>
      </c>
      <c r="G49" s="3">
        <v>6998475</v>
      </c>
    </row>
    <row r="50" spans="1:7" x14ac:dyDescent="0.25">
      <c r="A50" s="3">
        <v>16</v>
      </c>
      <c r="B50" s="3">
        <v>7611798.9434771007</v>
      </c>
      <c r="C50" s="3">
        <v>318302.05652289931</v>
      </c>
      <c r="D50" s="3">
        <v>1.4694780839542534</v>
      </c>
      <c r="F50" s="3">
        <v>62</v>
      </c>
      <c r="G50" s="3">
        <v>7930101</v>
      </c>
    </row>
    <row r="51" spans="1:7" x14ac:dyDescent="0.25">
      <c r="A51" s="3">
        <v>17</v>
      </c>
      <c r="B51" s="3">
        <v>8287165.4735019095</v>
      </c>
      <c r="C51" s="3">
        <v>-197284.47350190952</v>
      </c>
      <c r="D51" s="3">
        <v>-0.91078648150252628</v>
      </c>
      <c r="F51" s="3">
        <v>66</v>
      </c>
      <c r="G51" s="3">
        <v>8089881</v>
      </c>
    </row>
    <row r="52" spans="1:7" x14ac:dyDescent="0.25">
      <c r="A52" s="3">
        <v>18</v>
      </c>
      <c r="B52" s="3">
        <v>8893462.7475549486</v>
      </c>
      <c r="C52" s="3">
        <v>15273.922445051372</v>
      </c>
      <c r="D52" s="3">
        <v>7.0513821161583473E-2</v>
      </c>
      <c r="F52" s="3">
        <v>70</v>
      </c>
      <c r="G52" s="3">
        <v>8908736.6699999999</v>
      </c>
    </row>
    <row r="53" spans="1:7" x14ac:dyDescent="0.25">
      <c r="A53" s="3">
        <v>19</v>
      </c>
      <c r="B53" s="3">
        <v>9332795.9845077097</v>
      </c>
      <c r="C53" s="3">
        <v>-139787.684507709</v>
      </c>
      <c r="D53" s="3">
        <v>-0.64534593660726769</v>
      </c>
      <c r="F53" s="3">
        <v>74</v>
      </c>
      <c r="G53" s="3">
        <v>9193008.3000000007</v>
      </c>
    </row>
    <row r="54" spans="1:7" x14ac:dyDescent="0.25">
      <c r="A54" s="3">
        <v>20</v>
      </c>
      <c r="B54" s="3">
        <v>10019018.638631333</v>
      </c>
      <c r="C54" s="3">
        <v>-242753.85863133334</v>
      </c>
      <c r="D54" s="3">
        <v>-1.1207011319715119</v>
      </c>
      <c r="F54" s="3">
        <v>78</v>
      </c>
      <c r="G54" s="3">
        <v>9776264.7799999993</v>
      </c>
    </row>
    <row r="55" spans="1:7" x14ac:dyDescent="0.25">
      <c r="A55" s="3">
        <v>21</v>
      </c>
      <c r="B55" s="3">
        <v>10204752.684173584</v>
      </c>
      <c r="C55" s="3">
        <v>335231.90582641587</v>
      </c>
      <c r="D55" s="3">
        <v>1.5476366820730689</v>
      </c>
      <c r="F55" s="3">
        <v>82</v>
      </c>
      <c r="G55" s="3">
        <v>10539984.59</v>
      </c>
    </row>
    <row r="56" spans="1:7" x14ac:dyDescent="0.25">
      <c r="A56" s="3">
        <v>22</v>
      </c>
      <c r="B56" s="3">
        <v>11341691.23276194</v>
      </c>
      <c r="C56" s="3">
        <v>175592.22723806091</v>
      </c>
      <c r="D56" s="3">
        <v>0.81064172961283554</v>
      </c>
      <c r="F56" s="3">
        <v>86</v>
      </c>
      <c r="G56" s="3">
        <v>11517283.460000001</v>
      </c>
    </row>
    <row r="57" spans="1:7" x14ac:dyDescent="0.25">
      <c r="A57" s="3">
        <v>23</v>
      </c>
      <c r="B57" s="3">
        <v>12123651.773697475</v>
      </c>
      <c r="C57" s="3">
        <v>-251637.14369747415</v>
      </c>
      <c r="D57" s="3">
        <v>-1.1617118400417343</v>
      </c>
      <c r="F57" s="3">
        <v>90</v>
      </c>
      <c r="G57" s="3">
        <v>11872014.630000001</v>
      </c>
    </row>
    <row r="58" spans="1:7" x14ac:dyDescent="0.25">
      <c r="A58" s="3">
        <v>24</v>
      </c>
      <c r="B58" s="3">
        <v>13309544.064854974</v>
      </c>
      <c r="C58" s="3">
        <v>170011.26514502615</v>
      </c>
      <c r="D58" s="3">
        <v>0.78487657568112024</v>
      </c>
      <c r="F58" s="3">
        <v>94</v>
      </c>
      <c r="G58" s="3">
        <v>13479555.33</v>
      </c>
    </row>
    <row r="59" spans="1:7" ht="15.75" thickBot="1" x14ac:dyDescent="0.3">
      <c r="A59" s="4">
        <v>25</v>
      </c>
      <c r="B59" s="4">
        <v>14178295.120961707</v>
      </c>
      <c r="C59" s="4">
        <v>-32724.770961707458</v>
      </c>
      <c r="D59" s="4">
        <v>-0.15107767212051329</v>
      </c>
      <c r="F59" s="4">
        <v>98</v>
      </c>
      <c r="G59" s="4">
        <v>14145570.35</v>
      </c>
    </row>
  </sheetData>
  <sortState ref="G35:G59">
    <sortCondition ref="G35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8"/>
  <sheetViews>
    <sheetView workbookViewId="0">
      <selection activeCell="E27" sqref="E27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570312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0.99864041110317747</v>
      </c>
    </row>
    <row r="5" spans="1:9" x14ac:dyDescent="0.25">
      <c r="A5" s="3" t="s">
        <v>49</v>
      </c>
      <c r="B5" s="3">
        <v>0.99728267068832321</v>
      </c>
    </row>
    <row r="6" spans="1:9" x14ac:dyDescent="0.25">
      <c r="A6" s="3" t="s">
        <v>50</v>
      </c>
      <c r="B6" s="3">
        <v>0.99534172117998254</v>
      </c>
    </row>
    <row r="7" spans="1:9" x14ac:dyDescent="0.25">
      <c r="A7" s="3" t="s">
        <v>51</v>
      </c>
      <c r="B7" s="3">
        <v>283754.86564041732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10</v>
      </c>
      <c r="C12" s="3">
        <v>413704904245236.81</v>
      </c>
      <c r="D12" s="3">
        <v>41370490424523.68</v>
      </c>
      <c r="E12" s="3">
        <v>513.81175368182744</v>
      </c>
      <c r="F12" s="3">
        <v>3.5758125758254838E-16</v>
      </c>
    </row>
    <row r="13" spans="1:9" x14ac:dyDescent="0.25">
      <c r="A13" s="3" t="s">
        <v>55</v>
      </c>
      <c r="B13" s="3">
        <v>14</v>
      </c>
      <c r="C13" s="3">
        <v>1127235532844.5579</v>
      </c>
      <c r="D13" s="3">
        <v>80516823774.611282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414832139778081.37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-14915686.271278586</v>
      </c>
      <c r="C17" s="3">
        <v>7445451.9407241913</v>
      </c>
      <c r="D17" s="3">
        <v>-2.0033285272710786</v>
      </c>
      <c r="E17" s="3">
        <v>6.4892899757536315E-2</v>
      </c>
      <c r="F17" s="3">
        <v>-30884592.479275614</v>
      </c>
      <c r="G17" s="3">
        <v>1053219.9367184397</v>
      </c>
      <c r="H17" s="3">
        <v>-30884592.479275614</v>
      </c>
      <c r="I17" s="3">
        <v>1053219.9367184397</v>
      </c>
    </row>
    <row r="18" spans="1:9" x14ac:dyDescent="0.25">
      <c r="A18" s="3" t="s">
        <v>31</v>
      </c>
      <c r="B18" s="3">
        <v>0.26278594326073007</v>
      </c>
      <c r="C18" s="3">
        <v>0.2031304798758051</v>
      </c>
      <c r="D18" s="3">
        <v>1.2936805122569424</v>
      </c>
      <c r="E18" s="3">
        <v>0.21671286276153864</v>
      </c>
      <c r="F18" s="3">
        <v>-0.17288560588725216</v>
      </c>
      <c r="G18" s="3">
        <v>0.69845749240871235</v>
      </c>
      <c r="H18" s="3">
        <v>-0.17288560588725216</v>
      </c>
      <c r="I18" s="3">
        <v>0.69845749240871235</v>
      </c>
    </row>
    <row r="19" spans="1:9" x14ac:dyDescent="0.25">
      <c r="A19" s="3" t="s">
        <v>32</v>
      </c>
      <c r="B19" s="3">
        <v>-1.1403441270809593</v>
      </c>
      <c r="C19" s="3">
        <v>2.7975443288255231</v>
      </c>
      <c r="D19" s="3">
        <v>-0.40762325562851881</v>
      </c>
      <c r="E19" s="3">
        <v>0.68971513684409169</v>
      </c>
      <c r="F19" s="3">
        <v>-7.1404799624058892</v>
      </c>
      <c r="G19" s="3">
        <v>4.8597917082439714</v>
      </c>
      <c r="H19" s="3">
        <v>-7.1404799624058892</v>
      </c>
      <c r="I19" s="3">
        <v>4.8597917082439714</v>
      </c>
    </row>
    <row r="20" spans="1:9" x14ac:dyDescent="0.25">
      <c r="A20" s="3" t="s">
        <v>35</v>
      </c>
      <c r="B20" s="3">
        <v>2469.256809460634</v>
      </c>
      <c r="C20" s="3">
        <v>1282.1573331932893</v>
      </c>
      <c r="D20" s="3">
        <v>1.9258610043673834</v>
      </c>
      <c r="E20" s="3">
        <v>7.4675880076314621E-2</v>
      </c>
      <c r="F20" s="3">
        <v>-280.69717058852575</v>
      </c>
      <c r="G20" s="3">
        <v>5219.2107895097943</v>
      </c>
      <c r="H20" s="3">
        <v>-280.69717058852575</v>
      </c>
      <c r="I20" s="3">
        <v>5219.2107895097943</v>
      </c>
    </row>
    <row r="21" spans="1:9" x14ac:dyDescent="0.25">
      <c r="A21" s="3" t="s">
        <v>36</v>
      </c>
      <c r="B21" s="3">
        <v>4.6901972500360808E-2</v>
      </c>
      <c r="C21" s="3">
        <v>2.2907654658941432E-2</v>
      </c>
      <c r="D21" s="3">
        <v>2.0474366843160783</v>
      </c>
      <c r="E21" s="3">
        <v>5.9860523548536465E-2</v>
      </c>
      <c r="F21" s="3">
        <v>-2.2300602635550448E-3</v>
      </c>
      <c r="G21" s="3">
        <v>9.6034005264276662E-2</v>
      </c>
      <c r="H21" s="3">
        <v>-2.2300602635550448E-3</v>
      </c>
      <c r="I21" s="3">
        <v>9.6034005264276662E-2</v>
      </c>
    </row>
    <row r="22" spans="1:9" x14ac:dyDescent="0.25">
      <c r="A22" s="3" t="s">
        <v>37</v>
      </c>
      <c r="B22" s="3">
        <v>38229.002347868882</v>
      </c>
      <c r="C22" s="3">
        <v>25122.734350003408</v>
      </c>
      <c r="D22" s="3">
        <v>1.5216895507977894</v>
      </c>
      <c r="E22" s="3">
        <v>0.15034917882027082</v>
      </c>
      <c r="F22" s="3">
        <v>-15653.903850113784</v>
      </c>
      <c r="G22" s="3">
        <v>92111.908545851547</v>
      </c>
      <c r="H22" s="3">
        <v>-15653.903850113784</v>
      </c>
      <c r="I22" s="3">
        <v>92111.908545851547</v>
      </c>
    </row>
    <row r="23" spans="1:9" x14ac:dyDescent="0.25">
      <c r="A23" s="3" t="s">
        <v>39</v>
      </c>
      <c r="B23" s="3">
        <v>-0.34961823851827284</v>
      </c>
      <c r="C23" s="3">
        <v>0.38444389001210794</v>
      </c>
      <c r="D23" s="3">
        <v>-0.90941291460572238</v>
      </c>
      <c r="E23" s="3">
        <v>0.37852259233481544</v>
      </c>
      <c r="F23" s="3">
        <v>-1.1741683760675785</v>
      </c>
      <c r="G23" s="3">
        <v>0.47493189903103278</v>
      </c>
      <c r="H23" s="3">
        <v>-1.1741683760675785</v>
      </c>
      <c r="I23" s="3">
        <v>0.47493189903103278</v>
      </c>
    </row>
    <row r="24" spans="1:9" x14ac:dyDescent="0.25">
      <c r="A24" s="3" t="s">
        <v>40</v>
      </c>
      <c r="B24" s="3">
        <v>0.25887961753562472</v>
      </c>
      <c r="C24" s="3">
        <v>3.4876891351106729</v>
      </c>
      <c r="D24" s="3">
        <v>7.4226689222234771E-2</v>
      </c>
      <c r="E24" s="3">
        <v>0.94188016371647187</v>
      </c>
      <c r="F24" s="3">
        <v>-7.2214696110453067</v>
      </c>
      <c r="G24" s="3">
        <v>7.7392288461165561</v>
      </c>
      <c r="H24" s="3">
        <v>-7.2214696110453067</v>
      </c>
      <c r="I24" s="3">
        <v>7.7392288461165561</v>
      </c>
    </row>
    <row r="25" spans="1:9" x14ac:dyDescent="0.25">
      <c r="A25" s="3" t="s">
        <v>41</v>
      </c>
      <c r="B25" s="3">
        <v>-2.8204298221286934</v>
      </c>
      <c r="C25" s="3">
        <v>10.02889586000582</v>
      </c>
      <c r="D25" s="3">
        <v>-0.28123034295093946</v>
      </c>
      <c r="E25" s="3">
        <v>0.78264751004191302</v>
      </c>
      <c r="F25" s="3">
        <v>-24.330272157183156</v>
      </c>
      <c r="G25" s="3">
        <v>18.689412512925767</v>
      </c>
      <c r="H25" s="3">
        <v>-24.330272157183156</v>
      </c>
      <c r="I25" s="3">
        <v>18.689412512925767</v>
      </c>
    </row>
    <row r="26" spans="1:9" x14ac:dyDescent="0.25">
      <c r="A26" s="3" t="s">
        <v>44</v>
      </c>
      <c r="B26" s="3">
        <v>0.1206683092947457</v>
      </c>
      <c r="C26" s="3">
        <v>4.6446731327197323E-2</v>
      </c>
      <c r="D26" s="3">
        <v>2.5979935691209173</v>
      </c>
      <c r="E26" s="3">
        <v>2.1059404907463938E-2</v>
      </c>
      <c r="F26" s="3">
        <v>2.1049978246878029E-2</v>
      </c>
      <c r="G26" s="3">
        <v>0.22028664034261336</v>
      </c>
      <c r="H26" s="3">
        <v>2.1049978246878029E-2</v>
      </c>
      <c r="I26" s="3">
        <v>0.22028664034261336</v>
      </c>
    </row>
    <row r="27" spans="1:9" ht="15.75" thickBot="1" x14ac:dyDescent="0.3">
      <c r="A27" s="4" t="s">
        <v>45</v>
      </c>
      <c r="B27" s="4">
        <v>40.459288800116511</v>
      </c>
      <c r="C27" s="4">
        <v>105.93712888637403</v>
      </c>
      <c r="D27" s="4">
        <v>0.38191792835458388</v>
      </c>
      <c r="E27" s="4">
        <v>0.70825669577161499</v>
      </c>
      <c r="F27" s="4">
        <v>-186.75325499161119</v>
      </c>
      <c r="G27" s="4">
        <v>267.67183259184424</v>
      </c>
      <c r="H27" s="4">
        <v>-186.75325499161119</v>
      </c>
      <c r="I27" s="4">
        <v>267.67183259184424</v>
      </c>
    </row>
    <row r="31" spans="1:9" x14ac:dyDescent="0.25">
      <c r="A31" t="s">
        <v>70</v>
      </c>
      <c r="F31" t="s">
        <v>75</v>
      </c>
    </row>
    <row r="32" spans="1:9" ht="15.75" thickBot="1" x14ac:dyDescent="0.3"/>
    <row r="33" spans="1:7" x14ac:dyDescent="0.25">
      <c r="A33" s="5" t="s">
        <v>71</v>
      </c>
      <c r="B33" s="5" t="s">
        <v>79</v>
      </c>
      <c r="C33" s="5" t="s">
        <v>73</v>
      </c>
      <c r="D33" s="5" t="s">
        <v>74</v>
      </c>
      <c r="F33" s="5" t="s">
        <v>76</v>
      </c>
      <c r="G33" s="5" t="s">
        <v>34</v>
      </c>
    </row>
    <row r="34" spans="1:7" x14ac:dyDescent="0.25">
      <c r="A34" s="3">
        <v>1</v>
      </c>
      <c r="B34" s="3">
        <v>810604.28297177749</v>
      </c>
      <c r="C34" s="3">
        <v>-172153.68297177751</v>
      </c>
      <c r="D34" s="3">
        <v>-0.79435494597783973</v>
      </c>
      <c r="F34" s="3">
        <v>2</v>
      </c>
      <c r="G34" s="3">
        <v>638450.6</v>
      </c>
    </row>
    <row r="35" spans="1:7" x14ac:dyDescent="0.25">
      <c r="A35" s="3">
        <v>2</v>
      </c>
      <c r="B35" s="3">
        <v>1062197.2506714684</v>
      </c>
      <c r="C35" s="3">
        <v>-272730.3306714684</v>
      </c>
      <c r="D35" s="3">
        <v>-1.258437713020458</v>
      </c>
      <c r="F35" s="3">
        <v>6</v>
      </c>
      <c r="G35" s="3">
        <v>789466.92</v>
      </c>
    </row>
    <row r="36" spans="1:7" x14ac:dyDescent="0.25">
      <c r="A36" s="3">
        <v>3</v>
      </c>
      <c r="B36" s="3">
        <v>1161112.2898689744</v>
      </c>
      <c r="C36" s="3">
        <v>-199055.28986897436</v>
      </c>
      <c r="D36" s="3">
        <v>-0.91848487526342548</v>
      </c>
      <c r="F36" s="3">
        <v>10</v>
      </c>
      <c r="G36" s="3">
        <v>962057</v>
      </c>
    </row>
    <row r="37" spans="1:7" x14ac:dyDescent="0.25">
      <c r="A37" s="3">
        <v>4</v>
      </c>
      <c r="B37" s="3">
        <v>1287091.0487134159</v>
      </c>
      <c r="C37" s="3">
        <v>106441.15128658409</v>
      </c>
      <c r="D37" s="3">
        <v>0.49114287606576995</v>
      </c>
      <c r="F37" s="3">
        <v>14</v>
      </c>
      <c r="G37" s="3">
        <v>1393532.2</v>
      </c>
    </row>
    <row r="38" spans="1:7" x14ac:dyDescent="0.25">
      <c r="A38" s="3">
        <v>5</v>
      </c>
      <c r="B38" s="3">
        <v>1726484.7394356478</v>
      </c>
      <c r="C38" s="3">
        <v>44588.260564352153</v>
      </c>
      <c r="D38" s="3">
        <v>0.2057400382055625</v>
      </c>
      <c r="F38" s="3">
        <v>18</v>
      </c>
      <c r="G38" s="3">
        <v>1771073</v>
      </c>
    </row>
    <row r="39" spans="1:7" x14ac:dyDescent="0.25">
      <c r="A39" s="3">
        <v>6</v>
      </c>
      <c r="B39" s="3">
        <v>1898528.8236064219</v>
      </c>
      <c r="C39" s="3">
        <v>250084.97639357788</v>
      </c>
      <c r="D39" s="3">
        <v>1.1539470691751459</v>
      </c>
      <c r="F39" s="3">
        <v>22</v>
      </c>
      <c r="G39" s="3">
        <v>2148613.7999999998</v>
      </c>
    </row>
    <row r="40" spans="1:7" x14ac:dyDescent="0.25">
      <c r="A40" s="3">
        <v>7</v>
      </c>
      <c r="B40" s="3">
        <v>2358877.5617663627</v>
      </c>
      <c r="C40" s="3">
        <v>167277.03823363734</v>
      </c>
      <c r="D40" s="3">
        <v>0.77185303489090984</v>
      </c>
      <c r="F40" s="3">
        <v>26</v>
      </c>
      <c r="G40" s="3">
        <v>2526154.6</v>
      </c>
    </row>
    <row r="41" spans="1:7" x14ac:dyDescent="0.25">
      <c r="A41" s="3">
        <v>8</v>
      </c>
      <c r="B41" s="3">
        <v>2960023.6215509204</v>
      </c>
      <c r="C41" s="3">
        <v>159409.37844907958</v>
      </c>
      <c r="D41" s="3">
        <v>0.73554992272247044</v>
      </c>
      <c r="F41" s="3">
        <v>30</v>
      </c>
      <c r="G41" s="3">
        <v>3119433</v>
      </c>
    </row>
    <row r="42" spans="1:7" x14ac:dyDescent="0.25">
      <c r="A42" s="3">
        <v>9</v>
      </c>
      <c r="B42" s="3">
        <v>3686240.9575031376</v>
      </c>
      <c r="C42" s="3">
        <v>45253.042496862356</v>
      </c>
      <c r="D42" s="3">
        <v>0.20880748821284903</v>
      </c>
      <c r="F42" s="3">
        <v>34</v>
      </c>
      <c r="G42" s="3">
        <v>3731494</v>
      </c>
    </row>
    <row r="43" spans="1:7" x14ac:dyDescent="0.25">
      <c r="A43" s="3">
        <v>10</v>
      </c>
      <c r="B43" s="3">
        <v>4027416.417574665</v>
      </c>
      <c r="C43" s="3">
        <v>425758.58242533496</v>
      </c>
      <c r="D43" s="3">
        <v>1.9645437141041175</v>
      </c>
      <c r="F43" s="3">
        <v>38</v>
      </c>
      <c r="G43" s="3">
        <v>4305879</v>
      </c>
    </row>
    <row r="44" spans="1:7" x14ac:dyDescent="0.25">
      <c r="A44" s="3">
        <v>11</v>
      </c>
      <c r="B44" s="3">
        <v>4626000.6740239607</v>
      </c>
      <c r="C44" s="3">
        <v>-320121.67402396072</v>
      </c>
      <c r="D44" s="3">
        <v>-1.4771117915457359</v>
      </c>
      <c r="F44" s="3">
        <v>42</v>
      </c>
      <c r="G44" s="3">
        <v>4453175</v>
      </c>
    </row>
    <row r="45" spans="1:7" x14ac:dyDescent="0.25">
      <c r="A45" s="3">
        <v>12</v>
      </c>
      <c r="B45" s="3">
        <v>5357601.4846083885</v>
      </c>
      <c r="C45" s="3">
        <v>91446.515391611494</v>
      </c>
      <c r="D45" s="3">
        <v>0.42195432906116703</v>
      </c>
      <c r="F45" s="3">
        <v>46</v>
      </c>
      <c r="G45" s="3">
        <v>5449048</v>
      </c>
    </row>
    <row r="46" spans="1:7" x14ac:dyDescent="0.25">
      <c r="A46" s="3">
        <v>13</v>
      </c>
      <c r="B46" s="3">
        <v>6371039.8826861745</v>
      </c>
      <c r="C46" s="3">
        <v>-312220.88268617447</v>
      </c>
      <c r="D46" s="3">
        <v>-1.4406558031058125</v>
      </c>
      <c r="F46" s="3">
        <v>50</v>
      </c>
      <c r="G46" s="3">
        <v>6058819</v>
      </c>
    </row>
    <row r="47" spans="1:7" x14ac:dyDescent="0.25">
      <c r="A47" s="3">
        <v>14</v>
      </c>
      <c r="B47" s="3">
        <v>6615842.2154401671</v>
      </c>
      <c r="C47" s="3">
        <v>-42098.215440167114</v>
      </c>
      <c r="D47" s="3">
        <v>-0.19425042249731966</v>
      </c>
      <c r="F47" s="3">
        <v>54</v>
      </c>
      <c r="G47" s="3">
        <v>6573744</v>
      </c>
    </row>
    <row r="48" spans="1:7" x14ac:dyDescent="0.25">
      <c r="A48" s="3">
        <v>15</v>
      </c>
      <c r="B48" s="3">
        <v>7128248.8218158362</v>
      </c>
      <c r="C48" s="3">
        <v>-129773.82181583624</v>
      </c>
      <c r="D48" s="3">
        <v>-0.59880494822034203</v>
      </c>
      <c r="F48" s="3">
        <v>58</v>
      </c>
      <c r="G48" s="3">
        <v>6998475</v>
      </c>
    </row>
    <row r="49" spans="1:7" x14ac:dyDescent="0.25">
      <c r="A49" s="3">
        <v>16</v>
      </c>
      <c r="B49" s="3">
        <v>7609870.2067327257</v>
      </c>
      <c r="C49" s="3">
        <v>320230.79326727428</v>
      </c>
      <c r="D49" s="3">
        <v>1.4776152917272667</v>
      </c>
      <c r="F49" s="3">
        <v>62</v>
      </c>
      <c r="G49" s="3">
        <v>7930101</v>
      </c>
    </row>
    <row r="50" spans="1:7" x14ac:dyDescent="0.25">
      <c r="A50" s="3">
        <v>17</v>
      </c>
      <c r="B50" s="3">
        <v>8274470.4506814526</v>
      </c>
      <c r="C50" s="3">
        <v>-184589.45068145264</v>
      </c>
      <c r="D50" s="3">
        <v>-0.85173631253757465</v>
      </c>
      <c r="F50" s="3">
        <v>66</v>
      </c>
      <c r="G50" s="3">
        <v>8089881</v>
      </c>
    </row>
    <row r="51" spans="1:7" x14ac:dyDescent="0.25">
      <c r="A51" s="3">
        <v>18</v>
      </c>
      <c r="B51" s="3">
        <v>8896222.9016658459</v>
      </c>
      <c r="C51" s="3">
        <v>12513.76833415404</v>
      </c>
      <c r="D51" s="3">
        <v>5.7741278591674022E-2</v>
      </c>
      <c r="F51" s="3">
        <v>70</v>
      </c>
      <c r="G51" s="3">
        <v>8908736.6699999999</v>
      </c>
    </row>
    <row r="52" spans="1:7" x14ac:dyDescent="0.25">
      <c r="A52" s="3">
        <v>19</v>
      </c>
      <c r="B52" s="3">
        <v>9341771.920164831</v>
      </c>
      <c r="C52" s="3">
        <v>-148763.62016483024</v>
      </c>
      <c r="D52" s="3">
        <v>-0.68642805323470368</v>
      </c>
      <c r="F52" s="3">
        <v>74</v>
      </c>
      <c r="G52" s="3">
        <v>9193008.3000000007</v>
      </c>
    </row>
    <row r="53" spans="1:7" x14ac:dyDescent="0.25">
      <c r="A53" s="3">
        <v>20</v>
      </c>
      <c r="B53" s="3">
        <v>10008140.945342185</v>
      </c>
      <c r="C53" s="3">
        <v>-231876.16534218565</v>
      </c>
      <c r="D53" s="3">
        <v>-1.0699276112735649</v>
      </c>
      <c r="F53" s="3">
        <v>78</v>
      </c>
      <c r="G53" s="3">
        <v>9776264.7799999993</v>
      </c>
    </row>
    <row r="54" spans="1:7" x14ac:dyDescent="0.25">
      <c r="A54" s="3">
        <v>21</v>
      </c>
      <c r="B54" s="3">
        <v>10210976.44234571</v>
      </c>
      <c r="C54" s="3">
        <v>329008.14765428938</v>
      </c>
      <c r="D54" s="3">
        <v>1.5181159348129496</v>
      </c>
      <c r="F54" s="3">
        <v>82</v>
      </c>
      <c r="G54" s="3">
        <v>10539984.59</v>
      </c>
    </row>
    <row r="55" spans="1:7" x14ac:dyDescent="0.25">
      <c r="A55" s="3">
        <v>22</v>
      </c>
      <c r="B55" s="3">
        <v>11340479.530702882</v>
      </c>
      <c r="C55" s="3">
        <v>176803.92929711938</v>
      </c>
      <c r="D55" s="3">
        <v>0.81581220500816887</v>
      </c>
      <c r="F55" s="3">
        <v>86</v>
      </c>
      <c r="G55" s="3">
        <v>11517283.460000001</v>
      </c>
    </row>
    <row r="56" spans="1:7" x14ac:dyDescent="0.25">
      <c r="A56" s="3">
        <v>23</v>
      </c>
      <c r="B56" s="3">
        <v>12122237.875855101</v>
      </c>
      <c r="C56" s="3">
        <v>-250223.24585510045</v>
      </c>
      <c r="D56" s="3">
        <v>-1.1545850748729745</v>
      </c>
      <c r="F56" s="3">
        <v>90</v>
      </c>
      <c r="G56" s="3">
        <v>11872014.630000001</v>
      </c>
    </row>
    <row r="57" spans="1:7" x14ac:dyDescent="0.25">
      <c r="A57" s="3">
        <v>24</v>
      </c>
      <c r="B57" s="3">
        <v>13311636.705807066</v>
      </c>
      <c r="C57" s="3">
        <v>167918.62419293448</v>
      </c>
      <c r="D57" s="3">
        <v>0.77481345357751541</v>
      </c>
      <c r="F57" s="3">
        <v>94</v>
      </c>
      <c r="G57" s="3">
        <v>13479555.33</v>
      </c>
    </row>
    <row r="58" spans="1:7" ht="15.75" thickBot="1" x14ac:dyDescent="0.3">
      <c r="A58" s="4">
        <v>25</v>
      </c>
      <c r="B58" s="4">
        <v>14178698.178464834</v>
      </c>
      <c r="C58" s="4">
        <v>-33127.82846483402</v>
      </c>
      <c r="D58" s="4">
        <v>-0.15285908460558717</v>
      </c>
      <c r="F58" s="4">
        <v>98</v>
      </c>
      <c r="G58" s="4">
        <v>14145570.35</v>
      </c>
    </row>
  </sheetData>
  <sortState ref="G34:G58">
    <sortCondition ref="G34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7"/>
  <sheetViews>
    <sheetView workbookViewId="0">
      <selection activeCell="E26" sqref="E26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710937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0.99862623625944014</v>
      </c>
    </row>
    <row r="5" spans="1:9" x14ac:dyDescent="0.25">
      <c r="A5" s="3" t="s">
        <v>49</v>
      </c>
      <c r="B5" s="3">
        <v>0.9972543597456951</v>
      </c>
    </row>
    <row r="6" spans="1:9" x14ac:dyDescent="0.25">
      <c r="A6" s="3" t="s">
        <v>50</v>
      </c>
      <c r="B6" s="3">
        <v>0.99560697559311206</v>
      </c>
    </row>
    <row r="7" spans="1:9" x14ac:dyDescent="0.25">
      <c r="A7" s="3" t="s">
        <v>51</v>
      </c>
      <c r="B7" s="3">
        <v>275557.5949179111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9</v>
      </c>
      <c r="C12" s="3">
        <v>413693159956327.25</v>
      </c>
      <c r="D12" s="3">
        <v>45965906661814.141</v>
      </c>
      <c r="E12" s="3">
        <v>605.35629056652135</v>
      </c>
      <c r="F12" s="3">
        <v>1.4943690605947894E-17</v>
      </c>
    </row>
    <row r="13" spans="1:9" x14ac:dyDescent="0.25">
      <c r="A13" s="3" t="s">
        <v>55</v>
      </c>
      <c r="B13" s="3">
        <v>15</v>
      </c>
      <c r="C13" s="3">
        <v>1138979821754.1536</v>
      </c>
      <c r="D13" s="3">
        <v>75931988116.943573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414832139778081.37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-15369398.88517531</v>
      </c>
      <c r="C17" s="3">
        <v>7137731.6258639442</v>
      </c>
      <c r="D17" s="3">
        <v>-2.1532609645175631</v>
      </c>
      <c r="E17" s="3">
        <v>4.7977334992791699E-2</v>
      </c>
      <c r="F17" s="3">
        <v>-30583113.715450644</v>
      </c>
      <c r="G17" s="3">
        <v>-155684.05489997752</v>
      </c>
      <c r="H17" s="3">
        <v>-30583113.715450644</v>
      </c>
      <c r="I17" s="3">
        <v>-155684.05489997752</v>
      </c>
    </row>
    <row r="18" spans="1:9" x14ac:dyDescent="0.25">
      <c r="A18" s="3" t="s">
        <v>31</v>
      </c>
      <c r="B18" s="3">
        <v>0.31120834468458797</v>
      </c>
      <c r="C18" s="3">
        <v>0.15411918965578583</v>
      </c>
      <c r="D18" s="3">
        <v>2.0192705748041466</v>
      </c>
      <c r="E18" s="3">
        <v>6.1699773686253012E-2</v>
      </c>
      <c r="F18" s="3">
        <v>-1.7288932069277396E-2</v>
      </c>
      <c r="G18" s="3">
        <v>0.63970562143845333</v>
      </c>
      <c r="H18" s="3">
        <v>-1.7288932069277396E-2</v>
      </c>
      <c r="I18" s="3">
        <v>0.63970562143845333</v>
      </c>
    </row>
    <row r="19" spans="1:9" x14ac:dyDescent="0.25">
      <c r="A19" s="3" t="s">
        <v>32</v>
      </c>
      <c r="B19" s="3">
        <v>-0.87150732048007939</v>
      </c>
      <c r="C19" s="3">
        <v>2.6293210121582518</v>
      </c>
      <c r="D19" s="3">
        <v>-0.33145717713818112</v>
      </c>
      <c r="E19" s="3">
        <v>0.74488475838686929</v>
      </c>
      <c r="F19" s="3">
        <v>-6.4757723969755503</v>
      </c>
      <c r="G19" s="3">
        <v>4.7327577560153919</v>
      </c>
      <c r="H19" s="3">
        <v>-6.4757723969755503</v>
      </c>
      <c r="I19" s="3">
        <v>4.7327577560153919</v>
      </c>
    </row>
    <row r="20" spans="1:9" x14ac:dyDescent="0.25">
      <c r="A20" s="3" t="s">
        <v>35</v>
      </c>
      <c r="B20" s="3">
        <v>2540.6817007255963</v>
      </c>
      <c r="C20" s="3">
        <v>1231.8012915429867</v>
      </c>
      <c r="D20" s="3">
        <v>2.062574311432221</v>
      </c>
      <c r="E20" s="3">
        <v>5.6914481806532712E-2</v>
      </c>
      <c r="F20" s="3">
        <v>-84.840602353645863</v>
      </c>
      <c r="G20" s="3">
        <v>5166.2040038048381</v>
      </c>
      <c r="H20" s="3">
        <v>-84.840602353645863</v>
      </c>
      <c r="I20" s="3">
        <v>5166.2040038048381</v>
      </c>
    </row>
    <row r="21" spans="1:9" x14ac:dyDescent="0.25">
      <c r="A21" s="3" t="s">
        <v>36</v>
      </c>
      <c r="B21" s="3">
        <v>4.9401167668932482E-2</v>
      </c>
      <c r="C21" s="3">
        <v>2.1318921990779342E-2</v>
      </c>
      <c r="D21" s="3">
        <v>2.3172451069664315</v>
      </c>
      <c r="E21" s="3">
        <v>3.5035618356421064E-2</v>
      </c>
      <c r="F21" s="3">
        <v>3.9609610798615746E-3</v>
      </c>
      <c r="G21" s="3">
        <v>9.4841374258003389E-2</v>
      </c>
      <c r="H21" s="3">
        <v>3.9609610798615746E-3</v>
      </c>
      <c r="I21" s="3">
        <v>9.4841374258003389E-2</v>
      </c>
    </row>
    <row r="22" spans="1:9" x14ac:dyDescent="0.25">
      <c r="A22" s="3" t="s">
        <v>37</v>
      </c>
      <c r="B22" s="3">
        <v>40959.436189872795</v>
      </c>
      <c r="C22" s="3">
        <v>23388.261606328306</v>
      </c>
      <c r="D22" s="3">
        <v>1.7512817702872858</v>
      </c>
      <c r="E22" s="3">
        <v>0.10031288275497761</v>
      </c>
      <c r="F22" s="3">
        <v>-8891.4633823687836</v>
      </c>
      <c r="G22" s="3">
        <v>90810.33576211438</v>
      </c>
      <c r="H22" s="3">
        <v>-8891.4633823687836</v>
      </c>
      <c r="I22" s="3">
        <v>90810.33576211438</v>
      </c>
    </row>
    <row r="23" spans="1:9" x14ac:dyDescent="0.25">
      <c r="A23" s="3" t="s">
        <v>39</v>
      </c>
      <c r="B23" s="3">
        <v>-0.33146689644626082</v>
      </c>
      <c r="C23" s="3">
        <v>0.37047399363427042</v>
      </c>
      <c r="D23" s="3">
        <v>-0.89471029584193384</v>
      </c>
      <c r="E23" s="3">
        <v>0.38507399345100146</v>
      </c>
      <c r="F23" s="3">
        <v>-1.121113521819741</v>
      </c>
      <c r="G23" s="3">
        <v>0.45817972892721948</v>
      </c>
      <c r="H23" s="3">
        <v>-1.121113521819741</v>
      </c>
      <c r="I23" s="3">
        <v>0.45817972892721948</v>
      </c>
    </row>
    <row r="24" spans="1:9" x14ac:dyDescent="0.25">
      <c r="A24" s="3" t="s">
        <v>40</v>
      </c>
      <c r="B24" s="3">
        <v>0.54417797980565508</v>
      </c>
      <c r="C24" s="3">
        <v>3.3083337065108269</v>
      </c>
      <c r="D24" s="3">
        <v>0.16448702823862915</v>
      </c>
      <c r="E24" s="3">
        <v>0.87154381770240663</v>
      </c>
      <c r="F24" s="3">
        <v>-6.5073683954969308</v>
      </c>
      <c r="G24" s="3">
        <v>7.5957243551082403</v>
      </c>
      <c r="H24" s="3">
        <v>-6.5073683954969308</v>
      </c>
      <c r="I24" s="3">
        <v>7.5957243551082403</v>
      </c>
    </row>
    <row r="25" spans="1:9" x14ac:dyDescent="0.25">
      <c r="A25" s="3" t="s">
        <v>41</v>
      </c>
      <c r="B25" s="3">
        <v>-4.8990523314989938</v>
      </c>
      <c r="C25" s="3">
        <v>8.1802505227676985</v>
      </c>
      <c r="D25" s="3">
        <v>-0.5988878113040299</v>
      </c>
      <c r="E25" s="3">
        <v>0.55818460079088816</v>
      </c>
      <c r="F25" s="3">
        <v>-22.334843590817307</v>
      </c>
      <c r="G25" s="3">
        <v>12.536738927819322</v>
      </c>
      <c r="H25" s="3">
        <v>-22.334843590817307</v>
      </c>
      <c r="I25" s="3">
        <v>12.536738927819322</v>
      </c>
    </row>
    <row r="26" spans="1:9" ht="15.75" thickBot="1" x14ac:dyDescent="0.3">
      <c r="A26" s="4" t="s">
        <v>44</v>
      </c>
      <c r="B26" s="4">
        <v>0.12466524710358533</v>
      </c>
      <c r="C26" s="4">
        <v>4.3945056440780936E-2</v>
      </c>
      <c r="D26" s="4">
        <v>2.8368434859466056</v>
      </c>
      <c r="E26" s="4">
        <v>1.249454260617347E-2</v>
      </c>
      <c r="F26" s="4">
        <v>3.099857652328418E-2</v>
      </c>
      <c r="G26" s="4">
        <v>0.21833191768388649</v>
      </c>
      <c r="H26" s="4">
        <v>3.099857652328418E-2</v>
      </c>
      <c r="I26" s="4">
        <v>0.21833191768388649</v>
      </c>
    </row>
    <row r="30" spans="1:9" x14ac:dyDescent="0.25">
      <c r="A30" t="s">
        <v>70</v>
      </c>
      <c r="F30" t="s">
        <v>75</v>
      </c>
    </row>
    <row r="31" spans="1:9" ht="15.75" thickBot="1" x14ac:dyDescent="0.3"/>
    <row r="32" spans="1:9" x14ac:dyDescent="0.25">
      <c r="A32" s="5" t="s">
        <v>71</v>
      </c>
      <c r="B32" s="5" t="s">
        <v>79</v>
      </c>
      <c r="C32" s="5" t="s">
        <v>73</v>
      </c>
      <c r="D32" s="5" t="s">
        <v>74</v>
      </c>
      <c r="F32" s="5" t="s">
        <v>76</v>
      </c>
      <c r="G32" s="5" t="s">
        <v>34</v>
      </c>
    </row>
    <row r="33" spans="1:7" x14ac:dyDescent="0.25">
      <c r="A33" s="3">
        <v>1</v>
      </c>
      <c r="B33" s="3">
        <v>808885.5824781335</v>
      </c>
      <c r="C33" s="3">
        <v>-170434.98247813352</v>
      </c>
      <c r="D33" s="3">
        <v>-0.78235947408722073</v>
      </c>
      <c r="F33" s="3">
        <v>2</v>
      </c>
      <c r="G33" s="3">
        <v>638450.6</v>
      </c>
    </row>
    <row r="34" spans="1:7" x14ac:dyDescent="0.25">
      <c r="A34" s="3">
        <v>2</v>
      </c>
      <c r="B34" s="3">
        <v>1061433.5585897248</v>
      </c>
      <c r="C34" s="3">
        <v>-271966.63858972478</v>
      </c>
      <c r="D34" s="3">
        <v>-1.248427249163035</v>
      </c>
      <c r="F34" s="3">
        <v>6</v>
      </c>
      <c r="G34" s="3">
        <v>789466.92</v>
      </c>
    </row>
    <row r="35" spans="1:7" x14ac:dyDescent="0.25">
      <c r="A35" s="3">
        <v>3</v>
      </c>
      <c r="B35" s="3">
        <v>1151512.540983113</v>
      </c>
      <c r="C35" s="3">
        <v>-189455.54098311299</v>
      </c>
      <c r="D35" s="3">
        <v>-0.86967085777401842</v>
      </c>
      <c r="F35" s="3">
        <v>10</v>
      </c>
      <c r="G35" s="3">
        <v>962057</v>
      </c>
    </row>
    <row r="36" spans="1:7" x14ac:dyDescent="0.25">
      <c r="A36" s="3">
        <v>4</v>
      </c>
      <c r="B36" s="3">
        <v>1272969.167072223</v>
      </c>
      <c r="C36" s="3">
        <v>120563.03292777692</v>
      </c>
      <c r="D36" s="3">
        <v>0.55342881880389416</v>
      </c>
      <c r="F36" s="3">
        <v>14</v>
      </c>
      <c r="G36" s="3">
        <v>1393532.2</v>
      </c>
    </row>
    <row r="37" spans="1:7" x14ac:dyDescent="0.25">
      <c r="A37" s="3">
        <v>5</v>
      </c>
      <c r="B37" s="3">
        <v>1719816.0022633274</v>
      </c>
      <c r="C37" s="3">
        <v>51256.997736672638</v>
      </c>
      <c r="D37" s="3">
        <v>0.23528853765510258</v>
      </c>
      <c r="F37" s="3">
        <v>18</v>
      </c>
      <c r="G37" s="3">
        <v>1771073</v>
      </c>
    </row>
    <row r="38" spans="1:7" x14ac:dyDescent="0.25">
      <c r="A38" s="3">
        <v>6</v>
      </c>
      <c r="B38" s="3">
        <v>1887555.4197251273</v>
      </c>
      <c r="C38" s="3">
        <v>261058.38027487253</v>
      </c>
      <c r="D38" s="3">
        <v>1.198354317454251</v>
      </c>
      <c r="F38" s="3">
        <v>22</v>
      </c>
      <c r="G38" s="3">
        <v>2148613.7999999998</v>
      </c>
    </row>
    <row r="39" spans="1:7" x14ac:dyDescent="0.25">
      <c r="A39" s="3">
        <v>7</v>
      </c>
      <c r="B39" s="3">
        <v>2357239.0535601228</v>
      </c>
      <c r="C39" s="3">
        <v>168915.54643987725</v>
      </c>
      <c r="D39" s="3">
        <v>0.77538470187487951</v>
      </c>
      <c r="F39" s="3">
        <v>26</v>
      </c>
      <c r="G39" s="3">
        <v>2526154.6</v>
      </c>
    </row>
    <row r="40" spans="1:7" x14ac:dyDescent="0.25">
      <c r="A40" s="3">
        <v>8</v>
      </c>
      <c r="B40" s="3">
        <v>2986409.7664886713</v>
      </c>
      <c r="C40" s="3">
        <v>133023.2335113287</v>
      </c>
      <c r="D40" s="3">
        <v>0.61062573832022371</v>
      </c>
      <c r="F40" s="3">
        <v>30</v>
      </c>
      <c r="G40" s="3">
        <v>3119433</v>
      </c>
    </row>
    <row r="41" spans="1:7" x14ac:dyDescent="0.25">
      <c r="A41" s="3">
        <v>9</v>
      </c>
      <c r="B41" s="3">
        <v>3714625.417762246</v>
      </c>
      <c r="C41" s="3">
        <v>16868.582237754017</v>
      </c>
      <c r="D41" s="3">
        <v>7.743301836416977E-2</v>
      </c>
      <c r="F41" s="3">
        <v>34</v>
      </c>
      <c r="G41" s="3">
        <v>3731494</v>
      </c>
    </row>
    <row r="42" spans="1:7" x14ac:dyDescent="0.25">
      <c r="A42" s="3">
        <v>10</v>
      </c>
      <c r="B42" s="3">
        <v>4023688.2947192835</v>
      </c>
      <c r="C42" s="3">
        <v>429486.70528071653</v>
      </c>
      <c r="D42" s="3">
        <v>1.9715024931221756</v>
      </c>
      <c r="F42" s="3">
        <v>38</v>
      </c>
      <c r="G42" s="3">
        <v>4305879</v>
      </c>
    </row>
    <row r="43" spans="1:7" x14ac:dyDescent="0.25">
      <c r="A43" s="3">
        <v>11</v>
      </c>
      <c r="B43" s="3">
        <v>4600717.1178463437</v>
      </c>
      <c r="C43" s="3">
        <v>-294838.11784634367</v>
      </c>
      <c r="D43" s="3">
        <v>-1.3534157804060318</v>
      </c>
      <c r="F43" s="3">
        <v>42</v>
      </c>
      <c r="G43" s="3">
        <v>4453175</v>
      </c>
    </row>
    <row r="44" spans="1:7" x14ac:dyDescent="0.25">
      <c r="A44" s="3">
        <v>12</v>
      </c>
      <c r="B44" s="3">
        <v>5406127.9745060047</v>
      </c>
      <c r="C44" s="3">
        <v>42920.025493995287</v>
      </c>
      <c r="D44" s="3">
        <v>0.1970187580334358</v>
      </c>
      <c r="F44" s="3">
        <v>46</v>
      </c>
      <c r="G44" s="3">
        <v>5449048</v>
      </c>
    </row>
    <row r="45" spans="1:7" x14ac:dyDescent="0.25">
      <c r="A45" s="3">
        <v>13</v>
      </c>
      <c r="B45" s="3">
        <v>6388542.7836330058</v>
      </c>
      <c r="C45" s="3">
        <v>-329723.78363300581</v>
      </c>
      <c r="D45" s="3">
        <v>-1.5135538620439208</v>
      </c>
      <c r="F45" s="3">
        <v>50</v>
      </c>
      <c r="G45" s="3">
        <v>6058819</v>
      </c>
    </row>
    <row r="46" spans="1:7" x14ac:dyDescent="0.25">
      <c r="A46" s="3">
        <v>14</v>
      </c>
      <c r="B46" s="3">
        <v>6644930.3935939409</v>
      </c>
      <c r="C46" s="3">
        <v>-71186.393593940884</v>
      </c>
      <c r="D46" s="3">
        <v>-0.32677182022456475</v>
      </c>
      <c r="F46" s="3">
        <v>54</v>
      </c>
      <c r="G46" s="3">
        <v>6573744</v>
      </c>
    </row>
    <row r="47" spans="1:7" x14ac:dyDescent="0.25">
      <c r="A47" s="3">
        <v>15</v>
      </c>
      <c r="B47" s="3">
        <v>7139564.580419777</v>
      </c>
      <c r="C47" s="3">
        <v>-141089.58041977696</v>
      </c>
      <c r="D47" s="3">
        <v>-0.64765324777479427</v>
      </c>
      <c r="F47" s="3">
        <v>58</v>
      </c>
      <c r="G47" s="3">
        <v>6998475</v>
      </c>
    </row>
    <row r="48" spans="1:7" x14ac:dyDescent="0.25">
      <c r="A48" s="3">
        <v>16</v>
      </c>
      <c r="B48" s="3">
        <v>7598905.9426803458</v>
      </c>
      <c r="C48" s="3">
        <v>331195.05731965415</v>
      </c>
      <c r="D48" s="3">
        <v>1.5203075512865167</v>
      </c>
      <c r="F48" s="3">
        <v>62</v>
      </c>
      <c r="G48" s="3">
        <v>7930101</v>
      </c>
    </row>
    <row r="49" spans="1:7" x14ac:dyDescent="0.25">
      <c r="A49" s="3">
        <v>17</v>
      </c>
      <c r="B49" s="3">
        <v>8249727.4292549817</v>
      </c>
      <c r="C49" s="3">
        <v>-159846.42925498169</v>
      </c>
      <c r="D49" s="3">
        <v>-0.73375410674678965</v>
      </c>
      <c r="F49" s="3">
        <v>66</v>
      </c>
      <c r="G49" s="3">
        <v>8089881</v>
      </c>
    </row>
    <row r="50" spans="1:7" x14ac:dyDescent="0.25">
      <c r="A50" s="3">
        <v>18</v>
      </c>
      <c r="B50" s="3">
        <v>8893907.9218976256</v>
      </c>
      <c r="C50" s="3">
        <v>14828.748102374375</v>
      </c>
      <c r="D50" s="3">
        <v>6.8069426816375136E-2</v>
      </c>
      <c r="F50" s="3">
        <v>70</v>
      </c>
      <c r="G50" s="3">
        <v>8908736.6699999999</v>
      </c>
    </row>
    <row r="51" spans="1:7" x14ac:dyDescent="0.25">
      <c r="A51" s="3">
        <v>19</v>
      </c>
      <c r="B51" s="3">
        <v>9336667.9727540724</v>
      </c>
      <c r="C51" s="3">
        <v>-143659.67275407165</v>
      </c>
      <c r="D51" s="3">
        <v>-0.65945092016445395</v>
      </c>
      <c r="F51" s="3">
        <v>74</v>
      </c>
      <c r="G51" s="3">
        <v>9193008.3000000007</v>
      </c>
    </row>
    <row r="52" spans="1:7" x14ac:dyDescent="0.25">
      <c r="A52" s="3">
        <v>20</v>
      </c>
      <c r="B52" s="3">
        <v>9979112.7959760129</v>
      </c>
      <c r="C52" s="3">
        <v>-202848.01597601362</v>
      </c>
      <c r="D52" s="3">
        <v>-0.93114726091511801</v>
      </c>
      <c r="F52" s="3">
        <v>78</v>
      </c>
      <c r="G52" s="3">
        <v>9776264.7799999993</v>
      </c>
    </row>
    <row r="53" spans="1:7" x14ac:dyDescent="0.25">
      <c r="A53" s="3">
        <v>21</v>
      </c>
      <c r="B53" s="3">
        <v>10170968.952279938</v>
      </c>
      <c r="C53" s="3">
        <v>369015.63772006147</v>
      </c>
      <c r="D53" s="3">
        <v>1.6939179742261403</v>
      </c>
      <c r="F53" s="3">
        <v>82</v>
      </c>
      <c r="G53" s="3">
        <v>10539984.59</v>
      </c>
    </row>
    <row r="54" spans="1:7" x14ac:dyDescent="0.25">
      <c r="A54" s="3">
        <v>22</v>
      </c>
      <c r="B54" s="3">
        <v>11326067.917139422</v>
      </c>
      <c r="C54" s="3">
        <v>191215.54286057875</v>
      </c>
      <c r="D54" s="3">
        <v>0.87774991597689223</v>
      </c>
      <c r="F54" s="3">
        <v>86</v>
      </c>
      <c r="G54" s="3">
        <v>11517283.460000001</v>
      </c>
    </row>
    <row r="55" spans="1:7" x14ac:dyDescent="0.25">
      <c r="A55" s="3">
        <v>23</v>
      </c>
      <c r="B55" s="3">
        <v>12113653.323486902</v>
      </c>
      <c r="C55" s="3">
        <v>-241638.693486901</v>
      </c>
      <c r="D55" s="3">
        <v>-1.1092107876373885</v>
      </c>
      <c r="F55" s="3">
        <v>90</v>
      </c>
      <c r="G55" s="3">
        <v>11872014.630000001</v>
      </c>
    </row>
    <row r="56" spans="1:7" x14ac:dyDescent="0.25">
      <c r="A56" s="3">
        <v>24</v>
      </c>
      <c r="B56" s="3">
        <v>13315502.562668592</v>
      </c>
      <c r="C56" s="3">
        <v>164052.76733140834</v>
      </c>
      <c r="D56" s="3">
        <v>0.75306275100195841</v>
      </c>
      <c r="F56" s="3">
        <v>94</v>
      </c>
      <c r="G56" s="3">
        <v>13479555.33</v>
      </c>
    </row>
    <row r="57" spans="1:7" ht="15.75" thickBot="1" x14ac:dyDescent="0.3">
      <c r="A57" s="4">
        <v>25</v>
      </c>
      <c r="B57" s="4">
        <v>14223282.758220997</v>
      </c>
      <c r="C57" s="4">
        <v>-77712.40822099708</v>
      </c>
      <c r="D57" s="4">
        <v>-0.35672863599837012</v>
      </c>
      <c r="F57" s="4">
        <v>98</v>
      </c>
      <c r="G57" s="4">
        <v>14145570.35</v>
      </c>
    </row>
  </sheetData>
  <sortState ref="G33:G57">
    <sortCondition ref="G33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2"/>
  <sheetViews>
    <sheetView workbookViewId="0">
      <selection activeCell="E19" sqref="E19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710937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0.99552421600956398</v>
      </c>
    </row>
    <row r="5" spans="1:9" x14ac:dyDescent="0.25">
      <c r="A5" s="3" t="s">
        <v>49</v>
      </c>
      <c r="B5" s="3">
        <v>0.99106846466145704</v>
      </c>
    </row>
    <row r="6" spans="1:9" x14ac:dyDescent="0.25">
      <c r="A6" s="3" t="s">
        <v>50</v>
      </c>
      <c r="B6" s="3">
        <v>0.98928215759374838</v>
      </c>
    </row>
    <row r="7" spans="1:9" x14ac:dyDescent="0.25">
      <c r="A7" s="3" t="s">
        <v>51</v>
      </c>
      <c r="B7" s="3">
        <v>430411.89086683554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4</v>
      </c>
      <c r="C12" s="3">
        <v>411127051862090.06</v>
      </c>
      <c r="D12" s="3">
        <v>102781762965522.52</v>
      </c>
      <c r="E12" s="3">
        <v>554.81416525590475</v>
      </c>
      <c r="F12" s="3">
        <v>3.5246273950987384E-20</v>
      </c>
    </row>
    <row r="13" spans="1:9" x14ac:dyDescent="0.25">
      <c r="A13" s="3" t="s">
        <v>55</v>
      </c>
      <c r="B13" s="3">
        <v>20</v>
      </c>
      <c r="C13" s="3">
        <v>3705087915991.2954</v>
      </c>
      <c r="D13" s="3">
        <v>185254395799.56476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414832139778081.37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-2206693.4159825761</v>
      </c>
      <c r="C17" s="3">
        <v>990230.86492880282</v>
      </c>
      <c r="D17" s="3">
        <v>-2.228463577674118</v>
      </c>
      <c r="E17" s="3">
        <v>3.7484440560642485E-2</v>
      </c>
      <c r="F17" s="3">
        <v>-4272278.8045785204</v>
      </c>
      <c r="G17" s="3">
        <v>-141108.02738663158</v>
      </c>
      <c r="H17" s="3">
        <v>-4272278.8045785204</v>
      </c>
      <c r="I17" s="3">
        <v>-141108.02738663158</v>
      </c>
    </row>
    <row r="18" spans="1:9" x14ac:dyDescent="0.25">
      <c r="A18" s="3" t="s">
        <v>36</v>
      </c>
      <c r="B18" s="3">
        <v>6.6027338506244163E-2</v>
      </c>
      <c r="C18" s="3">
        <v>2.5442034114778977E-2</v>
      </c>
      <c r="D18" s="3">
        <v>2.5952067436262758</v>
      </c>
      <c r="E18" s="3">
        <v>1.7305383296432962E-2</v>
      </c>
      <c r="F18" s="3">
        <v>1.295618531872407E-2</v>
      </c>
      <c r="G18" s="3">
        <v>0.11909849169376426</v>
      </c>
      <c r="H18" s="3">
        <v>1.295618531872407E-2</v>
      </c>
      <c r="I18" s="3">
        <v>0.11909849169376426</v>
      </c>
    </row>
    <row r="19" spans="1:9" x14ac:dyDescent="0.25">
      <c r="A19" s="3" t="s">
        <v>37</v>
      </c>
      <c r="B19" s="3">
        <v>81173.078297660351</v>
      </c>
      <c r="C19" s="3">
        <v>29815.95816570743</v>
      </c>
      <c r="D19" s="3">
        <v>2.7224708944963867</v>
      </c>
      <c r="E19" s="3">
        <v>1.3116075387416546E-2</v>
      </c>
      <c r="F19" s="3">
        <v>18978.079418786467</v>
      </c>
      <c r="G19" s="3">
        <v>143368.07717653422</v>
      </c>
      <c r="H19" s="3">
        <v>18978.079418786467</v>
      </c>
      <c r="I19" s="3">
        <v>143368.07717653422</v>
      </c>
    </row>
    <row r="20" spans="1:9" x14ac:dyDescent="0.25">
      <c r="A20" s="3" t="s">
        <v>44</v>
      </c>
      <c r="B20" s="3">
        <v>1.0236086800004852E-2</v>
      </c>
      <c r="C20" s="3">
        <v>4.8668284649988888E-2</v>
      </c>
      <c r="D20" s="3">
        <v>0.21032355821908322</v>
      </c>
      <c r="E20" s="3">
        <v>0.83554307851735132</v>
      </c>
      <c r="F20" s="3">
        <v>-9.1284176021002333E-2</v>
      </c>
      <c r="G20" s="3">
        <v>0.11175634962101205</v>
      </c>
      <c r="H20" s="3">
        <v>-9.1284176021002333E-2</v>
      </c>
      <c r="I20" s="3">
        <v>0.11175634962101205</v>
      </c>
    </row>
    <row r="21" spans="1:9" ht="15.75" thickBot="1" x14ac:dyDescent="0.3">
      <c r="A21" s="4" t="s">
        <v>45</v>
      </c>
      <c r="B21" s="4">
        <v>382.88427401155252</v>
      </c>
      <c r="C21" s="4">
        <v>69.943541104953724</v>
      </c>
      <c r="D21" s="4">
        <v>5.4741905823300518</v>
      </c>
      <c r="E21" s="4">
        <v>2.334185331067414E-5</v>
      </c>
      <c r="F21" s="4">
        <v>236.98460389428155</v>
      </c>
      <c r="G21" s="4">
        <v>528.78394412882346</v>
      </c>
      <c r="H21" s="4">
        <v>236.98460389428155</v>
      </c>
      <c r="I21" s="4">
        <v>528.78394412882346</v>
      </c>
    </row>
    <row r="25" spans="1:9" x14ac:dyDescent="0.25">
      <c r="A25" t="s">
        <v>70</v>
      </c>
      <c r="F25" t="s">
        <v>75</v>
      </c>
    </row>
    <row r="26" spans="1:9" ht="15.75" thickBot="1" x14ac:dyDescent="0.3"/>
    <row r="27" spans="1:9" x14ac:dyDescent="0.25">
      <c r="A27" s="5" t="s">
        <v>71</v>
      </c>
      <c r="B27" s="5" t="s">
        <v>79</v>
      </c>
      <c r="C27" s="5" t="s">
        <v>73</v>
      </c>
      <c r="D27" s="5" t="s">
        <v>74</v>
      </c>
      <c r="F27" s="5" t="s">
        <v>76</v>
      </c>
      <c r="G27" s="5" t="s">
        <v>34</v>
      </c>
    </row>
    <row r="28" spans="1:9" x14ac:dyDescent="0.25">
      <c r="A28" s="3">
        <v>1</v>
      </c>
      <c r="B28" s="3">
        <v>1151607.4665210475</v>
      </c>
      <c r="C28" s="3">
        <v>-513156.86652104754</v>
      </c>
      <c r="D28" s="3">
        <v>-1.3060400853061207</v>
      </c>
      <c r="F28" s="3">
        <v>2</v>
      </c>
      <c r="G28" s="3">
        <v>638450.6</v>
      </c>
    </row>
    <row r="29" spans="1:9" x14ac:dyDescent="0.25">
      <c r="A29" s="3">
        <v>2</v>
      </c>
      <c r="B29" s="3">
        <v>1428715.5189016797</v>
      </c>
      <c r="C29" s="3">
        <v>-639248.59890167962</v>
      </c>
      <c r="D29" s="3">
        <v>-1.6269572700088275</v>
      </c>
      <c r="F29" s="3">
        <v>6</v>
      </c>
      <c r="G29" s="3">
        <v>789466.92</v>
      </c>
    </row>
    <row r="30" spans="1:9" x14ac:dyDescent="0.25">
      <c r="A30" s="3">
        <v>3</v>
      </c>
      <c r="B30" s="3">
        <v>1358477.0154199097</v>
      </c>
      <c r="C30" s="3">
        <v>-396420.01541990973</v>
      </c>
      <c r="D30" s="3">
        <v>-1.0089320917911502</v>
      </c>
      <c r="F30" s="3">
        <v>10</v>
      </c>
      <c r="G30" s="3">
        <v>962057</v>
      </c>
    </row>
    <row r="31" spans="1:9" x14ac:dyDescent="0.25">
      <c r="A31" s="3">
        <v>4</v>
      </c>
      <c r="B31" s="3">
        <v>1300101.7154499118</v>
      </c>
      <c r="C31" s="3">
        <v>93430.484550088178</v>
      </c>
      <c r="D31" s="3">
        <v>0.23779075361351409</v>
      </c>
      <c r="F31" s="3">
        <v>14</v>
      </c>
      <c r="G31" s="3">
        <v>1393532.2</v>
      </c>
    </row>
    <row r="32" spans="1:9" x14ac:dyDescent="0.25">
      <c r="A32" s="3">
        <v>5</v>
      </c>
      <c r="B32" s="3">
        <v>1914930.8733872855</v>
      </c>
      <c r="C32" s="3">
        <v>-143857.87338728551</v>
      </c>
      <c r="D32" s="3">
        <v>-0.36613394750897532</v>
      </c>
      <c r="F32" s="3">
        <v>18</v>
      </c>
      <c r="G32" s="3">
        <v>1771073</v>
      </c>
    </row>
    <row r="33" spans="1:7" x14ac:dyDescent="0.25">
      <c r="A33" s="3">
        <v>6</v>
      </c>
      <c r="B33" s="3">
        <v>1927044.713580823</v>
      </c>
      <c r="C33" s="3">
        <v>221569.08641917678</v>
      </c>
      <c r="D33" s="3">
        <v>0.56391744397759469</v>
      </c>
      <c r="F33" s="3">
        <v>22</v>
      </c>
      <c r="G33" s="3">
        <v>2148613.7999999998</v>
      </c>
    </row>
    <row r="34" spans="1:7" x14ac:dyDescent="0.25">
      <c r="A34" s="3">
        <v>7</v>
      </c>
      <c r="B34" s="3">
        <v>2437765.8906004825</v>
      </c>
      <c r="C34" s="3">
        <v>88388.709399517626</v>
      </c>
      <c r="D34" s="3">
        <v>0.2249588870297404</v>
      </c>
      <c r="F34" s="3">
        <v>26</v>
      </c>
      <c r="G34" s="3">
        <v>2526154.6</v>
      </c>
    </row>
    <row r="35" spans="1:7" x14ac:dyDescent="0.25">
      <c r="A35" s="3">
        <v>8</v>
      </c>
      <c r="B35" s="3">
        <v>2996693.1596518387</v>
      </c>
      <c r="C35" s="3">
        <v>122739.84034816129</v>
      </c>
      <c r="D35" s="3">
        <v>0.31238625460777547</v>
      </c>
      <c r="F35" s="3">
        <v>30</v>
      </c>
      <c r="G35" s="3">
        <v>3119433</v>
      </c>
    </row>
    <row r="36" spans="1:7" x14ac:dyDescent="0.25">
      <c r="A36" s="3">
        <v>9</v>
      </c>
      <c r="B36" s="3">
        <v>4006515.251330439</v>
      </c>
      <c r="C36" s="3">
        <v>-275021.251330439</v>
      </c>
      <c r="D36" s="3">
        <v>-0.69995902224543305</v>
      </c>
      <c r="F36" s="3">
        <v>34</v>
      </c>
      <c r="G36" s="3">
        <v>3731494</v>
      </c>
    </row>
    <row r="37" spans="1:7" x14ac:dyDescent="0.25">
      <c r="A37" s="3">
        <v>10</v>
      </c>
      <c r="B37" s="3">
        <v>3823222.774934696</v>
      </c>
      <c r="C37" s="3">
        <v>629952.22506530397</v>
      </c>
      <c r="D37" s="3">
        <v>1.603296986632692</v>
      </c>
      <c r="F37" s="3">
        <v>38</v>
      </c>
      <c r="G37" s="3">
        <v>4305879</v>
      </c>
    </row>
    <row r="38" spans="1:7" x14ac:dyDescent="0.25">
      <c r="A38" s="3">
        <v>11</v>
      </c>
      <c r="B38" s="3">
        <v>4302341.8436135529</v>
      </c>
      <c r="C38" s="3">
        <v>3537.1563864471391</v>
      </c>
      <c r="D38" s="3">
        <v>9.0024480428676709E-3</v>
      </c>
      <c r="F38" s="3">
        <v>42</v>
      </c>
      <c r="G38" s="3">
        <v>4453175</v>
      </c>
    </row>
    <row r="39" spans="1:7" x14ac:dyDescent="0.25">
      <c r="A39" s="3">
        <v>12</v>
      </c>
      <c r="B39" s="3">
        <v>4621451.8861675113</v>
      </c>
      <c r="C39" s="3">
        <v>827596.11383248866</v>
      </c>
      <c r="D39" s="3">
        <v>2.1063221981936873</v>
      </c>
      <c r="F39" s="3">
        <v>46</v>
      </c>
      <c r="G39" s="3">
        <v>5449048</v>
      </c>
    </row>
    <row r="40" spans="1:7" x14ac:dyDescent="0.25">
      <c r="A40" s="3">
        <v>13</v>
      </c>
      <c r="B40" s="3">
        <v>5784209.2742647892</v>
      </c>
      <c r="C40" s="3">
        <v>274609.72573521081</v>
      </c>
      <c r="D40" s="3">
        <v>0.69891164480870249</v>
      </c>
      <c r="F40" s="3">
        <v>50</v>
      </c>
      <c r="G40" s="3">
        <v>6058819</v>
      </c>
    </row>
    <row r="41" spans="1:7" x14ac:dyDescent="0.25">
      <c r="A41" s="3">
        <v>14</v>
      </c>
      <c r="B41" s="3">
        <v>6165638.9555960232</v>
      </c>
      <c r="C41" s="3">
        <v>408105.04440397676</v>
      </c>
      <c r="D41" s="3">
        <v>1.0386717625367028</v>
      </c>
      <c r="F41" s="3">
        <v>54</v>
      </c>
      <c r="G41" s="3">
        <v>6573744</v>
      </c>
    </row>
    <row r="42" spans="1:7" x14ac:dyDescent="0.25">
      <c r="A42" s="3">
        <v>15</v>
      </c>
      <c r="B42" s="3">
        <v>6686572.7914951369</v>
      </c>
      <c r="C42" s="3">
        <v>311902.20850486308</v>
      </c>
      <c r="D42" s="3">
        <v>0.79382507295388738</v>
      </c>
      <c r="F42" s="3">
        <v>58</v>
      </c>
      <c r="G42" s="3">
        <v>6998475</v>
      </c>
    </row>
    <row r="43" spans="1:7" x14ac:dyDescent="0.25">
      <c r="A43" s="3">
        <v>16</v>
      </c>
      <c r="B43" s="3">
        <v>7512030.8839793317</v>
      </c>
      <c r="C43" s="3">
        <v>418070.1160206683</v>
      </c>
      <c r="D43" s="3">
        <v>1.0640339545552551</v>
      </c>
      <c r="F43" s="3">
        <v>62</v>
      </c>
      <c r="G43" s="3">
        <v>7930101</v>
      </c>
    </row>
    <row r="44" spans="1:7" x14ac:dyDescent="0.25">
      <c r="A44" s="3">
        <v>17</v>
      </c>
      <c r="B44" s="3">
        <v>8457561.9312691689</v>
      </c>
      <c r="C44" s="3">
        <v>-367680.93126916885</v>
      </c>
      <c r="D44" s="3">
        <v>-0.93578799421662451</v>
      </c>
      <c r="F44" s="3">
        <v>66</v>
      </c>
      <c r="G44" s="3">
        <v>8089881</v>
      </c>
    </row>
    <row r="45" spans="1:7" x14ac:dyDescent="0.25">
      <c r="A45" s="3">
        <v>18</v>
      </c>
      <c r="B45" s="3">
        <v>8945913.9997595586</v>
      </c>
      <c r="C45" s="3">
        <v>-37177.329759558663</v>
      </c>
      <c r="D45" s="3">
        <v>-9.4620351199444092E-2</v>
      </c>
      <c r="F45" s="3">
        <v>70</v>
      </c>
      <c r="G45" s="3">
        <v>8908736.6699999999</v>
      </c>
    </row>
    <row r="46" spans="1:7" x14ac:dyDescent="0.25">
      <c r="A46" s="3">
        <v>19</v>
      </c>
      <c r="B46" s="3">
        <v>9586290.2765661683</v>
      </c>
      <c r="C46" s="3">
        <v>-393281.97656616755</v>
      </c>
      <c r="D46" s="3">
        <v>-1.0009454413152041</v>
      </c>
      <c r="F46" s="3">
        <v>74</v>
      </c>
      <c r="G46" s="3">
        <v>9193008.3000000007</v>
      </c>
    </row>
    <row r="47" spans="1:7" x14ac:dyDescent="0.25">
      <c r="A47" s="3">
        <v>20</v>
      </c>
      <c r="B47" s="3">
        <v>10177537.312277142</v>
      </c>
      <c r="C47" s="3">
        <v>-401272.53227714263</v>
      </c>
      <c r="D47" s="3">
        <v>-1.0212822754165503</v>
      </c>
      <c r="F47" s="3">
        <v>78</v>
      </c>
      <c r="G47" s="3">
        <v>9776264.7799999993</v>
      </c>
    </row>
    <row r="48" spans="1:7" x14ac:dyDescent="0.25">
      <c r="A48" s="3">
        <v>21</v>
      </c>
      <c r="B48" s="3">
        <v>10644266.935533978</v>
      </c>
      <c r="C48" s="3">
        <v>-104282.34553397819</v>
      </c>
      <c r="D48" s="3">
        <v>-0.26540992110359496</v>
      </c>
      <c r="F48" s="3">
        <v>82</v>
      </c>
      <c r="G48" s="3">
        <v>10539984.59</v>
      </c>
    </row>
    <row r="49" spans="1:7" x14ac:dyDescent="0.25">
      <c r="A49" s="3">
        <v>22</v>
      </c>
      <c r="B49" s="3">
        <v>11660348.881279476</v>
      </c>
      <c r="C49" s="3">
        <v>-143065.42127947509</v>
      </c>
      <c r="D49" s="3">
        <v>-0.36411707063173043</v>
      </c>
      <c r="F49" s="3">
        <v>86</v>
      </c>
      <c r="G49" s="3">
        <v>11517283.460000001</v>
      </c>
    </row>
    <row r="50" spans="1:7" x14ac:dyDescent="0.25">
      <c r="A50" s="3">
        <v>23</v>
      </c>
      <c r="B50" s="3">
        <v>12507539.087929446</v>
      </c>
      <c r="C50" s="3">
        <v>-635524.45792944543</v>
      </c>
      <c r="D50" s="3">
        <v>-1.6174789258408082</v>
      </c>
      <c r="F50" s="3">
        <v>90</v>
      </c>
      <c r="G50" s="3">
        <v>11872014.630000001</v>
      </c>
    </row>
    <row r="51" spans="1:7" x14ac:dyDescent="0.25">
      <c r="A51" s="3">
        <v>24</v>
      </c>
      <c r="B51" s="3">
        <v>13107917.331433445</v>
      </c>
      <c r="C51" s="3">
        <v>371637.99856655486</v>
      </c>
      <c r="D51" s="3">
        <v>0.94585916123749514</v>
      </c>
      <c r="F51" s="3">
        <v>94</v>
      </c>
      <c r="G51" s="3">
        <v>13479555.33</v>
      </c>
    </row>
    <row r="52" spans="1:7" ht="15.75" thickBot="1" x14ac:dyDescent="0.3">
      <c r="A52" s="4">
        <v>25</v>
      </c>
      <c r="B52" s="4">
        <v>13867119.459057158</v>
      </c>
      <c r="C52" s="4">
        <v>278450.89094284177</v>
      </c>
      <c r="D52" s="4">
        <v>0.70868782839455235</v>
      </c>
      <c r="F52" s="4">
        <v>98</v>
      </c>
      <c r="G52" s="4">
        <v>14145570.35</v>
      </c>
    </row>
  </sheetData>
  <sortState ref="G28:G52">
    <sortCondition ref="G28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I51"/>
  <sheetViews>
    <sheetView workbookViewId="0">
      <selection activeCell="E18" sqref="E18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570312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0.99401243772542935</v>
      </c>
    </row>
    <row r="5" spans="1:9" x14ac:dyDescent="0.25">
      <c r="A5" s="3" t="s">
        <v>49</v>
      </c>
      <c r="B5" s="3">
        <v>0.98806072635285058</v>
      </c>
    </row>
    <row r="6" spans="1:9" x14ac:dyDescent="0.25">
      <c r="A6" s="3" t="s">
        <v>50</v>
      </c>
      <c r="B6" s="3">
        <v>0.98635511583182922</v>
      </c>
    </row>
    <row r="7" spans="1:9" x14ac:dyDescent="0.25">
      <c r="A7" s="3" t="s">
        <v>51</v>
      </c>
      <c r="B7" s="3">
        <v>485641.17825931887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3</v>
      </c>
      <c r="C12" s="3">
        <v>409879345343638.31</v>
      </c>
      <c r="D12" s="3">
        <v>136626448447879.44</v>
      </c>
      <c r="E12" s="3">
        <v>579.30032335938972</v>
      </c>
      <c r="F12" s="3">
        <v>2.4208768750190857E-20</v>
      </c>
    </row>
    <row r="13" spans="1:9" x14ac:dyDescent="0.25">
      <c r="A13" s="3" t="s">
        <v>55</v>
      </c>
      <c r="B13" s="3">
        <v>21</v>
      </c>
      <c r="C13" s="3">
        <v>4952794434443.0908</v>
      </c>
      <c r="D13" s="3">
        <v>235847354021.09955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414832139778081.37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-845168.7405738486</v>
      </c>
      <c r="C17" s="3">
        <v>947598.43755826051</v>
      </c>
      <c r="D17" s="3">
        <v>-0.89190600899643813</v>
      </c>
      <c r="E17" s="3">
        <v>0.3825495277069797</v>
      </c>
      <c r="F17" s="3">
        <v>-2815807.5705623254</v>
      </c>
      <c r="G17" s="3">
        <v>1125470.089414628</v>
      </c>
      <c r="H17" s="3">
        <v>-2815807.5705623254</v>
      </c>
      <c r="I17" s="3">
        <v>1125470.089414628</v>
      </c>
    </row>
    <row r="18" spans="1:9" x14ac:dyDescent="0.25">
      <c r="A18" s="3" t="s">
        <v>37</v>
      </c>
      <c r="B18" s="3">
        <v>40996.067962654262</v>
      </c>
      <c r="C18" s="3">
        <v>28751.567362345071</v>
      </c>
      <c r="D18" s="3">
        <v>1.4258724557863718</v>
      </c>
      <c r="E18" s="3">
        <v>0.16860181705279492</v>
      </c>
      <c r="F18" s="3">
        <v>-18796.089581699052</v>
      </c>
      <c r="G18" s="3">
        <v>100788.22550700758</v>
      </c>
      <c r="H18" s="3">
        <v>-18796.089581699052</v>
      </c>
      <c r="I18" s="3">
        <v>100788.22550700758</v>
      </c>
    </row>
    <row r="19" spans="1:9" x14ac:dyDescent="0.25">
      <c r="A19" s="3" t="s">
        <v>44</v>
      </c>
      <c r="B19" s="3">
        <v>0.11316652411980484</v>
      </c>
      <c r="C19" s="3">
        <v>3.1824701354848384E-2</v>
      </c>
      <c r="D19" s="3">
        <v>3.5559335768146747</v>
      </c>
      <c r="E19" s="3">
        <v>1.8685387651561122E-3</v>
      </c>
      <c r="F19" s="3">
        <v>4.6983434577938382E-2</v>
      </c>
      <c r="G19" s="3">
        <v>0.17934961366167129</v>
      </c>
      <c r="H19" s="3">
        <v>4.6983434577938382E-2</v>
      </c>
      <c r="I19" s="3">
        <v>0.17934961366167129</v>
      </c>
    </row>
    <row r="20" spans="1:9" ht="15.75" thickBot="1" x14ac:dyDescent="0.3">
      <c r="A20" s="4" t="s">
        <v>45</v>
      </c>
      <c r="B20" s="4">
        <v>442.83944469064835</v>
      </c>
      <c r="C20" s="4">
        <v>74.489316406691131</v>
      </c>
      <c r="D20" s="4">
        <v>5.9450061572973372</v>
      </c>
      <c r="E20" s="4">
        <v>6.6954473333251683E-6</v>
      </c>
      <c r="F20" s="4">
        <v>287.93043100699276</v>
      </c>
      <c r="G20" s="4">
        <v>597.74845837430394</v>
      </c>
      <c r="H20" s="4">
        <v>287.93043100699276</v>
      </c>
      <c r="I20" s="4">
        <v>597.74845837430394</v>
      </c>
    </row>
    <row r="24" spans="1:9" x14ac:dyDescent="0.25">
      <c r="A24" t="s">
        <v>70</v>
      </c>
      <c r="F24" t="s">
        <v>75</v>
      </c>
    </row>
    <row r="25" spans="1:9" ht="15.75" thickBot="1" x14ac:dyDescent="0.3"/>
    <row r="26" spans="1:9" x14ac:dyDescent="0.25">
      <c r="A26" s="5" t="s">
        <v>71</v>
      </c>
      <c r="B26" s="5" t="s">
        <v>79</v>
      </c>
      <c r="C26" s="5" t="s">
        <v>73</v>
      </c>
      <c r="D26" s="5" t="s">
        <v>74</v>
      </c>
      <c r="F26" s="5" t="s">
        <v>76</v>
      </c>
      <c r="G26" s="5" t="s">
        <v>34</v>
      </c>
    </row>
    <row r="27" spans="1:9" x14ac:dyDescent="0.25">
      <c r="A27" s="3">
        <v>1</v>
      </c>
      <c r="B27" s="3">
        <v>1170119.8692966909</v>
      </c>
      <c r="C27" s="3">
        <v>-531669.26929669094</v>
      </c>
      <c r="D27" s="3">
        <v>-1.1703668927599065</v>
      </c>
      <c r="F27" s="3">
        <v>2</v>
      </c>
      <c r="G27" s="3">
        <v>638450.6</v>
      </c>
    </row>
    <row r="28" spans="1:9" x14ac:dyDescent="0.25">
      <c r="A28" s="3">
        <v>2</v>
      </c>
      <c r="B28" s="3">
        <v>1419491.2431627666</v>
      </c>
      <c r="C28" s="3">
        <v>-630024.32316276652</v>
      </c>
      <c r="D28" s="3">
        <v>-1.3868764889093046</v>
      </c>
      <c r="F28" s="3">
        <v>6</v>
      </c>
      <c r="G28" s="3">
        <v>789466.92</v>
      </c>
    </row>
    <row r="29" spans="1:9" x14ac:dyDescent="0.25">
      <c r="A29" s="3">
        <v>3</v>
      </c>
      <c r="B29" s="3">
        <v>1485736.9349421158</v>
      </c>
      <c r="C29" s="3">
        <v>-523679.9349421158</v>
      </c>
      <c r="D29" s="3">
        <v>-1.1527799210017811</v>
      </c>
      <c r="F29" s="3">
        <v>10</v>
      </c>
      <c r="G29" s="3">
        <v>962057</v>
      </c>
    </row>
    <row r="30" spans="1:9" x14ac:dyDescent="0.25">
      <c r="A30" s="3">
        <v>4</v>
      </c>
      <c r="B30" s="3">
        <v>1504735.2515412059</v>
      </c>
      <c r="C30" s="3">
        <v>-111203.05154120596</v>
      </c>
      <c r="D30" s="3">
        <v>-0.24479197390863941</v>
      </c>
      <c r="F30" s="3">
        <v>14</v>
      </c>
      <c r="G30" s="3">
        <v>1393532.2</v>
      </c>
    </row>
    <row r="31" spans="1:9" x14ac:dyDescent="0.25">
      <c r="A31" s="3">
        <v>5</v>
      </c>
      <c r="B31" s="3">
        <v>1952913.1190706259</v>
      </c>
      <c r="C31" s="3">
        <v>-181840.11907062586</v>
      </c>
      <c r="D31" s="3">
        <v>-0.4002857931159054</v>
      </c>
      <c r="F31" s="3">
        <v>18</v>
      </c>
      <c r="G31" s="3">
        <v>1771073</v>
      </c>
    </row>
    <row r="32" spans="1:9" x14ac:dyDescent="0.25">
      <c r="A32" s="3">
        <v>6</v>
      </c>
      <c r="B32" s="3">
        <v>2027848.0933735936</v>
      </c>
      <c r="C32" s="3">
        <v>120765.70662640617</v>
      </c>
      <c r="D32" s="3">
        <v>0.26584230644601814</v>
      </c>
      <c r="F32" s="3">
        <v>22</v>
      </c>
      <c r="G32" s="3">
        <v>2148613.7999999998</v>
      </c>
    </row>
    <row r="33" spans="1:7" x14ac:dyDescent="0.25">
      <c r="A33" s="3">
        <v>7</v>
      </c>
      <c r="B33" s="3">
        <v>2440265.557603742</v>
      </c>
      <c r="C33" s="3">
        <v>85889.042396258097</v>
      </c>
      <c r="D33" s="3">
        <v>0.18906808701658789</v>
      </c>
      <c r="F33" s="3">
        <v>26</v>
      </c>
      <c r="G33" s="3">
        <v>2526154.6</v>
      </c>
    </row>
    <row r="34" spans="1:7" x14ac:dyDescent="0.25">
      <c r="A34" s="3">
        <v>8</v>
      </c>
      <c r="B34" s="3">
        <v>2880832.6620077225</v>
      </c>
      <c r="C34" s="3">
        <v>238600.33799227746</v>
      </c>
      <c r="D34" s="3">
        <v>0.52523241856142255</v>
      </c>
      <c r="F34" s="3">
        <v>30</v>
      </c>
      <c r="G34" s="3">
        <v>3119433</v>
      </c>
    </row>
    <row r="35" spans="1:7" x14ac:dyDescent="0.25">
      <c r="A35" s="3">
        <v>9</v>
      </c>
      <c r="B35" s="3">
        <v>3700436.9894593516</v>
      </c>
      <c r="C35" s="3">
        <v>31057.010540648364</v>
      </c>
      <c r="D35" s="3">
        <v>6.8365991837280177E-2</v>
      </c>
      <c r="F35" s="3">
        <v>34</v>
      </c>
      <c r="G35" s="3">
        <v>3731494</v>
      </c>
    </row>
    <row r="36" spans="1:7" x14ac:dyDescent="0.25">
      <c r="A36" s="3">
        <v>10</v>
      </c>
      <c r="B36" s="3">
        <v>3801366.883916128</v>
      </c>
      <c r="C36" s="3">
        <v>651808.11608387204</v>
      </c>
      <c r="D36" s="3">
        <v>1.4348292887153289</v>
      </c>
      <c r="F36" s="3">
        <v>38</v>
      </c>
      <c r="G36" s="3">
        <v>4305879</v>
      </c>
    </row>
    <row r="37" spans="1:7" x14ac:dyDescent="0.25">
      <c r="A37" s="3">
        <v>11</v>
      </c>
      <c r="B37" s="3">
        <v>4142365.4162851991</v>
      </c>
      <c r="C37" s="3">
        <v>163513.58371480089</v>
      </c>
      <c r="D37" s="3">
        <v>0.35994347604381927</v>
      </c>
      <c r="F37" s="3">
        <v>42</v>
      </c>
      <c r="G37" s="3">
        <v>4453175</v>
      </c>
    </row>
    <row r="38" spans="1:7" x14ac:dyDescent="0.25">
      <c r="A38" s="3">
        <v>12</v>
      </c>
      <c r="B38" s="3">
        <v>4618475.0358759034</v>
      </c>
      <c r="C38" s="3">
        <v>830572.96412409656</v>
      </c>
      <c r="D38" s="3">
        <v>1.8283454684492035</v>
      </c>
      <c r="F38" s="3">
        <v>46</v>
      </c>
      <c r="G38" s="3">
        <v>5449048</v>
      </c>
    </row>
    <row r="39" spans="1:7" x14ac:dyDescent="0.25">
      <c r="A39" s="3">
        <v>13</v>
      </c>
      <c r="B39" s="3">
        <v>5651363.6253600484</v>
      </c>
      <c r="C39" s="3">
        <v>407455.37463995162</v>
      </c>
      <c r="D39" s="3">
        <v>0.89693406840403933</v>
      </c>
      <c r="F39" s="3">
        <v>50</v>
      </c>
      <c r="G39" s="3">
        <v>6058819</v>
      </c>
    </row>
    <row r="40" spans="1:7" x14ac:dyDescent="0.25">
      <c r="A40" s="3">
        <v>14</v>
      </c>
      <c r="B40" s="3">
        <v>6084128.2392618852</v>
      </c>
      <c r="C40" s="3">
        <v>489615.76073811483</v>
      </c>
      <c r="D40" s="3">
        <v>1.0777942409561638</v>
      </c>
      <c r="F40" s="3">
        <v>54</v>
      </c>
      <c r="G40" s="3">
        <v>6573744</v>
      </c>
    </row>
    <row r="41" spans="1:7" x14ac:dyDescent="0.25">
      <c r="A41" s="3">
        <v>15</v>
      </c>
      <c r="B41" s="3">
        <v>6591438.7103855368</v>
      </c>
      <c r="C41" s="3">
        <v>407036.28961446323</v>
      </c>
      <c r="D41" s="3">
        <v>0.89601153391237709</v>
      </c>
      <c r="F41" s="3">
        <v>58</v>
      </c>
      <c r="G41" s="3">
        <v>6998475</v>
      </c>
    </row>
    <row r="42" spans="1:7" x14ac:dyDescent="0.25">
      <c r="A42" s="3">
        <v>16</v>
      </c>
      <c r="B42" s="3">
        <v>7466987.1557689095</v>
      </c>
      <c r="C42" s="3">
        <v>463113.84423109051</v>
      </c>
      <c r="D42" s="3">
        <v>1.0194554061471881</v>
      </c>
      <c r="F42" s="3">
        <v>62</v>
      </c>
      <c r="G42" s="3">
        <v>7930101</v>
      </c>
    </row>
    <row r="43" spans="1:7" x14ac:dyDescent="0.25">
      <c r="A43" s="3">
        <v>17</v>
      </c>
      <c r="B43" s="3">
        <v>8434145.8666234463</v>
      </c>
      <c r="C43" s="3">
        <v>-344264.86662344635</v>
      </c>
      <c r="D43" s="3">
        <v>-0.75783240729613155</v>
      </c>
      <c r="F43" s="3">
        <v>66</v>
      </c>
      <c r="G43" s="3">
        <v>8089881</v>
      </c>
    </row>
    <row r="44" spans="1:7" x14ac:dyDescent="0.25">
      <c r="A44" s="3">
        <v>18</v>
      </c>
      <c r="B44" s="3">
        <v>9557456.7730668839</v>
      </c>
      <c r="C44" s="3">
        <v>-648720.10306688398</v>
      </c>
      <c r="D44" s="3">
        <v>-1.4280316263184119</v>
      </c>
      <c r="F44" s="3">
        <v>70</v>
      </c>
      <c r="G44" s="3">
        <v>8908736.6699999999</v>
      </c>
    </row>
    <row r="45" spans="1:7" x14ac:dyDescent="0.25">
      <c r="A45" s="3">
        <v>19</v>
      </c>
      <c r="B45" s="3">
        <v>9922190.4898707867</v>
      </c>
      <c r="C45" s="3">
        <v>-729182.18987078592</v>
      </c>
      <c r="D45" s="3">
        <v>-1.6051533219963132</v>
      </c>
      <c r="F45" s="3">
        <v>74</v>
      </c>
      <c r="G45" s="3">
        <v>9193008.3000000007</v>
      </c>
    </row>
    <row r="46" spans="1:7" x14ac:dyDescent="0.25">
      <c r="A46" s="3">
        <v>20</v>
      </c>
      <c r="B46" s="3">
        <v>10483326.482833229</v>
      </c>
      <c r="C46" s="3">
        <v>-707061.70283322968</v>
      </c>
      <c r="D46" s="3">
        <v>-1.5564593553227692</v>
      </c>
      <c r="F46" s="3">
        <v>78</v>
      </c>
      <c r="G46" s="3">
        <v>9776264.7799999993</v>
      </c>
    </row>
    <row r="47" spans="1:7" x14ac:dyDescent="0.25">
      <c r="A47" s="3">
        <v>21</v>
      </c>
      <c r="B47" s="3">
        <v>10709589.0963319</v>
      </c>
      <c r="C47" s="3">
        <v>-169604.50633190013</v>
      </c>
      <c r="D47" s="3">
        <v>-0.37335146215301351</v>
      </c>
      <c r="F47" s="3">
        <v>82</v>
      </c>
      <c r="G47" s="3">
        <v>10539984.59</v>
      </c>
    </row>
    <row r="48" spans="1:7" x14ac:dyDescent="0.25">
      <c r="A48" s="3">
        <v>22</v>
      </c>
      <c r="B48" s="3">
        <v>11171252.453036027</v>
      </c>
      <c r="C48" s="3">
        <v>346031.00696397386</v>
      </c>
      <c r="D48" s="3">
        <v>0.76172022309044185</v>
      </c>
      <c r="F48" s="3">
        <v>86</v>
      </c>
      <c r="G48" s="3">
        <v>11517283.460000001</v>
      </c>
    </row>
    <row r="49" spans="1:7" x14ac:dyDescent="0.25">
      <c r="A49" s="3">
        <v>23</v>
      </c>
      <c r="B49" s="3">
        <v>12090590.243537206</v>
      </c>
      <c r="C49" s="3">
        <v>-218575.61353720538</v>
      </c>
      <c r="D49" s="3">
        <v>-0.481151867188088</v>
      </c>
      <c r="F49" s="3">
        <v>90</v>
      </c>
      <c r="G49" s="3">
        <v>11872014.630000001</v>
      </c>
    </row>
    <row r="50" spans="1:7" x14ac:dyDescent="0.25">
      <c r="A50" s="3">
        <v>24</v>
      </c>
      <c r="B50" s="3">
        <v>13094391.583001819</v>
      </c>
      <c r="C50" s="3">
        <v>385163.74699818157</v>
      </c>
      <c r="D50" s="3">
        <v>0.84786336884645319</v>
      </c>
      <c r="F50" s="3">
        <v>94</v>
      </c>
      <c r="G50" s="3">
        <v>13479555.33</v>
      </c>
    </row>
    <row r="51" spans="1:7" ht="15.75" thickBot="1" x14ac:dyDescent="0.3">
      <c r="A51" s="4">
        <v>25</v>
      </c>
      <c r="B51" s="4">
        <v>13970367.454387285</v>
      </c>
      <c r="C51" s="4">
        <v>175202.89561271481</v>
      </c>
      <c r="D51" s="4">
        <v>0.38567523154392613</v>
      </c>
      <c r="F51" s="4">
        <v>98</v>
      </c>
      <c r="G51" s="4">
        <v>14145570.35</v>
      </c>
    </row>
  </sheetData>
  <sortState ref="G27:G51">
    <sortCondition ref="G27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50"/>
  <sheetViews>
    <sheetView workbookViewId="0">
      <selection activeCell="G7" sqref="G7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21" bestFit="1" customWidth="1"/>
    <col min="4" max="4" width="22.7109375" bestFit="1" customWidth="1"/>
    <col min="5" max="5" width="12" bestFit="1" customWidth="1"/>
    <col min="6" max="6" width="20.7109375" bestFit="1" customWidth="1"/>
    <col min="7" max="7" width="12.7109375" bestFit="1" customWidth="1"/>
    <col min="8" max="8" width="13.85546875" bestFit="1" customWidth="1"/>
    <col min="9" max="9" width="14.14062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0.98385307488899088</v>
      </c>
    </row>
    <row r="5" spans="1:9" x14ac:dyDescent="0.25">
      <c r="A5" s="3" t="s">
        <v>49</v>
      </c>
      <c r="B5" s="3">
        <v>0.96796687296852224</v>
      </c>
    </row>
    <row r="6" spans="1:9" x14ac:dyDescent="0.25">
      <c r="A6" s="3" t="s">
        <v>50</v>
      </c>
      <c r="B6" s="3">
        <v>0.96505477051111521</v>
      </c>
    </row>
    <row r="7" spans="1:9" x14ac:dyDescent="0.25">
      <c r="A7" s="3" t="s">
        <v>51</v>
      </c>
      <c r="B7" s="3">
        <v>777185.2075468176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2</v>
      </c>
      <c r="C12" s="3">
        <v>401543769147830.37</v>
      </c>
      <c r="D12" s="3">
        <v>200771884573915.19</v>
      </c>
      <c r="E12" s="3">
        <v>332.39451122554294</v>
      </c>
      <c r="F12" s="3">
        <v>3.6441202189652573E-17</v>
      </c>
    </row>
    <row r="13" spans="1:9" x14ac:dyDescent="0.25">
      <c r="A13" s="3" t="s">
        <v>55</v>
      </c>
      <c r="B13" s="3">
        <v>22</v>
      </c>
      <c r="C13" s="3">
        <v>13288370630250.979</v>
      </c>
      <c r="D13" s="3">
        <v>604016846829.58997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414832139778081.37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-2958343.4571272908</v>
      </c>
      <c r="C17" s="3">
        <v>1405736.2552392285</v>
      </c>
      <c r="D17" s="3">
        <v>-2.1044797316007471</v>
      </c>
      <c r="E17" s="3">
        <v>4.6987166117940786E-2</v>
      </c>
      <c r="F17" s="3">
        <v>-5873662.0174441859</v>
      </c>
      <c r="G17" s="3">
        <v>-43024.896810395177</v>
      </c>
      <c r="H17" s="3">
        <v>-5873662.0174441859</v>
      </c>
      <c r="I17" s="3">
        <v>-43024.896810395177</v>
      </c>
    </row>
    <row r="18" spans="1:9" x14ac:dyDescent="0.25">
      <c r="A18" s="3" t="s">
        <v>37</v>
      </c>
      <c r="B18" s="3">
        <v>140819.54418615464</v>
      </c>
      <c r="C18" s="3">
        <v>37350.093246373581</v>
      </c>
      <c r="D18" s="3">
        <v>3.7702595079820096</v>
      </c>
      <c r="E18" s="3">
        <v>1.0544771517060323E-3</v>
      </c>
      <c r="F18" s="3">
        <v>63360.191718796428</v>
      </c>
      <c r="G18" s="3">
        <v>218278.89665351284</v>
      </c>
      <c r="H18" s="3">
        <v>63360.191718796428</v>
      </c>
      <c r="I18" s="3">
        <v>218278.89665351284</v>
      </c>
    </row>
    <row r="19" spans="1:9" ht="15.75" thickBot="1" x14ac:dyDescent="0.3">
      <c r="A19" s="4" t="s">
        <v>44</v>
      </c>
      <c r="B19" s="4">
        <v>0.29444256456726386</v>
      </c>
      <c r="C19" s="4">
        <v>1.458321197023517E-2</v>
      </c>
      <c r="D19" s="4">
        <v>20.19051531090895</v>
      </c>
      <c r="E19" s="4">
        <v>1.0928154281059137E-15</v>
      </c>
      <c r="F19" s="4">
        <v>0.26419883401865751</v>
      </c>
      <c r="G19" s="4">
        <v>0.32468629511587022</v>
      </c>
      <c r="H19" s="4">
        <v>0.26419883401865751</v>
      </c>
      <c r="I19" s="4">
        <v>0.32468629511587022</v>
      </c>
    </row>
    <row r="23" spans="1:9" x14ac:dyDescent="0.25">
      <c r="A23" t="s">
        <v>70</v>
      </c>
      <c r="F23" t="s">
        <v>75</v>
      </c>
    </row>
    <row r="24" spans="1:9" ht="15.75" thickBot="1" x14ac:dyDescent="0.3"/>
    <row r="25" spans="1:9" x14ac:dyDescent="0.25">
      <c r="A25" s="5" t="s">
        <v>71</v>
      </c>
      <c r="B25" s="5" t="s">
        <v>79</v>
      </c>
      <c r="C25" s="5" t="s">
        <v>73</v>
      </c>
      <c r="D25" s="5" t="s">
        <v>74</v>
      </c>
      <c r="F25" s="5" t="s">
        <v>76</v>
      </c>
      <c r="G25" s="5" t="s">
        <v>34</v>
      </c>
    </row>
    <row r="26" spans="1:9" x14ac:dyDescent="0.25">
      <c r="A26" s="3">
        <v>1</v>
      </c>
      <c r="B26" s="3">
        <v>1834175.1157262737</v>
      </c>
      <c r="C26" s="3">
        <v>-1195724.5157262739</v>
      </c>
      <c r="D26" s="3">
        <v>-1.6069445391793773</v>
      </c>
      <c r="F26" s="3">
        <v>2</v>
      </c>
      <c r="G26" s="3">
        <v>638450.6</v>
      </c>
    </row>
    <row r="27" spans="1:9" x14ac:dyDescent="0.25">
      <c r="A27" s="3">
        <v>2</v>
      </c>
      <c r="B27" s="3">
        <v>2053229.887718389</v>
      </c>
      <c r="C27" s="3">
        <v>-1263762.9677183889</v>
      </c>
      <c r="D27" s="3">
        <v>-1.698382004452504</v>
      </c>
      <c r="F27" s="3">
        <v>6</v>
      </c>
      <c r="G27" s="3">
        <v>789466.92</v>
      </c>
    </row>
    <row r="28" spans="1:9" x14ac:dyDescent="0.25">
      <c r="A28" s="3">
        <v>3</v>
      </c>
      <c r="B28" s="3">
        <v>1695349.759284883</v>
      </c>
      <c r="C28" s="3">
        <v>-733292.75928488304</v>
      </c>
      <c r="D28" s="3">
        <v>-0.98547849413030819</v>
      </c>
      <c r="F28" s="3">
        <v>10</v>
      </c>
      <c r="G28" s="3">
        <v>962057</v>
      </c>
    </row>
    <row r="29" spans="1:9" x14ac:dyDescent="0.25">
      <c r="A29" s="3">
        <v>4</v>
      </c>
      <c r="B29" s="3">
        <v>1445732.7720220862</v>
      </c>
      <c r="C29" s="3">
        <v>-52200.572022086242</v>
      </c>
      <c r="D29" s="3">
        <v>-7.0152801125751882E-2</v>
      </c>
      <c r="F29" s="3">
        <v>14</v>
      </c>
      <c r="G29" s="3">
        <v>1393532.2</v>
      </c>
    </row>
    <row r="30" spans="1:9" x14ac:dyDescent="0.25">
      <c r="A30" s="3">
        <v>5</v>
      </c>
      <c r="B30" s="3">
        <v>2157890.1418533307</v>
      </c>
      <c r="C30" s="3">
        <v>-386817.14185333066</v>
      </c>
      <c r="D30" s="3">
        <v>-0.51984690920603316</v>
      </c>
      <c r="F30" s="3">
        <v>18</v>
      </c>
      <c r="G30" s="3">
        <v>1771073</v>
      </c>
    </row>
    <row r="31" spans="1:9" x14ac:dyDescent="0.25">
      <c r="A31" s="3">
        <v>6</v>
      </c>
      <c r="B31" s="3">
        <v>1947608.6757931467</v>
      </c>
      <c r="C31" s="3">
        <v>201005.1242068531</v>
      </c>
      <c r="D31" s="3">
        <v>0.27013252839019097</v>
      </c>
      <c r="F31" s="3">
        <v>22</v>
      </c>
      <c r="G31" s="3">
        <v>2148613.7999999998</v>
      </c>
    </row>
    <row r="32" spans="1:9" x14ac:dyDescent="0.25">
      <c r="A32" s="3">
        <v>7</v>
      </c>
      <c r="B32" s="3">
        <v>2565806.9081696868</v>
      </c>
      <c r="C32" s="3">
        <v>-39652.308169686701</v>
      </c>
      <c r="D32" s="3">
        <v>-5.3289080587624639E-2</v>
      </c>
      <c r="F32" s="3">
        <v>26</v>
      </c>
      <c r="G32" s="3">
        <v>2526154.6</v>
      </c>
    </row>
    <row r="33" spans="1:7" x14ac:dyDescent="0.25">
      <c r="A33" s="3">
        <v>8</v>
      </c>
      <c r="B33" s="3">
        <v>3288724.5219622683</v>
      </c>
      <c r="C33" s="3">
        <v>-169291.52196226828</v>
      </c>
      <c r="D33" s="3">
        <v>-0.22751234349443472</v>
      </c>
      <c r="F33" s="3">
        <v>30</v>
      </c>
      <c r="G33" s="3">
        <v>3119433</v>
      </c>
    </row>
    <row r="34" spans="1:7" x14ac:dyDescent="0.25">
      <c r="A34" s="3">
        <v>9</v>
      </c>
      <c r="B34" s="3">
        <v>4573450.5665659048</v>
      </c>
      <c r="C34" s="3">
        <v>-841956.56656590477</v>
      </c>
      <c r="D34" s="3">
        <v>-1.1315127264472875</v>
      </c>
      <c r="F34" s="3">
        <v>34</v>
      </c>
      <c r="G34" s="3">
        <v>3731494</v>
      </c>
    </row>
    <row r="35" spans="1:7" x14ac:dyDescent="0.25">
      <c r="A35" s="3">
        <v>10</v>
      </c>
      <c r="B35" s="3">
        <v>3696615.4083283399</v>
      </c>
      <c r="C35" s="3">
        <v>756559.59167166008</v>
      </c>
      <c r="D35" s="3">
        <v>1.0167469918120036</v>
      </c>
      <c r="F35" s="3">
        <v>38</v>
      </c>
      <c r="G35" s="3">
        <v>4305879</v>
      </c>
    </row>
    <row r="36" spans="1:7" x14ac:dyDescent="0.25">
      <c r="A36" s="3">
        <v>11</v>
      </c>
      <c r="B36" s="3">
        <v>3591592.5593686765</v>
      </c>
      <c r="C36" s="3">
        <v>714286.44063132349</v>
      </c>
      <c r="D36" s="3">
        <v>0.95993573777752939</v>
      </c>
      <c r="F36" s="3">
        <v>42</v>
      </c>
      <c r="G36" s="3">
        <v>4453175</v>
      </c>
    </row>
    <row r="37" spans="1:7" x14ac:dyDescent="0.25">
      <c r="A37" s="3">
        <v>12</v>
      </c>
      <c r="B37" s="3">
        <v>3950158.9369961563</v>
      </c>
      <c r="C37" s="3">
        <v>1498889.0630038437</v>
      </c>
      <c r="D37" s="3">
        <v>2.0143700015774417</v>
      </c>
      <c r="F37" s="3">
        <v>46</v>
      </c>
      <c r="G37" s="3">
        <v>5449048</v>
      </c>
    </row>
    <row r="38" spans="1:7" x14ac:dyDescent="0.25">
      <c r="A38" s="3">
        <v>13</v>
      </c>
      <c r="B38" s="3">
        <v>5405667.286990568</v>
      </c>
      <c r="C38" s="3">
        <v>653151.71300943196</v>
      </c>
      <c r="D38" s="3">
        <v>0.87777624751522021</v>
      </c>
      <c r="F38" s="3">
        <v>50</v>
      </c>
      <c r="G38" s="3">
        <v>6058819</v>
      </c>
    </row>
    <row r="39" spans="1:7" x14ac:dyDescent="0.25">
      <c r="A39" s="3">
        <v>14</v>
      </c>
      <c r="B39" s="3">
        <v>6001478.6603164617</v>
      </c>
      <c r="C39" s="3">
        <v>572265.3396835383</v>
      </c>
      <c r="D39" s="3">
        <v>0.76907234941782232</v>
      </c>
      <c r="F39" s="3">
        <v>54</v>
      </c>
      <c r="G39" s="3">
        <v>6573744</v>
      </c>
    </row>
    <row r="40" spans="1:7" x14ac:dyDescent="0.25">
      <c r="A40" s="3">
        <v>15</v>
      </c>
      <c r="B40" s="3">
        <v>6628704.2939498443</v>
      </c>
      <c r="C40" s="3">
        <v>369770.70605015568</v>
      </c>
      <c r="D40" s="3">
        <v>0.49693805640079836</v>
      </c>
      <c r="F40" s="3">
        <v>58</v>
      </c>
      <c r="G40" s="3">
        <v>6998475</v>
      </c>
    </row>
    <row r="41" spans="1:7" x14ac:dyDescent="0.25">
      <c r="A41" s="3">
        <v>16</v>
      </c>
      <c r="B41" s="3">
        <v>7558015.0754977437</v>
      </c>
      <c r="C41" s="3">
        <v>372085.92450225633</v>
      </c>
      <c r="D41" s="3">
        <v>0.50004949854292979</v>
      </c>
      <c r="F41" s="3">
        <v>62</v>
      </c>
      <c r="G41" s="3">
        <v>7930101</v>
      </c>
    </row>
    <row r="42" spans="1:7" x14ac:dyDescent="0.25">
      <c r="A42" s="3">
        <v>17</v>
      </c>
      <c r="B42" s="3">
        <v>8329118.3498635497</v>
      </c>
      <c r="C42" s="3">
        <v>-239237.34986354969</v>
      </c>
      <c r="D42" s="3">
        <v>-0.32151314778176204</v>
      </c>
      <c r="F42" s="3">
        <v>66</v>
      </c>
      <c r="G42" s="3">
        <v>8089881</v>
      </c>
    </row>
    <row r="43" spans="1:7" x14ac:dyDescent="0.25">
      <c r="A43" s="3">
        <v>18</v>
      </c>
      <c r="B43" s="3">
        <v>8949174.3851111848</v>
      </c>
      <c r="C43" s="3">
        <v>-40437.715111184865</v>
      </c>
      <c r="D43" s="3">
        <v>-5.4344595782867967E-2</v>
      </c>
      <c r="F43" s="3">
        <v>70</v>
      </c>
      <c r="G43" s="3">
        <v>8908736.6699999999</v>
      </c>
    </row>
    <row r="44" spans="1:7" x14ac:dyDescent="0.25">
      <c r="A44" s="3">
        <v>19</v>
      </c>
      <c r="B44" s="3">
        <v>9098734.9974996317</v>
      </c>
      <c r="C44" s="3">
        <v>94273.302500369027</v>
      </c>
      <c r="D44" s="3">
        <v>0.12669470822997927</v>
      </c>
      <c r="F44" s="3">
        <v>74</v>
      </c>
      <c r="G44" s="3">
        <v>9193008.3000000007</v>
      </c>
    </row>
    <row r="45" spans="1:7" x14ac:dyDescent="0.25">
      <c r="A45" s="3">
        <v>20</v>
      </c>
      <c r="B45" s="3">
        <v>10391736.763634115</v>
      </c>
      <c r="C45" s="3">
        <v>-615471.98363411613</v>
      </c>
      <c r="D45" s="3">
        <v>-0.82713813266428948</v>
      </c>
      <c r="F45" s="3">
        <v>78</v>
      </c>
      <c r="G45" s="3">
        <v>9776264.7799999993</v>
      </c>
    </row>
    <row r="46" spans="1:7" x14ac:dyDescent="0.25">
      <c r="A46" s="3">
        <v>21</v>
      </c>
      <c r="B46" s="3">
        <v>10161511.039906798</v>
      </c>
      <c r="C46" s="3">
        <v>378473.55009320192</v>
      </c>
      <c r="D46" s="3">
        <v>0.50863388393161435</v>
      </c>
      <c r="F46" s="3">
        <v>82</v>
      </c>
      <c r="G46" s="3">
        <v>10539984.59</v>
      </c>
    </row>
    <row r="47" spans="1:7" x14ac:dyDescent="0.25">
      <c r="A47" s="3">
        <v>22</v>
      </c>
      <c r="B47" s="3">
        <v>10191071.789440803</v>
      </c>
      <c r="C47" s="3">
        <v>1326211.6705591977</v>
      </c>
      <c r="D47" s="3">
        <v>1.7823073573988057</v>
      </c>
      <c r="F47" s="3">
        <v>86</v>
      </c>
      <c r="G47" s="3">
        <v>11517283.460000001</v>
      </c>
    </row>
    <row r="48" spans="1:7" x14ac:dyDescent="0.25">
      <c r="A48" s="3">
        <v>23</v>
      </c>
      <c r="B48" s="3">
        <v>11474139.046230167</v>
      </c>
      <c r="C48" s="3">
        <v>397875.58376983367</v>
      </c>
      <c r="D48" s="3">
        <v>0.53470844513328086</v>
      </c>
      <c r="F48" s="3">
        <v>90</v>
      </c>
      <c r="G48" s="3">
        <v>11872014.630000001</v>
      </c>
    </row>
    <row r="49" spans="1:7" x14ac:dyDescent="0.25">
      <c r="A49" s="3">
        <v>24</v>
      </c>
      <c r="B49" s="3">
        <v>13920498.358923115</v>
      </c>
      <c r="C49" s="3">
        <v>-440943.02892311476</v>
      </c>
      <c r="D49" s="3">
        <v>-0.59258715790972383</v>
      </c>
      <c r="F49" s="3">
        <v>94</v>
      </c>
      <c r="G49" s="3">
        <v>13479555.33</v>
      </c>
    </row>
    <row r="50" spans="1:7" ht="15.75" thickBot="1" x14ac:dyDescent="0.3">
      <c r="A50" s="4">
        <v>25</v>
      </c>
      <c r="B50" s="4">
        <v>15461629.928846888</v>
      </c>
      <c r="C50" s="4">
        <v>-1316059.5788468886</v>
      </c>
      <c r="D50" s="4">
        <v>-1.7686638733656677</v>
      </c>
      <c r="F50" s="4">
        <v>98</v>
      </c>
      <c r="G50" s="4">
        <v>14145570.35</v>
      </c>
    </row>
  </sheetData>
  <sortState ref="G26:G50">
    <sortCondition ref="G26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3:MM220"/>
  <sheetViews>
    <sheetView zoomScaleNormal="100" workbookViewId="0">
      <selection activeCell="C12" sqref="C12"/>
    </sheetView>
  </sheetViews>
  <sheetFormatPr defaultColWidth="8.85546875" defaultRowHeight="15" x14ac:dyDescent="0.25"/>
  <cols>
    <col min="1" max="1" width="3" style="25" bestFit="1" customWidth="1"/>
    <col min="2" max="2" width="5" style="7" bestFit="1" customWidth="1"/>
    <col min="3" max="3" width="14.28515625" style="7" bestFit="1" customWidth="1"/>
    <col min="4" max="5" width="15.28515625" style="7" bestFit="1" customWidth="1"/>
    <col min="6" max="6" width="14.28515625" style="7" bestFit="1" customWidth="1"/>
    <col min="7" max="7" width="12.7109375" style="7" bestFit="1" customWidth="1"/>
    <col min="8" max="8" width="10.7109375" style="7" bestFit="1" customWidth="1"/>
    <col min="9" max="9" width="15.28515625" style="7" bestFit="1" customWidth="1"/>
    <col min="10" max="10" width="8.28515625" style="7" bestFit="1" customWidth="1"/>
    <col min="11" max="14" width="12.7109375" style="7" bestFit="1" customWidth="1"/>
    <col min="15" max="15" width="15.28515625" style="7" bestFit="1" customWidth="1"/>
    <col min="16" max="16" width="11.7109375" style="7" bestFit="1" customWidth="1"/>
    <col min="17" max="19" width="10.28515625" style="7" customWidth="1"/>
    <col min="20" max="21" width="14.28515625" style="7" bestFit="1" customWidth="1"/>
    <col min="22" max="22" width="12.7109375" style="7" bestFit="1" customWidth="1"/>
    <col min="23" max="25" width="10.28515625" style="7" customWidth="1"/>
    <col min="26" max="26" width="14.28515625" style="7" bestFit="1" customWidth="1"/>
    <col min="27" max="27" width="13.7109375" style="7" customWidth="1"/>
    <col min="28" max="30" width="10.28515625" style="7" customWidth="1"/>
    <col min="31" max="31" width="15.28515625" style="7" bestFit="1" customWidth="1"/>
    <col min="32" max="32" width="14.28515625" style="7" bestFit="1" customWidth="1"/>
    <col min="33" max="33" width="12.7109375" style="7" bestFit="1" customWidth="1"/>
    <col min="34" max="34" width="10.7109375" style="7" bestFit="1" customWidth="1"/>
    <col min="35" max="35" width="15.28515625" style="7" bestFit="1" customWidth="1"/>
    <col min="36" max="36" width="8.28515625" style="7" bestFit="1" customWidth="1"/>
    <col min="37" max="40" width="12.7109375" style="7" bestFit="1" customWidth="1"/>
    <col min="41" max="43" width="10.28515625" style="7" customWidth="1"/>
    <col min="44" max="44" width="15.28515625" style="7" bestFit="1" customWidth="1"/>
    <col min="45" max="45" width="12.7109375" style="7" bestFit="1" customWidth="1"/>
    <col min="46" max="46" width="10.7109375" style="7" bestFit="1" customWidth="1"/>
    <col min="47" max="47" width="15.28515625" style="7" bestFit="1" customWidth="1"/>
    <col min="48" max="48" width="8.28515625" style="7" bestFit="1" customWidth="1"/>
    <col min="49" max="52" width="12.7109375" style="7" bestFit="1" customWidth="1"/>
    <col min="53" max="53" width="10.28515625" style="7" customWidth="1"/>
    <col min="54" max="55" width="13.28515625" style="7" customWidth="1"/>
    <col min="56" max="56" width="15.28515625" style="7" bestFit="1" customWidth="1"/>
    <col min="57" max="57" width="12.7109375" style="7" bestFit="1" customWidth="1"/>
    <col min="58" max="58" width="10.7109375" style="7" bestFit="1" customWidth="1"/>
    <col min="59" max="59" width="15.28515625" style="7" bestFit="1" customWidth="1"/>
    <col min="60" max="60" width="8.28515625" style="7" bestFit="1" customWidth="1"/>
    <col min="61" max="64" width="12.7109375" style="7" bestFit="1" customWidth="1"/>
    <col min="65" max="66" width="13.28515625" style="7" customWidth="1"/>
    <col min="67" max="67" width="15.28515625" style="7" bestFit="1" customWidth="1"/>
    <col min="68" max="68" width="10.7109375" style="7" bestFit="1" customWidth="1"/>
    <col min="69" max="69" width="15.28515625" style="7" bestFit="1" customWidth="1"/>
    <col min="70" max="70" width="8.28515625" style="7" bestFit="1" customWidth="1"/>
    <col min="71" max="73" width="12.7109375" style="7" bestFit="1" customWidth="1"/>
    <col min="74" max="76" width="13.28515625" style="7" customWidth="1"/>
    <col min="77" max="77" width="15.28515625" style="7" bestFit="1" customWidth="1"/>
    <col min="78" max="78" width="10.7109375" style="7" bestFit="1" customWidth="1"/>
    <col min="79" max="79" width="15.28515625" style="7" bestFit="1" customWidth="1"/>
    <col min="80" max="80" width="8.28515625" style="7" bestFit="1" customWidth="1"/>
    <col min="81" max="82" width="12.7109375" style="7" bestFit="1" customWidth="1"/>
    <col min="83" max="137" width="13.28515625" style="7" customWidth="1"/>
    <col min="138" max="139" width="15.28515625" style="7" bestFit="1" customWidth="1"/>
    <col min="140" max="140" width="8.28515625" style="7" bestFit="1" customWidth="1"/>
    <col min="141" max="141" width="15.28515625" style="7" bestFit="1" customWidth="1"/>
    <col min="142" max="142" width="11.7109375" style="7" bestFit="1" customWidth="1"/>
    <col min="143" max="144" width="13.28515625" style="7" customWidth="1"/>
    <col min="145" max="145" width="10.28515625" style="7" customWidth="1"/>
    <col min="146" max="146" width="15.28515625" style="7" customWidth="1"/>
    <col min="147" max="147" width="12" style="7" customWidth="1"/>
    <col min="148" max="148" width="15.28515625" style="7" customWidth="1"/>
    <col min="149" max="149" width="11.7109375" style="7" customWidth="1"/>
    <col min="150" max="152" width="10.28515625" style="7" customWidth="1"/>
    <col min="153" max="153" width="15.28515625" style="7" customWidth="1"/>
    <col min="154" max="154" width="8.28515625" style="7" customWidth="1"/>
    <col min="155" max="155" width="11.7109375" style="7" customWidth="1"/>
    <col min="156" max="156" width="10.28515625" style="7" customWidth="1"/>
    <col min="157" max="157" width="3" style="7" bestFit="1" customWidth="1"/>
    <col min="158" max="164" width="12" style="7" bestFit="1" customWidth="1"/>
    <col min="165" max="165" width="9.42578125" style="7" bestFit="1" customWidth="1"/>
    <col min="166" max="167" width="8.85546875" style="7"/>
    <col min="168" max="168" width="5.5703125" style="7" customWidth="1"/>
    <col min="169" max="169" width="11.42578125" style="7" bestFit="1" customWidth="1"/>
    <col min="170" max="170" width="10.42578125" style="7" bestFit="1" customWidth="1"/>
    <col min="171" max="171" width="11.42578125" style="7" bestFit="1" customWidth="1"/>
    <col min="172" max="172" width="5.42578125" style="7" bestFit="1" customWidth="1"/>
    <col min="173" max="173" width="10.42578125" style="7" bestFit="1" customWidth="1"/>
    <col min="174" max="176" width="9.42578125" style="7" bestFit="1" customWidth="1"/>
    <col min="177" max="178" width="9.42578125" style="25" customWidth="1"/>
    <col min="179" max="179" width="5.85546875" style="25" customWidth="1"/>
    <col min="180" max="180" width="11.42578125" style="25" bestFit="1" customWidth="1"/>
    <col min="181" max="181" width="10.42578125" style="25" bestFit="1" customWidth="1"/>
    <col min="182" max="182" width="11.42578125" style="25" bestFit="1" customWidth="1"/>
    <col min="183" max="183" width="5.42578125" style="25" bestFit="1" customWidth="1"/>
    <col min="184" max="184" width="10.42578125" style="25" bestFit="1" customWidth="1"/>
    <col min="185" max="187" width="9.42578125" style="25" customWidth="1"/>
    <col min="188" max="188" width="8.85546875" style="7"/>
    <col min="189" max="189" width="6.140625" style="7" customWidth="1"/>
    <col min="190" max="190" width="11.42578125" style="7" bestFit="1" customWidth="1"/>
    <col min="191" max="191" width="10.42578125" style="7" bestFit="1" customWidth="1"/>
    <col min="192" max="192" width="9.42578125" style="7" bestFit="1" customWidth="1"/>
    <col min="193" max="193" width="8.42578125" style="7" bestFit="1" customWidth="1"/>
    <col min="194" max="194" width="11.42578125" style="7" bestFit="1" customWidth="1"/>
    <col min="195" max="195" width="5.42578125" style="7" bestFit="1" customWidth="1"/>
    <col min="196" max="196" width="10.42578125" style="7" bestFit="1" customWidth="1"/>
    <col min="197" max="199" width="9.42578125" style="7" bestFit="1" customWidth="1"/>
    <col min="200" max="200" width="11.42578125" style="7" bestFit="1" customWidth="1"/>
    <col min="201" max="201" width="8.42578125" style="7" bestFit="1" customWidth="1"/>
    <col min="202" max="203" width="8.85546875" style="7"/>
    <col min="204" max="204" width="3" style="7" bestFit="1" customWidth="1"/>
    <col min="205" max="205" width="11.42578125" style="7" bestFit="1" customWidth="1"/>
    <col min="206" max="206" width="10.42578125" style="7" bestFit="1" customWidth="1"/>
    <col min="207" max="207" width="9.42578125" style="7" bestFit="1" customWidth="1"/>
    <col min="208" max="208" width="8.42578125" style="7" bestFit="1" customWidth="1"/>
    <col min="209" max="209" width="11.42578125" style="7" bestFit="1" customWidth="1"/>
    <col min="210" max="210" width="5.42578125" style="7" bestFit="1" customWidth="1"/>
    <col min="211" max="211" width="10.42578125" style="7" bestFit="1" customWidth="1"/>
    <col min="212" max="214" width="9.42578125" style="7" bestFit="1" customWidth="1"/>
    <col min="215" max="215" width="11.42578125" style="7" bestFit="1" customWidth="1"/>
    <col min="216" max="216" width="8.42578125" style="7" bestFit="1" customWidth="1"/>
    <col min="217" max="218" width="8.85546875" style="7"/>
    <col min="219" max="219" width="3" style="7" bestFit="1" customWidth="1"/>
    <col min="220" max="220" width="11.42578125" style="7" bestFit="1" customWidth="1"/>
    <col min="221" max="221" width="10.42578125" style="7" bestFit="1" customWidth="1"/>
    <col min="222" max="222" width="9.42578125" style="7" bestFit="1" customWidth="1"/>
    <col min="223" max="223" width="8.42578125" style="7" bestFit="1" customWidth="1"/>
    <col min="224" max="224" width="11.42578125" style="7" bestFit="1" customWidth="1"/>
    <col min="225" max="225" width="5.42578125" style="7" bestFit="1" customWidth="1"/>
    <col min="226" max="226" width="10.42578125" style="7" bestFit="1" customWidth="1"/>
    <col min="227" max="229" width="9.42578125" style="7" bestFit="1" customWidth="1"/>
    <col min="230" max="230" width="11.42578125" style="7" bestFit="1" customWidth="1"/>
    <col min="231" max="231" width="8.42578125" style="7" bestFit="1" customWidth="1"/>
    <col min="232" max="233" width="8.85546875" style="7"/>
    <col min="234" max="234" width="3" style="7" bestFit="1" customWidth="1"/>
    <col min="235" max="235" width="11.42578125" style="7" bestFit="1" customWidth="1"/>
    <col min="236" max="236" width="10.42578125" style="7" bestFit="1" customWidth="1"/>
    <col min="237" max="237" width="9.42578125" style="7" bestFit="1" customWidth="1"/>
    <col min="238" max="238" width="8.42578125" style="7" bestFit="1" customWidth="1"/>
    <col min="239" max="239" width="11.42578125" style="7" bestFit="1" customWidth="1"/>
    <col min="240" max="240" width="5.42578125" style="7" bestFit="1" customWidth="1"/>
    <col min="241" max="241" width="10.42578125" style="7" bestFit="1" customWidth="1"/>
    <col min="242" max="244" width="9.42578125" style="7" bestFit="1" customWidth="1"/>
    <col min="245" max="245" width="11.42578125" style="7" bestFit="1" customWidth="1"/>
    <col min="246" max="246" width="8.42578125" style="7" bestFit="1" customWidth="1"/>
    <col min="247" max="248" width="8.85546875" style="7"/>
    <col min="249" max="249" width="3" style="7" bestFit="1" customWidth="1"/>
    <col min="250" max="250" width="11.42578125" style="7" bestFit="1" customWidth="1"/>
    <col min="251" max="251" width="10.42578125" style="7" bestFit="1" customWidth="1"/>
    <col min="252" max="252" width="9.42578125" style="7" bestFit="1" customWidth="1"/>
    <col min="253" max="253" width="8.42578125" style="7" bestFit="1" customWidth="1"/>
    <col min="254" max="254" width="11.42578125" style="7" bestFit="1" customWidth="1"/>
    <col min="255" max="255" width="5.42578125" style="7" bestFit="1" customWidth="1"/>
    <col min="256" max="256" width="10.42578125" style="7" bestFit="1" customWidth="1"/>
    <col min="257" max="259" width="9.42578125" style="7" bestFit="1" customWidth="1"/>
    <col min="260" max="260" width="11.42578125" style="7" bestFit="1" customWidth="1"/>
    <col min="261" max="261" width="8.42578125" style="7" bestFit="1" customWidth="1"/>
    <col min="262" max="263" width="8.85546875" style="7"/>
    <col min="264" max="264" width="3.85546875" style="7" bestFit="1" customWidth="1"/>
    <col min="265" max="267" width="12" style="7" bestFit="1" customWidth="1"/>
    <col min="268" max="268" width="12.28515625" style="7" bestFit="1" customWidth="1"/>
    <col min="269" max="275" width="12" style="7" bestFit="1" customWidth="1"/>
    <col min="276" max="276" width="8.42578125" style="7" bestFit="1" customWidth="1"/>
    <col min="277" max="278" width="8.85546875" style="7"/>
    <col min="279" max="279" width="3.85546875" style="7" bestFit="1" customWidth="1"/>
    <col min="280" max="282" width="12" style="7" bestFit="1" customWidth="1"/>
    <col min="283" max="283" width="13.28515625" style="7" bestFit="1" customWidth="1"/>
    <col min="284" max="289" width="12" style="7" bestFit="1" customWidth="1"/>
    <col min="290" max="290" width="8.42578125" style="7" bestFit="1" customWidth="1"/>
    <col min="291" max="292" width="8.85546875" style="7"/>
    <col min="293" max="293" width="3.85546875" style="7" bestFit="1" customWidth="1"/>
    <col min="294" max="302" width="12" style="7" bestFit="1" customWidth="1"/>
    <col min="303" max="303" width="8.42578125" style="7" bestFit="1" customWidth="1"/>
    <col min="304" max="305" width="8.85546875" style="7"/>
    <col min="306" max="306" width="3.85546875" style="7" bestFit="1" customWidth="1"/>
    <col min="307" max="315" width="12" style="7" bestFit="1" customWidth="1"/>
    <col min="316" max="316" width="8.42578125" style="7" bestFit="1" customWidth="1"/>
    <col min="317" max="318" width="8.85546875" style="7"/>
    <col min="319" max="319" width="3" style="7" bestFit="1" customWidth="1"/>
    <col min="320" max="320" width="11.42578125" style="7" bestFit="1" customWidth="1"/>
    <col min="321" max="321" width="10.42578125" style="7" bestFit="1" customWidth="1"/>
    <col min="322" max="322" width="9.42578125" style="7" bestFit="1" customWidth="1"/>
    <col min="323" max="323" width="8.42578125" style="7" bestFit="1" customWidth="1"/>
    <col min="324" max="324" width="5.42578125" style="7" bestFit="1" customWidth="1"/>
    <col min="325" max="325" width="10.42578125" style="7" bestFit="1" customWidth="1"/>
    <col min="326" max="328" width="9.42578125" style="7" bestFit="1" customWidth="1"/>
    <col min="329" max="329" width="11.42578125" style="7" bestFit="1" customWidth="1"/>
    <col min="330" max="332" width="8.85546875" style="7"/>
    <col min="333" max="333" width="6.7109375" style="7" customWidth="1"/>
    <col min="334" max="334" width="11.42578125" style="7" bestFit="1" customWidth="1"/>
    <col min="335" max="335" width="10.42578125" style="7" bestFit="1" customWidth="1"/>
    <col min="336" max="336" width="9.42578125" style="7" bestFit="1" customWidth="1"/>
    <col min="337" max="337" width="8.42578125" style="7" bestFit="1" customWidth="1"/>
    <col min="338" max="338" width="11.42578125" style="7" bestFit="1" customWidth="1"/>
    <col min="339" max="339" width="10.42578125" style="7" bestFit="1" customWidth="1"/>
    <col min="340" max="342" width="9.42578125" style="7" bestFit="1" customWidth="1"/>
    <col min="343" max="343" width="11.42578125" style="7" bestFit="1" customWidth="1"/>
    <col min="344" max="344" width="8.42578125" style="7" bestFit="1" customWidth="1"/>
    <col min="345" max="16384" width="8.85546875" style="7"/>
  </cols>
  <sheetData>
    <row r="3" spans="1:351" ht="15.75" thickBot="1" x14ac:dyDescent="0.3"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</row>
    <row r="4" spans="1:351" ht="15.75" thickBot="1" x14ac:dyDescent="0.3">
      <c r="Y4" s="27"/>
      <c r="Z4" s="68"/>
      <c r="AA4" s="69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</row>
    <row r="5" spans="1:351" x14ac:dyDescent="0.25">
      <c r="Q5" s="21"/>
      <c r="R5" s="21"/>
      <c r="S5" s="21"/>
      <c r="T5" s="295" t="s">
        <v>42</v>
      </c>
      <c r="U5" s="295"/>
      <c r="V5" s="295"/>
      <c r="W5" s="21"/>
      <c r="X5" s="21"/>
      <c r="Y5" s="28"/>
      <c r="Z5" s="296" t="s">
        <v>42</v>
      </c>
      <c r="AA5" s="297"/>
      <c r="AB5" s="21"/>
      <c r="AC5" s="21"/>
      <c r="AD5" s="21"/>
      <c r="AE5" s="295" t="s">
        <v>43</v>
      </c>
      <c r="AF5" s="295"/>
      <c r="AG5" s="295"/>
      <c r="AH5" s="295"/>
      <c r="AI5" s="295"/>
      <c r="AJ5" s="295"/>
      <c r="AK5" s="295"/>
      <c r="AL5" s="295"/>
      <c r="AM5" s="295"/>
      <c r="AN5" s="295"/>
      <c r="AO5" s="21"/>
      <c r="AP5" s="21"/>
      <c r="AQ5" s="21"/>
      <c r="AR5" s="295" t="s">
        <v>98</v>
      </c>
      <c r="AS5" s="295"/>
      <c r="AT5" s="295"/>
      <c r="AU5" s="295"/>
      <c r="AV5" s="295"/>
      <c r="AW5" s="295"/>
      <c r="AX5" s="295"/>
      <c r="AY5" s="295"/>
      <c r="AZ5" s="295"/>
      <c r="BA5" s="21"/>
      <c r="BB5" s="21"/>
      <c r="BC5" s="21"/>
      <c r="BD5" s="295" t="s">
        <v>99</v>
      </c>
      <c r="BE5" s="295"/>
      <c r="BF5" s="295"/>
      <c r="BG5" s="295"/>
      <c r="BH5" s="295"/>
      <c r="BI5" s="295"/>
      <c r="BJ5" s="295"/>
      <c r="BK5" s="295"/>
      <c r="BL5" s="21"/>
      <c r="BM5" s="21"/>
      <c r="BN5" s="21"/>
      <c r="BO5" s="295" t="s">
        <v>100</v>
      </c>
      <c r="BP5" s="295"/>
      <c r="BQ5" s="295"/>
      <c r="BR5" s="295"/>
      <c r="BS5" s="295"/>
      <c r="BT5" s="295"/>
      <c r="BU5" s="295"/>
      <c r="BV5" s="21"/>
      <c r="BW5" s="21"/>
      <c r="BX5" s="21"/>
      <c r="BY5" s="295" t="s">
        <v>102</v>
      </c>
      <c r="BZ5" s="295"/>
      <c r="CA5" s="295"/>
      <c r="CB5" s="295"/>
      <c r="CC5" s="295"/>
      <c r="CD5" s="295"/>
      <c r="CE5" s="21"/>
      <c r="CF5" s="21"/>
      <c r="CG5" s="21"/>
      <c r="CH5" s="295" t="s">
        <v>105</v>
      </c>
      <c r="CI5" s="295"/>
      <c r="CJ5" s="295"/>
      <c r="CK5" s="295"/>
      <c r="CL5" s="295"/>
      <c r="CM5" s="295"/>
      <c r="CN5" s="21"/>
      <c r="CO5" s="21"/>
      <c r="CP5" s="21"/>
      <c r="CQ5" s="295" t="s">
        <v>106</v>
      </c>
      <c r="CR5" s="295"/>
      <c r="CS5" s="295"/>
      <c r="CT5" s="295"/>
      <c r="CU5" s="21"/>
      <c r="CV5" s="21"/>
      <c r="CW5" s="74"/>
      <c r="CX5" s="298" t="s">
        <v>108</v>
      </c>
      <c r="CY5" s="298"/>
      <c r="CZ5" s="298"/>
      <c r="DA5" s="299"/>
      <c r="DB5" s="21"/>
      <c r="DC5" s="21"/>
      <c r="DD5" s="21"/>
      <c r="DE5" s="295" t="s">
        <v>77</v>
      </c>
      <c r="DF5" s="295"/>
      <c r="DG5" s="295"/>
      <c r="DH5" s="295"/>
      <c r="DI5" s="295"/>
      <c r="DJ5" s="295"/>
      <c r="DK5" s="295"/>
      <c r="DL5" s="295"/>
      <c r="DM5" s="295"/>
      <c r="DN5" s="295"/>
      <c r="DO5" s="295"/>
      <c r="DP5" s="295"/>
      <c r="DQ5" s="21"/>
      <c r="DR5" s="21"/>
      <c r="DS5" s="21"/>
      <c r="DT5" s="295" t="s">
        <v>110</v>
      </c>
      <c r="DU5" s="295"/>
      <c r="DV5" s="295"/>
      <c r="DW5" s="295"/>
      <c r="DX5" s="295"/>
      <c r="DY5" s="295"/>
      <c r="DZ5" s="295"/>
      <c r="EA5" s="295"/>
      <c r="EB5" s="295"/>
      <c r="EC5" s="295"/>
      <c r="ED5" s="295"/>
      <c r="EE5" s="21"/>
      <c r="EF5" s="21"/>
      <c r="EG5" s="21"/>
      <c r="EH5" s="295" t="s">
        <v>112</v>
      </c>
      <c r="EI5" s="295"/>
      <c r="EJ5" s="295"/>
      <c r="EK5" s="295"/>
      <c r="EL5" s="295"/>
      <c r="EM5" s="21"/>
      <c r="EN5" s="21"/>
      <c r="EO5" s="21"/>
      <c r="EP5" s="295" t="s">
        <v>113</v>
      </c>
      <c r="EQ5" s="295"/>
      <c r="ER5" s="295"/>
      <c r="ES5" s="295"/>
      <c r="ET5" s="21"/>
      <c r="EU5" s="21"/>
      <c r="EV5" s="74"/>
      <c r="EW5" s="298" t="s">
        <v>114</v>
      </c>
      <c r="EX5" s="298"/>
      <c r="EY5" s="298"/>
      <c r="EZ5" s="299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1"/>
      <c r="JM5" s="21"/>
      <c r="JN5" s="21"/>
      <c r="JO5" s="21"/>
      <c r="JP5" s="21"/>
      <c r="JQ5" s="21"/>
      <c r="JR5" s="21"/>
      <c r="JS5" s="21"/>
      <c r="JT5" s="21"/>
      <c r="JU5" s="21"/>
      <c r="JV5" s="21"/>
      <c r="JW5" s="21"/>
      <c r="JX5" s="21"/>
      <c r="JY5" s="21"/>
      <c r="JZ5" s="21"/>
      <c r="KA5" s="21"/>
      <c r="KB5" s="21"/>
      <c r="KC5" s="21"/>
      <c r="KD5" s="21"/>
      <c r="KE5" s="21"/>
      <c r="KF5" s="21"/>
      <c r="KG5" s="21"/>
      <c r="KH5" s="21"/>
      <c r="KI5" s="21"/>
      <c r="KJ5" s="21"/>
      <c r="KK5" s="21"/>
      <c r="KL5" s="21"/>
      <c r="KM5" s="21"/>
      <c r="KN5" s="21"/>
      <c r="KO5" s="21"/>
      <c r="KP5" s="21"/>
      <c r="KQ5" s="21"/>
      <c r="KR5" s="21"/>
      <c r="KS5" s="21"/>
      <c r="KT5" s="21"/>
      <c r="KU5" s="21"/>
      <c r="KV5" s="21"/>
      <c r="KW5" s="21"/>
      <c r="KX5" s="21"/>
      <c r="KY5" s="21"/>
      <c r="KZ5" s="21"/>
      <c r="LA5" s="21"/>
      <c r="LB5" s="21"/>
      <c r="LC5" s="21"/>
      <c r="LD5" s="21"/>
      <c r="LE5" s="21"/>
      <c r="LF5" s="21"/>
      <c r="LG5" s="21"/>
      <c r="LH5" s="21"/>
      <c r="LI5" s="21"/>
      <c r="LJ5" s="21"/>
      <c r="LK5" s="21"/>
      <c r="LL5" s="21"/>
      <c r="LM5" s="21"/>
      <c r="LN5" s="21"/>
      <c r="LO5" s="21"/>
      <c r="LP5" s="21"/>
      <c r="LQ5" s="21"/>
      <c r="LR5" s="21"/>
      <c r="LS5" s="21"/>
      <c r="LT5" s="21"/>
      <c r="LU5" s="21"/>
      <c r="LV5" s="21"/>
      <c r="LW5" s="21"/>
      <c r="LX5" s="21"/>
      <c r="LY5" s="21"/>
      <c r="LZ5" s="21"/>
      <c r="MA5" s="21"/>
      <c r="MB5" s="21"/>
      <c r="MC5" s="21"/>
      <c r="MD5" s="21"/>
      <c r="ME5" s="21"/>
      <c r="MF5" s="21"/>
      <c r="MG5" s="21"/>
      <c r="MH5" s="21"/>
      <c r="MI5" s="21"/>
      <c r="MJ5" s="21"/>
      <c r="MK5" s="21"/>
      <c r="ML5" s="21"/>
      <c r="MM5" s="21"/>
    </row>
    <row r="6" spans="1:351" x14ac:dyDescent="0.25">
      <c r="Q6" s="21"/>
      <c r="R6" s="21"/>
      <c r="S6" s="21"/>
      <c r="T6" s="21"/>
      <c r="U6" s="21"/>
      <c r="V6" s="21"/>
      <c r="W6" s="21"/>
      <c r="X6" s="21"/>
      <c r="Y6" s="28"/>
      <c r="Z6" s="70"/>
      <c r="AA6" s="7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8"/>
      <c r="CX6" s="70"/>
      <c r="CY6" s="70"/>
      <c r="CZ6" s="70"/>
      <c r="DA6" s="7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8"/>
      <c r="EW6" s="70"/>
      <c r="EX6" s="70"/>
      <c r="EY6" s="70"/>
      <c r="EZ6" s="7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</row>
    <row r="7" spans="1:351" ht="15.75" thickBot="1" x14ac:dyDescent="0.3">
      <c r="H7" s="17"/>
      <c r="Q7" s="21"/>
      <c r="R7" s="21"/>
      <c r="S7" s="21"/>
      <c r="T7" s="21"/>
      <c r="U7" s="21"/>
      <c r="V7" s="21"/>
      <c r="W7" s="21"/>
      <c r="X7" s="21"/>
      <c r="Y7" s="28"/>
      <c r="Z7" s="70"/>
      <c r="AA7" s="7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8"/>
      <c r="CX7" s="70"/>
      <c r="CY7" s="70"/>
      <c r="CZ7" s="70"/>
      <c r="DA7" s="7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8"/>
      <c r="EW7" s="70"/>
      <c r="EX7" s="70"/>
      <c r="EY7" s="70"/>
      <c r="EZ7" s="7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</row>
    <row r="8" spans="1:351" ht="18.75" thickBot="1" x14ac:dyDescent="0.3">
      <c r="B8" s="31" t="s">
        <v>28</v>
      </c>
      <c r="C8" s="32" t="s">
        <v>81</v>
      </c>
      <c r="D8" s="33" t="s">
        <v>82</v>
      </c>
      <c r="E8" s="33" t="s">
        <v>83</v>
      </c>
      <c r="F8" s="33" t="s">
        <v>84</v>
      </c>
      <c r="G8" s="34" t="s">
        <v>85</v>
      </c>
      <c r="H8" s="66" t="s">
        <v>86</v>
      </c>
      <c r="I8" s="33" t="s">
        <v>87</v>
      </c>
      <c r="J8" s="33" t="s">
        <v>88</v>
      </c>
      <c r="K8" s="33" t="s">
        <v>89</v>
      </c>
      <c r="L8" s="34" t="s">
        <v>90</v>
      </c>
      <c r="M8" s="34" t="s">
        <v>91</v>
      </c>
      <c r="N8" s="34" t="s">
        <v>92</v>
      </c>
      <c r="O8" s="33" t="s">
        <v>93</v>
      </c>
      <c r="P8" s="36" t="s">
        <v>94</v>
      </c>
      <c r="Q8" s="21"/>
      <c r="R8" s="21"/>
      <c r="S8" s="21"/>
      <c r="T8" s="32" t="s">
        <v>81</v>
      </c>
      <c r="U8" s="33" t="s">
        <v>84</v>
      </c>
      <c r="V8" s="34" t="s">
        <v>85</v>
      </c>
      <c r="W8" s="21"/>
      <c r="X8" s="21"/>
      <c r="Y8" s="28"/>
      <c r="Z8" s="32" t="s">
        <v>81</v>
      </c>
      <c r="AA8" s="67" t="s">
        <v>84</v>
      </c>
      <c r="AB8" s="21"/>
      <c r="AC8" s="21"/>
      <c r="AD8" s="21"/>
      <c r="AE8" s="33" t="s">
        <v>82</v>
      </c>
      <c r="AF8" s="33" t="s">
        <v>84</v>
      </c>
      <c r="AG8" s="34" t="s">
        <v>85</v>
      </c>
      <c r="AH8" s="66" t="s">
        <v>86</v>
      </c>
      <c r="AI8" s="33" t="s">
        <v>87</v>
      </c>
      <c r="AJ8" s="33" t="s">
        <v>88</v>
      </c>
      <c r="AK8" s="33" t="s">
        <v>89</v>
      </c>
      <c r="AL8" s="34" t="s">
        <v>90</v>
      </c>
      <c r="AM8" s="34" t="s">
        <v>91</v>
      </c>
      <c r="AN8" s="34" t="s">
        <v>92</v>
      </c>
      <c r="AO8" s="21"/>
      <c r="AP8" s="21"/>
      <c r="AQ8" s="21"/>
      <c r="AR8" s="33" t="s">
        <v>82</v>
      </c>
      <c r="AS8" s="34" t="s">
        <v>85</v>
      </c>
      <c r="AT8" s="66" t="s">
        <v>86</v>
      </c>
      <c r="AU8" s="33" t="s">
        <v>87</v>
      </c>
      <c r="AV8" s="33" t="s">
        <v>88</v>
      </c>
      <c r="AW8" s="33" t="s">
        <v>89</v>
      </c>
      <c r="AX8" s="34" t="s">
        <v>90</v>
      </c>
      <c r="AY8" s="34" t="s">
        <v>91</v>
      </c>
      <c r="AZ8" s="34" t="s">
        <v>92</v>
      </c>
      <c r="BB8" s="21"/>
      <c r="BC8" s="21"/>
      <c r="BD8" s="33" t="s">
        <v>82</v>
      </c>
      <c r="BE8" s="34" t="s">
        <v>85</v>
      </c>
      <c r="BF8" s="66" t="s">
        <v>86</v>
      </c>
      <c r="BG8" s="33" t="s">
        <v>87</v>
      </c>
      <c r="BH8" s="33" t="s">
        <v>88</v>
      </c>
      <c r="BI8" s="33" t="s">
        <v>89</v>
      </c>
      <c r="BJ8" s="34" t="s">
        <v>90</v>
      </c>
      <c r="BK8" s="34" t="s">
        <v>92</v>
      </c>
      <c r="BM8" s="21"/>
      <c r="BN8" s="21"/>
      <c r="BO8" s="33" t="s">
        <v>82</v>
      </c>
      <c r="BP8" s="66" t="s">
        <v>86</v>
      </c>
      <c r="BQ8" s="33" t="s">
        <v>87</v>
      </c>
      <c r="BR8" s="33" t="s">
        <v>88</v>
      </c>
      <c r="BS8" s="33" t="s">
        <v>89</v>
      </c>
      <c r="BT8" s="34" t="s">
        <v>90</v>
      </c>
      <c r="BU8" s="34" t="s">
        <v>92</v>
      </c>
      <c r="BW8" s="21"/>
      <c r="BX8" s="21"/>
      <c r="BY8" s="33" t="s">
        <v>82</v>
      </c>
      <c r="BZ8" s="66" t="s">
        <v>86</v>
      </c>
      <c r="CA8" s="33" t="s">
        <v>87</v>
      </c>
      <c r="CB8" s="33" t="s">
        <v>88</v>
      </c>
      <c r="CC8" s="34" t="s">
        <v>90</v>
      </c>
      <c r="CD8" s="34" t="s">
        <v>92</v>
      </c>
      <c r="CF8" s="21"/>
      <c r="CG8" s="21"/>
      <c r="CH8" s="33" t="s">
        <v>82</v>
      </c>
      <c r="CI8" s="66" t="s">
        <v>86</v>
      </c>
      <c r="CJ8" s="33" t="s">
        <v>87</v>
      </c>
      <c r="CK8" s="33" t="s">
        <v>88</v>
      </c>
      <c r="CL8" s="34" t="s">
        <v>90</v>
      </c>
      <c r="CM8" s="34"/>
      <c r="CN8" s="21"/>
      <c r="CO8" s="21"/>
      <c r="CP8" s="21"/>
      <c r="CQ8" s="33" t="s">
        <v>82</v>
      </c>
      <c r="CR8" s="33" t="s">
        <v>87</v>
      </c>
      <c r="CS8" s="33" t="s">
        <v>88</v>
      </c>
      <c r="CT8" s="34" t="s">
        <v>90</v>
      </c>
      <c r="CU8" s="21"/>
      <c r="CV8" s="21"/>
      <c r="CW8" s="28"/>
      <c r="CX8" s="33" t="s">
        <v>82</v>
      </c>
      <c r="CY8" s="33" t="s">
        <v>87</v>
      </c>
      <c r="CZ8" s="33" t="s">
        <v>88</v>
      </c>
      <c r="DA8" s="75"/>
      <c r="DB8" s="21"/>
      <c r="DC8" s="21"/>
      <c r="DD8" s="21"/>
      <c r="DE8" s="33" t="s">
        <v>83</v>
      </c>
      <c r="DF8" s="33" t="s">
        <v>84</v>
      </c>
      <c r="DG8" s="34" t="s">
        <v>85</v>
      </c>
      <c r="DH8" s="66" t="s">
        <v>86</v>
      </c>
      <c r="DI8" s="33" t="s">
        <v>87</v>
      </c>
      <c r="DJ8" s="33" t="s">
        <v>88</v>
      </c>
      <c r="DK8" s="33" t="s">
        <v>89</v>
      </c>
      <c r="DL8" s="34" t="s">
        <v>90</v>
      </c>
      <c r="DM8" s="34" t="s">
        <v>91</v>
      </c>
      <c r="DN8" s="34" t="s">
        <v>92</v>
      </c>
      <c r="DO8" s="33" t="s">
        <v>93</v>
      </c>
      <c r="DP8" s="36" t="s">
        <v>94</v>
      </c>
      <c r="DQ8" s="21"/>
      <c r="DR8" s="21"/>
      <c r="DS8" s="21"/>
      <c r="DT8" s="33" t="s">
        <v>83</v>
      </c>
      <c r="DU8" s="33" t="s">
        <v>84</v>
      </c>
      <c r="DV8" s="34" t="s">
        <v>85</v>
      </c>
      <c r="DW8" s="66" t="s">
        <v>86</v>
      </c>
      <c r="DX8" s="33" t="s">
        <v>87</v>
      </c>
      <c r="DY8" s="33" t="s">
        <v>88</v>
      </c>
      <c r="DZ8" s="34" t="s">
        <v>90</v>
      </c>
      <c r="EA8" s="34" t="s">
        <v>91</v>
      </c>
      <c r="EB8" s="34" t="s">
        <v>92</v>
      </c>
      <c r="EC8" s="33" t="s">
        <v>93</v>
      </c>
      <c r="ED8" s="36" t="s">
        <v>94</v>
      </c>
      <c r="EF8" s="21"/>
      <c r="EG8" s="21"/>
      <c r="EH8" s="33" t="s">
        <v>83</v>
      </c>
      <c r="EI8" s="33" t="s">
        <v>87</v>
      </c>
      <c r="EJ8" s="33" t="s">
        <v>88</v>
      </c>
      <c r="EK8" s="33" t="s">
        <v>93</v>
      </c>
      <c r="EL8" s="36" t="s">
        <v>94</v>
      </c>
      <c r="EN8" s="21"/>
      <c r="EO8" s="21"/>
      <c r="EP8" s="33" t="s">
        <v>83</v>
      </c>
      <c r="EQ8" s="33" t="s">
        <v>88</v>
      </c>
      <c r="ER8" s="33" t="s">
        <v>93</v>
      </c>
      <c r="ES8" s="36" t="s">
        <v>94</v>
      </c>
      <c r="EU8" s="21"/>
      <c r="EV8" s="28"/>
      <c r="EW8" s="33" t="s">
        <v>83</v>
      </c>
      <c r="EX8" s="33" t="s">
        <v>88</v>
      </c>
      <c r="EY8" s="33" t="s">
        <v>93</v>
      </c>
      <c r="EZ8" s="36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</row>
    <row r="9" spans="1:351" x14ac:dyDescent="0.25">
      <c r="A9" s="25">
        <v>1</v>
      </c>
      <c r="B9" s="37">
        <v>1998</v>
      </c>
      <c r="C9" s="38">
        <v>87211.83</v>
      </c>
      <c r="D9" s="39">
        <v>328497.90000000002</v>
      </c>
      <c r="E9" s="39">
        <v>638450.6</v>
      </c>
      <c r="F9" s="40">
        <v>228548.4</v>
      </c>
      <c r="G9" s="41">
        <v>803.2</v>
      </c>
      <c r="H9" s="42">
        <v>5780.8727272727274</v>
      </c>
      <c r="I9" s="39">
        <v>1212184</v>
      </c>
      <c r="J9" s="43">
        <v>33.799999999999997</v>
      </c>
      <c r="K9" s="39">
        <v>83359.41</v>
      </c>
      <c r="L9" s="39">
        <v>25719.200000000001</v>
      </c>
      <c r="M9" s="44">
        <v>6171</v>
      </c>
      <c r="N9" s="44">
        <v>6642</v>
      </c>
      <c r="O9" s="39">
        <v>111458</v>
      </c>
      <c r="P9" s="45">
        <v>1393.3</v>
      </c>
      <c r="Q9" s="21"/>
      <c r="R9" s="21"/>
      <c r="S9" s="21">
        <v>1</v>
      </c>
      <c r="T9" s="38">
        <v>87211.83</v>
      </c>
      <c r="U9" s="40">
        <v>228548.4</v>
      </c>
      <c r="V9" s="41">
        <v>803.2</v>
      </c>
      <c r="W9" s="21"/>
      <c r="X9" s="21"/>
      <c r="Y9" s="28">
        <v>1</v>
      </c>
      <c r="Z9" s="38">
        <v>87211.83</v>
      </c>
      <c r="AA9" s="45">
        <v>228548.4</v>
      </c>
      <c r="AB9" s="21"/>
      <c r="AC9" s="21"/>
      <c r="AD9" s="21">
        <v>1</v>
      </c>
      <c r="AE9" s="39">
        <v>328497.90000000002</v>
      </c>
      <c r="AF9" s="40">
        <v>228548.4</v>
      </c>
      <c r="AG9" s="41">
        <v>803.2</v>
      </c>
      <c r="AH9" s="42">
        <v>5780.8727272727274</v>
      </c>
      <c r="AI9" s="39">
        <v>1212184</v>
      </c>
      <c r="AJ9" s="43">
        <v>33.799999999999997</v>
      </c>
      <c r="AK9" s="39">
        <v>83359.41</v>
      </c>
      <c r="AL9" s="39">
        <v>25719.200000000001</v>
      </c>
      <c r="AM9" s="44">
        <v>6171</v>
      </c>
      <c r="AN9" s="44">
        <v>6642</v>
      </c>
      <c r="AO9" s="21"/>
      <c r="AP9" s="21"/>
      <c r="AQ9" s="21">
        <v>1</v>
      </c>
      <c r="AR9" s="39">
        <v>328497.90000000002</v>
      </c>
      <c r="AS9" s="41">
        <v>803.2</v>
      </c>
      <c r="AT9" s="42">
        <v>5780.8727272727274</v>
      </c>
      <c r="AU9" s="39">
        <v>1212184</v>
      </c>
      <c r="AV9" s="43">
        <v>33.799999999999997</v>
      </c>
      <c r="AW9" s="39">
        <v>83359.41</v>
      </c>
      <c r="AX9" s="39">
        <v>25719.200000000001</v>
      </c>
      <c r="AY9" s="44">
        <v>6171</v>
      </c>
      <c r="AZ9" s="44">
        <v>6642</v>
      </c>
      <c r="BB9" s="21"/>
      <c r="BC9" s="21">
        <v>1</v>
      </c>
      <c r="BD9" s="39">
        <v>328497.90000000002</v>
      </c>
      <c r="BE9" s="41">
        <v>803.2</v>
      </c>
      <c r="BF9" s="42">
        <v>5780.8727272727274</v>
      </c>
      <c r="BG9" s="39">
        <v>1212184</v>
      </c>
      <c r="BH9" s="43">
        <v>33.799999999999997</v>
      </c>
      <c r="BI9" s="39">
        <v>83359.41</v>
      </c>
      <c r="BJ9" s="39">
        <v>25719.200000000001</v>
      </c>
      <c r="BK9" s="44">
        <v>6642</v>
      </c>
      <c r="BM9" s="21"/>
      <c r="BN9" s="21">
        <v>1</v>
      </c>
      <c r="BO9" s="39">
        <v>328497.90000000002</v>
      </c>
      <c r="BP9" s="42">
        <v>5780.8727272727274</v>
      </c>
      <c r="BQ9" s="39">
        <v>1212184</v>
      </c>
      <c r="BR9" s="43">
        <v>33.799999999999997</v>
      </c>
      <c r="BS9" s="39">
        <v>83359.41</v>
      </c>
      <c r="BT9" s="39">
        <v>25719.200000000001</v>
      </c>
      <c r="BU9" s="44">
        <v>6642</v>
      </c>
      <c r="BW9" s="21"/>
      <c r="BX9" s="21">
        <v>1</v>
      </c>
      <c r="BY9" s="39">
        <v>328497.90000000002</v>
      </c>
      <c r="BZ9" s="42">
        <v>5780.8727272727274</v>
      </c>
      <c r="CA9" s="39">
        <v>1212184</v>
      </c>
      <c r="CB9" s="43">
        <v>33.799999999999997</v>
      </c>
      <c r="CC9" s="39">
        <v>25719.200000000001</v>
      </c>
      <c r="CD9" s="44">
        <v>6642</v>
      </c>
      <c r="CF9" s="21"/>
      <c r="CG9" s="21">
        <v>1</v>
      </c>
      <c r="CH9" s="39">
        <v>328497.90000000002</v>
      </c>
      <c r="CI9" s="42">
        <v>5780.8727272727274</v>
      </c>
      <c r="CJ9" s="39">
        <v>1212184</v>
      </c>
      <c r="CK9" s="43">
        <v>33.799999999999997</v>
      </c>
      <c r="CL9" s="39">
        <v>25719.200000000001</v>
      </c>
      <c r="CM9" s="44"/>
      <c r="CN9" s="21"/>
      <c r="CO9" s="21"/>
      <c r="CP9" s="21">
        <v>1</v>
      </c>
      <c r="CQ9" s="39">
        <v>328497.90000000002</v>
      </c>
      <c r="CR9" s="39">
        <v>1212184</v>
      </c>
      <c r="CS9" s="43">
        <v>33.799999999999997</v>
      </c>
      <c r="CT9" s="39">
        <v>25719.200000000001</v>
      </c>
      <c r="CU9" s="21"/>
      <c r="CV9" s="21"/>
      <c r="CW9" s="28">
        <v>1</v>
      </c>
      <c r="CX9" s="39">
        <v>328497.90000000002</v>
      </c>
      <c r="CY9" s="39">
        <v>1212184</v>
      </c>
      <c r="CZ9" s="43">
        <v>33.799999999999997</v>
      </c>
      <c r="DA9" s="45"/>
      <c r="DB9" s="21"/>
      <c r="DC9" s="21"/>
      <c r="DD9" s="21">
        <v>1</v>
      </c>
      <c r="DE9" s="39">
        <v>638450.6</v>
      </c>
      <c r="DF9" s="40">
        <v>228548.4</v>
      </c>
      <c r="DG9" s="41">
        <v>803.2</v>
      </c>
      <c r="DH9" s="42">
        <v>5780.8727272727274</v>
      </c>
      <c r="DI9" s="39">
        <v>1212184</v>
      </c>
      <c r="DJ9" s="43">
        <v>33.799999999999997</v>
      </c>
      <c r="DK9" s="39">
        <v>83359.41</v>
      </c>
      <c r="DL9" s="39">
        <v>25719.200000000001</v>
      </c>
      <c r="DM9" s="44">
        <v>6171</v>
      </c>
      <c r="DN9" s="44">
        <v>6642</v>
      </c>
      <c r="DO9" s="39">
        <v>111458</v>
      </c>
      <c r="DP9" s="45">
        <v>1393.3</v>
      </c>
      <c r="DQ9" s="21"/>
      <c r="DR9" s="21"/>
      <c r="DS9" s="21">
        <v>1</v>
      </c>
      <c r="DT9" s="39">
        <v>638450.6</v>
      </c>
      <c r="DU9" s="40">
        <v>228548.4</v>
      </c>
      <c r="DV9" s="41">
        <v>803.2</v>
      </c>
      <c r="DW9" s="42">
        <v>5780.8727272727274</v>
      </c>
      <c r="DX9" s="39">
        <v>1212184</v>
      </c>
      <c r="DY9" s="43">
        <v>33.799999999999997</v>
      </c>
      <c r="DZ9" s="39">
        <v>25719.200000000001</v>
      </c>
      <c r="EA9" s="44">
        <v>6171</v>
      </c>
      <c r="EB9" s="44">
        <v>6642</v>
      </c>
      <c r="EC9" s="39">
        <v>111458</v>
      </c>
      <c r="ED9" s="45">
        <v>1393.3</v>
      </c>
      <c r="EF9" s="21"/>
      <c r="EG9" s="21">
        <v>1</v>
      </c>
      <c r="EH9" s="39">
        <v>638450.6</v>
      </c>
      <c r="EI9" s="39">
        <v>1212184</v>
      </c>
      <c r="EJ9" s="43">
        <v>33.799999999999997</v>
      </c>
      <c r="EK9" s="39">
        <v>111458</v>
      </c>
      <c r="EL9" s="45">
        <v>1393.3</v>
      </c>
      <c r="EN9" s="21"/>
      <c r="EO9" s="21">
        <v>1</v>
      </c>
      <c r="EP9" s="39">
        <v>638450.6</v>
      </c>
      <c r="EQ9" s="43">
        <v>33.799999999999997</v>
      </c>
      <c r="ER9" s="39">
        <v>111458</v>
      </c>
      <c r="ES9" s="45">
        <v>1393.3</v>
      </c>
      <c r="EU9" s="21"/>
      <c r="EV9" s="28">
        <v>1</v>
      </c>
      <c r="EW9" s="39">
        <v>638450.6</v>
      </c>
      <c r="EX9" s="43">
        <v>33.799999999999997</v>
      </c>
      <c r="EY9" s="39">
        <v>111458</v>
      </c>
      <c r="EZ9" s="45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</row>
    <row r="10" spans="1:351" x14ac:dyDescent="0.25">
      <c r="A10" s="25">
        <v>2</v>
      </c>
      <c r="B10" s="46">
        <v>1999</v>
      </c>
      <c r="C10" s="47">
        <v>119302.33</v>
      </c>
      <c r="D10" s="48">
        <v>695059.8</v>
      </c>
      <c r="E10" s="48">
        <v>789466.92</v>
      </c>
      <c r="F10" s="49">
        <v>488395.1</v>
      </c>
      <c r="G10" s="50">
        <v>787.6</v>
      </c>
      <c r="H10" s="51">
        <v>5823.0090909090904</v>
      </c>
      <c r="I10" s="48">
        <v>1272744</v>
      </c>
      <c r="J10" s="52">
        <v>35.200000000000003</v>
      </c>
      <c r="K10" s="48">
        <v>87820.24</v>
      </c>
      <c r="L10" s="48">
        <v>25262.15</v>
      </c>
      <c r="M10" s="53">
        <v>7260</v>
      </c>
      <c r="N10" s="53">
        <v>7814</v>
      </c>
      <c r="O10" s="48">
        <v>185861</v>
      </c>
      <c r="P10" s="54">
        <v>1807.8</v>
      </c>
      <c r="Q10" s="21"/>
      <c r="R10" s="21"/>
      <c r="S10" s="21">
        <v>2</v>
      </c>
      <c r="T10" s="47">
        <v>119302.33</v>
      </c>
      <c r="U10" s="49">
        <v>488395.1</v>
      </c>
      <c r="V10" s="50">
        <v>787.6</v>
      </c>
      <c r="W10" s="21"/>
      <c r="X10" s="21"/>
      <c r="Y10" s="28">
        <v>2</v>
      </c>
      <c r="Z10" s="47">
        <v>119302.33</v>
      </c>
      <c r="AA10" s="54">
        <v>488395.1</v>
      </c>
      <c r="AB10" s="21"/>
      <c r="AC10" s="21"/>
      <c r="AD10" s="21">
        <v>2</v>
      </c>
      <c r="AE10" s="48">
        <v>695059.8</v>
      </c>
      <c r="AF10" s="49">
        <v>488395.1</v>
      </c>
      <c r="AG10" s="50">
        <v>787.6</v>
      </c>
      <c r="AH10" s="51">
        <v>5823.0090909090904</v>
      </c>
      <c r="AI10" s="48">
        <v>1272744</v>
      </c>
      <c r="AJ10" s="52">
        <v>35.200000000000003</v>
      </c>
      <c r="AK10" s="48">
        <v>87820.24</v>
      </c>
      <c r="AL10" s="48">
        <v>25262.15</v>
      </c>
      <c r="AM10" s="53">
        <v>7260</v>
      </c>
      <c r="AN10" s="53">
        <v>7814</v>
      </c>
      <c r="AO10" s="21"/>
      <c r="AP10" s="21"/>
      <c r="AQ10" s="21">
        <v>2</v>
      </c>
      <c r="AR10" s="48">
        <v>695059.8</v>
      </c>
      <c r="AS10" s="50">
        <v>787.6</v>
      </c>
      <c r="AT10" s="51">
        <v>5823.0090909090904</v>
      </c>
      <c r="AU10" s="48">
        <v>1272744</v>
      </c>
      <c r="AV10" s="52">
        <v>35.200000000000003</v>
      </c>
      <c r="AW10" s="48">
        <v>87820.24</v>
      </c>
      <c r="AX10" s="48">
        <v>25262.15</v>
      </c>
      <c r="AY10" s="53">
        <v>7260</v>
      </c>
      <c r="AZ10" s="53">
        <v>7814</v>
      </c>
      <c r="BB10" s="21"/>
      <c r="BC10" s="21">
        <v>2</v>
      </c>
      <c r="BD10" s="48">
        <v>695059.8</v>
      </c>
      <c r="BE10" s="50">
        <v>787.6</v>
      </c>
      <c r="BF10" s="51">
        <v>5823.0090909090904</v>
      </c>
      <c r="BG10" s="48">
        <v>1272744</v>
      </c>
      <c r="BH10" s="52">
        <v>35.200000000000003</v>
      </c>
      <c r="BI10" s="48">
        <v>87820.24</v>
      </c>
      <c r="BJ10" s="48">
        <v>25262.15</v>
      </c>
      <c r="BK10" s="53">
        <v>7814</v>
      </c>
      <c r="BM10" s="21"/>
      <c r="BN10" s="21">
        <v>2</v>
      </c>
      <c r="BO10" s="48">
        <v>695059.8</v>
      </c>
      <c r="BP10" s="51">
        <v>5823.0090909090904</v>
      </c>
      <c r="BQ10" s="48">
        <v>1272744</v>
      </c>
      <c r="BR10" s="52">
        <v>35.200000000000003</v>
      </c>
      <c r="BS10" s="48">
        <v>87820.24</v>
      </c>
      <c r="BT10" s="48">
        <v>25262.15</v>
      </c>
      <c r="BU10" s="53">
        <v>7814</v>
      </c>
      <c r="BW10" s="21"/>
      <c r="BX10" s="21">
        <v>2</v>
      </c>
      <c r="BY10" s="48">
        <v>695059.8</v>
      </c>
      <c r="BZ10" s="51">
        <v>5823.0090909090904</v>
      </c>
      <c r="CA10" s="48">
        <v>1272744</v>
      </c>
      <c r="CB10" s="52">
        <v>35.200000000000003</v>
      </c>
      <c r="CC10" s="48">
        <v>25262.15</v>
      </c>
      <c r="CD10" s="53">
        <v>7814</v>
      </c>
      <c r="CF10" s="21"/>
      <c r="CG10" s="21">
        <v>2</v>
      </c>
      <c r="CH10" s="48">
        <v>695059.8</v>
      </c>
      <c r="CI10" s="51">
        <v>5823.0090909090904</v>
      </c>
      <c r="CJ10" s="48">
        <v>1272744</v>
      </c>
      <c r="CK10" s="52">
        <v>35.200000000000003</v>
      </c>
      <c r="CL10" s="48">
        <v>25262.15</v>
      </c>
      <c r="CM10" s="53"/>
      <c r="CN10" s="21"/>
      <c r="CO10" s="21"/>
      <c r="CP10" s="21">
        <v>2</v>
      </c>
      <c r="CQ10" s="48">
        <v>695059.8</v>
      </c>
      <c r="CR10" s="48">
        <v>1272744</v>
      </c>
      <c r="CS10" s="52">
        <v>35.200000000000003</v>
      </c>
      <c r="CT10" s="48">
        <v>25262.15</v>
      </c>
      <c r="CU10" s="21"/>
      <c r="CV10" s="21"/>
      <c r="CW10" s="28">
        <v>2</v>
      </c>
      <c r="CX10" s="48">
        <v>695059.8</v>
      </c>
      <c r="CY10" s="48">
        <v>1272744</v>
      </c>
      <c r="CZ10" s="52">
        <v>35.200000000000003</v>
      </c>
      <c r="DA10" s="54"/>
      <c r="DB10" s="21"/>
      <c r="DC10" s="21"/>
      <c r="DD10" s="21">
        <v>2</v>
      </c>
      <c r="DE10" s="48">
        <v>789466.92</v>
      </c>
      <c r="DF10" s="49">
        <v>488395.1</v>
      </c>
      <c r="DG10" s="50">
        <v>787.6</v>
      </c>
      <c r="DH10" s="51">
        <v>5823.0090909090904</v>
      </c>
      <c r="DI10" s="48">
        <v>1272744</v>
      </c>
      <c r="DJ10" s="52">
        <v>35.200000000000003</v>
      </c>
      <c r="DK10" s="48">
        <v>87820.24</v>
      </c>
      <c r="DL10" s="48">
        <v>25262.15</v>
      </c>
      <c r="DM10" s="53">
        <v>7260</v>
      </c>
      <c r="DN10" s="53">
        <v>7814</v>
      </c>
      <c r="DO10" s="48">
        <v>185861</v>
      </c>
      <c r="DP10" s="54">
        <v>1807.8</v>
      </c>
      <c r="DQ10" s="21"/>
      <c r="DR10" s="21"/>
      <c r="DS10" s="21">
        <v>2</v>
      </c>
      <c r="DT10" s="48">
        <v>789466.92</v>
      </c>
      <c r="DU10" s="49">
        <v>488395.1</v>
      </c>
      <c r="DV10" s="50">
        <v>787.6</v>
      </c>
      <c r="DW10" s="51">
        <v>5823.0090909090904</v>
      </c>
      <c r="DX10" s="48">
        <v>1272744</v>
      </c>
      <c r="DY10" s="52">
        <v>35.200000000000003</v>
      </c>
      <c r="DZ10" s="48">
        <v>25262.15</v>
      </c>
      <c r="EA10" s="53">
        <v>7260</v>
      </c>
      <c r="EB10" s="53">
        <v>7814</v>
      </c>
      <c r="EC10" s="48">
        <v>185861</v>
      </c>
      <c r="ED10" s="54">
        <v>1807.8</v>
      </c>
      <c r="EF10" s="21"/>
      <c r="EG10" s="21">
        <v>2</v>
      </c>
      <c r="EH10" s="48">
        <v>789466.92</v>
      </c>
      <c r="EI10" s="48">
        <v>1272744</v>
      </c>
      <c r="EJ10" s="52">
        <v>35.200000000000003</v>
      </c>
      <c r="EK10" s="48">
        <v>185861</v>
      </c>
      <c r="EL10" s="54">
        <v>1807.8</v>
      </c>
      <c r="EN10" s="21"/>
      <c r="EO10" s="21">
        <v>2</v>
      </c>
      <c r="EP10" s="48">
        <v>789466.92</v>
      </c>
      <c r="EQ10" s="52">
        <v>35.200000000000003</v>
      </c>
      <c r="ER10" s="48">
        <v>185861</v>
      </c>
      <c r="ES10" s="54">
        <v>1807.8</v>
      </c>
      <c r="EU10" s="21"/>
      <c r="EV10" s="28">
        <v>2</v>
      </c>
      <c r="EW10" s="48">
        <v>789466.92</v>
      </c>
      <c r="EX10" s="52">
        <v>35.200000000000003</v>
      </c>
      <c r="EY10" s="48">
        <v>185861</v>
      </c>
      <c r="EZ10" s="54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</row>
    <row r="11" spans="1:351" x14ac:dyDescent="0.25">
      <c r="A11" s="25">
        <v>3</v>
      </c>
      <c r="B11" s="46">
        <v>2000</v>
      </c>
      <c r="C11" s="47">
        <v>156215</v>
      </c>
      <c r="D11" s="48">
        <v>1159034</v>
      </c>
      <c r="E11" s="48">
        <v>962057</v>
      </c>
      <c r="F11" s="49">
        <v>748241.8</v>
      </c>
      <c r="G11" s="50">
        <v>1472.8</v>
      </c>
      <c r="H11" s="51">
        <v>5865.1454545454544</v>
      </c>
      <c r="I11" s="48">
        <v>1444737</v>
      </c>
      <c r="J11" s="52">
        <v>32.4</v>
      </c>
      <c r="K11" s="48">
        <v>92700.800000000003</v>
      </c>
      <c r="L11" s="48">
        <v>25720.2</v>
      </c>
      <c r="M11" s="53">
        <v>8067</v>
      </c>
      <c r="N11" s="53">
        <v>9194</v>
      </c>
      <c r="O11" s="48">
        <v>309534</v>
      </c>
      <c r="P11" s="54">
        <v>2185</v>
      </c>
      <c r="Q11" s="21"/>
      <c r="R11" s="21"/>
      <c r="S11" s="21">
        <v>3</v>
      </c>
      <c r="T11" s="47">
        <v>156215</v>
      </c>
      <c r="U11" s="49">
        <v>748241.8</v>
      </c>
      <c r="V11" s="50">
        <v>1472.8</v>
      </c>
      <c r="W11" s="21"/>
      <c r="X11" s="21"/>
      <c r="Y11" s="28">
        <v>3</v>
      </c>
      <c r="Z11" s="47">
        <v>156215</v>
      </c>
      <c r="AA11" s="54">
        <v>748241.8</v>
      </c>
      <c r="AB11" s="21"/>
      <c r="AC11" s="21"/>
      <c r="AD11" s="21">
        <v>3</v>
      </c>
      <c r="AE11" s="48">
        <v>1159034</v>
      </c>
      <c r="AF11" s="49">
        <v>748241.8</v>
      </c>
      <c r="AG11" s="50">
        <v>1472.8</v>
      </c>
      <c r="AH11" s="51">
        <v>5865.1454545454544</v>
      </c>
      <c r="AI11" s="48">
        <v>1444737</v>
      </c>
      <c r="AJ11" s="52">
        <v>32.4</v>
      </c>
      <c r="AK11" s="48">
        <v>92700.800000000003</v>
      </c>
      <c r="AL11" s="48">
        <v>25720.2</v>
      </c>
      <c r="AM11" s="53">
        <v>8067</v>
      </c>
      <c r="AN11" s="53">
        <v>9194</v>
      </c>
      <c r="AO11" s="21"/>
      <c r="AP11" s="21"/>
      <c r="AQ11" s="21">
        <v>3</v>
      </c>
      <c r="AR11" s="48">
        <v>1159034</v>
      </c>
      <c r="AS11" s="50">
        <v>1472.8</v>
      </c>
      <c r="AT11" s="51">
        <v>5865.1454545454544</v>
      </c>
      <c r="AU11" s="48">
        <v>1444737</v>
      </c>
      <c r="AV11" s="52">
        <v>32.4</v>
      </c>
      <c r="AW11" s="48">
        <v>92700.800000000003</v>
      </c>
      <c r="AX11" s="48">
        <v>25720.2</v>
      </c>
      <c r="AY11" s="53">
        <v>8067</v>
      </c>
      <c r="AZ11" s="53">
        <v>9194</v>
      </c>
      <c r="BB11" s="21"/>
      <c r="BC11" s="21">
        <v>3</v>
      </c>
      <c r="BD11" s="48">
        <v>1159034</v>
      </c>
      <c r="BE11" s="50">
        <v>1472.8</v>
      </c>
      <c r="BF11" s="51">
        <v>5865.1454545454544</v>
      </c>
      <c r="BG11" s="48">
        <v>1444737</v>
      </c>
      <c r="BH11" s="52">
        <v>32.4</v>
      </c>
      <c r="BI11" s="48">
        <v>92700.800000000003</v>
      </c>
      <c r="BJ11" s="48">
        <v>25720.2</v>
      </c>
      <c r="BK11" s="53">
        <v>9194</v>
      </c>
      <c r="BM11" s="21"/>
      <c r="BN11" s="21">
        <v>3</v>
      </c>
      <c r="BO11" s="48">
        <v>1159034</v>
      </c>
      <c r="BP11" s="51">
        <v>5865.1454545454544</v>
      </c>
      <c r="BQ11" s="48">
        <v>1444737</v>
      </c>
      <c r="BR11" s="52">
        <v>32.4</v>
      </c>
      <c r="BS11" s="48">
        <v>92700.800000000003</v>
      </c>
      <c r="BT11" s="48">
        <v>25720.2</v>
      </c>
      <c r="BU11" s="53">
        <v>9194</v>
      </c>
      <c r="BW11" s="21"/>
      <c r="BX11" s="21">
        <v>3</v>
      </c>
      <c r="BY11" s="48">
        <v>1159034</v>
      </c>
      <c r="BZ11" s="51">
        <v>5865.1454545454544</v>
      </c>
      <c r="CA11" s="48">
        <v>1444737</v>
      </c>
      <c r="CB11" s="52">
        <v>32.4</v>
      </c>
      <c r="CC11" s="48">
        <v>25720.2</v>
      </c>
      <c r="CD11" s="53">
        <v>9194</v>
      </c>
      <c r="CF11" s="21"/>
      <c r="CG11" s="21">
        <v>3</v>
      </c>
      <c r="CH11" s="48">
        <v>1159034</v>
      </c>
      <c r="CI11" s="51">
        <v>5865.1454545454544</v>
      </c>
      <c r="CJ11" s="48">
        <v>1444737</v>
      </c>
      <c r="CK11" s="52">
        <v>32.4</v>
      </c>
      <c r="CL11" s="48">
        <v>25720.2</v>
      </c>
      <c r="CM11" s="53"/>
      <c r="CN11" s="21"/>
      <c r="CO11" s="21"/>
      <c r="CP11" s="21">
        <v>3</v>
      </c>
      <c r="CQ11" s="48">
        <v>1159034</v>
      </c>
      <c r="CR11" s="48">
        <v>1444737</v>
      </c>
      <c r="CS11" s="52">
        <v>32.4</v>
      </c>
      <c r="CT11" s="48">
        <v>25720.2</v>
      </c>
      <c r="CU11" s="21"/>
      <c r="CV11" s="21"/>
      <c r="CW11" s="28">
        <v>3</v>
      </c>
      <c r="CX11" s="48">
        <v>1159034</v>
      </c>
      <c r="CY11" s="48">
        <v>1444737</v>
      </c>
      <c r="CZ11" s="52">
        <v>32.4</v>
      </c>
      <c r="DA11" s="54"/>
      <c r="DB11" s="21"/>
      <c r="DC11" s="21"/>
      <c r="DD11" s="21">
        <v>3</v>
      </c>
      <c r="DE11" s="48">
        <v>962057</v>
      </c>
      <c r="DF11" s="49">
        <v>748241.8</v>
      </c>
      <c r="DG11" s="50">
        <v>1472.8</v>
      </c>
      <c r="DH11" s="51">
        <v>5865.1454545454544</v>
      </c>
      <c r="DI11" s="48">
        <v>1444737</v>
      </c>
      <c r="DJ11" s="52">
        <v>32.4</v>
      </c>
      <c r="DK11" s="48">
        <v>92700.800000000003</v>
      </c>
      <c r="DL11" s="48">
        <v>25720.2</v>
      </c>
      <c r="DM11" s="53">
        <v>8067</v>
      </c>
      <c r="DN11" s="53">
        <v>9194</v>
      </c>
      <c r="DO11" s="48">
        <v>309534</v>
      </c>
      <c r="DP11" s="54">
        <v>2185</v>
      </c>
      <c r="DQ11" s="21"/>
      <c r="DR11" s="21"/>
      <c r="DS11" s="21">
        <v>3</v>
      </c>
      <c r="DT11" s="48">
        <v>962057</v>
      </c>
      <c r="DU11" s="49">
        <v>748241.8</v>
      </c>
      <c r="DV11" s="50">
        <v>1472.8</v>
      </c>
      <c r="DW11" s="51">
        <v>5865.1454545454544</v>
      </c>
      <c r="DX11" s="48">
        <v>1444737</v>
      </c>
      <c r="DY11" s="52">
        <v>32.4</v>
      </c>
      <c r="DZ11" s="48">
        <v>25720.2</v>
      </c>
      <c r="EA11" s="53">
        <v>8067</v>
      </c>
      <c r="EB11" s="53">
        <v>9194</v>
      </c>
      <c r="EC11" s="48">
        <v>309534</v>
      </c>
      <c r="ED11" s="54">
        <v>2185</v>
      </c>
      <c r="EF11" s="21"/>
      <c r="EG11" s="21">
        <v>3</v>
      </c>
      <c r="EH11" s="48">
        <v>962057</v>
      </c>
      <c r="EI11" s="48">
        <v>1444737</v>
      </c>
      <c r="EJ11" s="52">
        <v>32.4</v>
      </c>
      <c r="EK11" s="48">
        <v>309534</v>
      </c>
      <c r="EL11" s="54">
        <v>2185</v>
      </c>
      <c r="EN11" s="21"/>
      <c r="EO11" s="21">
        <v>3</v>
      </c>
      <c r="EP11" s="48">
        <v>962057</v>
      </c>
      <c r="EQ11" s="52">
        <v>32.4</v>
      </c>
      <c r="ER11" s="48">
        <v>309534</v>
      </c>
      <c r="ES11" s="54">
        <v>2185</v>
      </c>
      <c r="EU11" s="21"/>
      <c r="EV11" s="28">
        <v>3</v>
      </c>
      <c r="EW11" s="48">
        <v>962057</v>
      </c>
      <c r="EX11" s="52">
        <v>32.4</v>
      </c>
      <c r="EY11" s="48">
        <v>309534</v>
      </c>
      <c r="EZ11" s="54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</row>
    <row r="12" spans="1:351" x14ac:dyDescent="0.25">
      <c r="A12" s="25">
        <v>4</v>
      </c>
      <c r="B12" s="46">
        <v>2001</v>
      </c>
      <c r="C12" s="47">
        <v>173839</v>
      </c>
      <c r="D12" s="48">
        <v>1370182.8</v>
      </c>
      <c r="E12" s="48">
        <v>1393532.2</v>
      </c>
      <c r="F12" s="49">
        <v>1008088.5</v>
      </c>
      <c r="G12" s="50">
        <v>1154.5999999999999</v>
      </c>
      <c r="H12" s="51">
        <v>5907.2818181818184</v>
      </c>
      <c r="I12" s="48">
        <v>1841258</v>
      </c>
      <c r="J12" s="52">
        <v>30.4</v>
      </c>
      <c r="K12" s="48">
        <v>98088.36</v>
      </c>
      <c r="L12" s="48">
        <v>24905.88</v>
      </c>
      <c r="M12" s="53">
        <v>5545</v>
      </c>
      <c r="N12" s="53">
        <v>12637</v>
      </c>
      <c r="O12" s="48">
        <v>418289</v>
      </c>
      <c r="P12" s="54">
        <v>2385.2600000000002</v>
      </c>
      <c r="Q12" s="21"/>
      <c r="R12" s="21"/>
      <c r="S12" s="21">
        <v>4</v>
      </c>
      <c r="T12" s="47">
        <v>173839</v>
      </c>
      <c r="U12" s="49">
        <v>1008088.5</v>
      </c>
      <c r="V12" s="50">
        <v>1154.5999999999999</v>
      </c>
      <c r="W12" s="21"/>
      <c r="X12" s="21"/>
      <c r="Y12" s="28">
        <v>4</v>
      </c>
      <c r="Z12" s="47">
        <v>173839</v>
      </c>
      <c r="AA12" s="54">
        <v>1008088.5</v>
      </c>
      <c r="AB12" s="21"/>
      <c r="AC12" s="21"/>
      <c r="AD12" s="21">
        <v>4</v>
      </c>
      <c r="AE12" s="48">
        <v>1370182.8</v>
      </c>
      <c r="AF12" s="49">
        <v>1008088.5</v>
      </c>
      <c r="AG12" s="50">
        <v>1154.5999999999999</v>
      </c>
      <c r="AH12" s="51">
        <v>5907.2818181818184</v>
      </c>
      <c r="AI12" s="48">
        <v>1841258</v>
      </c>
      <c r="AJ12" s="52">
        <v>30.4</v>
      </c>
      <c r="AK12" s="48">
        <v>98088.36</v>
      </c>
      <c r="AL12" s="48">
        <v>24905.88</v>
      </c>
      <c r="AM12" s="53">
        <v>5545</v>
      </c>
      <c r="AN12" s="53">
        <v>12637</v>
      </c>
      <c r="AO12" s="21"/>
      <c r="AP12" s="21"/>
      <c r="AQ12" s="21">
        <v>4</v>
      </c>
      <c r="AR12" s="48">
        <v>1370182.8</v>
      </c>
      <c r="AS12" s="50">
        <v>1154.5999999999999</v>
      </c>
      <c r="AT12" s="51">
        <v>5907.2818181818184</v>
      </c>
      <c r="AU12" s="48">
        <v>1841258</v>
      </c>
      <c r="AV12" s="52">
        <v>30.4</v>
      </c>
      <c r="AW12" s="48">
        <v>98088.36</v>
      </c>
      <c r="AX12" s="48">
        <v>24905.88</v>
      </c>
      <c r="AY12" s="53">
        <v>5545</v>
      </c>
      <c r="AZ12" s="53">
        <v>12637</v>
      </c>
      <c r="BB12" s="21"/>
      <c r="BC12" s="21">
        <v>4</v>
      </c>
      <c r="BD12" s="48">
        <v>1370182.8</v>
      </c>
      <c r="BE12" s="50">
        <v>1154.5999999999999</v>
      </c>
      <c r="BF12" s="51">
        <v>5907.2818181818184</v>
      </c>
      <c r="BG12" s="48">
        <v>1841258</v>
      </c>
      <c r="BH12" s="52">
        <v>30.4</v>
      </c>
      <c r="BI12" s="48">
        <v>98088.36</v>
      </c>
      <c r="BJ12" s="48">
        <v>24905.88</v>
      </c>
      <c r="BK12" s="53">
        <v>12637</v>
      </c>
      <c r="BM12" s="21"/>
      <c r="BN12" s="21">
        <v>4</v>
      </c>
      <c r="BO12" s="48">
        <v>1370182.8</v>
      </c>
      <c r="BP12" s="51">
        <v>5907.2818181818184</v>
      </c>
      <c r="BQ12" s="48">
        <v>1841258</v>
      </c>
      <c r="BR12" s="52">
        <v>30.4</v>
      </c>
      <c r="BS12" s="48">
        <v>98088.36</v>
      </c>
      <c r="BT12" s="48">
        <v>24905.88</v>
      </c>
      <c r="BU12" s="53">
        <v>12637</v>
      </c>
      <c r="BW12" s="21"/>
      <c r="BX12" s="21">
        <v>4</v>
      </c>
      <c r="BY12" s="48">
        <v>1370182.8</v>
      </c>
      <c r="BZ12" s="51">
        <v>5907.2818181818184</v>
      </c>
      <c r="CA12" s="48">
        <v>1841258</v>
      </c>
      <c r="CB12" s="52">
        <v>30.4</v>
      </c>
      <c r="CC12" s="48">
        <v>24905.88</v>
      </c>
      <c r="CD12" s="53">
        <v>12637</v>
      </c>
      <c r="CF12" s="21"/>
      <c r="CG12" s="21">
        <v>4</v>
      </c>
      <c r="CH12" s="48">
        <v>1370182.8</v>
      </c>
      <c r="CI12" s="51">
        <v>5907.2818181818184</v>
      </c>
      <c r="CJ12" s="48">
        <v>1841258</v>
      </c>
      <c r="CK12" s="52">
        <v>30.4</v>
      </c>
      <c r="CL12" s="48">
        <v>24905.88</v>
      </c>
      <c r="CM12" s="53"/>
      <c r="CN12" s="21"/>
      <c r="CO12" s="21"/>
      <c r="CP12" s="21">
        <v>4</v>
      </c>
      <c r="CQ12" s="48">
        <v>1370182.8</v>
      </c>
      <c r="CR12" s="48">
        <v>1841258</v>
      </c>
      <c r="CS12" s="52">
        <v>30.4</v>
      </c>
      <c r="CT12" s="48">
        <v>24905.88</v>
      </c>
      <c r="CU12" s="21"/>
      <c r="CV12" s="21"/>
      <c r="CW12" s="28">
        <v>4</v>
      </c>
      <c r="CX12" s="48">
        <v>1370182.8</v>
      </c>
      <c r="CY12" s="48">
        <v>1841258</v>
      </c>
      <c r="CZ12" s="52">
        <v>30.4</v>
      </c>
      <c r="DA12" s="54"/>
      <c r="DB12" s="21"/>
      <c r="DC12" s="21"/>
      <c r="DD12" s="21">
        <v>4</v>
      </c>
      <c r="DE12" s="48">
        <v>1393532.2</v>
      </c>
      <c r="DF12" s="49">
        <v>1008088.5</v>
      </c>
      <c r="DG12" s="50">
        <v>1154.5999999999999</v>
      </c>
      <c r="DH12" s="51">
        <v>5907.2818181818184</v>
      </c>
      <c r="DI12" s="48">
        <v>1841258</v>
      </c>
      <c r="DJ12" s="52">
        <v>30.4</v>
      </c>
      <c r="DK12" s="48">
        <v>98088.36</v>
      </c>
      <c r="DL12" s="48">
        <v>24905.88</v>
      </c>
      <c r="DM12" s="53">
        <v>5545</v>
      </c>
      <c r="DN12" s="53">
        <v>12637</v>
      </c>
      <c r="DO12" s="48">
        <v>418289</v>
      </c>
      <c r="DP12" s="54">
        <v>2385.2600000000002</v>
      </c>
      <c r="DQ12" s="21"/>
      <c r="DR12" s="21"/>
      <c r="DS12" s="21">
        <v>4</v>
      </c>
      <c r="DT12" s="48">
        <v>1393532.2</v>
      </c>
      <c r="DU12" s="49">
        <v>1008088.5</v>
      </c>
      <c r="DV12" s="50">
        <v>1154.5999999999999</v>
      </c>
      <c r="DW12" s="51">
        <v>5907.2818181818184</v>
      </c>
      <c r="DX12" s="48">
        <v>1841258</v>
      </c>
      <c r="DY12" s="52">
        <v>30.4</v>
      </c>
      <c r="DZ12" s="48">
        <v>24905.88</v>
      </c>
      <c r="EA12" s="53">
        <v>5545</v>
      </c>
      <c r="EB12" s="53">
        <v>12637</v>
      </c>
      <c r="EC12" s="48">
        <v>418289</v>
      </c>
      <c r="ED12" s="54">
        <v>2385.2600000000002</v>
      </c>
      <c r="EF12" s="21"/>
      <c r="EG12" s="21">
        <v>4</v>
      </c>
      <c r="EH12" s="48">
        <v>1393532.2</v>
      </c>
      <c r="EI12" s="48">
        <v>1841258</v>
      </c>
      <c r="EJ12" s="52">
        <v>30.4</v>
      </c>
      <c r="EK12" s="48">
        <v>418289</v>
      </c>
      <c r="EL12" s="54">
        <v>2385.2600000000002</v>
      </c>
      <c r="EN12" s="21"/>
      <c r="EO12" s="21">
        <v>4</v>
      </c>
      <c r="EP12" s="48">
        <v>1393532.2</v>
      </c>
      <c r="EQ12" s="52">
        <v>30.4</v>
      </c>
      <c r="ER12" s="48">
        <v>418289</v>
      </c>
      <c r="ES12" s="54">
        <v>2385.2600000000002</v>
      </c>
      <c r="EU12" s="21"/>
      <c r="EV12" s="28">
        <v>4</v>
      </c>
      <c r="EW12" s="48">
        <v>1393532.2</v>
      </c>
      <c r="EX12" s="52">
        <v>30.4</v>
      </c>
      <c r="EY12" s="48">
        <v>418289</v>
      </c>
      <c r="EZ12" s="54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</row>
    <row r="13" spans="1:351" x14ac:dyDescent="0.25">
      <c r="A13" s="25">
        <v>5</v>
      </c>
      <c r="B13" s="46">
        <v>2002</v>
      </c>
      <c r="C13" s="47">
        <v>220396</v>
      </c>
      <c r="D13" s="48">
        <v>1767476.7</v>
      </c>
      <c r="E13" s="48">
        <v>1771073</v>
      </c>
      <c r="F13" s="49">
        <v>1267935.2</v>
      </c>
      <c r="G13" s="50">
        <v>1508.7</v>
      </c>
      <c r="H13" s="51">
        <v>5961.2363636363643</v>
      </c>
      <c r="I13" s="48">
        <v>2255912</v>
      </c>
      <c r="J13" s="52">
        <v>35.1</v>
      </c>
      <c r="K13" s="48">
        <v>104100.59</v>
      </c>
      <c r="L13" s="48">
        <v>25084.01</v>
      </c>
      <c r="M13" s="53">
        <v>6932</v>
      </c>
      <c r="N13" s="53">
        <v>13817</v>
      </c>
      <c r="O13" s="48">
        <v>589139</v>
      </c>
      <c r="P13" s="54">
        <v>2918.55</v>
      </c>
      <c r="Q13" s="21"/>
      <c r="R13" s="21"/>
      <c r="S13" s="21">
        <v>5</v>
      </c>
      <c r="T13" s="47">
        <v>220396</v>
      </c>
      <c r="U13" s="49">
        <v>1267935.2</v>
      </c>
      <c r="V13" s="50">
        <v>1508.7</v>
      </c>
      <c r="W13" s="21"/>
      <c r="X13" s="21"/>
      <c r="Y13" s="28">
        <v>5</v>
      </c>
      <c r="Z13" s="47">
        <v>220396</v>
      </c>
      <c r="AA13" s="54">
        <v>1267935.2</v>
      </c>
      <c r="AB13" s="21"/>
      <c r="AC13" s="21"/>
      <c r="AD13" s="21">
        <v>5</v>
      </c>
      <c r="AE13" s="48">
        <v>1767476.7</v>
      </c>
      <c r="AF13" s="49">
        <v>1267935.2</v>
      </c>
      <c r="AG13" s="50">
        <v>1508.7</v>
      </c>
      <c r="AH13" s="51">
        <v>5961.2363636363643</v>
      </c>
      <c r="AI13" s="48">
        <v>2255912</v>
      </c>
      <c r="AJ13" s="52">
        <v>35.1</v>
      </c>
      <c r="AK13" s="48">
        <v>104100.59</v>
      </c>
      <c r="AL13" s="48">
        <v>25084.01</v>
      </c>
      <c r="AM13" s="53">
        <v>6932</v>
      </c>
      <c r="AN13" s="53">
        <v>13817</v>
      </c>
      <c r="AO13" s="21"/>
      <c r="AP13" s="21"/>
      <c r="AQ13" s="21">
        <v>5</v>
      </c>
      <c r="AR13" s="48">
        <v>1767476.7</v>
      </c>
      <c r="AS13" s="50">
        <v>1508.7</v>
      </c>
      <c r="AT13" s="51">
        <v>5961.2363636363643</v>
      </c>
      <c r="AU13" s="48">
        <v>2255912</v>
      </c>
      <c r="AV13" s="52">
        <v>35.1</v>
      </c>
      <c r="AW13" s="48">
        <v>104100.59</v>
      </c>
      <c r="AX13" s="48">
        <v>25084.01</v>
      </c>
      <c r="AY13" s="53">
        <v>6932</v>
      </c>
      <c r="AZ13" s="53">
        <v>13817</v>
      </c>
      <c r="BB13" s="21"/>
      <c r="BC13" s="21">
        <v>5</v>
      </c>
      <c r="BD13" s="48">
        <v>1767476.7</v>
      </c>
      <c r="BE13" s="50">
        <v>1508.7</v>
      </c>
      <c r="BF13" s="51">
        <v>5961.2363636363643</v>
      </c>
      <c r="BG13" s="48">
        <v>2255912</v>
      </c>
      <c r="BH13" s="52">
        <v>35.1</v>
      </c>
      <c r="BI13" s="48">
        <v>104100.59</v>
      </c>
      <c r="BJ13" s="48">
        <v>25084.01</v>
      </c>
      <c r="BK13" s="53">
        <v>13817</v>
      </c>
      <c r="BM13" s="21"/>
      <c r="BN13" s="21">
        <v>5</v>
      </c>
      <c r="BO13" s="48">
        <v>1767476.7</v>
      </c>
      <c r="BP13" s="51">
        <v>5961.2363636363643</v>
      </c>
      <c r="BQ13" s="48">
        <v>2255912</v>
      </c>
      <c r="BR13" s="52">
        <v>35.1</v>
      </c>
      <c r="BS13" s="48">
        <v>104100.59</v>
      </c>
      <c r="BT13" s="48">
        <v>25084.01</v>
      </c>
      <c r="BU13" s="53">
        <v>13817</v>
      </c>
      <c r="BW13" s="21"/>
      <c r="BX13" s="21">
        <v>5</v>
      </c>
      <c r="BY13" s="48">
        <v>1767476.7</v>
      </c>
      <c r="BZ13" s="51">
        <v>5961.2363636363643</v>
      </c>
      <c r="CA13" s="48">
        <v>2255912</v>
      </c>
      <c r="CB13" s="52">
        <v>35.1</v>
      </c>
      <c r="CC13" s="48">
        <v>25084.01</v>
      </c>
      <c r="CD13" s="53">
        <v>13817</v>
      </c>
      <c r="CF13" s="21"/>
      <c r="CG13" s="21">
        <v>5</v>
      </c>
      <c r="CH13" s="48">
        <v>1767476.7</v>
      </c>
      <c r="CI13" s="51">
        <v>5961.2363636363643</v>
      </c>
      <c r="CJ13" s="48">
        <v>2255912</v>
      </c>
      <c r="CK13" s="52">
        <v>35.1</v>
      </c>
      <c r="CL13" s="48">
        <v>25084.01</v>
      </c>
      <c r="CM13" s="53"/>
      <c r="CN13" s="21"/>
      <c r="CO13" s="21"/>
      <c r="CP13" s="21">
        <v>5</v>
      </c>
      <c r="CQ13" s="48">
        <v>1767476.7</v>
      </c>
      <c r="CR13" s="48">
        <v>2255912</v>
      </c>
      <c r="CS13" s="52">
        <v>35.1</v>
      </c>
      <c r="CT13" s="48">
        <v>25084.01</v>
      </c>
      <c r="CU13" s="21"/>
      <c r="CV13" s="21"/>
      <c r="CW13" s="28">
        <v>5</v>
      </c>
      <c r="CX13" s="48">
        <v>1767476.7</v>
      </c>
      <c r="CY13" s="48">
        <v>2255912</v>
      </c>
      <c r="CZ13" s="52">
        <v>35.1</v>
      </c>
      <c r="DA13" s="54"/>
      <c r="DB13" s="21"/>
      <c r="DC13" s="21"/>
      <c r="DD13" s="21">
        <v>5</v>
      </c>
      <c r="DE13" s="48">
        <v>1771073</v>
      </c>
      <c r="DF13" s="49">
        <v>1267935.2</v>
      </c>
      <c r="DG13" s="50">
        <v>1508.7</v>
      </c>
      <c r="DH13" s="51">
        <v>5961.2363636363643</v>
      </c>
      <c r="DI13" s="48">
        <v>2255912</v>
      </c>
      <c r="DJ13" s="52">
        <v>35.1</v>
      </c>
      <c r="DK13" s="48">
        <v>104100.59</v>
      </c>
      <c r="DL13" s="48">
        <v>25084.01</v>
      </c>
      <c r="DM13" s="53">
        <v>6932</v>
      </c>
      <c r="DN13" s="53">
        <v>13817</v>
      </c>
      <c r="DO13" s="48">
        <v>589139</v>
      </c>
      <c r="DP13" s="54">
        <v>2918.55</v>
      </c>
      <c r="DQ13" s="21"/>
      <c r="DR13" s="21"/>
      <c r="DS13" s="21">
        <v>5</v>
      </c>
      <c r="DT13" s="48">
        <v>1771073</v>
      </c>
      <c r="DU13" s="49">
        <v>1267935.2</v>
      </c>
      <c r="DV13" s="50">
        <v>1508.7</v>
      </c>
      <c r="DW13" s="51">
        <v>5961.2363636363643</v>
      </c>
      <c r="DX13" s="48">
        <v>2255912</v>
      </c>
      <c r="DY13" s="52">
        <v>35.1</v>
      </c>
      <c r="DZ13" s="48">
        <v>25084.01</v>
      </c>
      <c r="EA13" s="53">
        <v>6932</v>
      </c>
      <c r="EB13" s="53">
        <v>13817</v>
      </c>
      <c r="EC13" s="48">
        <v>589139</v>
      </c>
      <c r="ED13" s="54">
        <v>2918.55</v>
      </c>
      <c r="EF13" s="21"/>
      <c r="EG13" s="21">
        <v>5</v>
      </c>
      <c r="EH13" s="48">
        <v>1771073</v>
      </c>
      <c r="EI13" s="48">
        <v>2255912</v>
      </c>
      <c r="EJ13" s="52">
        <v>35.1</v>
      </c>
      <c r="EK13" s="48">
        <v>589139</v>
      </c>
      <c r="EL13" s="54">
        <v>2918.55</v>
      </c>
      <c r="EN13" s="21"/>
      <c r="EO13" s="21">
        <v>5</v>
      </c>
      <c r="EP13" s="48">
        <v>1771073</v>
      </c>
      <c r="EQ13" s="52">
        <v>35.1</v>
      </c>
      <c r="ER13" s="48">
        <v>589139</v>
      </c>
      <c r="ES13" s="54">
        <v>2918.55</v>
      </c>
      <c r="EU13" s="21"/>
      <c r="EV13" s="28">
        <v>5</v>
      </c>
      <c r="EW13" s="48">
        <v>1771073</v>
      </c>
      <c r="EX13" s="52">
        <v>35.1</v>
      </c>
      <c r="EY13" s="48">
        <v>589139</v>
      </c>
      <c r="EZ13" s="54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</row>
    <row r="14" spans="1:351" x14ac:dyDescent="0.25">
      <c r="A14" s="25">
        <v>6</v>
      </c>
      <c r="B14" s="46">
        <v>2003</v>
      </c>
      <c r="C14" s="47">
        <v>269588</v>
      </c>
      <c r="D14" s="48">
        <v>2188231.5</v>
      </c>
      <c r="E14" s="48">
        <v>2148613.7999999998</v>
      </c>
      <c r="F14" s="49">
        <v>1563568.7</v>
      </c>
      <c r="G14" s="50">
        <v>2482.9</v>
      </c>
      <c r="H14" s="51">
        <v>5998.1090909090908</v>
      </c>
      <c r="I14" s="48">
        <v>3297504</v>
      </c>
      <c r="J14" s="52">
        <v>33</v>
      </c>
      <c r="K14" s="48">
        <v>110901.59</v>
      </c>
      <c r="L14" s="48">
        <v>25262.15</v>
      </c>
      <c r="M14" s="53">
        <v>8376</v>
      </c>
      <c r="N14" s="53">
        <v>17785</v>
      </c>
      <c r="O14" s="48">
        <v>879313</v>
      </c>
      <c r="P14" s="54">
        <v>3208.02</v>
      </c>
      <c r="Q14" s="21"/>
      <c r="R14" s="21"/>
      <c r="S14" s="21">
        <v>6</v>
      </c>
      <c r="T14" s="47">
        <v>269588</v>
      </c>
      <c r="U14" s="49">
        <v>1563568.7</v>
      </c>
      <c r="V14" s="50">
        <v>2482.9</v>
      </c>
      <c r="W14" s="21"/>
      <c r="X14" s="21"/>
      <c r="Y14" s="28">
        <v>6</v>
      </c>
      <c r="Z14" s="47">
        <v>269588</v>
      </c>
      <c r="AA14" s="54">
        <v>1563568.7</v>
      </c>
      <c r="AB14" s="21"/>
      <c r="AC14" s="21"/>
      <c r="AD14" s="21">
        <v>6</v>
      </c>
      <c r="AE14" s="48">
        <v>2188231.5</v>
      </c>
      <c r="AF14" s="49">
        <v>1563568.7</v>
      </c>
      <c r="AG14" s="50">
        <v>2482.9</v>
      </c>
      <c r="AH14" s="51">
        <v>5998.1090909090908</v>
      </c>
      <c r="AI14" s="48">
        <v>3297504</v>
      </c>
      <c r="AJ14" s="52">
        <v>33</v>
      </c>
      <c r="AK14" s="48">
        <v>110901.59</v>
      </c>
      <c r="AL14" s="48">
        <v>25262.15</v>
      </c>
      <c r="AM14" s="53">
        <v>8376</v>
      </c>
      <c r="AN14" s="53">
        <v>17785</v>
      </c>
      <c r="AO14" s="21"/>
      <c r="AP14" s="21"/>
      <c r="AQ14" s="21">
        <v>6</v>
      </c>
      <c r="AR14" s="48">
        <v>2188231.5</v>
      </c>
      <c r="AS14" s="50">
        <v>2482.9</v>
      </c>
      <c r="AT14" s="51">
        <v>5998.1090909090908</v>
      </c>
      <c r="AU14" s="48">
        <v>3297504</v>
      </c>
      <c r="AV14" s="52">
        <v>33</v>
      </c>
      <c r="AW14" s="48">
        <v>110901.59</v>
      </c>
      <c r="AX14" s="48">
        <v>25262.15</v>
      </c>
      <c r="AY14" s="53">
        <v>8376</v>
      </c>
      <c r="AZ14" s="53">
        <v>17785</v>
      </c>
      <c r="BB14" s="21"/>
      <c r="BC14" s="21">
        <v>6</v>
      </c>
      <c r="BD14" s="48">
        <v>2188231.5</v>
      </c>
      <c r="BE14" s="50">
        <v>2482.9</v>
      </c>
      <c r="BF14" s="51">
        <v>5998.1090909090908</v>
      </c>
      <c r="BG14" s="48">
        <v>3297504</v>
      </c>
      <c r="BH14" s="52">
        <v>33</v>
      </c>
      <c r="BI14" s="48">
        <v>110901.59</v>
      </c>
      <c r="BJ14" s="48">
        <v>25262.15</v>
      </c>
      <c r="BK14" s="53">
        <v>17785</v>
      </c>
      <c r="BM14" s="21"/>
      <c r="BN14" s="21">
        <v>6</v>
      </c>
      <c r="BO14" s="48">
        <v>2188231.5</v>
      </c>
      <c r="BP14" s="51">
        <v>5998.1090909090908</v>
      </c>
      <c r="BQ14" s="48">
        <v>3297504</v>
      </c>
      <c r="BR14" s="52">
        <v>33</v>
      </c>
      <c r="BS14" s="48">
        <v>110901.59</v>
      </c>
      <c r="BT14" s="48">
        <v>25262.15</v>
      </c>
      <c r="BU14" s="53">
        <v>17785</v>
      </c>
      <c r="BW14" s="21"/>
      <c r="BX14" s="21">
        <v>6</v>
      </c>
      <c r="BY14" s="48">
        <v>2188231.5</v>
      </c>
      <c r="BZ14" s="51">
        <v>5998.1090909090908</v>
      </c>
      <c r="CA14" s="48">
        <v>3297504</v>
      </c>
      <c r="CB14" s="52">
        <v>33</v>
      </c>
      <c r="CC14" s="48">
        <v>25262.15</v>
      </c>
      <c r="CD14" s="53">
        <v>17785</v>
      </c>
      <c r="CF14" s="21"/>
      <c r="CG14" s="21">
        <v>6</v>
      </c>
      <c r="CH14" s="48">
        <v>2188231.5</v>
      </c>
      <c r="CI14" s="51">
        <v>5998.1090909090908</v>
      </c>
      <c r="CJ14" s="48">
        <v>3297504</v>
      </c>
      <c r="CK14" s="52">
        <v>33</v>
      </c>
      <c r="CL14" s="48">
        <v>25262.15</v>
      </c>
      <c r="CM14" s="53"/>
      <c r="CN14" s="21"/>
      <c r="CO14" s="21"/>
      <c r="CP14" s="21">
        <v>6</v>
      </c>
      <c r="CQ14" s="48">
        <v>2188231.5</v>
      </c>
      <c r="CR14" s="48">
        <v>3297504</v>
      </c>
      <c r="CS14" s="52">
        <v>33</v>
      </c>
      <c r="CT14" s="48">
        <v>25262.15</v>
      </c>
      <c r="CU14" s="21"/>
      <c r="CV14" s="21"/>
      <c r="CW14" s="28">
        <v>6</v>
      </c>
      <c r="CX14" s="48">
        <v>2188231.5</v>
      </c>
      <c r="CY14" s="48">
        <v>3297504</v>
      </c>
      <c r="CZ14" s="52">
        <v>33</v>
      </c>
      <c r="DA14" s="54"/>
      <c r="DB14" s="21"/>
      <c r="DC14" s="21"/>
      <c r="DD14" s="21">
        <v>6</v>
      </c>
      <c r="DE14" s="48">
        <v>2148613.7999999998</v>
      </c>
      <c r="DF14" s="49">
        <v>1563568.7</v>
      </c>
      <c r="DG14" s="50">
        <v>2482.9</v>
      </c>
      <c r="DH14" s="51">
        <v>5998.1090909090908</v>
      </c>
      <c r="DI14" s="48">
        <v>3297504</v>
      </c>
      <c r="DJ14" s="52">
        <v>33</v>
      </c>
      <c r="DK14" s="48">
        <v>110901.59</v>
      </c>
      <c r="DL14" s="48">
        <v>25262.15</v>
      </c>
      <c r="DM14" s="53">
        <v>8376</v>
      </c>
      <c r="DN14" s="53">
        <v>17785</v>
      </c>
      <c r="DO14" s="48">
        <v>879313</v>
      </c>
      <c r="DP14" s="54">
        <v>3208.02</v>
      </c>
      <c r="DQ14" s="21"/>
      <c r="DR14" s="21"/>
      <c r="DS14" s="21">
        <v>6</v>
      </c>
      <c r="DT14" s="48">
        <v>2148613.7999999998</v>
      </c>
      <c r="DU14" s="49">
        <v>1563568.7</v>
      </c>
      <c r="DV14" s="50">
        <v>2482.9</v>
      </c>
      <c r="DW14" s="51">
        <v>5998.1090909090908</v>
      </c>
      <c r="DX14" s="48">
        <v>3297504</v>
      </c>
      <c r="DY14" s="52">
        <v>33</v>
      </c>
      <c r="DZ14" s="48">
        <v>25262.15</v>
      </c>
      <c r="EA14" s="53">
        <v>8376</v>
      </c>
      <c r="EB14" s="53">
        <v>17785</v>
      </c>
      <c r="EC14" s="48">
        <v>879313</v>
      </c>
      <c r="ED14" s="54">
        <v>3208.02</v>
      </c>
      <c r="EF14" s="21"/>
      <c r="EG14" s="21">
        <v>6</v>
      </c>
      <c r="EH14" s="48">
        <v>2148613.7999999998</v>
      </c>
      <c r="EI14" s="48">
        <v>3297504</v>
      </c>
      <c r="EJ14" s="52">
        <v>33</v>
      </c>
      <c r="EK14" s="48">
        <v>879313</v>
      </c>
      <c r="EL14" s="54">
        <v>3208.02</v>
      </c>
      <c r="EN14" s="21"/>
      <c r="EO14" s="21">
        <v>6</v>
      </c>
      <c r="EP14" s="48">
        <v>2148613.7999999998</v>
      </c>
      <c r="EQ14" s="52">
        <v>33</v>
      </c>
      <c r="ER14" s="48">
        <v>879313</v>
      </c>
      <c r="ES14" s="54">
        <v>3208.02</v>
      </c>
      <c r="EU14" s="21"/>
      <c r="EV14" s="28">
        <v>6</v>
      </c>
      <c r="EW14" s="48">
        <v>2148613.7999999998</v>
      </c>
      <c r="EX14" s="52">
        <v>33</v>
      </c>
      <c r="EY14" s="48">
        <v>879313</v>
      </c>
      <c r="EZ14" s="54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</row>
    <row r="15" spans="1:351" x14ac:dyDescent="0.25">
      <c r="A15" s="25">
        <v>7</v>
      </c>
      <c r="B15" s="46">
        <v>2004</v>
      </c>
      <c r="C15" s="47">
        <v>358531</v>
      </c>
      <c r="D15" s="48">
        <v>2853272.4</v>
      </c>
      <c r="E15" s="48">
        <v>2526154.6</v>
      </c>
      <c r="F15" s="49">
        <v>2115067.5</v>
      </c>
      <c r="G15" s="50">
        <v>1857.2</v>
      </c>
      <c r="H15" s="51">
        <v>6037.0181818181818</v>
      </c>
      <c r="I15" s="48">
        <v>3905553</v>
      </c>
      <c r="J15" s="52">
        <v>36.4</v>
      </c>
      <c r="K15" s="48">
        <v>118730.03</v>
      </c>
      <c r="L15" s="48">
        <v>24702.3</v>
      </c>
      <c r="M15" s="53">
        <v>9347</v>
      </c>
      <c r="N15" s="53">
        <v>23988</v>
      </c>
      <c r="O15" s="48">
        <v>1352790</v>
      </c>
      <c r="P15" s="54">
        <v>3703.57</v>
      </c>
      <c r="Q15" s="21"/>
      <c r="R15" s="21"/>
      <c r="S15" s="21">
        <v>7</v>
      </c>
      <c r="T15" s="47">
        <v>358531</v>
      </c>
      <c r="U15" s="49">
        <v>2115067.5</v>
      </c>
      <c r="V15" s="50">
        <v>1857.2</v>
      </c>
      <c r="W15" s="21"/>
      <c r="X15" s="21"/>
      <c r="Y15" s="28">
        <v>7</v>
      </c>
      <c r="Z15" s="47">
        <v>358531</v>
      </c>
      <c r="AA15" s="54">
        <v>2115067.5</v>
      </c>
      <c r="AB15" s="21"/>
      <c r="AC15" s="21"/>
      <c r="AD15" s="21">
        <v>7</v>
      </c>
      <c r="AE15" s="48">
        <v>2853272.4</v>
      </c>
      <c r="AF15" s="49">
        <v>2115067.5</v>
      </c>
      <c r="AG15" s="50">
        <v>1857.2</v>
      </c>
      <c r="AH15" s="51">
        <v>6037.0181818181818</v>
      </c>
      <c r="AI15" s="48">
        <v>3905553</v>
      </c>
      <c r="AJ15" s="52">
        <v>36.4</v>
      </c>
      <c r="AK15" s="48">
        <v>118730.03</v>
      </c>
      <c r="AL15" s="48">
        <v>24702.3</v>
      </c>
      <c r="AM15" s="53">
        <v>9347</v>
      </c>
      <c r="AN15" s="53">
        <v>23988</v>
      </c>
      <c r="AO15" s="21"/>
      <c r="AP15" s="21"/>
      <c r="AQ15" s="21">
        <v>7</v>
      </c>
      <c r="AR15" s="48">
        <v>2853272.4</v>
      </c>
      <c r="AS15" s="50">
        <v>1857.2</v>
      </c>
      <c r="AT15" s="51">
        <v>6037.0181818181818</v>
      </c>
      <c r="AU15" s="48">
        <v>3905553</v>
      </c>
      <c r="AV15" s="52">
        <v>36.4</v>
      </c>
      <c r="AW15" s="48">
        <v>118730.03</v>
      </c>
      <c r="AX15" s="48">
        <v>24702.3</v>
      </c>
      <c r="AY15" s="53">
        <v>9347</v>
      </c>
      <c r="AZ15" s="53">
        <v>23988</v>
      </c>
      <c r="BB15" s="21"/>
      <c r="BC15" s="21">
        <v>7</v>
      </c>
      <c r="BD15" s="48">
        <v>2853272.4</v>
      </c>
      <c r="BE15" s="50">
        <v>1857.2</v>
      </c>
      <c r="BF15" s="51">
        <v>6037.0181818181818</v>
      </c>
      <c r="BG15" s="48">
        <v>3905553</v>
      </c>
      <c r="BH15" s="52">
        <v>36.4</v>
      </c>
      <c r="BI15" s="48">
        <v>118730.03</v>
      </c>
      <c r="BJ15" s="48">
        <v>24702.3</v>
      </c>
      <c r="BK15" s="53">
        <v>23988</v>
      </c>
      <c r="BM15" s="21"/>
      <c r="BN15" s="21">
        <v>7</v>
      </c>
      <c r="BO15" s="48">
        <v>2853272.4</v>
      </c>
      <c r="BP15" s="51">
        <v>6037.0181818181818</v>
      </c>
      <c r="BQ15" s="48">
        <v>3905553</v>
      </c>
      <c r="BR15" s="52">
        <v>36.4</v>
      </c>
      <c r="BS15" s="48">
        <v>118730.03</v>
      </c>
      <c r="BT15" s="48">
        <v>24702.3</v>
      </c>
      <c r="BU15" s="53">
        <v>23988</v>
      </c>
      <c r="BW15" s="21"/>
      <c r="BX15" s="21">
        <v>7</v>
      </c>
      <c r="BY15" s="48">
        <v>2853272.4</v>
      </c>
      <c r="BZ15" s="51">
        <v>6037.0181818181818</v>
      </c>
      <c r="CA15" s="48">
        <v>3905553</v>
      </c>
      <c r="CB15" s="52">
        <v>36.4</v>
      </c>
      <c r="CC15" s="48">
        <v>24702.3</v>
      </c>
      <c r="CD15" s="53">
        <v>23988</v>
      </c>
      <c r="CF15" s="21"/>
      <c r="CG15" s="21">
        <v>7</v>
      </c>
      <c r="CH15" s="48">
        <v>2853272.4</v>
      </c>
      <c r="CI15" s="51">
        <v>6037.0181818181818</v>
      </c>
      <c r="CJ15" s="48">
        <v>3905553</v>
      </c>
      <c r="CK15" s="52">
        <v>36.4</v>
      </c>
      <c r="CL15" s="48">
        <v>24702.3</v>
      </c>
      <c r="CM15" s="53"/>
      <c r="CN15" s="21"/>
      <c r="CO15" s="21"/>
      <c r="CP15" s="21">
        <v>7</v>
      </c>
      <c r="CQ15" s="48">
        <v>2853272.4</v>
      </c>
      <c r="CR15" s="48">
        <v>3905553</v>
      </c>
      <c r="CS15" s="52">
        <v>36.4</v>
      </c>
      <c r="CT15" s="48">
        <v>24702.3</v>
      </c>
      <c r="CU15" s="21"/>
      <c r="CV15" s="21"/>
      <c r="CW15" s="28">
        <v>7</v>
      </c>
      <c r="CX15" s="48">
        <v>2853272.4</v>
      </c>
      <c r="CY15" s="48">
        <v>3905553</v>
      </c>
      <c r="CZ15" s="52">
        <v>36.4</v>
      </c>
      <c r="DA15" s="54"/>
      <c r="DB15" s="21"/>
      <c r="DC15" s="21"/>
      <c r="DD15" s="21">
        <v>7</v>
      </c>
      <c r="DE15" s="48">
        <v>2526154.6</v>
      </c>
      <c r="DF15" s="49">
        <v>2115067.5</v>
      </c>
      <c r="DG15" s="50">
        <v>1857.2</v>
      </c>
      <c r="DH15" s="51">
        <v>6037.0181818181818</v>
      </c>
      <c r="DI15" s="48">
        <v>3905553</v>
      </c>
      <c r="DJ15" s="52">
        <v>36.4</v>
      </c>
      <c r="DK15" s="48">
        <v>118730.03</v>
      </c>
      <c r="DL15" s="48">
        <v>24702.3</v>
      </c>
      <c r="DM15" s="53">
        <v>9347</v>
      </c>
      <c r="DN15" s="53">
        <v>23988</v>
      </c>
      <c r="DO15" s="48">
        <v>1352790</v>
      </c>
      <c r="DP15" s="54">
        <v>3703.57</v>
      </c>
      <c r="DQ15" s="21"/>
      <c r="DR15" s="21"/>
      <c r="DS15" s="21">
        <v>7</v>
      </c>
      <c r="DT15" s="48">
        <v>2526154.6</v>
      </c>
      <c r="DU15" s="49">
        <v>2115067.5</v>
      </c>
      <c r="DV15" s="50">
        <v>1857.2</v>
      </c>
      <c r="DW15" s="51">
        <v>6037.0181818181818</v>
      </c>
      <c r="DX15" s="48">
        <v>3905553</v>
      </c>
      <c r="DY15" s="52">
        <v>36.4</v>
      </c>
      <c r="DZ15" s="48">
        <v>24702.3</v>
      </c>
      <c r="EA15" s="53">
        <v>9347</v>
      </c>
      <c r="EB15" s="53">
        <v>23988</v>
      </c>
      <c r="EC15" s="48">
        <v>1352790</v>
      </c>
      <c r="ED15" s="54">
        <v>3703.57</v>
      </c>
      <c r="EF15" s="21"/>
      <c r="EG15" s="21">
        <v>7</v>
      </c>
      <c r="EH15" s="48">
        <v>2526154.6</v>
      </c>
      <c r="EI15" s="48">
        <v>3905553</v>
      </c>
      <c r="EJ15" s="52">
        <v>36.4</v>
      </c>
      <c r="EK15" s="48">
        <v>1352790</v>
      </c>
      <c r="EL15" s="54">
        <v>3703.57</v>
      </c>
      <c r="EN15" s="21"/>
      <c r="EO15" s="21">
        <v>7</v>
      </c>
      <c r="EP15" s="48">
        <v>2526154.6</v>
      </c>
      <c r="EQ15" s="52">
        <v>36.4</v>
      </c>
      <c r="ER15" s="48">
        <v>1352790</v>
      </c>
      <c r="ES15" s="54">
        <v>3703.57</v>
      </c>
      <c r="EU15" s="21"/>
      <c r="EV15" s="28">
        <v>7</v>
      </c>
      <c r="EW15" s="48">
        <v>2526154.6</v>
      </c>
      <c r="EX15" s="52">
        <v>36.4</v>
      </c>
      <c r="EY15" s="48">
        <v>1352790</v>
      </c>
      <c r="EZ15" s="54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</row>
    <row r="16" spans="1:351" x14ac:dyDescent="0.25">
      <c r="A16" s="25">
        <v>8</v>
      </c>
      <c r="B16" s="46">
        <v>2005</v>
      </c>
      <c r="C16" s="47">
        <v>456025</v>
      </c>
      <c r="D16" s="48">
        <v>4135154.6</v>
      </c>
      <c r="E16" s="48">
        <v>3119433</v>
      </c>
      <c r="F16" s="49">
        <v>3055059.5</v>
      </c>
      <c r="G16" s="50">
        <v>2060.4</v>
      </c>
      <c r="H16" s="51">
        <v>6062.090909090909</v>
      </c>
      <c r="I16" s="48">
        <v>5346984</v>
      </c>
      <c r="J16" s="52">
        <v>39.799999999999997</v>
      </c>
      <c r="K16" s="48">
        <v>127952.55</v>
      </c>
      <c r="L16" s="48">
        <v>28811</v>
      </c>
      <c r="M16" s="53">
        <v>9940</v>
      </c>
      <c r="N16" s="53">
        <v>32088</v>
      </c>
      <c r="O16" s="48">
        <v>2181920</v>
      </c>
      <c r="P16" s="54">
        <v>4171.8</v>
      </c>
      <c r="Q16" s="21"/>
      <c r="R16" s="21"/>
      <c r="S16" s="21">
        <v>8</v>
      </c>
      <c r="T16" s="47">
        <v>456025</v>
      </c>
      <c r="U16" s="49">
        <v>3055059.5</v>
      </c>
      <c r="V16" s="50">
        <v>2060.4</v>
      </c>
      <c r="W16" s="21"/>
      <c r="X16" s="21"/>
      <c r="Y16" s="28">
        <v>8</v>
      </c>
      <c r="Z16" s="47">
        <v>456025</v>
      </c>
      <c r="AA16" s="54">
        <v>3055059.5</v>
      </c>
      <c r="AB16" s="21"/>
      <c r="AC16" s="21"/>
      <c r="AD16" s="21">
        <v>8</v>
      </c>
      <c r="AE16" s="48">
        <v>4135154.6</v>
      </c>
      <c r="AF16" s="49">
        <v>3055059.5</v>
      </c>
      <c r="AG16" s="50">
        <v>2060.4</v>
      </c>
      <c r="AH16" s="51">
        <v>6062.090909090909</v>
      </c>
      <c r="AI16" s="48">
        <v>5346984</v>
      </c>
      <c r="AJ16" s="52">
        <v>39.799999999999997</v>
      </c>
      <c r="AK16" s="48">
        <v>127952.55</v>
      </c>
      <c r="AL16" s="48">
        <v>28811</v>
      </c>
      <c r="AM16" s="53">
        <v>9940</v>
      </c>
      <c r="AN16" s="53">
        <v>32088</v>
      </c>
      <c r="AO16" s="21"/>
      <c r="AP16" s="21"/>
      <c r="AQ16" s="21">
        <v>8</v>
      </c>
      <c r="AR16" s="48">
        <v>4135154.6</v>
      </c>
      <c r="AS16" s="50">
        <v>2060.4</v>
      </c>
      <c r="AT16" s="51">
        <v>6062.090909090909</v>
      </c>
      <c r="AU16" s="48">
        <v>5346984</v>
      </c>
      <c r="AV16" s="52">
        <v>39.799999999999997</v>
      </c>
      <c r="AW16" s="48">
        <v>127952.55</v>
      </c>
      <c r="AX16" s="48">
        <v>28811</v>
      </c>
      <c r="AY16" s="53">
        <v>9940</v>
      </c>
      <c r="AZ16" s="53">
        <v>32088</v>
      </c>
      <c r="BB16" s="21"/>
      <c r="BC16" s="21">
        <v>8</v>
      </c>
      <c r="BD16" s="48">
        <v>4135154.6</v>
      </c>
      <c r="BE16" s="50">
        <v>2060.4</v>
      </c>
      <c r="BF16" s="51">
        <v>6062.090909090909</v>
      </c>
      <c r="BG16" s="48">
        <v>5346984</v>
      </c>
      <c r="BH16" s="52">
        <v>39.799999999999997</v>
      </c>
      <c r="BI16" s="48">
        <v>127952.55</v>
      </c>
      <c r="BJ16" s="48">
        <v>28811</v>
      </c>
      <c r="BK16" s="53">
        <v>32088</v>
      </c>
      <c r="BM16" s="21"/>
      <c r="BN16" s="21">
        <v>8</v>
      </c>
      <c r="BO16" s="48">
        <v>4135154.6</v>
      </c>
      <c r="BP16" s="51">
        <v>6062.090909090909</v>
      </c>
      <c r="BQ16" s="48">
        <v>5346984</v>
      </c>
      <c r="BR16" s="52">
        <v>39.799999999999997</v>
      </c>
      <c r="BS16" s="48">
        <v>127952.55</v>
      </c>
      <c r="BT16" s="48">
        <v>28811</v>
      </c>
      <c r="BU16" s="53">
        <v>32088</v>
      </c>
      <c r="BW16" s="21"/>
      <c r="BX16" s="21">
        <v>8</v>
      </c>
      <c r="BY16" s="48">
        <v>4135154.6</v>
      </c>
      <c r="BZ16" s="51">
        <v>6062.090909090909</v>
      </c>
      <c r="CA16" s="48">
        <v>5346984</v>
      </c>
      <c r="CB16" s="52">
        <v>39.799999999999997</v>
      </c>
      <c r="CC16" s="48">
        <v>28811</v>
      </c>
      <c r="CD16" s="53">
        <v>32088</v>
      </c>
      <c r="CF16" s="21"/>
      <c r="CG16" s="21">
        <v>8</v>
      </c>
      <c r="CH16" s="48">
        <v>4135154.6</v>
      </c>
      <c r="CI16" s="51">
        <v>6062.090909090909</v>
      </c>
      <c r="CJ16" s="48">
        <v>5346984</v>
      </c>
      <c r="CK16" s="52">
        <v>39.799999999999997</v>
      </c>
      <c r="CL16" s="48">
        <v>28811</v>
      </c>
      <c r="CM16" s="53"/>
      <c r="CN16" s="21"/>
      <c r="CO16" s="21"/>
      <c r="CP16" s="21">
        <v>8</v>
      </c>
      <c r="CQ16" s="48">
        <v>4135154.6</v>
      </c>
      <c r="CR16" s="48">
        <v>5346984</v>
      </c>
      <c r="CS16" s="52">
        <v>39.799999999999997</v>
      </c>
      <c r="CT16" s="48">
        <v>28811</v>
      </c>
      <c r="CU16" s="21"/>
      <c r="CV16" s="21"/>
      <c r="CW16" s="28">
        <v>8</v>
      </c>
      <c r="CX16" s="48">
        <v>4135154.6</v>
      </c>
      <c r="CY16" s="48">
        <v>5346984</v>
      </c>
      <c r="CZ16" s="52">
        <v>39.799999999999997</v>
      </c>
      <c r="DA16" s="54"/>
      <c r="DB16" s="21"/>
      <c r="DC16" s="21"/>
      <c r="DD16" s="21">
        <v>8</v>
      </c>
      <c r="DE16" s="48">
        <v>3119433</v>
      </c>
      <c r="DF16" s="49">
        <v>3055059.5</v>
      </c>
      <c r="DG16" s="50">
        <v>2060.4</v>
      </c>
      <c r="DH16" s="51">
        <v>6062.090909090909</v>
      </c>
      <c r="DI16" s="48">
        <v>5346984</v>
      </c>
      <c r="DJ16" s="52">
        <v>39.799999999999997</v>
      </c>
      <c r="DK16" s="48">
        <v>127952.55</v>
      </c>
      <c r="DL16" s="48">
        <v>28811</v>
      </c>
      <c r="DM16" s="53">
        <v>9940</v>
      </c>
      <c r="DN16" s="53">
        <v>32088</v>
      </c>
      <c r="DO16" s="48">
        <v>2181920</v>
      </c>
      <c r="DP16" s="54">
        <v>4171.8</v>
      </c>
      <c r="DQ16" s="21"/>
      <c r="DR16" s="21"/>
      <c r="DS16" s="21">
        <v>8</v>
      </c>
      <c r="DT16" s="48">
        <v>3119433</v>
      </c>
      <c r="DU16" s="49">
        <v>3055059.5</v>
      </c>
      <c r="DV16" s="50">
        <v>2060.4</v>
      </c>
      <c r="DW16" s="51">
        <v>6062.090909090909</v>
      </c>
      <c r="DX16" s="48">
        <v>5346984</v>
      </c>
      <c r="DY16" s="52">
        <v>39.799999999999997</v>
      </c>
      <c r="DZ16" s="48">
        <v>28811</v>
      </c>
      <c r="EA16" s="53">
        <v>9940</v>
      </c>
      <c r="EB16" s="53">
        <v>32088</v>
      </c>
      <c r="EC16" s="48">
        <v>2181920</v>
      </c>
      <c r="ED16" s="54">
        <v>4171.8</v>
      </c>
      <c r="EF16" s="21"/>
      <c r="EG16" s="21">
        <v>8</v>
      </c>
      <c r="EH16" s="48">
        <v>3119433</v>
      </c>
      <c r="EI16" s="48">
        <v>5346984</v>
      </c>
      <c r="EJ16" s="52">
        <v>39.799999999999997</v>
      </c>
      <c r="EK16" s="48">
        <v>2181920</v>
      </c>
      <c r="EL16" s="54">
        <v>4171.8</v>
      </c>
      <c r="EN16" s="21"/>
      <c r="EO16" s="21">
        <v>8</v>
      </c>
      <c r="EP16" s="48">
        <v>3119433</v>
      </c>
      <c r="EQ16" s="52">
        <v>39.799999999999997</v>
      </c>
      <c r="ER16" s="48">
        <v>2181920</v>
      </c>
      <c r="ES16" s="54">
        <v>4171.8</v>
      </c>
      <c r="EU16" s="21"/>
      <c r="EV16" s="28">
        <v>8</v>
      </c>
      <c r="EW16" s="48">
        <v>3119433</v>
      </c>
      <c r="EX16" s="52">
        <v>39.799999999999997</v>
      </c>
      <c r="EY16" s="48">
        <v>2181920</v>
      </c>
      <c r="EZ16" s="54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</row>
    <row r="17" spans="1:351" x14ac:dyDescent="0.25">
      <c r="A17" s="25">
        <v>9</v>
      </c>
      <c r="B17" s="46">
        <v>2006</v>
      </c>
      <c r="C17" s="47">
        <v>590162</v>
      </c>
      <c r="D17" s="48">
        <v>5260232.8</v>
      </c>
      <c r="E17" s="48">
        <v>3731494</v>
      </c>
      <c r="F17" s="49">
        <v>3930286.9</v>
      </c>
      <c r="G17" s="50">
        <v>4530.7</v>
      </c>
      <c r="H17" s="51">
        <v>6095.181818181818</v>
      </c>
      <c r="I17" s="48">
        <v>6142520</v>
      </c>
      <c r="J17" s="52">
        <v>47</v>
      </c>
      <c r="K17" s="48">
        <v>139175.57999999999</v>
      </c>
      <c r="L17" s="48">
        <v>37211.5</v>
      </c>
      <c r="M17" s="53">
        <v>12515</v>
      </c>
      <c r="N17" s="53">
        <v>47106</v>
      </c>
      <c r="O17" s="48">
        <v>3101710</v>
      </c>
      <c r="P17" s="54">
        <v>5121</v>
      </c>
      <c r="Q17" s="21"/>
      <c r="R17" s="21"/>
      <c r="S17" s="21">
        <v>9</v>
      </c>
      <c r="T17" s="47">
        <v>590162</v>
      </c>
      <c r="U17" s="49">
        <v>3930286.9</v>
      </c>
      <c r="V17" s="50">
        <v>4530.7</v>
      </c>
      <c r="W17" s="21"/>
      <c r="X17" s="21"/>
      <c r="Y17" s="28">
        <v>9</v>
      </c>
      <c r="Z17" s="47">
        <v>590162</v>
      </c>
      <c r="AA17" s="54">
        <v>3930286.9</v>
      </c>
      <c r="AB17" s="21"/>
      <c r="AC17" s="21"/>
      <c r="AD17" s="21">
        <v>9</v>
      </c>
      <c r="AE17" s="48">
        <v>5260232.8</v>
      </c>
      <c r="AF17" s="49">
        <v>3930286.9</v>
      </c>
      <c r="AG17" s="50">
        <v>4530.7</v>
      </c>
      <c r="AH17" s="51">
        <v>6095.181818181818</v>
      </c>
      <c r="AI17" s="48">
        <v>6142520</v>
      </c>
      <c r="AJ17" s="52">
        <v>47</v>
      </c>
      <c r="AK17" s="48">
        <v>139175.57999999999</v>
      </c>
      <c r="AL17" s="48">
        <v>37211.5</v>
      </c>
      <c r="AM17" s="53">
        <v>12515</v>
      </c>
      <c r="AN17" s="53">
        <v>47106</v>
      </c>
      <c r="AO17" s="21"/>
      <c r="AP17" s="21"/>
      <c r="AQ17" s="21">
        <v>9</v>
      </c>
      <c r="AR17" s="48">
        <v>5260232.8</v>
      </c>
      <c r="AS17" s="50">
        <v>4530.7</v>
      </c>
      <c r="AT17" s="51">
        <v>6095.181818181818</v>
      </c>
      <c r="AU17" s="48">
        <v>6142520</v>
      </c>
      <c r="AV17" s="52">
        <v>47</v>
      </c>
      <c r="AW17" s="48">
        <v>139175.57999999999</v>
      </c>
      <c r="AX17" s="48">
        <v>37211.5</v>
      </c>
      <c r="AY17" s="53">
        <v>12515</v>
      </c>
      <c r="AZ17" s="53">
        <v>47106</v>
      </c>
      <c r="BB17" s="21"/>
      <c r="BC17" s="21">
        <v>9</v>
      </c>
      <c r="BD17" s="48">
        <v>5260232.8</v>
      </c>
      <c r="BE17" s="50">
        <v>4530.7</v>
      </c>
      <c r="BF17" s="51">
        <v>6095.181818181818</v>
      </c>
      <c r="BG17" s="48">
        <v>6142520</v>
      </c>
      <c r="BH17" s="52">
        <v>47</v>
      </c>
      <c r="BI17" s="48">
        <v>139175.57999999999</v>
      </c>
      <c r="BJ17" s="48">
        <v>37211.5</v>
      </c>
      <c r="BK17" s="53">
        <v>47106</v>
      </c>
      <c r="BM17" s="21"/>
      <c r="BN17" s="21">
        <v>9</v>
      </c>
      <c r="BO17" s="48">
        <v>5260232.8</v>
      </c>
      <c r="BP17" s="51">
        <v>6095.181818181818</v>
      </c>
      <c r="BQ17" s="48">
        <v>6142520</v>
      </c>
      <c r="BR17" s="52">
        <v>47</v>
      </c>
      <c r="BS17" s="48">
        <v>139175.57999999999</v>
      </c>
      <c r="BT17" s="48">
        <v>37211.5</v>
      </c>
      <c r="BU17" s="53">
        <v>47106</v>
      </c>
      <c r="BW17" s="21"/>
      <c r="BX17" s="21">
        <v>9</v>
      </c>
      <c r="BY17" s="48">
        <v>5260232.8</v>
      </c>
      <c r="BZ17" s="51">
        <v>6095.181818181818</v>
      </c>
      <c r="CA17" s="48">
        <v>6142520</v>
      </c>
      <c r="CB17" s="52">
        <v>47</v>
      </c>
      <c r="CC17" s="48">
        <v>37211.5</v>
      </c>
      <c r="CD17" s="53">
        <v>47106</v>
      </c>
      <c r="CF17" s="21"/>
      <c r="CG17" s="21">
        <v>9</v>
      </c>
      <c r="CH17" s="48">
        <v>5260232.8</v>
      </c>
      <c r="CI17" s="51">
        <v>6095.181818181818</v>
      </c>
      <c r="CJ17" s="48">
        <v>6142520</v>
      </c>
      <c r="CK17" s="52">
        <v>47</v>
      </c>
      <c r="CL17" s="48">
        <v>37211.5</v>
      </c>
      <c r="CM17" s="53"/>
      <c r="CN17" s="21"/>
      <c r="CO17" s="21"/>
      <c r="CP17" s="21">
        <v>9</v>
      </c>
      <c r="CQ17" s="48">
        <v>5260232.8</v>
      </c>
      <c r="CR17" s="48">
        <v>6142520</v>
      </c>
      <c r="CS17" s="52">
        <v>47</v>
      </c>
      <c r="CT17" s="48">
        <v>37211.5</v>
      </c>
      <c r="CU17" s="21"/>
      <c r="CV17" s="21"/>
      <c r="CW17" s="28">
        <v>9</v>
      </c>
      <c r="CX17" s="48">
        <v>5260232.8</v>
      </c>
      <c r="CY17" s="48">
        <v>6142520</v>
      </c>
      <c r="CZ17" s="52">
        <v>47</v>
      </c>
      <c r="DA17" s="54"/>
      <c r="DB17" s="21"/>
      <c r="DC17" s="21"/>
      <c r="DD17" s="21">
        <v>9</v>
      </c>
      <c r="DE17" s="48">
        <v>3731494</v>
      </c>
      <c r="DF17" s="49">
        <v>3930286.9</v>
      </c>
      <c r="DG17" s="50">
        <v>4530.7</v>
      </c>
      <c r="DH17" s="51">
        <v>6095.181818181818</v>
      </c>
      <c r="DI17" s="48">
        <v>6142520</v>
      </c>
      <c r="DJ17" s="52">
        <v>47</v>
      </c>
      <c r="DK17" s="48">
        <v>139175.57999999999</v>
      </c>
      <c r="DL17" s="48">
        <v>37211.5</v>
      </c>
      <c r="DM17" s="53">
        <v>12515</v>
      </c>
      <c r="DN17" s="53">
        <v>47106</v>
      </c>
      <c r="DO17" s="48">
        <v>3101710</v>
      </c>
      <c r="DP17" s="54">
        <v>5121</v>
      </c>
      <c r="DQ17" s="21"/>
      <c r="DR17" s="21"/>
      <c r="DS17" s="21">
        <v>9</v>
      </c>
      <c r="DT17" s="48">
        <v>3731494</v>
      </c>
      <c r="DU17" s="49">
        <v>3930286.9</v>
      </c>
      <c r="DV17" s="50">
        <v>4530.7</v>
      </c>
      <c r="DW17" s="51">
        <v>6095.181818181818</v>
      </c>
      <c r="DX17" s="48">
        <v>6142520</v>
      </c>
      <c r="DY17" s="52">
        <v>47</v>
      </c>
      <c r="DZ17" s="48">
        <v>37211.5</v>
      </c>
      <c r="EA17" s="53">
        <v>12515</v>
      </c>
      <c r="EB17" s="53">
        <v>47106</v>
      </c>
      <c r="EC17" s="48">
        <v>3101710</v>
      </c>
      <c r="ED17" s="54">
        <v>5121</v>
      </c>
      <c r="EF17" s="21"/>
      <c r="EG17" s="21">
        <v>9</v>
      </c>
      <c r="EH17" s="48">
        <v>3731494</v>
      </c>
      <c r="EI17" s="48">
        <v>6142520</v>
      </c>
      <c r="EJ17" s="52">
        <v>47</v>
      </c>
      <c r="EK17" s="48">
        <v>3101710</v>
      </c>
      <c r="EL17" s="54">
        <v>5121</v>
      </c>
      <c r="EN17" s="21"/>
      <c r="EO17" s="21">
        <v>9</v>
      </c>
      <c r="EP17" s="48">
        <v>3731494</v>
      </c>
      <c r="EQ17" s="52">
        <v>47</v>
      </c>
      <c r="ER17" s="48">
        <v>3101710</v>
      </c>
      <c r="ES17" s="54">
        <v>5121</v>
      </c>
      <c r="EU17" s="21"/>
      <c r="EV17" s="28">
        <v>9</v>
      </c>
      <c r="EW17" s="48">
        <v>3731494</v>
      </c>
      <c r="EX17" s="52">
        <v>47</v>
      </c>
      <c r="EY17" s="48">
        <v>3101710</v>
      </c>
      <c r="EZ17" s="54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</row>
    <row r="18" spans="1:351" x14ac:dyDescent="0.25">
      <c r="A18" s="25">
        <v>10</v>
      </c>
      <c r="B18" s="46">
        <v>2007</v>
      </c>
      <c r="C18" s="47">
        <v>775682</v>
      </c>
      <c r="D18" s="48">
        <v>6696259.0999999996</v>
      </c>
      <c r="E18" s="48">
        <v>4453175</v>
      </c>
      <c r="F18" s="49">
        <v>4853244.4000000004</v>
      </c>
      <c r="G18" s="50">
        <v>15656</v>
      </c>
      <c r="H18" s="51">
        <v>6174.727272727273</v>
      </c>
      <c r="I18" s="48">
        <v>9506888</v>
      </c>
      <c r="J18" s="52">
        <v>38.4</v>
      </c>
      <c r="K18" s="48">
        <v>153514.47</v>
      </c>
      <c r="L18" s="48">
        <v>50567.9</v>
      </c>
      <c r="M18" s="53">
        <v>124800</v>
      </c>
      <c r="N18" s="53">
        <v>84400</v>
      </c>
      <c r="O18" s="48">
        <v>4236780</v>
      </c>
      <c r="P18" s="54">
        <v>5855</v>
      </c>
      <c r="Q18" s="21"/>
      <c r="R18" s="21"/>
      <c r="S18" s="21">
        <v>10</v>
      </c>
      <c r="T18" s="47">
        <v>775682</v>
      </c>
      <c r="U18" s="49">
        <v>4853244.4000000004</v>
      </c>
      <c r="V18" s="50">
        <v>15656</v>
      </c>
      <c r="W18" s="21"/>
      <c r="X18" s="21"/>
      <c r="Y18" s="28">
        <v>10</v>
      </c>
      <c r="Z18" s="47">
        <v>775682</v>
      </c>
      <c r="AA18" s="54">
        <v>4853244.4000000004</v>
      </c>
      <c r="AB18" s="21"/>
      <c r="AC18" s="21"/>
      <c r="AD18" s="21">
        <v>10</v>
      </c>
      <c r="AE18" s="48">
        <v>6696259.0999999996</v>
      </c>
      <c r="AF18" s="49">
        <v>4853244.4000000004</v>
      </c>
      <c r="AG18" s="50">
        <v>15656</v>
      </c>
      <c r="AH18" s="51">
        <v>6174.727272727273</v>
      </c>
      <c r="AI18" s="48">
        <v>9506888</v>
      </c>
      <c r="AJ18" s="52">
        <v>38.4</v>
      </c>
      <c r="AK18" s="48">
        <v>153514.47</v>
      </c>
      <c r="AL18" s="48">
        <v>50567.9</v>
      </c>
      <c r="AM18" s="53">
        <v>124800</v>
      </c>
      <c r="AN18" s="53">
        <v>84400</v>
      </c>
      <c r="AO18" s="21"/>
      <c r="AP18" s="21"/>
      <c r="AQ18" s="21">
        <v>10</v>
      </c>
      <c r="AR18" s="48">
        <v>6696259.0999999996</v>
      </c>
      <c r="AS18" s="50">
        <v>15656</v>
      </c>
      <c r="AT18" s="51">
        <v>6174.727272727273</v>
      </c>
      <c r="AU18" s="48">
        <v>9506888</v>
      </c>
      <c r="AV18" s="52">
        <v>38.4</v>
      </c>
      <c r="AW18" s="48">
        <v>153514.47</v>
      </c>
      <c r="AX18" s="48">
        <v>50567.9</v>
      </c>
      <c r="AY18" s="53">
        <v>124800</v>
      </c>
      <c r="AZ18" s="53">
        <v>84400</v>
      </c>
      <c r="BB18" s="21"/>
      <c r="BC18" s="21">
        <v>10</v>
      </c>
      <c r="BD18" s="48">
        <v>6696259.0999999996</v>
      </c>
      <c r="BE18" s="50">
        <v>15656</v>
      </c>
      <c r="BF18" s="51">
        <v>6174.727272727273</v>
      </c>
      <c r="BG18" s="48">
        <v>9506888</v>
      </c>
      <c r="BH18" s="52">
        <v>38.4</v>
      </c>
      <c r="BI18" s="48">
        <v>153514.47</v>
      </c>
      <c r="BJ18" s="48">
        <v>50567.9</v>
      </c>
      <c r="BK18" s="53">
        <v>84400</v>
      </c>
      <c r="BM18" s="21"/>
      <c r="BN18" s="21">
        <v>10</v>
      </c>
      <c r="BO18" s="48">
        <v>6696259.0999999996</v>
      </c>
      <c r="BP18" s="51">
        <v>6174.727272727273</v>
      </c>
      <c r="BQ18" s="48">
        <v>9506888</v>
      </c>
      <c r="BR18" s="52">
        <v>38.4</v>
      </c>
      <c r="BS18" s="48">
        <v>153514.47</v>
      </c>
      <c r="BT18" s="48">
        <v>50567.9</v>
      </c>
      <c r="BU18" s="53">
        <v>84400</v>
      </c>
      <c r="BW18" s="21"/>
      <c r="BX18" s="21">
        <v>10</v>
      </c>
      <c r="BY18" s="48">
        <v>6696259.0999999996</v>
      </c>
      <c r="BZ18" s="51">
        <v>6174.727272727273</v>
      </c>
      <c r="CA18" s="48">
        <v>9506888</v>
      </c>
      <c r="CB18" s="52">
        <v>38.4</v>
      </c>
      <c r="CC18" s="48">
        <v>50567.9</v>
      </c>
      <c r="CD18" s="53">
        <v>84400</v>
      </c>
      <c r="CF18" s="21"/>
      <c r="CG18" s="21">
        <v>10</v>
      </c>
      <c r="CH18" s="48">
        <v>6696259.0999999996</v>
      </c>
      <c r="CI18" s="51">
        <v>6174.727272727273</v>
      </c>
      <c r="CJ18" s="48">
        <v>9506888</v>
      </c>
      <c r="CK18" s="52">
        <v>38.4</v>
      </c>
      <c r="CL18" s="48">
        <v>50567.9</v>
      </c>
      <c r="CM18" s="53"/>
      <c r="CN18" s="21"/>
      <c r="CO18" s="21"/>
      <c r="CP18" s="21">
        <v>10</v>
      </c>
      <c r="CQ18" s="48">
        <v>6696259.0999999996</v>
      </c>
      <c r="CR18" s="48">
        <v>9506888</v>
      </c>
      <c r="CS18" s="52">
        <v>38.4</v>
      </c>
      <c r="CT18" s="48">
        <v>50567.9</v>
      </c>
      <c r="CU18" s="21"/>
      <c r="CV18" s="21"/>
      <c r="CW18" s="28">
        <v>10</v>
      </c>
      <c r="CX18" s="48">
        <v>6696259.0999999996</v>
      </c>
      <c r="CY18" s="48">
        <v>9506888</v>
      </c>
      <c r="CZ18" s="52">
        <v>38.4</v>
      </c>
      <c r="DA18" s="54"/>
      <c r="DB18" s="21"/>
      <c r="DC18" s="21"/>
      <c r="DD18" s="21">
        <v>10</v>
      </c>
      <c r="DE18" s="48">
        <v>4453175</v>
      </c>
      <c r="DF18" s="49">
        <v>4853244.4000000004</v>
      </c>
      <c r="DG18" s="50">
        <v>15656</v>
      </c>
      <c r="DH18" s="51">
        <v>6174.727272727273</v>
      </c>
      <c r="DI18" s="48">
        <v>9506888</v>
      </c>
      <c r="DJ18" s="52">
        <v>38.4</v>
      </c>
      <c r="DK18" s="48">
        <v>153514.47</v>
      </c>
      <c r="DL18" s="48">
        <v>50567.9</v>
      </c>
      <c r="DM18" s="53">
        <v>124800</v>
      </c>
      <c r="DN18" s="53">
        <v>84400</v>
      </c>
      <c r="DO18" s="48">
        <v>4236780</v>
      </c>
      <c r="DP18" s="54">
        <v>5855</v>
      </c>
      <c r="DQ18" s="21"/>
      <c r="DR18" s="21"/>
      <c r="DS18" s="21">
        <v>10</v>
      </c>
      <c r="DT18" s="48">
        <v>4453175</v>
      </c>
      <c r="DU18" s="49">
        <v>4853244.4000000004</v>
      </c>
      <c r="DV18" s="50">
        <v>15656</v>
      </c>
      <c r="DW18" s="51">
        <v>6174.727272727273</v>
      </c>
      <c r="DX18" s="48">
        <v>9506888</v>
      </c>
      <c r="DY18" s="52">
        <v>38.4</v>
      </c>
      <c r="DZ18" s="48">
        <v>50567.9</v>
      </c>
      <c r="EA18" s="53">
        <v>124800</v>
      </c>
      <c r="EB18" s="53">
        <v>84400</v>
      </c>
      <c r="EC18" s="48">
        <v>4236780</v>
      </c>
      <c r="ED18" s="54">
        <v>5855</v>
      </c>
      <c r="EF18" s="21"/>
      <c r="EG18" s="21">
        <v>10</v>
      </c>
      <c r="EH18" s="48">
        <v>4453175</v>
      </c>
      <c r="EI18" s="48">
        <v>9506888</v>
      </c>
      <c r="EJ18" s="52">
        <v>38.4</v>
      </c>
      <c r="EK18" s="48">
        <v>4236780</v>
      </c>
      <c r="EL18" s="54">
        <v>5855</v>
      </c>
      <c r="EN18" s="21"/>
      <c r="EO18" s="21">
        <v>10</v>
      </c>
      <c r="EP18" s="48">
        <v>4453175</v>
      </c>
      <c r="EQ18" s="52">
        <v>38.4</v>
      </c>
      <c r="ER18" s="48">
        <v>4236780</v>
      </c>
      <c r="ES18" s="54">
        <v>5855</v>
      </c>
      <c r="EU18" s="21"/>
      <c r="EV18" s="28">
        <v>10</v>
      </c>
      <c r="EW18" s="48">
        <v>4453175</v>
      </c>
      <c r="EX18" s="52">
        <v>38.4</v>
      </c>
      <c r="EY18" s="48">
        <v>4236780</v>
      </c>
      <c r="EZ18" s="54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</row>
    <row r="19" spans="1:351" x14ac:dyDescent="0.25">
      <c r="A19" s="25">
        <v>11</v>
      </c>
      <c r="B19" s="46">
        <v>2008</v>
      </c>
      <c r="C19" s="47">
        <v>962468</v>
      </c>
      <c r="D19" s="48">
        <v>8248652</v>
      </c>
      <c r="E19" s="48">
        <v>4305879</v>
      </c>
      <c r="F19" s="49">
        <v>5883726.5</v>
      </c>
      <c r="G19" s="50">
        <v>8611.9</v>
      </c>
      <c r="H19" s="51">
        <v>6217.909090909091</v>
      </c>
      <c r="I19" s="48">
        <v>14877108</v>
      </c>
      <c r="J19" s="52">
        <v>36.1</v>
      </c>
      <c r="K19" s="48">
        <v>173393.63</v>
      </c>
      <c r="L19" s="48">
        <v>43904.4</v>
      </c>
      <c r="M19" s="53">
        <v>174200</v>
      </c>
      <c r="N19" s="53">
        <v>115500</v>
      </c>
      <c r="O19" s="48">
        <v>4980090</v>
      </c>
      <c r="P19" s="54">
        <v>6648</v>
      </c>
      <c r="Q19" s="21"/>
      <c r="R19" s="21"/>
      <c r="S19" s="21">
        <v>11</v>
      </c>
      <c r="T19" s="47">
        <v>962468</v>
      </c>
      <c r="U19" s="49">
        <v>5883726.5</v>
      </c>
      <c r="V19" s="50">
        <v>8611.9</v>
      </c>
      <c r="W19" s="21"/>
      <c r="X19" s="21"/>
      <c r="Y19" s="28">
        <v>11</v>
      </c>
      <c r="Z19" s="47">
        <v>962468</v>
      </c>
      <c r="AA19" s="54">
        <v>5883726.5</v>
      </c>
      <c r="AB19" s="21"/>
      <c r="AC19" s="21"/>
      <c r="AD19" s="21">
        <v>11</v>
      </c>
      <c r="AE19" s="48">
        <v>8248652</v>
      </c>
      <c r="AF19" s="49">
        <v>5883726.5</v>
      </c>
      <c r="AG19" s="50">
        <v>8611.9</v>
      </c>
      <c r="AH19" s="51">
        <v>6217.909090909091</v>
      </c>
      <c r="AI19" s="48">
        <v>14877108</v>
      </c>
      <c r="AJ19" s="52">
        <v>36.1</v>
      </c>
      <c r="AK19" s="48">
        <v>173393.63</v>
      </c>
      <c r="AL19" s="48">
        <v>43904.4</v>
      </c>
      <c r="AM19" s="53">
        <v>174200</v>
      </c>
      <c r="AN19" s="53">
        <v>115500</v>
      </c>
      <c r="AO19" s="21"/>
      <c r="AP19" s="21"/>
      <c r="AQ19" s="21">
        <v>11</v>
      </c>
      <c r="AR19" s="48">
        <v>8248652</v>
      </c>
      <c r="AS19" s="50">
        <v>8611.9</v>
      </c>
      <c r="AT19" s="51">
        <v>6217.909090909091</v>
      </c>
      <c r="AU19" s="48">
        <v>14877108</v>
      </c>
      <c r="AV19" s="52">
        <v>36.1</v>
      </c>
      <c r="AW19" s="48">
        <v>173393.63</v>
      </c>
      <c r="AX19" s="48">
        <v>43904.4</v>
      </c>
      <c r="AY19" s="53">
        <v>174200</v>
      </c>
      <c r="AZ19" s="53">
        <v>115500</v>
      </c>
      <c r="BB19" s="21"/>
      <c r="BC19" s="21">
        <v>11</v>
      </c>
      <c r="BD19" s="48">
        <v>8248652</v>
      </c>
      <c r="BE19" s="50">
        <v>8611.9</v>
      </c>
      <c r="BF19" s="51">
        <v>6217.909090909091</v>
      </c>
      <c r="BG19" s="48">
        <v>14877108</v>
      </c>
      <c r="BH19" s="52">
        <v>36.1</v>
      </c>
      <c r="BI19" s="48">
        <v>173393.63</v>
      </c>
      <c r="BJ19" s="48">
        <v>43904.4</v>
      </c>
      <c r="BK19" s="53">
        <v>115500</v>
      </c>
      <c r="BM19" s="21"/>
      <c r="BN19" s="21">
        <v>11</v>
      </c>
      <c r="BO19" s="48">
        <v>8248652</v>
      </c>
      <c r="BP19" s="51">
        <v>6217.909090909091</v>
      </c>
      <c r="BQ19" s="48">
        <v>14877108</v>
      </c>
      <c r="BR19" s="52">
        <v>36.1</v>
      </c>
      <c r="BS19" s="48">
        <v>173393.63</v>
      </c>
      <c r="BT19" s="48">
        <v>43904.4</v>
      </c>
      <c r="BU19" s="53">
        <v>115500</v>
      </c>
      <c r="BW19" s="21"/>
      <c r="BX19" s="21">
        <v>11</v>
      </c>
      <c r="BY19" s="48">
        <v>8248652</v>
      </c>
      <c r="BZ19" s="51">
        <v>6217.909090909091</v>
      </c>
      <c r="CA19" s="48">
        <v>14877108</v>
      </c>
      <c r="CB19" s="52">
        <v>36.1</v>
      </c>
      <c r="CC19" s="48">
        <v>43904.4</v>
      </c>
      <c r="CD19" s="53">
        <v>115500</v>
      </c>
      <c r="CF19" s="21"/>
      <c r="CG19" s="21">
        <v>11</v>
      </c>
      <c r="CH19" s="48">
        <v>8248652</v>
      </c>
      <c r="CI19" s="51">
        <v>6217.909090909091</v>
      </c>
      <c r="CJ19" s="48">
        <v>14877108</v>
      </c>
      <c r="CK19" s="52">
        <v>36.1</v>
      </c>
      <c r="CL19" s="48">
        <v>43904.4</v>
      </c>
      <c r="CM19" s="53"/>
      <c r="CN19" s="21"/>
      <c r="CO19" s="21"/>
      <c r="CP19" s="21">
        <v>11</v>
      </c>
      <c r="CQ19" s="48">
        <v>8248652</v>
      </c>
      <c r="CR19" s="48">
        <v>14877108</v>
      </c>
      <c r="CS19" s="52">
        <v>36.1</v>
      </c>
      <c r="CT19" s="48">
        <v>43904.4</v>
      </c>
      <c r="CU19" s="21"/>
      <c r="CV19" s="21"/>
      <c r="CW19" s="28">
        <v>11</v>
      </c>
      <c r="CX19" s="48">
        <v>8248652</v>
      </c>
      <c r="CY19" s="48">
        <v>14877108</v>
      </c>
      <c r="CZ19" s="52">
        <v>36.1</v>
      </c>
      <c r="DA19" s="54"/>
      <c r="DB19" s="21"/>
      <c r="DC19" s="21"/>
      <c r="DD19" s="21">
        <v>11</v>
      </c>
      <c r="DE19" s="48">
        <v>4305879</v>
      </c>
      <c r="DF19" s="49">
        <v>5883726.5</v>
      </c>
      <c r="DG19" s="50">
        <v>8611.9</v>
      </c>
      <c r="DH19" s="51">
        <v>6217.909090909091</v>
      </c>
      <c r="DI19" s="48">
        <v>14877108</v>
      </c>
      <c r="DJ19" s="52">
        <v>36.1</v>
      </c>
      <c r="DK19" s="48">
        <v>173393.63</v>
      </c>
      <c r="DL19" s="48">
        <v>43904.4</v>
      </c>
      <c r="DM19" s="53">
        <v>174200</v>
      </c>
      <c r="DN19" s="53">
        <v>115500</v>
      </c>
      <c r="DO19" s="48">
        <v>4980090</v>
      </c>
      <c r="DP19" s="54">
        <v>6648</v>
      </c>
      <c r="DQ19" s="21"/>
      <c r="DR19" s="21"/>
      <c r="DS19" s="21">
        <v>11</v>
      </c>
      <c r="DT19" s="48">
        <v>4305879</v>
      </c>
      <c r="DU19" s="49">
        <v>5883726.5</v>
      </c>
      <c r="DV19" s="50">
        <v>8611.9</v>
      </c>
      <c r="DW19" s="51">
        <v>6217.909090909091</v>
      </c>
      <c r="DX19" s="48">
        <v>14877108</v>
      </c>
      <c r="DY19" s="52">
        <v>36.1</v>
      </c>
      <c r="DZ19" s="48">
        <v>43904.4</v>
      </c>
      <c r="EA19" s="53">
        <v>174200</v>
      </c>
      <c r="EB19" s="53">
        <v>115500</v>
      </c>
      <c r="EC19" s="48">
        <v>4980090</v>
      </c>
      <c r="ED19" s="54">
        <v>6648</v>
      </c>
      <c r="EF19" s="21"/>
      <c r="EG19" s="21">
        <v>11</v>
      </c>
      <c r="EH19" s="48">
        <v>4305879</v>
      </c>
      <c r="EI19" s="48">
        <v>14877108</v>
      </c>
      <c r="EJ19" s="52">
        <v>36.1</v>
      </c>
      <c r="EK19" s="48">
        <v>4980090</v>
      </c>
      <c r="EL19" s="54">
        <v>6648</v>
      </c>
      <c r="EN19" s="21"/>
      <c r="EO19" s="21">
        <v>11</v>
      </c>
      <c r="EP19" s="48">
        <v>4305879</v>
      </c>
      <c r="EQ19" s="52">
        <v>36.1</v>
      </c>
      <c r="ER19" s="48">
        <v>4980090</v>
      </c>
      <c r="ES19" s="54">
        <v>6648</v>
      </c>
      <c r="EU19" s="21"/>
      <c r="EV19" s="28">
        <v>11</v>
      </c>
      <c r="EW19" s="48">
        <v>4305879</v>
      </c>
      <c r="EX19" s="52">
        <v>36.1</v>
      </c>
      <c r="EY19" s="48">
        <v>4980090</v>
      </c>
      <c r="EZ19" s="54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</row>
    <row r="20" spans="1:351" x14ac:dyDescent="0.25">
      <c r="A20" s="25">
        <v>12</v>
      </c>
      <c r="B20" s="46">
        <v>2009</v>
      </c>
      <c r="C20" s="47">
        <v>742422</v>
      </c>
      <c r="D20" s="48">
        <v>7126972.4000000004</v>
      </c>
      <c r="E20" s="48">
        <v>5449048</v>
      </c>
      <c r="F20" s="49">
        <v>6165342.4699999997</v>
      </c>
      <c r="G20" s="50">
        <v>5657.4</v>
      </c>
      <c r="H20" s="51">
        <v>6358.6409090909092</v>
      </c>
      <c r="I20" s="48">
        <v>15356818</v>
      </c>
      <c r="J20" s="52">
        <v>35.9</v>
      </c>
      <c r="K20" s="48">
        <v>206021.48</v>
      </c>
      <c r="L20" s="48">
        <v>64746.77</v>
      </c>
      <c r="M20" s="53">
        <v>113200</v>
      </c>
      <c r="N20" s="53">
        <v>70900</v>
      </c>
      <c r="O20" s="48">
        <v>6293522</v>
      </c>
      <c r="P20" s="54">
        <v>7406</v>
      </c>
      <c r="Q20" s="21"/>
      <c r="R20" s="21"/>
      <c r="S20" s="21">
        <v>12</v>
      </c>
      <c r="T20" s="47">
        <v>742422</v>
      </c>
      <c r="U20" s="49">
        <v>6165342.4699999997</v>
      </c>
      <c r="V20" s="50">
        <v>5657.4</v>
      </c>
      <c r="W20" s="21"/>
      <c r="X20" s="21"/>
      <c r="Y20" s="28">
        <v>12</v>
      </c>
      <c r="Z20" s="47">
        <v>742422</v>
      </c>
      <c r="AA20" s="54">
        <v>6165342.4699999997</v>
      </c>
      <c r="AB20" s="21"/>
      <c r="AC20" s="21"/>
      <c r="AD20" s="21">
        <v>12</v>
      </c>
      <c r="AE20" s="48">
        <v>7126972.4000000004</v>
      </c>
      <c r="AF20" s="49">
        <v>6165342.4699999997</v>
      </c>
      <c r="AG20" s="50">
        <v>5657.4</v>
      </c>
      <c r="AH20" s="51">
        <v>6358.6409090909092</v>
      </c>
      <c r="AI20" s="48">
        <v>15356818</v>
      </c>
      <c r="AJ20" s="52">
        <v>35.9</v>
      </c>
      <c r="AK20" s="48">
        <v>206021.48</v>
      </c>
      <c r="AL20" s="48">
        <v>64746.77</v>
      </c>
      <c r="AM20" s="53">
        <v>113200</v>
      </c>
      <c r="AN20" s="53">
        <v>70900</v>
      </c>
      <c r="AO20" s="21"/>
      <c r="AP20" s="21"/>
      <c r="AQ20" s="21">
        <v>12</v>
      </c>
      <c r="AR20" s="48">
        <v>7126972.4000000004</v>
      </c>
      <c r="AS20" s="50">
        <v>5657.4</v>
      </c>
      <c r="AT20" s="51">
        <v>6358.6409090909092</v>
      </c>
      <c r="AU20" s="48">
        <v>15356818</v>
      </c>
      <c r="AV20" s="52">
        <v>35.9</v>
      </c>
      <c r="AW20" s="48">
        <v>206021.48</v>
      </c>
      <c r="AX20" s="48">
        <v>64746.77</v>
      </c>
      <c r="AY20" s="53">
        <v>113200</v>
      </c>
      <c r="AZ20" s="53">
        <v>70900</v>
      </c>
      <c r="BB20" s="21"/>
      <c r="BC20" s="21">
        <v>12</v>
      </c>
      <c r="BD20" s="48">
        <v>7126972.4000000004</v>
      </c>
      <c r="BE20" s="50">
        <v>5657.4</v>
      </c>
      <c r="BF20" s="51">
        <v>6358.6409090909092</v>
      </c>
      <c r="BG20" s="48">
        <v>15356818</v>
      </c>
      <c r="BH20" s="52">
        <v>35.9</v>
      </c>
      <c r="BI20" s="48">
        <v>206021.48</v>
      </c>
      <c r="BJ20" s="48">
        <v>64746.77</v>
      </c>
      <c r="BK20" s="53">
        <v>70900</v>
      </c>
      <c r="BM20" s="21"/>
      <c r="BN20" s="21">
        <v>12</v>
      </c>
      <c r="BO20" s="48">
        <v>7126972.4000000004</v>
      </c>
      <c r="BP20" s="51">
        <v>6358.6409090909092</v>
      </c>
      <c r="BQ20" s="48">
        <v>15356818</v>
      </c>
      <c r="BR20" s="52">
        <v>35.9</v>
      </c>
      <c r="BS20" s="48">
        <v>206021.48</v>
      </c>
      <c r="BT20" s="48">
        <v>64746.77</v>
      </c>
      <c r="BU20" s="53">
        <v>70900</v>
      </c>
      <c r="BW20" s="21"/>
      <c r="BX20" s="21">
        <v>12</v>
      </c>
      <c r="BY20" s="48">
        <v>7126972.4000000004</v>
      </c>
      <c r="BZ20" s="51">
        <v>6358.6409090909092</v>
      </c>
      <c r="CA20" s="48">
        <v>15356818</v>
      </c>
      <c r="CB20" s="52">
        <v>35.9</v>
      </c>
      <c r="CC20" s="48">
        <v>64746.77</v>
      </c>
      <c r="CD20" s="53">
        <v>70900</v>
      </c>
      <c r="CF20" s="21"/>
      <c r="CG20" s="21">
        <v>12</v>
      </c>
      <c r="CH20" s="48">
        <v>7126972.4000000004</v>
      </c>
      <c r="CI20" s="51">
        <v>6358.6409090909092</v>
      </c>
      <c r="CJ20" s="48">
        <v>15356818</v>
      </c>
      <c r="CK20" s="52">
        <v>35.9</v>
      </c>
      <c r="CL20" s="48">
        <v>64746.77</v>
      </c>
      <c r="CM20" s="53"/>
      <c r="CN20" s="21"/>
      <c r="CO20" s="21"/>
      <c r="CP20" s="21">
        <v>12</v>
      </c>
      <c r="CQ20" s="48">
        <v>7126972.4000000004</v>
      </c>
      <c r="CR20" s="48">
        <v>15356818</v>
      </c>
      <c r="CS20" s="52">
        <v>35.9</v>
      </c>
      <c r="CT20" s="48">
        <v>64746.77</v>
      </c>
      <c r="CU20" s="21"/>
      <c r="CV20" s="21"/>
      <c r="CW20" s="28">
        <v>12</v>
      </c>
      <c r="CX20" s="48">
        <v>7126972.4000000004</v>
      </c>
      <c r="CY20" s="48">
        <v>15356818</v>
      </c>
      <c r="CZ20" s="52">
        <v>35.9</v>
      </c>
      <c r="DA20" s="54"/>
      <c r="DB20" s="21"/>
      <c r="DC20" s="21"/>
      <c r="DD20" s="21">
        <v>12</v>
      </c>
      <c r="DE20" s="48">
        <v>5449048</v>
      </c>
      <c r="DF20" s="49">
        <v>6165342.4699999997</v>
      </c>
      <c r="DG20" s="50">
        <v>5657.4</v>
      </c>
      <c r="DH20" s="51">
        <v>6358.6409090909092</v>
      </c>
      <c r="DI20" s="48">
        <v>15356818</v>
      </c>
      <c r="DJ20" s="52">
        <v>35.9</v>
      </c>
      <c r="DK20" s="48">
        <v>206021.48</v>
      </c>
      <c r="DL20" s="48">
        <v>64746.77</v>
      </c>
      <c r="DM20" s="53">
        <v>113200</v>
      </c>
      <c r="DN20" s="53">
        <v>70900</v>
      </c>
      <c r="DO20" s="48">
        <v>6293522</v>
      </c>
      <c r="DP20" s="54">
        <v>7406</v>
      </c>
      <c r="DQ20" s="21"/>
      <c r="DR20" s="21"/>
      <c r="DS20" s="21">
        <v>12</v>
      </c>
      <c r="DT20" s="48">
        <v>5449048</v>
      </c>
      <c r="DU20" s="49">
        <v>6165342.4699999997</v>
      </c>
      <c r="DV20" s="50">
        <v>5657.4</v>
      </c>
      <c r="DW20" s="51">
        <v>6358.6409090909092</v>
      </c>
      <c r="DX20" s="48">
        <v>15356818</v>
      </c>
      <c r="DY20" s="52">
        <v>35.9</v>
      </c>
      <c r="DZ20" s="48">
        <v>64746.77</v>
      </c>
      <c r="EA20" s="53">
        <v>113200</v>
      </c>
      <c r="EB20" s="53">
        <v>70900</v>
      </c>
      <c r="EC20" s="48">
        <v>6293522</v>
      </c>
      <c r="ED20" s="54">
        <v>7406</v>
      </c>
      <c r="EF20" s="21"/>
      <c r="EG20" s="21">
        <v>12</v>
      </c>
      <c r="EH20" s="48">
        <v>5449048</v>
      </c>
      <c r="EI20" s="48">
        <v>15356818</v>
      </c>
      <c r="EJ20" s="52">
        <v>35.9</v>
      </c>
      <c r="EK20" s="48">
        <v>6293522</v>
      </c>
      <c r="EL20" s="54">
        <v>7406</v>
      </c>
      <c r="EN20" s="21"/>
      <c r="EO20" s="21">
        <v>12</v>
      </c>
      <c r="EP20" s="48">
        <v>5449048</v>
      </c>
      <c r="EQ20" s="52">
        <v>35.9</v>
      </c>
      <c r="ER20" s="48">
        <v>6293522</v>
      </c>
      <c r="ES20" s="54">
        <v>7406</v>
      </c>
      <c r="EU20" s="21"/>
      <c r="EV20" s="28">
        <v>12</v>
      </c>
      <c r="EW20" s="48">
        <v>5449048</v>
      </c>
      <c r="EX20" s="52">
        <v>35.9</v>
      </c>
      <c r="EY20" s="48">
        <v>6293522</v>
      </c>
      <c r="EZ20" s="54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</row>
    <row r="21" spans="1:351" x14ac:dyDescent="0.25">
      <c r="A21" s="25">
        <v>13</v>
      </c>
      <c r="B21" s="46">
        <v>2010</v>
      </c>
      <c r="C21" s="47">
        <v>1163529.7</v>
      </c>
      <c r="D21" s="48">
        <v>8375863.7999999998</v>
      </c>
      <c r="E21" s="48">
        <v>6058819</v>
      </c>
      <c r="F21" s="49">
        <v>6411756.4400000004</v>
      </c>
      <c r="G21" s="50">
        <v>3793.5</v>
      </c>
      <c r="H21" s="51">
        <v>6499.3727272727274</v>
      </c>
      <c r="I21" s="48">
        <v>17905142</v>
      </c>
      <c r="J21" s="52">
        <v>42</v>
      </c>
      <c r="K21" s="52">
        <v>194439.24</v>
      </c>
      <c r="L21" s="52">
        <v>64543.19</v>
      </c>
      <c r="M21" s="53">
        <v>143800</v>
      </c>
      <c r="N21" s="53">
        <v>91000</v>
      </c>
      <c r="O21" s="48">
        <v>8319415</v>
      </c>
      <c r="P21" s="54">
        <v>8656</v>
      </c>
      <c r="Q21" s="21"/>
      <c r="R21" s="21"/>
      <c r="S21" s="21">
        <v>13</v>
      </c>
      <c r="T21" s="47">
        <v>1163529.7</v>
      </c>
      <c r="U21" s="49">
        <v>6411756.4400000004</v>
      </c>
      <c r="V21" s="50">
        <v>3793.5</v>
      </c>
      <c r="W21" s="21"/>
      <c r="X21" s="21"/>
      <c r="Y21" s="28">
        <v>13</v>
      </c>
      <c r="Z21" s="47">
        <v>1163529.7</v>
      </c>
      <c r="AA21" s="54">
        <v>6411756.4400000004</v>
      </c>
      <c r="AB21" s="21"/>
      <c r="AC21" s="21"/>
      <c r="AD21" s="21">
        <v>13</v>
      </c>
      <c r="AE21" s="48">
        <v>8375863.7999999998</v>
      </c>
      <c r="AF21" s="49">
        <v>6411756.4400000004</v>
      </c>
      <c r="AG21" s="50">
        <v>3793.5</v>
      </c>
      <c r="AH21" s="51">
        <v>6499.3727272727274</v>
      </c>
      <c r="AI21" s="48">
        <v>17905142</v>
      </c>
      <c r="AJ21" s="52">
        <v>42</v>
      </c>
      <c r="AK21" s="52">
        <v>194439.24</v>
      </c>
      <c r="AL21" s="52">
        <v>64543.19</v>
      </c>
      <c r="AM21" s="53">
        <v>143800</v>
      </c>
      <c r="AN21" s="53">
        <v>91000</v>
      </c>
      <c r="AO21" s="21"/>
      <c r="AP21" s="21"/>
      <c r="AQ21" s="21">
        <v>13</v>
      </c>
      <c r="AR21" s="48">
        <v>8375863.7999999998</v>
      </c>
      <c r="AS21" s="50">
        <v>3793.5</v>
      </c>
      <c r="AT21" s="51">
        <v>6499.3727272727274</v>
      </c>
      <c r="AU21" s="48">
        <v>17905142</v>
      </c>
      <c r="AV21" s="52">
        <v>42</v>
      </c>
      <c r="AW21" s="52">
        <v>194439.24</v>
      </c>
      <c r="AX21" s="52">
        <v>64543.19</v>
      </c>
      <c r="AY21" s="53">
        <v>143800</v>
      </c>
      <c r="AZ21" s="53">
        <v>91000</v>
      </c>
      <c r="BB21" s="21"/>
      <c r="BC21" s="21">
        <v>13</v>
      </c>
      <c r="BD21" s="48">
        <v>8375863.7999999998</v>
      </c>
      <c r="BE21" s="50">
        <v>3793.5</v>
      </c>
      <c r="BF21" s="51">
        <v>6499.3727272727274</v>
      </c>
      <c r="BG21" s="48">
        <v>17905142</v>
      </c>
      <c r="BH21" s="52">
        <v>42</v>
      </c>
      <c r="BI21" s="52">
        <v>194439.24</v>
      </c>
      <c r="BJ21" s="52">
        <v>64543.19</v>
      </c>
      <c r="BK21" s="53">
        <v>91000</v>
      </c>
      <c r="BM21" s="21"/>
      <c r="BN21" s="21">
        <v>13</v>
      </c>
      <c r="BO21" s="48">
        <v>8375863.7999999998</v>
      </c>
      <c r="BP21" s="51">
        <v>6499.3727272727274</v>
      </c>
      <c r="BQ21" s="48">
        <v>17905142</v>
      </c>
      <c r="BR21" s="52">
        <v>42</v>
      </c>
      <c r="BS21" s="52">
        <v>194439.24</v>
      </c>
      <c r="BT21" s="52">
        <v>64543.19</v>
      </c>
      <c r="BU21" s="53">
        <v>91000</v>
      </c>
      <c r="BW21" s="21"/>
      <c r="BX21" s="21">
        <v>13</v>
      </c>
      <c r="BY21" s="48">
        <v>8375863.7999999998</v>
      </c>
      <c r="BZ21" s="51">
        <v>6499.3727272727274</v>
      </c>
      <c r="CA21" s="48">
        <v>17905142</v>
      </c>
      <c r="CB21" s="52">
        <v>42</v>
      </c>
      <c r="CC21" s="52">
        <v>64543.19</v>
      </c>
      <c r="CD21" s="53">
        <v>91000</v>
      </c>
      <c r="CF21" s="21"/>
      <c r="CG21" s="21">
        <v>13</v>
      </c>
      <c r="CH21" s="48">
        <v>8375863.7999999998</v>
      </c>
      <c r="CI21" s="51">
        <v>6499.3727272727274</v>
      </c>
      <c r="CJ21" s="48">
        <v>17905142</v>
      </c>
      <c r="CK21" s="52">
        <v>42</v>
      </c>
      <c r="CL21" s="52">
        <v>64543.19</v>
      </c>
      <c r="CM21" s="53"/>
      <c r="CN21" s="21"/>
      <c r="CO21" s="21"/>
      <c r="CP21" s="21">
        <v>13</v>
      </c>
      <c r="CQ21" s="48">
        <v>8375863.7999999998</v>
      </c>
      <c r="CR21" s="48">
        <v>17905142</v>
      </c>
      <c r="CS21" s="52">
        <v>42</v>
      </c>
      <c r="CT21" s="52">
        <v>64543.19</v>
      </c>
      <c r="CU21" s="21"/>
      <c r="CV21" s="21"/>
      <c r="CW21" s="28">
        <v>13</v>
      </c>
      <c r="CX21" s="48">
        <v>8375863.7999999998</v>
      </c>
      <c r="CY21" s="48">
        <v>17905142</v>
      </c>
      <c r="CZ21" s="52">
        <v>42</v>
      </c>
      <c r="DA21" s="76"/>
      <c r="DB21" s="21"/>
      <c r="DC21" s="21"/>
      <c r="DD21" s="21">
        <v>13</v>
      </c>
      <c r="DE21" s="48">
        <v>6058819</v>
      </c>
      <c r="DF21" s="49">
        <v>6411756.4400000004</v>
      </c>
      <c r="DG21" s="50">
        <v>3793.5</v>
      </c>
      <c r="DH21" s="51">
        <v>6499.3727272727274</v>
      </c>
      <c r="DI21" s="48">
        <v>17905142</v>
      </c>
      <c r="DJ21" s="52">
        <v>42</v>
      </c>
      <c r="DK21" s="52">
        <v>194439.24</v>
      </c>
      <c r="DL21" s="52">
        <v>64543.19</v>
      </c>
      <c r="DM21" s="53">
        <v>143800</v>
      </c>
      <c r="DN21" s="53">
        <v>91000</v>
      </c>
      <c r="DO21" s="48">
        <v>8319415</v>
      </c>
      <c r="DP21" s="54">
        <v>8656</v>
      </c>
      <c r="DQ21" s="21"/>
      <c r="DR21" s="21"/>
      <c r="DS21" s="21">
        <v>13</v>
      </c>
      <c r="DT21" s="48">
        <v>6058819</v>
      </c>
      <c r="DU21" s="49">
        <v>6411756.4400000004</v>
      </c>
      <c r="DV21" s="50">
        <v>3793.5</v>
      </c>
      <c r="DW21" s="51">
        <v>6499.3727272727274</v>
      </c>
      <c r="DX21" s="48">
        <v>17905142</v>
      </c>
      <c r="DY21" s="52">
        <v>42</v>
      </c>
      <c r="DZ21" s="52">
        <v>64543.19</v>
      </c>
      <c r="EA21" s="53">
        <v>143800</v>
      </c>
      <c r="EB21" s="53">
        <v>91000</v>
      </c>
      <c r="EC21" s="48">
        <v>8319415</v>
      </c>
      <c r="ED21" s="54">
        <v>8656</v>
      </c>
      <c r="EF21" s="21"/>
      <c r="EG21" s="21">
        <v>13</v>
      </c>
      <c r="EH21" s="48">
        <v>6058819</v>
      </c>
      <c r="EI21" s="48">
        <v>17905142</v>
      </c>
      <c r="EJ21" s="52">
        <v>42</v>
      </c>
      <c r="EK21" s="48">
        <v>8319415</v>
      </c>
      <c r="EL21" s="54">
        <v>8656</v>
      </c>
      <c r="EN21" s="21"/>
      <c r="EO21" s="21">
        <v>13</v>
      </c>
      <c r="EP21" s="48">
        <v>6058819</v>
      </c>
      <c r="EQ21" s="52">
        <v>42</v>
      </c>
      <c r="ER21" s="48">
        <v>8319415</v>
      </c>
      <c r="ES21" s="54">
        <v>8656</v>
      </c>
      <c r="EU21" s="21"/>
      <c r="EV21" s="28">
        <v>13</v>
      </c>
      <c r="EW21" s="48">
        <v>6058819</v>
      </c>
      <c r="EX21" s="52">
        <v>42</v>
      </c>
      <c r="EY21" s="48">
        <v>8319415</v>
      </c>
      <c r="EZ21" s="54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</row>
    <row r="22" spans="1:351" x14ac:dyDescent="0.25">
      <c r="A22" s="25">
        <v>14</v>
      </c>
      <c r="B22" s="46">
        <v>2011</v>
      </c>
      <c r="C22" s="47">
        <v>1388120.48</v>
      </c>
      <c r="D22" s="48">
        <v>9948772.8000000007</v>
      </c>
      <c r="E22" s="48">
        <v>6573744</v>
      </c>
      <c r="F22" s="49">
        <v>6658170.4100000001</v>
      </c>
      <c r="G22" s="50">
        <v>159868</v>
      </c>
      <c r="H22" s="51">
        <v>6536.4363636363641</v>
      </c>
      <c r="I22" s="48">
        <v>20169118</v>
      </c>
      <c r="J22" s="52">
        <v>42.4</v>
      </c>
      <c r="K22" s="52">
        <v>219277.24</v>
      </c>
      <c r="L22" s="52">
        <v>158892.57999999999</v>
      </c>
      <c r="M22" s="53">
        <v>188000</v>
      </c>
      <c r="N22" s="53">
        <v>117100</v>
      </c>
      <c r="O22" s="48">
        <v>10151635</v>
      </c>
      <c r="P22" s="54">
        <v>9128</v>
      </c>
      <c r="Q22" s="21"/>
      <c r="R22" s="21"/>
      <c r="S22" s="21">
        <v>14</v>
      </c>
      <c r="T22" s="47">
        <v>1388120.48</v>
      </c>
      <c r="U22" s="49">
        <v>6658170.4100000001</v>
      </c>
      <c r="V22" s="50">
        <v>159868</v>
      </c>
      <c r="W22" s="21"/>
      <c r="X22" s="21"/>
      <c r="Y22" s="28">
        <v>14</v>
      </c>
      <c r="Z22" s="47">
        <v>1388120.48</v>
      </c>
      <c r="AA22" s="54">
        <v>6658170.4100000001</v>
      </c>
      <c r="AB22" s="21"/>
      <c r="AC22" s="21"/>
      <c r="AD22" s="21">
        <v>14</v>
      </c>
      <c r="AE22" s="48">
        <v>9948772.8000000007</v>
      </c>
      <c r="AF22" s="49">
        <v>6658170.4100000001</v>
      </c>
      <c r="AG22" s="50">
        <v>159868</v>
      </c>
      <c r="AH22" s="51">
        <v>6536.4363636363641</v>
      </c>
      <c r="AI22" s="48">
        <v>20169118</v>
      </c>
      <c r="AJ22" s="52">
        <v>42.4</v>
      </c>
      <c r="AK22" s="52">
        <v>219277.24</v>
      </c>
      <c r="AL22" s="52">
        <v>158892.57999999999</v>
      </c>
      <c r="AM22" s="53">
        <v>188000</v>
      </c>
      <c r="AN22" s="53">
        <v>117100</v>
      </c>
      <c r="AO22" s="21"/>
      <c r="AP22" s="21"/>
      <c r="AQ22" s="21">
        <v>14</v>
      </c>
      <c r="AR22" s="48">
        <v>9948772.8000000007</v>
      </c>
      <c r="AS22" s="50">
        <v>159868</v>
      </c>
      <c r="AT22" s="51">
        <v>6536.4363636363641</v>
      </c>
      <c r="AU22" s="48">
        <v>20169118</v>
      </c>
      <c r="AV22" s="52">
        <v>42.4</v>
      </c>
      <c r="AW22" s="52">
        <v>219277.24</v>
      </c>
      <c r="AX22" s="52">
        <v>158892.57999999999</v>
      </c>
      <c r="AY22" s="53">
        <v>188000</v>
      </c>
      <c r="AZ22" s="53">
        <v>117100</v>
      </c>
      <c r="BB22" s="21"/>
      <c r="BC22" s="21">
        <v>14</v>
      </c>
      <c r="BD22" s="48">
        <v>9948772.8000000007</v>
      </c>
      <c r="BE22" s="50">
        <v>159868</v>
      </c>
      <c r="BF22" s="51">
        <v>6536.4363636363641</v>
      </c>
      <c r="BG22" s="48">
        <v>20169118</v>
      </c>
      <c r="BH22" s="52">
        <v>42.4</v>
      </c>
      <c r="BI22" s="52">
        <v>219277.24</v>
      </c>
      <c r="BJ22" s="52">
        <v>158892.57999999999</v>
      </c>
      <c r="BK22" s="53">
        <v>117100</v>
      </c>
      <c r="BM22" s="21"/>
      <c r="BN22" s="21">
        <v>14</v>
      </c>
      <c r="BO22" s="48">
        <v>9948772.8000000007</v>
      </c>
      <c r="BP22" s="51">
        <v>6536.4363636363641</v>
      </c>
      <c r="BQ22" s="48">
        <v>20169118</v>
      </c>
      <c r="BR22" s="52">
        <v>42.4</v>
      </c>
      <c r="BS22" s="52">
        <v>219277.24</v>
      </c>
      <c r="BT22" s="52">
        <v>158892.57999999999</v>
      </c>
      <c r="BU22" s="53">
        <v>117100</v>
      </c>
      <c r="BW22" s="21"/>
      <c r="BX22" s="21">
        <v>14</v>
      </c>
      <c r="BY22" s="48">
        <v>9948772.8000000007</v>
      </c>
      <c r="BZ22" s="51">
        <v>6536.4363636363641</v>
      </c>
      <c r="CA22" s="48">
        <v>20169118</v>
      </c>
      <c r="CB22" s="52">
        <v>42.4</v>
      </c>
      <c r="CC22" s="52">
        <v>158892.57999999999</v>
      </c>
      <c r="CD22" s="53">
        <v>117100</v>
      </c>
      <c r="CF22" s="21"/>
      <c r="CG22" s="21">
        <v>14</v>
      </c>
      <c r="CH22" s="48">
        <v>9948772.8000000007</v>
      </c>
      <c r="CI22" s="51">
        <v>6536.4363636363641</v>
      </c>
      <c r="CJ22" s="48">
        <v>20169118</v>
      </c>
      <c r="CK22" s="52">
        <v>42.4</v>
      </c>
      <c r="CL22" s="52">
        <v>158892.57999999999</v>
      </c>
      <c r="CM22" s="53"/>
      <c r="CN22" s="21"/>
      <c r="CO22" s="21"/>
      <c r="CP22" s="21">
        <v>14</v>
      </c>
      <c r="CQ22" s="48">
        <v>9948772.8000000007</v>
      </c>
      <c r="CR22" s="48">
        <v>20169118</v>
      </c>
      <c r="CS22" s="52">
        <v>42.4</v>
      </c>
      <c r="CT22" s="52">
        <v>158892.57999999999</v>
      </c>
      <c r="CU22" s="21"/>
      <c r="CV22" s="21"/>
      <c r="CW22" s="28">
        <v>14</v>
      </c>
      <c r="CX22" s="48">
        <v>9948772.8000000007</v>
      </c>
      <c r="CY22" s="48">
        <v>20169118</v>
      </c>
      <c r="CZ22" s="52">
        <v>42.4</v>
      </c>
      <c r="DA22" s="76"/>
      <c r="DB22" s="21"/>
      <c r="DC22" s="21"/>
      <c r="DD22" s="21">
        <v>14</v>
      </c>
      <c r="DE22" s="48">
        <v>6573744</v>
      </c>
      <c r="DF22" s="49">
        <v>6658170.4100000001</v>
      </c>
      <c r="DG22" s="50">
        <v>159868</v>
      </c>
      <c r="DH22" s="51">
        <v>6536.4363636363641</v>
      </c>
      <c r="DI22" s="48">
        <v>20169118</v>
      </c>
      <c r="DJ22" s="52">
        <v>42.4</v>
      </c>
      <c r="DK22" s="52">
        <v>219277.24</v>
      </c>
      <c r="DL22" s="52">
        <v>158892.57999999999</v>
      </c>
      <c r="DM22" s="53">
        <v>188000</v>
      </c>
      <c r="DN22" s="53">
        <v>117100</v>
      </c>
      <c r="DO22" s="48">
        <v>10151635</v>
      </c>
      <c r="DP22" s="54">
        <v>9128</v>
      </c>
      <c r="DQ22" s="21"/>
      <c r="DR22" s="21"/>
      <c r="DS22" s="21">
        <v>14</v>
      </c>
      <c r="DT22" s="48">
        <v>6573744</v>
      </c>
      <c r="DU22" s="49">
        <v>6658170.4100000001</v>
      </c>
      <c r="DV22" s="50">
        <v>159868</v>
      </c>
      <c r="DW22" s="51">
        <v>6536.4363636363641</v>
      </c>
      <c r="DX22" s="48">
        <v>20169118</v>
      </c>
      <c r="DY22" s="52">
        <v>42.4</v>
      </c>
      <c r="DZ22" s="52">
        <v>158892.57999999999</v>
      </c>
      <c r="EA22" s="53">
        <v>188000</v>
      </c>
      <c r="EB22" s="53">
        <v>117100</v>
      </c>
      <c r="EC22" s="48">
        <v>10151635</v>
      </c>
      <c r="ED22" s="54">
        <v>9128</v>
      </c>
      <c r="EF22" s="21"/>
      <c r="EG22" s="21">
        <v>14</v>
      </c>
      <c r="EH22" s="48">
        <v>6573744</v>
      </c>
      <c r="EI22" s="48">
        <v>20169118</v>
      </c>
      <c r="EJ22" s="52">
        <v>42.4</v>
      </c>
      <c r="EK22" s="48">
        <v>10151635</v>
      </c>
      <c r="EL22" s="54">
        <v>9128</v>
      </c>
      <c r="EN22" s="21"/>
      <c r="EO22" s="21">
        <v>14</v>
      </c>
      <c r="EP22" s="48">
        <v>6573744</v>
      </c>
      <c r="EQ22" s="52">
        <v>42.4</v>
      </c>
      <c r="ER22" s="48">
        <v>10151635</v>
      </c>
      <c r="ES22" s="54">
        <v>9128</v>
      </c>
      <c r="EU22" s="21"/>
      <c r="EV22" s="28">
        <v>14</v>
      </c>
      <c r="EW22" s="48">
        <v>6573744</v>
      </c>
      <c r="EX22" s="52">
        <v>42.4</v>
      </c>
      <c r="EY22" s="48">
        <v>10151635</v>
      </c>
      <c r="EZ22" s="54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</row>
    <row r="23" spans="1:351" x14ac:dyDescent="0.25">
      <c r="A23" s="25">
        <v>15</v>
      </c>
      <c r="B23" s="46">
        <v>2012</v>
      </c>
      <c r="C23" s="47">
        <v>1584637.4</v>
      </c>
      <c r="D23" s="48">
        <v>10666870.5</v>
      </c>
      <c r="E23" s="48">
        <v>6998475</v>
      </c>
      <c r="F23" s="49">
        <v>6904584.3799999999</v>
      </c>
      <c r="G23" s="50">
        <v>82607</v>
      </c>
      <c r="H23" s="51">
        <v>6563.4363636363641</v>
      </c>
      <c r="I23" s="48">
        <v>23445895</v>
      </c>
      <c r="J23" s="52">
        <v>43</v>
      </c>
      <c r="K23" s="48">
        <v>245646.11</v>
      </c>
      <c r="L23" s="52">
        <v>494532.21</v>
      </c>
      <c r="M23" s="53">
        <v>199800</v>
      </c>
      <c r="N23" s="53">
        <v>123100</v>
      </c>
      <c r="O23" s="48">
        <v>11994894</v>
      </c>
      <c r="P23" s="54">
        <v>9747</v>
      </c>
      <c r="Q23" s="21"/>
      <c r="R23" s="21"/>
      <c r="S23" s="21">
        <v>15</v>
      </c>
      <c r="T23" s="47">
        <v>1584637.4</v>
      </c>
      <c r="U23" s="49">
        <v>6904584.3799999999</v>
      </c>
      <c r="V23" s="50">
        <v>82607</v>
      </c>
      <c r="W23" s="21"/>
      <c r="X23" s="21"/>
      <c r="Y23" s="28">
        <v>15</v>
      </c>
      <c r="Z23" s="47">
        <v>1584637.4</v>
      </c>
      <c r="AA23" s="54">
        <v>6904584.3799999999</v>
      </c>
      <c r="AB23" s="21"/>
      <c r="AC23" s="21"/>
      <c r="AD23" s="21">
        <v>15</v>
      </c>
      <c r="AE23" s="48">
        <v>10666870.5</v>
      </c>
      <c r="AF23" s="49">
        <v>6904584.3799999999</v>
      </c>
      <c r="AG23" s="50">
        <v>82607</v>
      </c>
      <c r="AH23" s="51">
        <v>6563.4363636363641</v>
      </c>
      <c r="AI23" s="48">
        <v>23445895</v>
      </c>
      <c r="AJ23" s="52">
        <v>43</v>
      </c>
      <c r="AK23" s="48">
        <v>245646.11</v>
      </c>
      <c r="AL23" s="52">
        <v>494532.21</v>
      </c>
      <c r="AM23" s="53">
        <v>199800</v>
      </c>
      <c r="AN23" s="53">
        <v>123100</v>
      </c>
      <c r="AO23" s="21"/>
      <c r="AP23" s="21"/>
      <c r="AQ23" s="21">
        <v>15</v>
      </c>
      <c r="AR23" s="48">
        <v>10666870.5</v>
      </c>
      <c r="AS23" s="50">
        <v>82607</v>
      </c>
      <c r="AT23" s="51">
        <v>6563.4363636363641</v>
      </c>
      <c r="AU23" s="48">
        <v>23445895</v>
      </c>
      <c r="AV23" s="52">
        <v>43</v>
      </c>
      <c r="AW23" s="48">
        <v>245646.11</v>
      </c>
      <c r="AX23" s="52">
        <v>494532.21</v>
      </c>
      <c r="AY23" s="53">
        <v>199800</v>
      </c>
      <c r="AZ23" s="53">
        <v>123100</v>
      </c>
      <c r="BB23" s="21"/>
      <c r="BC23" s="21">
        <v>15</v>
      </c>
      <c r="BD23" s="48">
        <v>10666870.5</v>
      </c>
      <c r="BE23" s="50">
        <v>82607</v>
      </c>
      <c r="BF23" s="51">
        <v>6563.4363636363641</v>
      </c>
      <c r="BG23" s="48">
        <v>23445895</v>
      </c>
      <c r="BH23" s="52">
        <v>43</v>
      </c>
      <c r="BI23" s="48">
        <v>245646.11</v>
      </c>
      <c r="BJ23" s="52">
        <v>494532.21</v>
      </c>
      <c r="BK23" s="53">
        <v>123100</v>
      </c>
      <c r="BM23" s="21"/>
      <c r="BN23" s="21">
        <v>15</v>
      </c>
      <c r="BO23" s="48">
        <v>10666870.5</v>
      </c>
      <c r="BP23" s="51">
        <v>6563.4363636363641</v>
      </c>
      <c r="BQ23" s="48">
        <v>23445895</v>
      </c>
      <c r="BR23" s="52">
        <v>43</v>
      </c>
      <c r="BS23" s="48">
        <v>245646.11</v>
      </c>
      <c r="BT23" s="52">
        <v>494532.21</v>
      </c>
      <c r="BU23" s="53">
        <v>123100</v>
      </c>
      <c r="BW23" s="21"/>
      <c r="BX23" s="21">
        <v>15</v>
      </c>
      <c r="BY23" s="48">
        <v>10666870.5</v>
      </c>
      <c r="BZ23" s="51">
        <v>6563.4363636363641</v>
      </c>
      <c r="CA23" s="48">
        <v>23445895</v>
      </c>
      <c r="CB23" s="52">
        <v>43</v>
      </c>
      <c r="CC23" s="52">
        <v>494532.21</v>
      </c>
      <c r="CD23" s="53">
        <v>123100</v>
      </c>
      <c r="CF23" s="21"/>
      <c r="CG23" s="21">
        <v>15</v>
      </c>
      <c r="CH23" s="48">
        <v>10666870.5</v>
      </c>
      <c r="CI23" s="51">
        <v>6563.4363636363641</v>
      </c>
      <c r="CJ23" s="48">
        <v>23445895</v>
      </c>
      <c r="CK23" s="52">
        <v>43</v>
      </c>
      <c r="CL23" s="52">
        <v>494532.21</v>
      </c>
      <c r="CM23" s="53"/>
      <c r="CN23" s="21"/>
      <c r="CO23" s="21"/>
      <c r="CP23" s="21">
        <v>15</v>
      </c>
      <c r="CQ23" s="48">
        <v>10666870.5</v>
      </c>
      <c r="CR23" s="48">
        <v>23445895</v>
      </c>
      <c r="CS23" s="52">
        <v>43</v>
      </c>
      <c r="CT23" s="52">
        <v>494532.21</v>
      </c>
      <c r="CU23" s="21"/>
      <c r="CV23" s="21"/>
      <c r="CW23" s="28">
        <v>15</v>
      </c>
      <c r="CX23" s="48">
        <v>10666870.5</v>
      </c>
      <c r="CY23" s="48">
        <v>23445895</v>
      </c>
      <c r="CZ23" s="52">
        <v>43</v>
      </c>
      <c r="DA23" s="76"/>
      <c r="DB23" s="21"/>
      <c r="DC23" s="21"/>
      <c r="DD23" s="21">
        <v>15</v>
      </c>
      <c r="DE23" s="48">
        <v>6998475</v>
      </c>
      <c r="DF23" s="49">
        <v>6904584.3799999999</v>
      </c>
      <c r="DG23" s="50">
        <v>82607</v>
      </c>
      <c r="DH23" s="51">
        <v>6563.4363636363641</v>
      </c>
      <c r="DI23" s="48">
        <v>23445895</v>
      </c>
      <c r="DJ23" s="52">
        <v>43</v>
      </c>
      <c r="DK23" s="48">
        <v>245646.11</v>
      </c>
      <c r="DL23" s="52">
        <v>494532.21</v>
      </c>
      <c r="DM23" s="53">
        <v>199800</v>
      </c>
      <c r="DN23" s="53">
        <v>123100</v>
      </c>
      <c r="DO23" s="48">
        <v>11994894</v>
      </c>
      <c r="DP23" s="54">
        <v>9747</v>
      </c>
      <c r="DQ23" s="21"/>
      <c r="DR23" s="21"/>
      <c r="DS23" s="21">
        <v>15</v>
      </c>
      <c r="DT23" s="48">
        <v>6998475</v>
      </c>
      <c r="DU23" s="49">
        <v>6904584.3799999999</v>
      </c>
      <c r="DV23" s="50">
        <v>82607</v>
      </c>
      <c r="DW23" s="51">
        <v>6563.4363636363641</v>
      </c>
      <c r="DX23" s="48">
        <v>23445895</v>
      </c>
      <c r="DY23" s="52">
        <v>43</v>
      </c>
      <c r="DZ23" s="52">
        <v>494532.21</v>
      </c>
      <c r="EA23" s="53">
        <v>199800</v>
      </c>
      <c r="EB23" s="53">
        <v>123100</v>
      </c>
      <c r="EC23" s="48">
        <v>11994894</v>
      </c>
      <c r="ED23" s="54">
        <v>9747</v>
      </c>
      <c r="EF23" s="21"/>
      <c r="EG23" s="21">
        <v>15</v>
      </c>
      <c r="EH23" s="48">
        <v>6998475</v>
      </c>
      <c r="EI23" s="48">
        <v>23445895</v>
      </c>
      <c r="EJ23" s="52">
        <v>43</v>
      </c>
      <c r="EK23" s="48">
        <v>11994894</v>
      </c>
      <c r="EL23" s="54">
        <v>9747</v>
      </c>
      <c r="EN23" s="21"/>
      <c r="EO23" s="21">
        <v>15</v>
      </c>
      <c r="EP23" s="48">
        <v>6998475</v>
      </c>
      <c r="EQ23" s="52">
        <v>43</v>
      </c>
      <c r="ER23" s="48">
        <v>11994894</v>
      </c>
      <c r="ES23" s="54">
        <v>9747</v>
      </c>
      <c r="EU23" s="21"/>
      <c r="EV23" s="28">
        <v>15</v>
      </c>
      <c r="EW23" s="48">
        <v>6998475</v>
      </c>
      <c r="EX23" s="52">
        <v>43</v>
      </c>
      <c r="EY23" s="48">
        <v>11994894</v>
      </c>
      <c r="EZ23" s="54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</row>
    <row r="24" spans="1:351" x14ac:dyDescent="0.25">
      <c r="A24" s="25">
        <v>16</v>
      </c>
      <c r="B24" s="46">
        <v>2013</v>
      </c>
      <c r="C24" s="47">
        <v>1781154.33</v>
      </c>
      <c r="D24" s="48">
        <v>11814897.4</v>
      </c>
      <c r="E24" s="48">
        <v>7930101</v>
      </c>
      <c r="F24" s="49">
        <v>7150998.3600000003</v>
      </c>
      <c r="G24" s="50">
        <v>108107</v>
      </c>
      <c r="H24" s="51">
        <v>6561.4909090909086</v>
      </c>
      <c r="I24" s="48">
        <v>26546945</v>
      </c>
      <c r="J24" s="52">
        <v>44.6</v>
      </c>
      <c r="K24" s="48">
        <v>264751.71000000002</v>
      </c>
      <c r="L24" s="52">
        <v>686704.6</v>
      </c>
      <c r="M24" s="53">
        <v>228300</v>
      </c>
      <c r="N24" s="53">
        <v>135100</v>
      </c>
      <c r="O24" s="48">
        <v>14385851</v>
      </c>
      <c r="P24" s="54">
        <v>10965</v>
      </c>
      <c r="Q24" s="21"/>
      <c r="R24" s="21"/>
      <c r="S24" s="21">
        <v>16</v>
      </c>
      <c r="T24" s="47">
        <v>1781154.33</v>
      </c>
      <c r="U24" s="49">
        <v>7150998.3600000003</v>
      </c>
      <c r="V24" s="50">
        <v>108107</v>
      </c>
      <c r="W24" s="21"/>
      <c r="X24" s="21"/>
      <c r="Y24" s="28">
        <v>16</v>
      </c>
      <c r="Z24" s="47">
        <v>1781154.33</v>
      </c>
      <c r="AA24" s="54">
        <v>7150998.3600000003</v>
      </c>
      <c r="AB24" s="21"/>
      <c r="AC24" s="21"/>
      <c r="AD24" s="21">
        <v>16</v>
      </c>
      <c r="AE24" s="48">
        <v>11814897.4</v>
      </c>
      <c r="AF24" s="49">
        <v>7150998.3600000003</v>
      </c>
      <c r="AG24" s="50">
        <v>108107</v>
      </c>
      <c r="AH24" s="51">
        <v>6561.4909090909086</v>
      </c>
      <c r="AI24" s="48">
        <v>26546945</v>
      </c>
      <c r="AJ24" s="52">
        <v>44.6</v>
      </c>
      <c r="AK24" s="48">
        <v>264751.71000000002</v>
      </c>
      <c r="AL24" s="52">
        <v>686704.6</v>
      </c>
      <c r="AM24" s="53">
        <v>228300</v>
      </c>
      <c r="AN24" s="53">
        <v>135100</v>
      </c>
      <c r="AO24" s="21"/>
      <c r="AP24" s="21"/>
      <c r="AQ24" s="21">
        <v>16</v>
      </c>
      <c r="AR24" s="48">
        <v>11814897.4</v>
      </c>
      <c r="AS24" s="50">
        <v>108107</v>
      </c>
      <c r="AT24" s="51">
        <v>6561.4909090909086</v>
      </c>
      <c r="AU24" s="48">
        <v>26546945</v>
      </c>
      <c r="AV24" s="52">
        <v>44.6</v>
      </c>
      <c r="AW24" s="48">
        <v>264751.71000000002</v>
      </c>
      <c r="AX24" s="52">
        <v>686704.6</v>
      </c>
      <c r="AY24" s="53">
        <v>228300</v>
      </c>
      <c r="AZ24" s="53">
        <v>135100</v>
      </c>
      <c r="BB24" s="21"/>
      <c r="BC24" s="21">
        <v>16</v>
      </c>
      <c r="BD24" s="48">
        <v>11814897.4</v>
      </c>
      <c r="BE24" s="50">
        <v>108107</v>
      </c>
      <c r="BF24" s="51">
        <v>6561.4909090909086</v>
      </c>
      <c r="BG24" s="48">
        <v>26546945</v>
      </c>
      <c r="BH24" s="52">
        <v>44.6</v>
      </c>
      <c r="BI24" s="48">
        <v>264751.71000000002</v>
      </c>
      <c r="BJ24" s="52">
        <v>686704.6</v>
      </c>
      <c r="BK24" s="53">
        <v>135100</v>
      </c>
      <c r="BM24" s="21"/>
      <c r="BN24" s="21">
        <v>16</v>
      </c>
      <c r="BO24" s="48">
        <v>11814897.4</v>
      </c>
      <c r="BP24" s="51">
        <v>6561.4909090909086</v>
      </c>
      <c r="BQ24" s="48">
        <v>26546945</v>
      </c>
      <c r="BR24" s="52">
        <v>44.6</v>
      </c>
      <c r="BS24" s="48">
        <v>264751.71000000002</v>
      </c>
      <c r="BT24" s="52">
        <v>686704.6</v>
      </c>
      <c r="BU24" s="53">
        <v>135100</v>
      </c>
      <c r="BW24" s="21"/>
      <c r="BX24" s="21">
        <v>16</v>
      </c>
      <c r="BY24" s="48">
        <v>11814897.4</v>
      </c>
      <c r="BZ24" s="51">
        <v>6561.4909090909086</v>
      </c>
      <c r="CA24" s="48">
        <v>26546945</v>
      </c>
      <c r="CB24" s="52">
        <v>44.6</v>
      </c>
      <c r="CC24" s="52">
        <v>686704.6</v>
      </c>
      <c r="CD24" s="53">
        <v>135100</v>
      </c>
      <c r="CF24" s="21"/>
      <c r="CG24" s="21">
        <v>16</v>
      </c>
      <c r="CH24" s="48">
        <v>11814897.4</v>
      </c>
      <c r="CI24" s="51">
        <v>6561.4909090909086</v>
      </c>
      <c r="CJ24" s="48">
        <v>26546945</v>
      </c>
      <c r="CK24" s="52">
        <v>44.6</v>
      </c>
      <c r="CL24" s="52">
        <v>686704.6</v>
      </c>
      <c r="CM24" s="53"/>
      <c r="CN24" s="21"/>
      <c r="CO24" s="21"/>
      <c r="CP24" s="21">
        <v>16</v>
      </c>
      <c r="CQ24" s="48">
        <v>11814897.4</v>
      </c>
      <c r="CR24" s="48">
        <v>26546945</v>
      </c>
      <c r="CS24" s="52">
        <v>44.6</v>
      </c>
      <c r="CT24" s="52">
        <v>686704.6</v>
      </c>
      <c r="CU24" s="21"/>
      <c r="CV24" s="21"/>
      <c r="CW24" s="28">
        <v>16</v>
      </c>
      <c r="CX24" s="48">
        <v>11814897.4</v>
      </c>
      <c r="CY24" s="48">
        <v>26546945</v>
      </c>
      <c r="CZ24" s="52">
        <v>44.6</v>
      </c>
      <c r="DA24" s="76"/>
      <c r="DB24" s="21"/>
      <c r="DC24" s="21"/>
      <c r="DD24" s="21">
        <v>16</v>
      </c>
      <c r="DE24" s="48">
        <v>7930101</v>
      </c>
      <c r="DF24" s="49">
        <v>7150998.3600000003</v>
      </c>
      <c r="DG24" s="50">
        <v>108107</v>
      </c>
      <c r="DH24" s="51">
        <v>6561.4909090909086</v>
      </c>
      <c r="DI24" s="48">
        <v>26546945</v>
      </c>
      <c r="DJ24" s="52">
        <v>44.6</v>
      </c>
      <c r="DK24" s="48">
        <v>264751.71000000002</v>
      </c>
      <c r="DL24" s="52">
        <v>686704.6</v>
      </c>
      <c r="DM24" s="53">
        <v>228300</v>
      </c>
      <c r="DN24" s="53">
        <v>135100</v>
      </c>
      <c r="DO24" s="48">
        <v>14385851</v>
      </c>
      <c r="DP24" s="54">
        <v>10965</v>
      </c>
      <c r="DQ24" s="21"/>
      <c r="DR24" s="21"/>
      <c r="DS24" s="21">
        <v>16</v>
      </c>
      <c r="DT24" s="48">
        <v>7930101</v>
      </c>
      <c r="DU24" s="49">
        <v>7150998.3600000003</v>
      </c>
      <c r="DV24" s="50">
        <v>108107</v>
      </c>
      <c r="DW24" s="51">
        <v>6561.4909090909086</v>
      </c>
      <c r="DX24" s="48">
        <v>26546945</v>
      </c>
      <c r="DY24" s="52">
        <v>44.6</v>
      </c>
      <c r="DZ24" s="52">
        <v>686704.6</v>
      </c>
      <c r="EA24" s="53">
        <v>228300</v>
      </c>
      <c r="EB24" s="53">
        <v>135100</v>
      </c>
      <c r="EC24" s="48">
        <v>14385851</v>
      </c>
      <c r="ED24" s="54">
        <v>10965</v>
      </c>
      <c r="EF24" s="21"/>
      <c r="EG24" s="21">
        <v>16</v>
      </c>
      <c r="EH24" s="48">
        <v>7930101</v>
      </c>
      <c r="EI24" s="48">
        <v>26546945</v>
      </c>
      <c r="EJ24" s="52">
        <v>44.6</v>
      </c>
      <c r="EK24" s="48">
        <v>14385851</v>
      </c>
      <c r="EL24" s="54">
        <v>10965</v>
      </c>
      <c r="EN24" s="21"/>
      <c r="EO24" s="21">
        <v>16</v>
      </c>
      <c r="EP24" s="48">
        <v>7930101</v>
      </c>
      <c r="EQ24" s="52">
        <v>44.6</v>
      </c>
      <c r="ER24" s="48">
        <v>14385851</v>
      </c>
      <c r="ES24" s="54">
        <v>10965</v>
      </c>
      <c r="EU24" s="21"/>
      <c r="EV24" s="28">
        <v>16</v>
      </c>
      <c r="EW24" s="48">
        <v>7930101</v>
      </c>
      <c r="EX24" s="52">
        <v>44.6</v>
      </c>
      <c r="EY24" s="48">
        <v>14385851</v>
      </c>
      <c r="EZ24" s="54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</row>
    <row r="25" spans="1:351" x14ac:dyDescent="0.25">
      <c r="A25" s="25">
        <v>17</v>
      </c>
      <c r="B25" s="46">
        <v>2014</v>
      </c>
      <c r="C25" s="47">
        <v>1977671.26</v>
      </c>
      <c r="D25" s="48">
        <v>12779525.699999999</v>
      </c>
      <c r="E25" s="48">
        <v>8089881</v>
      </c>
      <c r="F25" s="49">
        <v>7643826.2999999998</v>
      </c>
      <c r="G25" s="50">
        <v>77801</v>
      </c>
      <c r="H25" s="51">
        <v>6552.7818181818184</v>
      </c>
      <c r="I25" s="48">
        <v>28890410</v>
      </c>
      <c r="J25" s="52">
        <v>46.7</v>
      </c>
      <c r="K25" s="52">
        <v>298248.96999999997</v>
      </c>
      <c r="L25" s="52">
        <v>552039.1</v>
      </c>
      <c r="M25" s="53">
        <v>229030</v>
      </c>
      <c r="N25" s="53">
        <v>125900</v>
      </c>
      <c r="O25" s="48">
        <v>16000367</v>
      </c>
      <c r="P25" s="54">
        <v>12542</v>
      </c>
      <c r="Q25" s="21"/>
      <c r="R25" s="21"/>
      <c r="S25" s="21">
        <v>17</v>
      </c>
      <c r="T25" s="47">
        <v>1977671.26</v>
      </c>
      <c r="U25" s="49">
        <v>7643826.2999999998</v>
      </c>
      <c r="V25" s="50">
        <v>77801</v>
      </c>
      <c r="W25" s="21"/>
      <c r="X25" s="21"/>
      <c r="Y25" s="28">
        <v>17</v>
      </c>
      <c r="Z25" s="47">
        <v>1977671.26</v>
      </c>
      <c r="AA25" s="54">
        <v>7643826.2999999998</v>
      </c>
      <c r="AB25" s="21"/>
      <c r="AC25" s="21"/>
      <c r="AD25" s="21">
        <v>17</v>
      </c>
      <c r="AE25" s="48">
        <v>12779525.699999999</v>
      </c>
      <c r="AF25" s="49">
        <v>7643826.2999999998</v>
      </c>
      <c r="AG25" s="50">
        <v>77801</v>
      </c>
      <c r="AH25" s="51">
        <v>6552.7818181818184</v>
      </c>
      <c r="AI25" s="48">
        <v>28890410</v>
      </c>
      <c r="AJ25" s="52">
        <v>46.7</v>
      </c>
      <c r="AK25" s="52">
        <v>298248.96999999997</v>
      </c>
      <c r="AL25" s="52">
        <v>552039.1</v>
      </c>
      <c r="AM25" s="53">
        <v>229030</v>
      </c>
      <c r="AN25" s="53">
        <v>125900</v>
      </c>
      <c r="AO25" s="21"/>
      <c r="AP25" s="21"/>
      <c r="AQ25" s="21">
        <v>17</v>
      </c>
      <c r="AR25" s="48">
        <v>12779525.699999999</v>
      </c>
      <c r="AS25" s="50">
        <v>77801</v>
      </c>
      <c r="AT25" s="51">
        <v>6552.7818181818184</v>
      </c>
      <c r="AU25" s="48">
        <v>28890410</v>
      </c>
      <c r="AV25" s="52">
        <v>46.7</v>
      </c>
      <c r="AW25" s="52">
        <v>298248.96999999997</v>
      </c>
      <c r="AX25" s="52">
        <v>552039.1</v>
      </c>
      <c r="AY25" s="53">
        <v>229030</v>
      </c>
      <c r="AZ25" s="53">
        <v>125900</v>
      </c>
      <c r="BB25" s="21"/>
      <c r="BC25" s="21">
        <v>17</v>
      </c>
      <c r="BD25" s="48">
        <v>12779525.699999999</v>
      </c>
      <c r="BE25" s="50">
        <v>77801</v>
      </c>
      <c r="BF25" s="51">
        <v>6552.7818181818184</v>
      </c>
      <c r="BG25" s="48">
        <v>28890410</v>
      </c>
      <c r="BH25" s="52">
        <v>46.7</v>
      </c>
      <c r="BI25" s="52">
        <v>298248.96999999997</v>
      </c>
      <c r="BJ25" s="52">
        <v>552039.1</v>
      </c>
      <c r="BK25" s="53">
        <v>125900</v>
      </c>
      <c r="BM25" s="21"/>
      <c r="BN25" s="21">
        <v>17</v>
      </c>
      <c r="BO25" s="48">
        <v>12779525.699999999</v>
      </c>
      <c r="BP25" s="51">
        <v>6552.7818181818184</v>
      </c>
      <c r="BQ25" s="48">
        <v>28890410</v>
      </c>
      <c r="BR25" s="52">
        <v>46.7</v>
      </c>
      <c r="BS25" s="52">
        <v>298248.96999999997</v>
      </c>
      <c r="BT25" s="52">
        <v>552039.1</v>
      </c>
      <c r="BU25" s="53">
        <v>125900</v>
      </c>
      <c r="BW25" s="21"/>
      <c r="BX25" s="21">
        <v>17</v>
      </c>
      <c r="BY25" s="48">
        <v>12779525.699999999</v>
      </c>
      <c r="BZ25" s="51">
        <v>6552.7818181818184</v>
      </c>
      <c r="CA25" s="48">
        <v>28890410</v>
      </c>
      <c r="CB25" s="52">
        <v>46.7</v>
      </c>
      <c r="CC25" s="52">
        <v>552039.1</v>
      </c>
      <c r="CD25" s="53">
        <v>125900</v>
      </c>
      <c r="CF25" s="21"/>
      <c r="CG25" s="21">
        <v>17</v>
      </c>
      <c r="CH25" s="48">
        <v>12779525.699999999</v>
      </c>
      <c r="CI25" s="51">
        <v>6552.7818181818184</v>
      </c>
      <c r="CJ25" s="48">
        <v>28890410</v>
      </c>
      <c r="CK25" s="52">
        <v>46.7</v>
      </c>
      <c r="CL25" s="52">
        <v>552039.1</v>
      </c>
      <c r="CM25" s="53"/>
      <c r="CN25" s="21"/>
      <c r="CO25" s="21"/>
      <c r="CP25" s="21">
        <v>17</v>
      </c>
      <c r="CQ25" s="48">
        <v>12779525.699999999</v>
      </c>
      <c r="CR25" s="48">
        <v>28890410</v>
      </c>
      <c r="CS25" s="52">
        <v>46.7</v>
      </c>
      <c r="CT25" s="52">
        <v>552039.1</v>
      </c>
      <c r="CU25" s="21"/>
      <c r="CV25" s="21"/>
      <c r="CW25" s="28">
        <v>17</v>
      </c>
      <c r="CX25" s="48">
        <v>12779525.699999999</v>
      </c>
      <c r="CY25" s="48">
        <v>28890410</v>
      </c>
      <c r="CZ25" s="52">
        <v>46.7</v>
      </c>
      <c r="DA25" s="76"/>
      <c r="DB25" s="21"/>
      <c r="DC25" s="21"/>
      <c r="DD25" s="21">
        <v>17</v>
      </c>
      <c r="DE25" s="48">
        <v>8089881</v>
      </c>
      <c r="DF25" s="49">
        <v>7643826.2999999998</v>
      </c>
      <c r="DG25" s="50">
        <v>77801</v>
      </c>
      <c r="DH25" s="51">
        <v>6552.7818181818184</v>
      </c>
      <c r="DI25" s="48">
        <v>28890410</v>
      </c>
      <c r="DJ25" s="52">
        <v>46.7</v>
      </c>
      <c r="DK25" s="52">
        <v>298248.96999999997</v>
      </c>
      <c r="DL25" s="52">
        <v>552039.1</v>
      </c>
      <c r="DM25" s="53">
        <v>229030</v>
      </c>
      <c r="DN25" s="53">
        <v>125900</v>
      </c>
      <c r="DO25" s="48">
        <v>16000367</v>
      </c>
      <c r="DP25" s="54">
        <v>12542</v>
      </c>
      <c r="DQ25" s="21"/>
      <c r="DR25" s="21"/>
      <c r="DS25" s="21">
        <v>17</v>
      </c>
      <c r="DT25" s="48">
        <v>8089881</v>
      </c>
      <c r="DU25" s="49">
        <v>7643826.2999999998</v>
      </c>
      <c r="DV25" s="50">
        <v>77801</v>
      </c>
      <c r="DW25" s="51">
        <v>6552.7818181818184</v>
      </c>
      <c r="DX25" s="48">
        <v>28890410</v>
      </c>
      <c r="DY25" s="52">
        <v>46.7</v>
      </c>
      <c r="DZ25" s="52">
        <v>552039.1</v>
      </c>
      <c r="EA25" s="53">
        <v>229030</v>
      </c>
      <c r="EB25" s="53">
        <v>125900</v>
      </c>
      <c r="EC25" s="48">
        <v>16000367</v>
      </c>
      <c r="ED25" s="54">
        <v>12542</v>
      </c>
      <c r="EF25" s="21"/>
      <c r="EG25" s="21">
        <v>17</v>
      </c>
      <c r="EH25" s="48">
        <v>8089881</v>
      </c>
      <c r="EI25" s="48">
        <v>28890410</v>
      </c>
      <c r="EJ25" s="52">
        <v>46.7</v>
      </c>
      <c r="EK25" s="48">
        <v>16000367</v>
      </c>
      <c r="EL25" s="54">
        <v>12542</v>
      </c>
      <c r="EN25" s="21"/>
      <c r="EO25" s="21">
        <v>17</v>
      </c>
      <c r="EP25" s="48">
        <v>8089881</v>
      </c>
      <c r="EQ25" s="52">
        <v>46.7</v>
      </c>
      <c r="ER25" s="48">
        <v>16000367</v>
      </c>
      <c r="ES25" s="54">
        <v>12542</v>
      </c>
      <c r="EU25" s="21"/>
      <c r="EV25" s="28">
        <v>17</v>
      </c>
      <c r="EW25" s="48">
        <v>8089881</v>
      </c>
      <c r="EX25" s="52">
        <v>46.7</v>
      </c>
      <c r="EY25" s="48">
        <v>16000367</v>
      </c>
      <c r="EZ25" s="54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</row>
    <row r="26" spans="1:351" x14ac:dyDescent="0.25">
      <c r="A26" s="25">
        <v>18</v>
      </c>
      <c r="B26" s="46">
        <v>2015</v>
      </c>
      <c r="C26" s="47">
        <v>2174188.19</v>
      </c>
      <c r="D26" s="48">
        <v>13520862.9</v>
      </c>
      <c r="E26" s="48">
        <v>8908736.6699999999</v>
      </c>
      <c r="F26" s="49">
        <v>7851425.5999999996</v>
      </c>
      <c r="G26" s="50">
        <v>66718</v>
      </c>
      <c r="H26" s="51">
        <v>6584.0818181818177</v>
      </c>
      <c r="I26" s="48">
        <v>30078000</v>
      </c>
      <c r="J26" s="52">
        <v>42.4</v>
      </c>
      <c r="K26" s="52">
        <v>322785.09999999998</v>
      </c>
      <c r="L26" s="52">
        <v>851583.36</v>
      </c>
      <c r="M26" s="53">
        <v>149110</v>
      </c>
      <c r="N26" s="53">
        <v>78600</v>
      </c>
      <c r="O26" s="48">
        <v>20162741</v>
      </c>
      <c r="P26" s="54">
        <v>14413</v>
      </c>
      <c r="Q26" s="21"/>
      <c r="R26" s="21"/>
      <c r="S26" s="21">
        <v>18</v>
      </c>
      <c r="T26" s="47">
        <v>2174188.19</v>
      </c>
      <c r="U26" s="49">
        <v>7851425.5999999996</v>
      </c>
      <c r="V26" s="50">
        <v>66718</v>
      </c>
      <c r="W26" s="21"/>
      <c r="X26" s="21"/>
      <c r="Y26" s="28">
        <v>18</v>
      </c>
      <c r="Z26" s="47">
        <v>2174188.19</v>
      </c>
      <c r="AA26" s="54">
        <v>7851425.5999999996</v>
      </c>
      <c r="AB26" s="21"/>
      <c r="AC26" s="21"/>
      <c r="AD26" s="21">
        <v>18</v>
      </c>
      <c r="AE26" s="48">
        <v>13520862.9</v>
      </c>
      <c r="AF26" s="49">
        <v>7851425.5999999996</v>
      </c>
      <c r="AG26" s="50">
        <v>66718</v>
      </c>
      <c r="AH26" s="51">
        <v>6584.0818181818177</v>
      </c>
      <c r="AI26" s="48">
        <v>30078000</v>
      </c>
      <c r="AJ26" s="52">
        <v>42.4</v>
      </c>
      <c r="AK26" s="52">
        <v>322785.09999999998</v>
      </c>
      <c r="AL26" s="52">
        <v>851583.36</v>
      </c>
      <c r="AM26" s="53">
        <v>149110</v>
      </c>
      <c r="AN26" s="53">
        <v>78600</v>
      </c>
      <c r="AO26" s="21"/>
      <c r="AP26" s="21"/>
      <c r="AQ26" s="21">
        <v>18</v>
      </c>
      <c r="AR26" s="48">
        <v>13520862.9</v>
      </c>
      <c r="AS26" s="50">
        <v>66718</v>
      </c>
      <c r="AT26" s="51">
        <v>6584.0818181818177</v>
      </c>
      <c r="AU26" s="48">
        <v>30078000</v>
      </c>
      <c r="AV26" s="52">
        <v>42.4</v>
      </c>
      <c r="AW26" s="52">
        <v>322785.09999999998</v>
      </c>
      <c r="AX26" s="52">
        <v>851583.36</v>
      </c>
      <c r="AY26" s="53">
        <v>149110</v>
      </c>
      <c r="AZ26" s="53">
        <v>78600</v>
      </c>
      <c r="BB26" s="21"/>
      <c r="BC26" s="21">
        <v>18</v>
      </c>
      <c r="BD26" s="48">
        <v>13520862.9</v>
      </c>
      <c r="BE26" s="50">
        <v>66718</v>
      </c>
      <c r="BF26" s="51">
        <v>6584.0818181818177</v>
      </c>
      <c r="BG26" s="48">
        <v>30078000</v>
      </c>
      <c r="BH26" s="52">
        <v>42.4</v>
      </c>
      <c r="BI26" s="52">
        <v>322785.09999999998</v>
      </c>
      <c r="BJ26" s="52">
        <v>851583.36</v>
      </c>
      <c r="BK26" s="53">
        <v>78600</v>
      </c>
      <c r="BM26" s="21"/>
      <c r="BN26" s="21">
        <v>18</v>
      </c>
      <c r="BO26" s="48">
        <v>13520862.9</v>
      </c>
      <c r="BP26" s="51">
        <v>6584.0818181818177</v>
      </c>
      <c r="BQ26" s="48">
        <v>30078000</v>
      </c>
      <c r="BR26" s="52">
        <v>42.4</v>
      </c>
      <c r="BS26" s="52">
        <v>322785.09999999998</v>
      </c>
      <c r="BT26" s="52">
        <v>851583.36</v>
      </c>
      <c r="BU26" s="53">
        <v>78600</v>
      </c>
      <c r="BW26" s="21"/>
      <c r="BX26" s="21">
        <v>18</v>
      </c>
      <c r="BY26" s="48">
        <v>13520862.9</v>
      </c>
      <c r="BZ26" s="51">
        <v>6584.0818181818177</v>
      </c>
      <c r="CA26" s="48">
        <v>30078000</v>
      </c>
      <c r="CB26" s="52">
        <v>42.4</v>
      </c>
      <c r="CC26" s="52">
        <v>851583.36</v>
      </c>
      <c r="CD26" s="53">
        <v>78600</v>
      </c>
      <c r="CF26" s="21"/>
      <c r="CG26" s="21">
        <v>18</v>
      </c>
      <c r="CH26" s="48">
        <v>13520862.9</v>
      </c>
      <c r="CI26" s="51">
        <v>6584.0818181818177</v>
      </c>
      <c r="CJ26" s="48">
        <v>30078000</v>
      </c>
      <c r="CK26" s="52">
        <v>42.4</v>
      </c>
      <c r="CL26" s="52">
        <v>851583.36</v>
      </c>
      <c r="CM26" s="53"/>
      <c r="CN26" s="21"/>
      <c r="CO26" s="21"/>
      <c r="CP26" s="21">
        <v>18</v>
      </c>
      <c r="CQ26" s="48">
        <v>13520862.9</v>
      </c>
      <c r="CR26" s="48">
        <v>30078000</v>
      </c>
      <c r="CS26" s="52">
        <v>42.4</v>
      </c>
      <c r="CT26" s="52">
        <v>851583.36</v>
      </c>
      <c r="CU26" s="21"/>
      <c r="CV26" s="21"/>
      <c r="CW26" s="28">
        <v>18</v>
      </c>
      <c r="CX26" s="48">
        <v>13520862.9</v>
      </c>
      <c r="CY26" s="48">
        <v>30078000</v>
      </c>
      <c r="CZ26" s="52">
        <v>42.4</v>
      </c>
      <c r="DA26" s="76"/>
      <c r="DB26" s="21"/>
      <c r="DC26" s="21"/>
      <c r="DD26" s="21">
        <v>18</v>
      </c>
      <c r="DE26" s="48">
        <v>8908736.6699999999</v>
      </c>
      <c r="DF26" s="49">
        <v>7851425.5999999996</v>
      </c>
      <c r="DG26" s="50">
        <v>66718</v>
      </c>
      <c r="DH26" s="51">
        <v>6584.0818181818177</v>
      </c>
      <c r="DI26" s="48">
        <v>30078000</v>
      </c>
      <c r="DJ26" s="52">
        <v>42.4</v>
      </c>
      <c r="DK26" s="52">
        <v>322785.09999999998</v>
      </c>
      <c r="DL26" s="52">
        <v>851583.36</v>
      </c>
      <c r="DM26" s="53">
        <v>149110</v>
      </c>
      <c r="DN26" s="53">
        <v>78600</v>
      </c>
      <c r="DO26" s="48">
        <v>20162741</v>
      </c>
      <c r="DP26" s="54">
        <v>14413</v>
      </c>
      <c r="DQ26" s="21"/>
      <c r="DR26" s="21"/>
      <c r="DS26" s="21">
        <v>18</v>
      </c>
      <c r="DT26" s="48">
        <v>8908736.6699999999</v>
      </c>
      <c r="DU26" s="49">
        <v>7851425.5999999996</v>
      </c>
      <c r="DV26" s="50">
        <v>66718</v>
      </c>
      <c r="DW26" s="51">
        <v>6584.0818181818177</v>
      </c>
      <c r="DX26" s="48">
        <v>30078000</v>
      </c>
      <c r="DY26" s="52">
        <v>42.4</v>
      </c>
      <c r="DZ26" s="52">
        <v>851583.36</v>
      </c>
      <c r="EA26" s="53">
        <v>149110</v>
      </c>
      <c r="EB26" s="53">
        <v>78600</v>
      </c>
      <c r="EC26" s="48">
        <v>20162741</v>
      </c>
      <c r="ED26" s="54">
        <v>14413</v>
      </c>
      <c r="EF26" s="21"/>
      <c r="EG26" s="21">
        <v>18</v>
      </c>
      <c r="EH26" s="48">
        <v>8908736.6699999999</v>
      </c>
      <c r="EI26" s="48">
        <v>30078000</v>
      </c>
      <c r="EJ26" s="52">
        <v>42.4</v>
      </c>
      <c r="EK26" s="48">
        <v>20162741</v>
      </c>
      <c r="EL26" s="54">
        <v>14413</v>
      </c>
      <c r="EN26" s="21"/>
      <c r="EO26" s="21">
        <v>18</v>
      </c>
      <c r="EP26" s="48">
        <v>8908736.6699999999</v>
      </c>
      <c r="EQ26" s="52">
        <v>42.4</v>
      </c>
      <c r="ER26" s="48">
        <v>20162741</v>
      </c>
      <c r="ES26" s="54">
        <v>14413</v>
      </c>
      <c r="EU26" s="21"/>
      <c r="EV26" s="28">
        <v>18</v>
      </c>
      <c r="EW26" s="48">
        <v>8908736.6699999999</v>
      </c>
      <c r="EX26" s="52">
        <v>42.4</v>
      </c>
      <c r="EY26" s="48">
        <v>20162741</v>
      </c>
      <c r="EZ26" s="54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</row>
    <row r="27" spans="1:351" x14ac:dyDescent="0.25">
      <c r="A27" s="25">
        <v>19</v>
      </c>
      <c r="B27" s="46">
        <v>2016</v>
      </c>
      <c r="C27" s="47">
        <v>2370705.11</v>
      </c>
      <c r="D27" s="48">
        <v>15121534.199999999</v>
      </c>
      <c r="E27" s="48">
        <v>9193008.3000000007</v>
      </c>
      <c r="F27" s="49">
        <v>8059024.9000000004</v>
      </c>
      <c r="G27" s="50">
        <v>65314</v>
      </c>
      <c r="H27" s="51">
        <v>6591.9072727272724</v>
      </c>
      <c r="I27" s="48">
        <v>36338093</v>
      </c>
      <c r="J27" s="52">
        <v>41.9</v>
      </c>
      <c r="K27" s="52">
        <v>330199.09999999998</v>
      </c>
      <c r="L27" s="52">
        <v>910869.11</v>
      </c>
      <c r="M27" s="53">
        <v>118194.6</v>
      </c>
      <c r="N27" s="53">
        <v>76229.7</v>
      </c>
      <c r="O27" s="48">
        <v>20909815</v>
      </c>
      <c r="P27" s="54">
        <v>15092</v>
      </c>
      <c r="Q27" s="21"/>
      <c r="R27" s="21"/>
      <c r="S27" s="21">
        <v>19</v>
      </c>
      <c r="T27" s="47">
        <v>2370705.11</v>
      </c>
      <c r="U27" s="49">
        <v>8059024.9000000004</v>
      </c>
      <c r="V27" s="50">
        <v>65314</v>
      </c>
      <c r="W27" s="21"/>
      <c r="X27" s="21"/>
      <c r="Y27" s="28">
        <v>19</v>
      </c>
      <c r="Z27" s="47">
        <v>2370705.11</v>
      </c>
      <c r="AA27" s="54">
        <v>8059024.9000000004</v>
      </c>
      <c r="AB27" s="21"/>
      <c r="AC27" s="21"/>
      <c r="AD27" s="21">
        <v>19</v>
      </c>
      <c r="AE27" s="48">
        <v>15121534.199999999</v>
      </c>
      <c r="AF27" s="49">
        <v>8059024.9000000004</v>
      </c>
      <c r="AG27" s="50">
        <v>65314</v>
      </c>
      <c r="AH27" s="51">
        <v>6591.9072727272724</v>
      </c>
      <c r="AI27" s="48">
        <v>36338093</v>
      </c>
      <c r="AJ27" s="52">
        <v>41.9</v>
      </c>
      <c r="AK27" s="52">
        <v>330199.09999999998</v>
      </c>
      <c r="AL27" s="52">
        <v>910869.11</v>
      </c>
      <c r="AM27" s="53">
        <v>118194.6</v>
      </c>
      <c r="AN27" s="53">
        <v>76229.7</v>
      </c>
      <c r="AO27" s="21"/>
      <c r="AP27" s="21"/>
      <c r="AQ27" s="21">
        <v>19</v>
      </c>
      <c r="AR27" s="48">
        <v>15121534.199999999</v>
      </c>
      <c r="AS27" s="50">
        <v>65314</v>
      </c>
      <c r="AT27" s="51">
        <v>6591.9072727272724</v>
      </c>
      <c r="AU27" s="48">
        <v>36338093</v>
      </c>
      <c r="AV27" s="52">
        <v>41.9</v>
      </c>
      <c r="AW27" s="52">
        <v>330199.09999999998</v>
      </c>
      <c r="AX27" s="52">
        <v>910869.11</v>
      </c>
      <c r="AY27" s="53">
        <v>118194.6</v>
      </c>
      <c r="AZ27" s="53">
        <v>76229.7</v>
      </c>
      <c r="BB27" s="21"/>
      <c r="BC27" s="21">
        <v>19</v>
      </c>
      <c r="BD27" s="48">
        <v>15121534.199999999</v>
      </c>
      <c r="BE27" s="50">
        <v>65314</v>
      </c>
      <c r="BF27" s="51">
        <v>6591.9072727272724</v>
      </c>
      <c r="BG27" s="48">
        <v>36338093</v>
      </c>
      <c r="BH27" s="52">
        <v>41.9</v>
      </c>
      <c r="BI27" s="52">
        <v>330199.09999999998</v>
      </c>
      <c r="BJ27" s="52">
        <v>910869.11</v>
      </c>
      <c r="BK27" s="53">
        <v>76229.7</v>
      </c>
      <c r="BM27" s="21"/>
      <c r="BN27" s="21">
        <v>19</v>
      </c>
      <c r="BO27" s="48">
        <v>15121534.199999999</v>
      </c>
      <c r="BP27" s="51">
        <v>6591.9072727272724</v>
      </c>
      <c r="BQ27" s="48">
        <v>36338093</v>
      </c>
      <c r="BR27" s="52">
        <v>41.9</v>
      </c>
      <c r="BS27" s="52">
        <v>330199.09999999998</v>
      </c>
      <c r="BT27" s="52">
        <v>910869.11</v>
      </c>
      <c r="BU27" s="53">
        <v>76229.7</v>
      </c>
      <c r="BW27" s="21"/>
      <c r="BX27" s="21">
        <v>19</v>
      </c>
      <c r="BY27" s="48">
        <v>15121534.199999999</v>
      </c>
      <c r="BZ27" s="51">
        <v>6591.9072727272724</v>
      </c>
      <c r="CA27" s="48">
        <v>36338093</v>
      </c>
      <c r="CB27" s="52">
        <v>41.9</v>
      </c>
      <c r="CC27" s="52">
        <v>910869.11</v>
      </c>
      <c r="CD27" s="53">
        <v>76229.7</v>
      </c>
      <c r="CF27" s="21"/>
      <c r="CG27" s="21">
        <v>19</v>
      </c>
      <c r="CH27" s="48">
        <v>15121534.199999999</v>
      </c>
      <c r="CI27" s="51">
        <v>6591.9072727272724</v>
      </c>
      <c r="CJ27" s="48">
        <v>36338093</v>
      </c>
      <c r="CK27" s="52">
        <v>41.9</v>
      </c>
      <c r="CL27" s="52">
        <v>910869.11</v>
      </c>
      <c r="CM27" s="53"/>
      <c r="CN27" s="21"/>
      <c r="CO27" s="21"/>
      <c r="CP27" s="21">
        <v>19</v>
      </c>
      <c r="CQ27" s="48">
        <v>15121534.199999999</v>
      </c>
      <c r="CR27" s="48">
        <v>36338093</v>
      </c>
      <c r="CS27" s="52">
        <v>41.9</v>
      </c>
      <c r="CT27" s="52">
        <v>910869.11</v>
      </c>
      <c r="CU27" s="21"/>
      <c r="CV27" s="21"/>
      <c r="CW27" s="28">
        <v>19</v>
      </c>
      <c r="CX27" s="48">
        <v>15121534.199999999</v>
      </c>
      <c r="CY27" s="48">
        <v>36338093</v>
      </c>
      <c r="CZ27" s="52">
        <v>41.9</v>
      </c>
      <c r="DA27" s="76"/>
      <c r="DB27" s="21"/>
      <c r="DC27" s="21"/>
      <c r="DD27" s="21">
        <v>19</v>
      </c>
      <c r="DE27" s="48">
        <v>9193008.3000000007</v>
      </c>
      <c r="DF27" s="49">
        <v>8059024.9000000004</v>
      </c>
      <c r="DG27" s="50">
        <v>65314</v>
      </c>
      <c r="DH27" s="51">
        <v>6591.9072727272724</v>
      </c>
      <c r="DI27" s="48">
        <v>36338093</v>
      </c>
      <c r="DJ27" s="52">
        <v>41.9</v>
      </c>
      <c r="DK27" s="52">
        <v>330199.09999999998</v>
      </c>
      <c r="DL27" s="52">
        <v>910869.11</v>
      </c>
      <c r="DM27" s="53">
        <v>118194.6</v>
      </c>
      <c r="DN27" s="53">
        <v>76229.7</v>
      </c>
      <c r="DO27" s="48">
        <v>20909815</v>
      </c>
      <c r="DP27" s="54">
        <v>15092</v>
      </c>
      <c r="DQ27" s="21"/>
      <c r="DR27" s="21"/>
      <c r="DS27" s="21">
        <v>19</v>
      </c>
      <c r="DT27" s="48">
        <v>9193008.3000000007</v>
      </c>
      <c r="DU27" s="49">
        <v>8059024.9000000004</v>
      </c>
      <c r="DV27" s="50">
        <v>65314</v>
      </c>
      <c r="DW27" s="51">
        <v>6591.9072727272724</v>
      </c>
      <c r="DX27" s="48">
        <v>36338093</v>
      </c>
      <c r="DY27" s="52">
        <v>41.9</v>
      </c>
      <c r="DZ27" s="52">
        <v>910869.11</v>
      </c>
      <c r="EA27" s="53">
        <v>118194.6</v>
      </c>
      <c r="EB27" s="53">
        <v>76229.7</v>
      </c>
      <c r="EC27" s="48">
        <v>20909815</v>
      </c>
      <c r="ED27" s="54">
        <v>15092</v>
      </c>
      <c r="EF27" s="21"/>
      <c r="EG27" s="21">
        <v>19</v>
      </c>
      <c r="EH27" s="48">
        <v>9193008.3000000007</v>
      </c>
      <c r="EI27" s="48">
        <v>36338093</v>
      </c>
      <c r="EJ27" s="52">
        <v>41.9</v>
      </c>
      <c r="EK27" s="48">
        <v>20909815</v>
      </c>
      <c r="EL27" s="54">
        <v>15092</v>
      </c>
      <c r="EN27" s="21"/>
      <c r="EO27" s="21">
        <v>19</v>
      </c>
      <c r="EP27" s="48">
        <v>9193008.3000000007</v>
      </c>
      <c r="EQ27" s="52">
        <v>41.9</v>
      </c>
      <c r="ER27" s="48">
        <v>20909815</v>
      </c>
      <c r="ES27" s="54">
        <v>15092</v>
      </c>
      <c r="EU27" s="21"/>
      <c r="EV27" s="28">
        <v>19</v>
      </c>
      <c r="EW27" s="48">
        <v>9193008.3000000007</v>
      </c>
      <c r="EX27" s="52">
        <v>41.9</v>
      </c>
      <c r="EY27" s="48">
        <v>20909815</v>
      </c>
      <c r="EZ27" s="54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</row>
    <row r="28" spans="1:351" x14ac:dyDescent="0.25">
      <c r="A28" s="25">
        <v>20</v>
      </c>
      <c r="B28" s="46">
        <v>2017</v>
      </c>
      <c r="C28" s="47">
        <v>2567222.04</v>
      </c>
      <c r="D28" s="48">
        <v>16538189.5</v>
      </c>
      <c r="E28" s="48">
        <v>9776264.7799999993</v>
      </c>
      <c r="F28" s="49">
        <v>8266624.2000000002</v>
      </c>
      <c r="G28" s="50">
        <v>85326</v>
      </c>
      <c r="H28" s="51">
        <v>6595.5581818181818</v>
      </c>
      <c r="I28" s="48">
        <v>36604923</v>
      </c>
      <c r="J28" s="52">
        <v>47.3</v>
      </c>
      <c r="K28" s="52">
        <v>358214.8</v>
      </c>
      <c r="L28" s="52">
        <v>248998.8</v>
      </c>
      <c r="M28" s="53">
        <v>148623.4</v>
      </c>
      <c r="N28" s="53">
        <v>98641.4</v>
      </c>
      <c r="O28" s="48">
        <v>22718576</v>
      </c>
      <c r="P28" s="54">
        <v>15397</v>
      </c>
      <c r="Q28" s="21"/>
      <c r="R28" s="21"/>
      <c r="S28" s="21">
        <v>20</v>
      </c>
      <c r="T28" s="47">
        <v>2567222.04</v>
      </c>
      <c r="U28" s="49">
        <v>8266624.2000000002</v>
      </c>
      <c r="V28" s="50">
        <v>85326</v>
      </c>
      <c r="W28" s="21"/>
      <c r="X28" s="21"/>
      <c r="Y28" s="28">
        <v>20</v>
      </c>
      <c r="Z28" s="47">
        <v>2567222.04</v>
      </c>
      <c r="AA28" s="54">
        <v>8266624.2000000002</v>
      </c>
      <c r="AB28" s="21"/>
      <c r="AC28" s="21"/>
      <c r="AD28" s="21">
        <v>20</v>
      </c>
      <c r="AE28" s="48">
        <v>16538189.5</v>
      </c>
      <c r="AF28" s="49">
        <v>8266624.2000000002</v>
      </c>
      <c r="AG28" s="50">
        <v>85326</v>
      </c>
      <c r="AH28" s="51">
        <v>6595.5581818181818</v>
      </c>
      <c r="AI28" s="48">
        <v>36604923</v>
      </c>
      <c r="AJ28" s="52">
        <v>47.3</v>
      </c>
      <c r="AK28" s="52">
        <v>358214.8</v>
      </c>
      <c r="AL28" s="52">
        <v>248998.8</v>
      </c>
      <c r="AM28" s="53">
        <v>148623.4</v>
      </c>
      <c r="AN28" s="53">
        <v>98641.4</v>
      </c>
      <c r="AO28" s="21"/>
      <c r="AP28" s="21"/>
      <c r="AQ28" s="21">
        <v>20</v>
      </c>
      <c r="AR28" s="48">
        <v>16538189.5</v>
      </c>
      <c r="AS28" s="50">
        <v>85326</v>
      </c>
      <c r="AT28" s="51">
        <v>6595.5581818181818</v>
      </c>
      <c r="AU28" s="48">
        <v>36604923</v>
      </c>
      <c r="AV28" s="52">
        <v>47.3</v>
      </c>
      <c r="AW28" s="52">
        <v>358214.8</v>
      </c>
      <c r="AX28" s="52">
        <v>248998.8</v>
      </c>
      <c r="AY28" s="53">
        <v>148623.4</v>
      </c>
      <c r="AZ28" s="53">
        <v>98641.4</v>
      </c>
      <c r="BB28" s="21"/>
      <c r="BC28" s="21">
        <v>20</v>
      </c>
      <c r="BD28" s="48">
        <v>16538189.5</v>
      </c>
      <c r="BE28" s="50">
        <v>85326</v>
      </c>
      <c r="BF28" s="51">
        <v>6595.5581818181818</v>
      </c>
      <c r="BG28" s="48">
        <v>36604923</v>
      </c>
      <c r="BH28" s="52">
        <v>47.3</v>
      </c>
      <c r="BI28" s="52">
        <v>358214.8</v>
      </c>
      <c r="BJ28" s="52">
        <v>248998.8</v>
      </c>
      <c r="BK28" s="53">
        <v>98641.4</v>
      </c>
      <c r="BM28" s="21"/>
      <c r="BN28" s="21">
        <v>20</v>
      </c>
      <c r="BO28" s="48">
        <v>16538189.5</v>
      </c>
      <c r="BP28" s="51">
        <v>6595.5581818181818</v>
      </c>
      <c r="BQ28" s="48">
        <v>36604923</v>
      </c>
      <c r="BR28" s="52">
        <v>47.3</v>
      </c>
      <c r="BS28" s="52">
        <v>358214.8</v>
      </c>
      <c r="BT28" s="52">
        <v>248998.8</v>
      </c>
      <c r="BU28" s="53">
        <v>98641.4</v>
      </c>
      <c r="BW28" s="21"/>
      <c r="BX28" s="21">
        <v>20</v>
      </c>
      <c r="BY28" s="48">
        <v>16538189.5</v>
      </c>
      <c r="BZ28" s="51">
        <v>6595.5581818181818</v>
      </c>
      <c r="CA28" s="48">
        <v>36604923</v>
      </c>
      <c r="CB28" s="52">
        <v>47.3</v>
      </c>
      <c r="CC28" s="52">
        <v>248998.8</v>
      </c>
      <c r="CD28" s="53">
        <v>98641.4</v>
      </c>
      <c r="CF28" s="21"/>
      <c r="CG28" s="21">
        <v>20</v>
      </c>
      <c r="CH28" s="48">
        <v>16538189.5</v>
      </c>
      <c r="CI28" s="51">
        <v>6595.5581818181818</v>
      </c>
      <c r="CJ28" s="48">
        <v>36604923</v>
      </c>
      <c r="CK28" s="52">
        <v>47.3</v>
      </c>
      <c r="CL28" s="52">
        <v>248998.8</v>
      </c>
      <c r="CM28" s="53"/>
      <c r="CN28" s="21"/>
      <c r="CO28" s="21"/>
      <c r="CP28" s="21">
        <v>20</v>
      </c>
      <c r="CQ28" s="48">
        <v>16538189.5</v>
      </c>
      <c r="CR28" s="48">
        <v>36604923</v>
      </c>
      <c r="CS28" s="52">
        <v>47.3</v>
      </c>
      <c r="CT28" s="52">
        <v>248998.8</v>
      </c>
      <c r="CU28" s="21"/>
      <c r="CV28" s="21"/>
      <c r="CW28" s="28">
        <v>20</v>
      </c>
      <c r="CX28" s="48">
        <v>16538189.5</v>
      </c>
      <c r="CY28" s="48">
        <v>36604923</v>
      </c>
      <c r="CZ28" s="52">
        <v>47.3</v>
      </c>
      <c r="DA28" s="76"/>
      <c r="DB28" s="21"/>
      <c r="DC28" s="21"/>
      <c r="DD28" s="21">
        <v>20</v>
      </c>
      <c r="DE28" s="48">
        <v>9776264.7799999993</v>
      </c>
      <c r="DF28" s="49">
        <v>8266624.2000000002</v>
      </c>
      <c r="DG28" s="50">
        <v>85326</v>
      </c>
      <c r="DH28" s="51">
        <v>6595.5581818181818</v>
      </c>
      <c r="DI28" s="48">
        <v>36604923</v>
      </c>
      <c r="DJ28" s="52">
        <v>47.3</v>
      </c>
      <c r="DK28" s="52">
        <v>358214.8</v>
      </c>
      <c r="DL28" s="52">
        <v>248998.8</v>
      </c>
      <c r="DM28" s="53">
        <v>148623.4</v>
      </c>
      <c r="DN28" s="53">
        <v>98641.4</v>
      </c>
      <c r="DO28" s="48">
        <v>22718576</v>
      </c>
      <c r="DP28" s="54">
        <v>15397</v>
      </c>
      <c r="DQ28" s="21"/>
      <c r="DR28" s="21"/>
      <c r="DS28" s="21">
        <v>20</v>
      </c>
      <c r="DT28" s="48">
        <v>9776264.7799999993</v>
      </c>
      <c r="DU28" s="49">
        <v>8266624.2000000002</v>
      </c>
      <c r="DV28" s="50">
        <v>85326</v>
      </c>
      <c r="DW28" s="51">
        <v>6595.5581818181818</v>
      </c>
      <c r="DX28" s="48">
        <v>36604923</v>
      </c>
      <c r="DY28" s="52">
        <v>47.3</v>
      </c>
      <c r="DZ28" s="52">
        <v>248998.8</v>
      </c>
      <c r="EA28" s="53">
        <v>148623.4</v>
      </c>
      <c r="EB28" s="53">
        <v>98641.4</v>
      </c>
      <c r="EC28" s="48">
        <v>22718576</v>
      </c>
      <c r="ED28" s="54">
        <v>15397</v>
      </c>
      <c r="EF28" s="21"/>
      <c r="EG28" s="21">
        <v>20</v>
      </c>
      <c r="EH28" s="48">
        <v>9776264.7799999993</v>
      </c>
      <c r="EI28" s="48">
        <v>36604923</v>
      </c>
      <c r="EJ28" s="52">
        <v>47.3</v>
      </c>
      <c r="EK28" s="48">
        <v>22718576</v>
      </c>
      <c r="EL28" s="54">
        <v>15397</v>
      </c>
      <c r="EN28" s="21"/>
      <c r="EO28" s="21">
        <v>20</v>
      </c>
      <c r="EP28" s="48">
        <v>9776264.7799999993</v>
      </c>
      <c r="EQ28" s="52">
        <v>47.3</v>
      </c>
      <c r="ER28" s="48">
        <v>22718576</v>
      </c>
      <c r="ES28" s="54">
        <v>15397</v>
      </c>
      <c r="EU28" s="21"/>
      <c r="EV28" s="28">
        <v>20</v>
      </c>
      <c r="EW28" s="48">
        <v>9776264.7799999993</v>
      </c>
      <c r="EX28" s="52">
        <v>47.3</v>
      </c>
      <c r="EY28" s="48">
        <v>22718576</v>
      </c>
      <c r="EZ28" s="54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</row>
    <row r="29" spans="1:351" x14ac:dyDescent="0.25">
      <c r="A29" s="25">
        <v>21</v>
      </c>
      <c r="B29" s="46">
        <v>2018</v>
      </c>
      <c r="C29" s="47">
        <v>2763738.97</v>
      </c>
      <c r="D29" s="48">
        <v>18777726</v>
      </c>
      <c r="E29" s="48">
        <v>10539984.59</v>
      </c>
      <c r="F29" s="49">
        <v>8474223.5</v>
      </c>
      <c r="G29" s="50">
        <v>69873</v>
      </c>
      <c r="H29" s="51">
        <v>6599.21</v>
      </c>
      <c r="I29" s="48">
        <v>40602319</v>
      </c>
      <c r="J29" s="52">
        <v>46.6</v>
      </c>
      <c r="K29" s="52">
        <v>350894.2</v>
      </c>
      <c r="L29" s="52">
        <v>283544.61</v>
      </c>
      <c r="M29" s="53">
        <v>197017.5</v>
      </c>
      <c r="N29" s="53">
        <v>103426.8</v>
      </c>
      <c r="O29" s="48">
        <v>22271453</v>
      </c>
      <c r="P29" s="54">
        <v>16087</v>
      </c>
      <c r="Q29" s="21"/>
      <c r="R29" s="21"/>
      <c r="S29" s="21">
        <v>21</v>
      </c>
      <c r="T29" s="47">
        <v>2763738.97</v>
      </c>
      <c r="U29" s="49">
        <v>8474223.5</v>
      </c>
      <c r="V29" s="50">
        <v>69873</v>
      </c>
      <c r="W29" s="21"/>
      <c r="X29" s="21"/>
      <c r="Y29" s="28">
        <v>21</v>
      </c>
      <c r="Z29" s="47">
        <v>2763738.97</v>
      </c>
      <c r="AA29" s="54">
        <v>8474223.5</v>
      </c>
      <c r="AB29" s="21"/>
      <c r="AC29" s="21"/>
      <c r="AD29" s="21">
        <v>21</v>
      </c>
      <c r="AE29" s="48">
        <v>18777726</v>
      </c>
      <c r="AF29" s="49">
        <v>8474223.5</v>
      </c>
      <c r="AG29" s="50">
        <v>69873</v>
      </c>
      <c r="AH29" s="51">
        <v>6599.21</v>
      </c>
      <c r="AI29" s="48">
        <v>40602319</v>
      </c>
      <c r="AJ29" s="52">
        <v>46.6</v>
      </c>
      <c r="AK29" s="52">
        <v>350894.2</v>
      </c>
      <c r="AL29" s="52">
        <v>283544.61</v>
      </c>
      <c r="AM29" s="53">
        <v>197017.5</v>
      </c>
      <c r="AN29" s="53">
        <v>103426.8</v>
      </c>
      <c r="AO29" s="21"/>
      <c r="AP29" s="21"/>
      <c r="AQ29" s="21">
        <v>21</v>
      </c>
      <c r="AR29" s="48">
        <v>18777726</v>
      </c>
      <c r="AS29" s="50">
        <v>69873</v>
      </c>
      <c r="AT29" s="51">
        <v>6599.21</v>
      </c>
      <c r="AU29" s="48">
        <v>40602319</v>
      </c>
      <c r="AV29" s="52">
        <v>46.6</v>
      </c>
      <c r="AW29" s="52">
        <v>350894.2</v>
      </c>
      <c r="AX29" s="52">
        <v>283544.61</v>
      </c>
      <c r="AY29" s="53">
        <v>197017.5</v>
      </c>
      <c r="AZ29" s="53">
        <v>103426.8</v>
      </c>
      <c r="BB29" s="21"/>
      <c r="BC29" s="21">
        <v>21</v>
      </c>
      <c r="BD29" s="48">
        <v>18777726</v>
      </c>
      <c r="BE29" s="50">
        <v>69873</v>
      </c>
      <c r="BF29" s="51">
        <v>6599.21</v>
      </c>
      <c r="BG29" s="48">
        <v>40602319</v>
      </c>
      <c r="BH29" s="52">
        <v>46.6</v>
      </c>
      <c r="BI29" s="52">
        <v>350894.2</v>
      </c>
      <c r="BJ29" s="52">
        <v>283544.61</v>
      </c>
      <c r="BK29" s="53">
        <v>103426.8</v>
      </c>
      <c r="BM29" s="21"/>
      <c r="BN29" s="21">
        <v>21</v>
      </c>
      <c r="BO29" s="48">
        <v>18777726</v>
      </c>
      <c r="BP29" s="51">
        <v>6599.21</v>
      </c>
      <c r="BQ29" s="48">
        <v>40602319</v>
      </c>
      <c r="BR29" s="52">
        <v>46.6</v>
      </c>
      <c r="BS29" s="52">
        <v>350894.2</v>
      </c>
      <c r="BT29" s="52">
        <v>283544.61</v>
      </c>
      <c r="BU29" s="53">
        <v>103426.8</v>
      </c>
      <c r="BW29" s="21"/>
      <c r="BX29" s="21">
        <v>21</v>
      </c>
      <c r="BY29" s="48">
        <v>18777726</v>
      </c>
      <c r="BZ29" s="51">
        <v>6599.21</v>
      </c>
      <c r="CA29" s="48">
        <v>40602319</v>
      </c>
      <c r="CB29" s="52">
        <v>46.6</v>
      </c>
      <c r="CC29" s="52">
        <v>283544.61</v>
      </c>
      <c r="CD29" s="53">
        <v>103426.8</v>
      </c>
      <c r="CF29" s="21"/>
      <c r="CG29" s="21">
        <v>21</v>
      </c>
      <c r="CH29" s="48">
        <v>18777726</v>
      </c>
      <c r="CI29" s="51">
        <v>6599.21</v>
      </c>
      <c r="CJ29" s="48">
        <v>40602319</v>
      </c>
      <c r="CK29" s="52">
        <v>46.6</v>
      </c>
      <c r="CL29" s="52">
        <v>283544.61</v>
      </c>
      <c r="CM29" s="53"/>
      <c r="CN29" s="21"/>
      <c r="CO29" s="21"/>
      <c r="CP29" s="21">
        <v>21</v>
      </c>
      <c r="CQ29" s="48">
        <v>18777726</v>
      </c>
      <c r="CR29" s="48">
        <v>40602319</v>
      </c>
      <c r="CS29" s="52">
        <v>46.6</v>
      </c>
      <c r="CT29" s="52">
        <v>283544.61</v>
      </c>
      <c r="CU29" s="21"/>
      <c r="CV29" s="21"/>
      <c r="CW29" s="28">
        <v>21</v>
      </c>
      <c r="CX29" s="48">
        <v>18777726</v>
      </c>
      <c r="CY29" s="48">
        <v>40602319</v>
      </c>
      <c r="CZ29" s="52">
        <v>46.6</v>
      </c>
      <c r="DA29" s="76"/>
      <c r="DB29" s="21"/>
      <c r="DC29" s="21"/>
      <c r="DD29" s="21">
        <v>21</v>
      </c>
      <c r="DE29" s="48">
        <v>10539984.59</v>
      </c>
      <c r="DF29" s="49">
        <v>8474223.5</v>
      </c>
      <c r="DG29" s="50">
        <v>69873</v>
      </c>
      <c r="DH29" s="51">
        <v>6599.21</v>
      </c>
      <c r="DI29" s="48">
        <v>40602319</v>
      </c>
      <c r="DJ29" s="52">
        <v>46.6</v>
      </c>
      <c r="DK29" s="52">
        <v>350894.2</v>
      </c>
      <c r="DL29" s="52">
        <v>283544.61</v>
      </c>
      <c r="DM29" s="53">
        <v>197017.5</v>
      </c>
      <c r="DN29" s="53">
        <v>103426.8</v>
      </c>
      <c r="DO29" s="48">
        <v>22271453</v>
      </c>
      <c r="DP29" s="54">
        <v>16087</v>
      </c>
      <c r="DQ29" s="21"/>
      <c r="DR29" s="21"/>
      <c r="DS29" s="21">
        <v>21</v>
      </c>
      <c r="DT29" s="48">
        <v>10539984.59</v>
      </c>
      <c r="DU29" s="49">
        <v>8474223.5</v>
      </c>
      <c r="DV29" s="50">
        <v>69873</v>
      </c>
      <c r="DW29" s="51">
        <v>6599.21</v>
      </c>
      <c r="DX29" s="48">
        <v>40602319</v>
      </c>
      <c r="DY29" s="52">
        <v>46.6</v>
      </c>
      <c r="DZ29" s="52">
        <v>283544.61</v>
      </c>
      <c r="EA29" s="53">
        <v>197017.5</v>
      </c>
      <c r="EB29" s="53">
        <v>103426.8</v>
      </c>
      <c r="EC29" s="48">
        <v>22271453</v>
      </c>
      <c r="ED29" s="54">
        <v>16087</v>
      </c>
      <c r="EF29" s="21"/>
      <c r="EG29" s="21">
        <v>21</v>
      </c>
      <c r="EH29" s="48">
        <v>10539984.59</v>
      </c>
      <c r="EI29" s="48">
        <v>40602319</v>
      </c>
      <c r="EJ29" s="52">
        <v>46.6</v>
      </c>
      <c r="EK29" s="48">
        <v>22271453</v>
      </c>
      <c r="EL29" s="54">
        <v>16087</v>
      </c>
      <c r="EN29" s="21"/>
      <c r="EO29" s="21">
        <v>21</v>
      </c>
      <c r="EP29" s="48">
        <v>10539984.59</v>
      </c>
      <c r="EQ29" s="52">
        <v>46.6</v>
      </c>
      <c r="ER29" s="48">
        <v>22271453</v>
      </c>
      <c r="ES29" s="54">
        <v>16087</v>
      </c>
      <c r="EU29" s="21"/>
      <c r="EV29" s="28">
        <v>21</v>
      </c>
      <c r="EW29" s="48">
        <v>10539984.59</v>
      </c>
      <c r="EX29" s="52">
        <v>46.6</v>
      </c>
      <c r="EY29" s="48">
        <v>22271453</v>
      </c>
      <c r="EZ29" s="54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</row>
    <row r="30" spans="1:351" x14ac:dyDescent="0.25">
      <c r="A30" s="25">
        <v>22</v>
      </c>
      <c r="B30" s="46">
        <v>2019</v>
      </c>
      <c r="C30" s="47">
        <v>2960255.9</v>
      </c>
      <c r="D30" s="48">
        <v>19797064.300000001</v>
      </c>
      <c r="E30" s="48">
        <v>11517283.460000001</v>
      </c>
      <c r="F30" s="49">
        <v>8681822.8000000007</v>
      </c>
      <c r="G30" s="50">
        <v>93903</v>
      </c>
      <c r="H30" s="51">
        <v>6602.8618181818174</v>
      </c>
      <c r="I30" s="48">
        <v>61757746</v>
      </c>
      <c r="J30" s="52">
        <v>37.799999999999997</v>
      </c>
      <c r="K30" s="52">
        <v>398462.4</v>
      </c>
      <c r="L30" s="52">
        <v>565805.88</v>
      </c>
      <c r="M30" s="53">
        <v>184295.2</v>
      </c>
      <c r="N30" s="53">
        <v>107348.1</v>
      </c>
      <c r="O30" s="48">
        <v>26580520</v>
      </c>
      <c r="P30" s="54">
        <v>16843</v>
      </c>
      <c r="Q30" s="21"/>
      <c r="R30" s="21"/>
      <c r="S30" s="21">
        <v>22</v>
      </c>
      <c r="T30" s="47">
        <v>2960255.9</v>
      </c>
      <c r="U30" s="49">
        <v>8681822.8000000007</v>
      </c>
      <c r="V30" s="50">
        <v>93903</v>
      </c>
      <c r="W30" s="21"/>
      <c r="X30" s="21"/>
      <c r="Y30" s="28">
        <v>22</v>
      </c>
      <c r="Z30" s="47">
        <v>2960255.9</v>
      </c>
      <c r="AA30" s="54">
        <v>8681822.8000000007</v>
      </c>
      <c r="AB30" s="21"/>
      <c r="AC30" s="21"/>
      <c r="AD30" s="21">
        <v>22</v>
      </c>
      <c r="AE30" s="48">
        <v>19797064.300000001</v>
      </c>
      <c r="AF30" s="49">
        <v>8681822.8000000007</v>
      </c>
      <c r="AG30" s="50">
        <v>93903</v>
      </c>
      <c r="AH30" s="51">
        <v>6602.8618181818174</v>
      </c>
      <c r="AI30" s="48">
        <v>61757746</v>
      </c>
      <c r="AJ30" s="52">
        <v>37.799999999999997</v>
      </c>
      <c r="AK30" s="52">
        <v>398462.4</v>
      </c>
      <c r="AL30" s="52">
        <v>565805.88</v>
      </c>
      <c r="AM30" s="53">
        <v>184295.2</v>
      </c>
      <c r="AN30" s="53">
        <v>107348.1</v>
      </c>
      <c r="AO30" s="21"/>
      <c r="AP30" s="21"/>
      <c r="AQ30" s="21">
        <v>22</v>
      </c>
      <c r="AR30" s="48">
        <v>19797064.300000001</v>
      </c>
      <c r="AS30" s="50">
        <v>93903</v>
      </c>
      <c r="AT30" s="51">
        <v>6602.8618181818174</v>
      </c>
      <c r="AU30" s="48">
        <v>61757746</v>
      </c>
      <c r="AV30" s="52">
        <v>37.799999999999997</v>
      </c>
      <c r="AW30" s="52">
        <v>398462.4</v>
      </c>
      <c r="AX30" s="52">
        <v>565805.88</v>
      </c>
      <c r="AY30" s="53">
        <v>184295.2</v>
      </c>
      <c r="AZ30" s="53">
        <v>107348.1</v>
      </c>
      <c r="BB30" s="21"/>
      <c r="BC30" s="21">
        <v>22</v>
      </c>
      <c r="BD30" s="48">
        <v>19797064.300000001</v>
      </c>
      <c r="BE30" s="50">
        <v>93903</v>
      </c>
      <c r="BF30" s="51">
        <v>6602.8618181818174</v>
      </c>
      <c r="BG30" s="48">
        <v>61757746</v>
      </c>
      <c r="BH30" s="52">
        <v>37.799999999999997</v>
      </c>
      <c r="BI30" s="52">
        <v>398462.4</v>
      </c>
      <c r="BJ30" s="52">
        <v>565805.88</v>
      </c>
      <c r="BK30" s="53">
        <v>107348.1</v>
      </c>
      <c r="BM30" s="21"/>
      <c r="BN30" s="21">
        <v>22</v>
      </c>
      <c r="BO30" s="48">
        <v>19797064.300000001</v>
      </c>
      <c r="BP30" s="51">
        <v>6602.8618181818174</v>
      </c>
      <c r="BQ30" s="48">
        <v>61757746</v>
      </c>
      <c r="BR30" s="52">
        <v>37.799999999999997</v>
      </c>
      <c r="BS30" s="52">
        <v>398462.4</v>
      </c>
      <c r="BT30" s="52">
        <v>565805.88</v>
      </c>
      <c r="BU30" s="53">
        <v>107348.1</v>
      </c>
      <c r="BW30" s="21"/>
      <c r="BX30" s="21">
        <v>22</v>
      </c>
      <c r="BY30" s="48">
        <v>19797064.300000001</v>
      </c>
      <c r="BZ30" s="51">
        <v>6602.8618181818174</v>
      </c>
      <c r="CA30" s="48">
        <v>61757746</v>
      </c>
      <c r="CB30" s="52">
        <v>37.799999999999997</v>
      </c>
      <c r="CC30" s="52">
        <v>565805.88</v>
      </c>
      <c r="CD30" s="53">
        <v>107348.1</v>
      </c>
      <c r="CF30" s="21"/>
      <c r="CG30" s="21">
        <v>22</v>
      </c>
      <c r="CH30" s="48">
        <v>19797064.300000001</v>
      </c>
      <c r="CI30" s="51">
        <v>6602.8618181818174</v>
      </c>
      <c r="CJ30" s="48">
        <v>61757746</v>
      </c>
      <c r="CK30" s="52">
        <v>37.799999999999997</v>
      </c>
      <c r="CL30" s="52">
        <v>565805.88</v>
      </c>
      <c r="CM30" s="53"/>
      <c r="CN30" s="21"/>
      <c r="CO30" s="21"/>
      <c r="CP30" s="21">
        <v>22</v>
      </c>
      <c r="CQ30" s="48">
        <v>19797064.300000001</v>
      </c>
      <c r="CR30" s="48">
        <v>61757746</v>
      </c>
      <c r="CS30" s="52">
        <v>37.799999999999997</v>
      </c>
      <c r="CT30" s="52">
        <v>565805.88</v>
      </c>
      <c r="CU30" s="21"/>
      <c r="CV30" s="21"/>
      <c r="CW30" s="28">
        <v>22</v>
      </c>
      <c r="CX30" s="48">
        <v>19797064.300000001</v>
      </c>
      <c r="CY30" s="48">
        <v>61757746</v>
      </c>
      <c r="CZ30" s="52">
        <v>37.799999999999997</v>
      </c>
      <c r="DA30" s="76"/>
      <c r="DB30" s="21"/>
      <c r="DC30" s="21"/>
      <c r="DD30" s="21">
        <v>22</v>
      </c>
      <c r="DE30" s="48">
        <v>11517283.460000001</v>
      </c>
      <c r="DF30" s="49">
        <v>8681822.8000000007</v>
      </c>
      <c r="DG30" s="50">
        <v>93903</v>
      </c>
      <c r="DH30" s="51">
        <v>6602.8618181818174</v>
      </c>
      <c r="DI30" s="48">
        <v>61757746</v>
      </c>
      <c r="DJ30" s="52">
        <v>37.799999999999997</v>
      </c>
      <c r="DK30" s="52">
        <v>398462.4</v>
      </c>
      <c r="DL30" s="52">
        <v>565805.88</v>
      </c>
      <c r="DM30" s="53">
        <v>184295.2</v>
      </c>
      <c r="DN30" s="53">
        <v>107348.1</v>
      </c>
      <c r="DO30" s="48">
        <v>26580520</v>
      </c>
      <c r="DP30" s="54">
        <v>16843</v>
      </c>
      <c r="DQ30" s="21"/>
      <c r="DR30" s="21"/>
      <c r="DS30" s="21">
        <v>22</v>
      </c>
      <c r="DT30" s="48">
        <v>11517283.460000001</v>
      </c>
      <c r="DU30" s="49">
        <v>8681822.8000000007</v>
      </c>
      <c r="DV30" s="50">
        <v>93903</v>
      </c>
      <c r="DW30" s="51">
        <v>6602.8618181818174</v>
      </c>
      <c r="DX30" s="48">
        <v>61757746</v>
      </c>
      <c r="DY30" s="52">
        <v>37.799999999999997</v>
      </c>
      <c r="DZ30" s="52">
        <v>565805.88</v>
      </c>
      <c r="EA30" s="53">
        <v>184295.2</v>
      </c>
      <c r="EB30" s="53">
        <v>107348.1</v>
      </c>
      <c r="EC30" s="48">
        <v>26580520</v>
      </c>
      <c r="ED30" s="54">
        <v>16843</v>
      </c>
      <c r="EF30" s="21"/>
      <c r="EG30" s="21">
        <v>22</v>
      </c>
      <c r="EH30" s="48">
        <v>11517283.460000001</v>
      </c>
      <c r="EI30" s="48">
        <v>61757746</v>
      </c>
      <c r="EJ30" s="52">
        <v>37.799999999999997</v>
      </c>
      <c r="EK30" s="48">
        <v>26580520</v>
      </c>
      <c r="EL30" s="54">
        <v>16843</v>
      </c>
      <c r="EN30" s="21"/>
      <c r="EO30" s="21">
        <v>22</v>
      </c>
      <c r="EP30" s="48">
        <v>11517283.460000001</v>
      </c>
      <c r="EQ30" s="52">
        <v>37.799999999999997</v>
      </c>
      <c r="ER30" s="48">
        <v>26580520</v>
      </c>
      <c r="ES30" s="54">
        <v>16843</v>
      </c>
      <c r="EU30" s="21"/>
      <c r="EV30" s="28">
        <v>22</v>
      </c>
      <c r="EW30" s="48">
        <v>11517283.460000001</v>
      </c>
      <c r="EX30" s="52">
        <v>37.799999999999997</v>
      </c>
      <c r="EY30" s="48">
        <v>26580520</v>
      </c>
      <c r="EZ30" s="54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</row>
    <row r="31" spans="1:351" x14ac:dyDescent="0.25">
      <c r="A31" s="25">
        <v>23</v>
      </c>
      <c r="B31" s="46">
        <v>2020</v>
      </c>
      <c r="C31" s="47">
        <v>3839394.42</v>
      </c>
      <c r="D31" s="48">
        <v>19856674.5</v>
      </c>
      <c r="E31" s="48">
        <v>11872014.630000001</v>
      </c>
      <c r="F31" s="49">
        <v>8889422.0999999996</v>
      </c>
      <c r="G31" s="50">
        <v>126244</v>
      </c>
      <c r="H31" s="51">
        <v>6606.5136363636357</v>
      </c>
      <c r="I31" s="48">
        <v>66739526</v>
      </c>
      <c r="J31" s="48">
        <v>39</v>
      </c>
      <c r="K31" s="52">
        <v>427329.34</v>
      </c>
      <c r="L31" s="52">
        <v>626603.39</v>
      </c>
      <c r="M31" s="53">
        <v>135211</v>
      </c>
      <c r="N31" s="53">
        <v>102899.2</v>
      </c>
      <c r="O31" s="48">
        <v>30364225</v>
      </c>
      <c r="P31" s="54">
        <v>17841</v>
      </c>
      <c r="Q31" s="21"/>
      <c r="R31" s="21"/>
      <c r="S31" s="21">
        <v>23</v>
      </c>
      <c r="T31" s="47">
        <v>3839394.42</v>
      </c>
      <c r="U31" s="49">
        <v>8889422.0999999996</v>
      </c>
      <c r="V31" s="50">
        <v>126244</v>
      </c>
      <c r="W31" s="21"/>
      <c r="X31" s="21"/>
      <c r="Y31" s="28">
        <v>23</v>
      </c>
      <c r="Z31" s="47">
        <v>3839394.42</v>
      </c>
      <c r="AA31" s="54">
        <v>8889422.0999999996</v>
      </c>
      <c r="AB31" s="21"/>
      <c r="AC31" s="21"/>
      <c r="AD31" s="21">
        <v>23</v>
      </c>
      <c r="AE31" s="48">
        <v>19856674.5</v>
      </c>
      <c r="AF31" s="49">
        <v>8889422.0999999996</v>
      </c>
      <c r="AG31" s="50">
        <v>126244</v>
      </c>
      <c r="AH31" s="51">
        <v>6606.5136363636357</v>
      </c>
      <c r="AI31" s="48">
        <v>66739526</v>
      </c>
      <c r="AJ31" s="48">
        <v>39</v>
      </c>
      <c r="AK31" s="52">
        <v>427329.34</v>
      </c>
      <c r="AL31" s="52">
        <v>626603.39</v>
      </c>
      <c r="AM31" s="53">
        <v>135211</v>
      </c>
      <c r="AN31" s="53">
        <v>102899.2</v>
      </c>
      <c r="AO31" s="21"/>
      <c r="AP31" s="21"/>
      <c r="AQ31" s="21">
        <v>23</v>
      </c>
      <c r="AR31" s="48">
        <v>19856674.5</v>
      </c>
      <c r="AS31" s="50">
        <v>126244</v>
      </c>
      <c r="AT31" s="51">
        <v>6606.5136363636357</v>
      </c>
      <c r="AU31" s="48">
        <v>66739526</v>
      </c>
      <c r="AV31" s="48">
        <v>39</v>
      </c>
      <c r="AW31" s="52">
        <v>427329.34</v>
      </c>
      <c r="AX31" s="52">
        <v>626603.39</v>
      </c>
      <c r="AY31" s="53">
        <v>135211</v>
      </c>
      <c r="AZ31" s="53">
        <v>102899.2</v>
      </c>
      <c r="BB31" s="21"/>
      <c r="BC31" s="21">
        <v>23</v>
      </c>
      <c r="BD31" s="48">
        <v>19856674.5</v>
      </c>
      <c r="BE31" s="50">
        <v>126244</v>
      </c>
      <c r="BF31" s="51">
        <v>6606.5136363636357</v>
      </c>
      <c r="BG31" s="48">
        <v>66739526</v>
      </c>
      <c r="BH31" s="48">
        <v>39</v>
      </c>
      <c r="BI31" s="52">
        <v>427329.34</v>
      </c>
      <c r="BJ31" s="52">
        <v>626603.39</v>
      </c>
      <c r="BK31" s="53">
        <v>102899.2</v>
      </c>
      <c r="BM31" s="21"/>
      <c r="BN31" s="21">
        <v>23</v>
      </c>
      <c r="BO31" s="48">
        <v>19856674.5</v>
      </c>
      <c r="BP31" s="51">
        <v>6606.5136363636357</v>
      </c>
      <c r="BQ31" s="48">
        <v>66739526</v>
      </c>
      <c r="BR31" s="48">
        <v>39</v>
      </c>
      <c r="BS31" s="52">
        <v>427329.34</v>
      </c>
      <c r="BT31" s="52">
        <v>626603.39</v>
      </c>
      <c r="BU31" s="53">
        <v>102899.2</v>
      </c>
      <c r="BW31" s="21"/>
      <c r="BX31" s="21">
        <v>23</v>
      </c>
      <c r="BY31" s="48">
        <v>19856674.5</v>
      </c>
      <c r="BZ31" s="51">
        <v>6606.5136363636357</v>
      </c>
      <c r="CA31" s="48">
        <v>66739526</v>
      </c>
      <c r="CB31" s="48">
        <v>39</v>
      </c>
      <c r="CC31" s="52">
        <v>626603.39</v>
      </c>
      <c r="CD31" s="53">
        <v>102899.2</v>
      </c>
      <c r="CF31" s="21"/>
      <c r="CG31" s="21">
        <v>23</v>
      </c>
      <c r="CH31" s="48">
        <v>19856674.5</v>
      </c>
      <c r="CI31" s="51">
        <v>6606.5136363636357</v>
      </c>
      <c r="CJ31" s="48">
        <v>66739526</v>
      </c>
      <c r="CK31" s="48">
        <v>39</v>
      </c>
      <c r="CL31" s="52">
        <v>626603.39</v>
      </c>
      <c r="CM31" s="53"/>
      <c r="CN31" s="21"/>
      <c r="CO31" s="21"/>
      <c r="CP31" s="21">
        <v>23</v>
      </c>
      <c r="CQ31" s="48">
        <v>19856674.5</v>
      </c>
      <c r="CR31" s="48">
        <v>66739526</v>
      </c>
      <c r="CS31" s="48">
        <v>39</v>
      </c>
      <c r="CT31" s="52">
        <v>626603.39</v>
      </c>
      <c r="CU31" s="21"/>
      <c r="CV31" s="21"/>
      <c r="CW31" s="28">
        <v>23</v>
      </c>
      <c r="CX31" s="48">
        <v>19856674.5</v>
      </c>
      <c r="CY31" s="48">
        <v>66739526</v>
      </c>
      <c r="CZ31" s="48">
        <v>39</v>
      </c>
      <c r="DA31" s="76"/>
      <c r="DB31" s="21"/>
      <c r="DC31" s="21"/>
      <c r="DD31" s="21">
        <v>23</v>
      </c>
      <c r="DE31" s="48">
        <v>11872014.630000001</v>
      </c>
      <c r="DF31" s="49">
        <v>8889422.0999999996</v>
      </c>
      <c r="DG31" s="50">
        <v>126244</v>
      </c>
      <c r="DH31" s="51">
        <v>6606.5136363636357</v>
      </c>
      <c r="DI31" s="48">
        <v>66739526</v>
      </c>
      <c r="DJ31" s="48">
        <v>39</v>
      </c>
      <c r="DK31" s="52">
        <v>427329.34</v>
      </c>
      <c r="DL31" s="52">
        <v>626603.39</v>
      </c>
      <c r="DM31" s="53">
        <v>135211</v>
      </c>
      <c r="DN31" s="53">
        <v>102899.2</v>
      </c>
      <c r="DO31" s="48">
        <v>30364225</v>
      </c>
      <c r="DP31" s="54">
        <v>17841</v>
      </c>
      <c r="DQ31" s="21"/>
      <c r="DR31" s="21"/>
      <c r="DS31" s="21">
        <v>23</v>
      </c>
      <c r="DT31" s="48">
        <v>11872014.630000001</v>
      </c>
      <c r="DU31" s="49">
        <v>8889422.0999999996</v>
      </c>
      <c r="DV31" s="50">
        <v>126244</v>
      </c>
      <c r="DW31" s="51">
        <v>6606.5136363636357</v>
      </c>
      <c r="DX31" s="48">
        <v>66739526</v>
      </c>
      <c r="DY31" s="48">
        <v>39</v>
      </c>
      <c r="DZ31" s="52">
        <v>626603.39</v>
      </c>
      <c r="EA31" s="53">
        <v>135211</v>
      </c>
      <c r="EB31" s="53">
        <v>102899.2</v>
      </c>
      <c r="EC31" s="48">
        <v>30364225</v>
      </c>
      <c r="ED31" s="54">
        <v>17841</v>
      </c>
      <c r="EF31" s="21"/>
      <c r="EG31" s="21">
        <v>23</v>
      </c>
      <c r="EH31" s="48">
        <v>11872014.630000001</v>
      </c>
      <c r="EI31" s="48">
        <v>66739526</v>
      </c>
      <c r="EJ31" s="48">
        <v>39</v>
      </c>
      <c r="EK31" s="48">
        <v>30364225</v>
      </c>
      <c r="EL31" s="54">
        <v>17841</v>
      </c>
      <c r="EN31" s="21"/>
      <c r="EO31" s="21">
        <v>23</v>
      </c>
      <c r="EP31" s="48">
        <v>11872014.630000001</v>
      </c>
      <c r="EQ31" s="48">
        <v>39</v>
      </c>
      <c r="ER31" s="48">
        <v>30364225</v>
      </c>
      <c r="ES31" s="54">
        <v>17841</v>
      </c>
      <c r="EU31" s="21"/>
      <c r="EV31" s="28">
        <v>23</v>
      </c>
      <c r="EW31" s="48">
        <v>11872014.630000001</v>
      </c>
      <c r="EX31" s="48">
        <v>39</v>
      </c>
      <c r="EY31" s="48">
        <v>30364225</v>
      </c>
      <c r="EZ31" s="54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</row>
    <row r="32" spans="1:351" x14ac:dyDescent="0.25">
      <c r="A32" s="25">
        <v>24</v>
      </c>
      <c r="B32" s="46">
        <v>2021</v>
      </c>
      <c r="C32" s="55">
        <v>4868342.13</v>
      </c>
      <c r="D32" s="48">
        <v>21836984.32</v>
      </c>
      <c r="E32" s="48">
        <v>13479555.33</v>
      </c>
      <c r="F32" s="49">
        <v>9097021.4000000004</v>
      </c>
      <c r="G32" s="50">
        <v>103800</v>
      </c>
      <c r="H32" s="51">
        <v>6610.1654545454548</v>
      </c>
      <c r="I32" s="48">
        <v>71721306</v>
      </c>
      <c r="J32" s="52">
        <v>40.5</v>
      </c>
      <c r="K32" s="52">
        <v>460696.31</v>
      </c>
      <c r="L32" s="52">
        <v>795297</v>
      </c>
      <c r="M32" s="53">
        <v>205600</v>
      </c>
      <c r="N32" s="53">
        <v>129000</v>
      </c>
      <c r="O32" s="48">
        <v>37955281</v>
      </c>
      <c r="P32" s="54">
        <v>18029</v>
      </c>
      <c r="Q32" s="21"/>
      <c r="R32" s="21"/>
      <c r="S32" s="21">
        <v>24</v>
      </c>
      <c r="T32" s="55">
        <v>4868342.13</v>
      </c>
      <c r="U32" s="49">
        <v>9097021.4000000004</v>
      </c>
      <c r="V32" s="50">
        <v>103800</v>
      </c>
      <c r="W32" s="21"/>
      <c r="X32" s="21"/>
      <c r="Y32" s="28">
        <v>24</v>
      </c>
      <c r="Z32" s="55">
        <v>4868342.13</v>
      </c>
      <c r="AA32" s="54">
        <v>9097021.4000000004</v>
      </c>
      <c r="AB32" s="21"/>
      <c r="AC32" s="21"/>
      <c r="AD32" s="21">
        <v>24</v>
      </c>
      <c r="AE32" s="48">
        <v>21836984.32</v>
      </c>
      <c r="AF32" s="49">
        <v>9097021.4000000004</v>
      </c>
      <c r="AG32" s="50">
        <v>103800</v>
      </c>
      <c r="AH32" s="51">
        <v>6610.1654545454548</v>
      </c>
      <c r="AI32" s="48">
        <v>71721306</v>
      </c>
      <c r="AJ32" s="52">
        <v>40.5</v>
      </c>
      <c r="AK32" s="52">
        <v>460696.31</v>
      </c>
      <c r="AL32" s="52">
        <v>795297</v>
      </c>
      <c r="AM32" s="53">
        <v>205600</v>
      </c>
      <c r="AN32" s="53">
        <v>129000</v>
      </c>
      <c r="AO32" s="21"/>
      <c r="AP32" s="21"/>
      <c r="AQ32" s="21">
        <v>24</v>
      </c>
      <c r="AR32" s="48">
        <v>21836984.32</v>
      </c>
      <c r="AS32" s="50">
        <v>103800</v>
      </c>
      <c r="AT32" s="51">
        <v>6610.1654545454548</v>
      </c>
      <c r="AU32" s="48">
        <v>71721306</v>
      </c>
      <c r="AV32" s="52">
        <v>40.5</v>
      </c>
      <c r="AW32" s="52">
        <v>460696.31</v>
      </c>
      <c r="AX32" s="52">
        <v>795297</v>
      </c>
      <c r="AY32" s="53">
        <v>205600</v>
      </c>
      <c r="AZ32" s="53">
        <v>129000</v>
      </c>
      <c r="BB32" s="21"/>
      <c r="BC32" s="21">
        <v>24</v>
      </c>
      <c r="BD32" s="48">
        <v>21836984.32</v>
      </c>
      <c r="BE32" s="50">
        <v>103800</v>
      </c>
      <c r="BF32" s="51">
        <v>6610.1654545454548</v>
      </c>
      <c r="BG32" s="48">
        <v>71721306</v>
      </c>
      <c r="BH32" s="52">
        <v>40.5</v>
      </c>
      <c r="BI32" s="52">
        <v>460696.31</v>
      </c>
      <c r="BJ32" s="52">
        <v>795297</v>
      </c>
      <c r="BK32" s="53">
        <v>129000</v>
      </c>
      <c r="BM32" s="21"/>
      <c r="BN32" s="21">
        <v>24</v>
      </c>
      <c r="BO32" s="48">
        <v>21836984.32</v>
      </c>
      <c r="BP32" s="51">
        <v>6610.1654545454548</v>
      </c>
      <c r="BQ32" s="48">
        <v>71721306</v>
      </c>
      <c r="BR32" s="52">
        <v>40.5</v>
      </c>
      <c r="BS32" s="52">
        <v>460696.31</v>
      </c>
      <c r="BT32" s="52">
        <v>795297</v>
      </c>
      <c r="BU32" s="53">
        <v>129000</v>
      </c>
      <c r="BW32" s="21"/>
      <c r="BX32" s="21">
        <v>24</v>
      </c>
      <c r="BY32" s="48">
        <v>21836984.32</v>
      </c>
      <c r="BZ32" s="51">
        <v>6610.1654545454548</v>
      </c>
      <c r="CA32" s="48">
        <v>71721306</v>
      </c>
      <c r="CB32" s="52">
        <v>40.5</v>
      </c>
      <c r="CC32" s="52">
        <v>795297</v>
      </c>
      <c r="CD32" s="53">
        <v>129000</v>
      </c>
      <c r="CF32" s="21"/>
      <c r="CG32" s="21">
        <v>24</v>
      </c>
      <c r="CH32" s="48">
        <v>21836984.32</v>
      </c>
      <c r="CI32" s="51">
        <v>6610.1654545454548</v>
      </c>
      <c r="CJ32" s="48">
        <v>71721306</v>
      </c>
      <c r="CK32" s="52">
        <v>40.5</v>
      </c>
      <c r="CL32" s="52">
        <v>795297</v>
      </c>
      <c r="CM32" s="53"/>
      <c r="CN32" s="21"/>
      <c r="CO32" s="21"/>
      <c r="CP32" s="21">
        <v>24</v>
      </c>
      <c r="CQ32" s="48">
        <v>21836984.32</v>
      </c>
      <c r="CR32" s="48">
        <v>71721306</v>
      </c>
      <c r="CS32" s="52">
        <v>40.5</v>
      </c>
      <c r="CT32" s="52">
        <v>795297</v>
      </c>
      <c r="CU32" s="21"/>
      <c r="CV32" s="21"/>
      <c r="CW32" s="28">
        <v>24</v>
      </c>
      <c r="CX32" s="48">
        <v>21836984.32</v>
      </c>
      <c r="CY32" s="48">
        <v>71721306</v>
      </c>
      <c r="CZ32" s="52">
        <v>40.5</v>
      </c>
      <c r="DA32" s="76"/>
      <c r="DB32" s="21"/>
      <c r="DC32" s="21"/>
      <c r="DD32" s="21">
        <v>24</v>
      </c>
      <c r="DE32" s="48">
        <v>13479555.33</v>
      </c>
      <c r="DF32" s="49">
        <v>9097021.4000000004</v>
      </c>
      <c r="DG32" s="50">
        <v>103800</v>
      </c>
      <c r="DH32" s="51">
        <v>6610.1654545454548</v>
      </c>
      <c r="DI32" s="48">
        <v>71721306</v>
      </c>
      <c r="DJ32" s="52">
        <v>40.5</v>
      </c>
      <c r="DK32" s="52">
        <v>460696.31</v>
      </c>
      <c r="DL32" s="52">
        <v>795297</v>
      </c>
      <c r="DM32" s="53">
        <v>205600</v>
      </c>
      <c r="DN32" s="53">
        <v>129000</v>
      </c>
      <c r="DO32" s="48">
        <v>37955281</v>
      </c>
      <c r="DP32" s="54">
        <v>18029</v>
      </c>
      <c r="DQ32" s="21"/>
      <c r="DR32" s="21"/>
      <c r="DS32" s="21">
        <v>24</v>
      </c>
      <c r="DT32" s="48">
        <v>13479555.33</v>
      </c>
      <c r="DU32" s="49">
        <v>9097021.4000000004</v>
      </c>
      <c r="DV32" s="50">
        <v>103800</v>
      </c>
      <c r="DW32" s="51">
        <v>6610.1654545454548</v>
      </c>
      <c r="DX32" s="48">
        <v>71721306</v>
      </c>
      <c r="DY32" s="52">
        <v>40.5</v>
      </c>
      <c r="DZ32" s="52">
        <v>795297</v>
      </c>
      <c r="EA32" s="53">
        <v>205600</v>
      </c>
      <c r="EB32" s="53">
        <v>129000</v>
      </c>
      <c r="EC32" s="48">
        <v>37955281</v>
      </c>
      <c r="ED32" s="54">
        <v>18029</v>
      </c>
      <c r="EF32" s="21"/>
      <c r="EG32" s="21">
        <v>24</v>
      </c>
      <c r="EH32" s="48">
        <v>13479555.33</v>
      </c>
      <c r="EI32" s="48">
        <v>71721306</v>
      </c>
      <c r="EJ32" s="52">
        <v>40.5</v>
      </c>
      <c r="EK32" s="48">
        <v>37955281</v>
      </c>
      <c r="EL32" s="54">
        <v>18029</v>
      </c>
      <c r="EN32" s="21"/>
      <c r="EO32" s="21">
        <v>24</v>
      </c>
      <c r="EP32" s="48">
        <v>13479555.33</v>
      </c>
      <c r="EQ32" s="52">
        <v>40.5</v>
      </c>
      <c r="ER32" s="48">
        <v>37955281</v>
      </c>
      <c r="ES32" s="54">
        <v>18029</v>
      </c>
      <c r="EU32" s="21"/>
      <c r="EV32" s="28">
        <v>24</v>
      </c>
      <c r="EW32" s="48">
        <v>13479555.33</v>
      </c>
      <c r="EX32" s="52">
        <v>40.5</v>
      </c>
      <c r="EY32" s="48">
        <v>37955281</v>
      </c>
      <c r="EZ32" s="54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</row>
    <row r="33" spans="1:351" ht="15.75" thickBot="1" x14ac:dyDescent="0.3">
      <c r="A33" s="25">
        <v>25</v>
      </c>
      <c r="B33" s="56">
        <v>2022</v>
      </c>
      <c r="C33" s="57">
        <v>5306169.8550000004</v>
      </c>
      <c r="D33" s="58">
        <v>23109899.859999999</v>
      </c>
      <c r="E33" s="58">
        <v>14145570.35</v>
      </c>
      <c r="F33" s="59">
        <v>9304620.6999999993</v>
      </c>
      <c r="G33" s="60">
        <v>115425</v>
      </c>
      <c r="H33" s="61">
        <v>6613.8172727272731</v>
      </c>
      <c r="I33" s="58">
        <v>76703086</v>
      </c>
      <c r="J33" s="58">
        <v>42</v>
      </c>
      <c r="K33" s="62">
        <v>494063.29</v>
      </c>
      <c r="L33" s="62">
        <v>963990.61</v>
      </c>
      <c r="M33" s="63">
        <v>295500</v>
      </c>
      <c r="N33" s="63">
        <v>133000</v>
      </c>
      <c r="O33" s="58">
        <v>42471959</v>
      </c>
      <c r="P33" s="64">
        <v>18714</v>
      </c>
      <c r="Q33" s="21"/>
      <c r="R33" s="21"/>
      <c r="S33" s="21">
        <v>25</v>
      </c>
      <c r="T33" s="57">
        <v>5306169.8550000004</v>
      </c>
      <c r="U33" s="59">
        <v>9304620.6999999993</v>
      </c>
      <c r="V33" s="60">
        <v>115425</v>
      </c>
      <c r="W33" s="21"/>
      <c r="X33" s="21"/>
      <c r="Y33" s="29">
        <v>25</v>
      </c>
      <c r="Z33" s="57">
        <v>5306169.8550000004</v>
      </c>
      <c r="AA33" s="64">
        <v>9304620.6999999993</v>
      </c>
      <c r="AB33" s="21"/>
      <c r="AC33" s="21"/>
      <c r="AD33" s="21">
        <v>25</v>
      </c>
      <c r="AE33" s="58">
        <v>23109899.859999999</v>
      </c>
      <c r="AF33" s="59">
        <v>9304620.6999999993</v>
      </c>
      <c r="AG33" s="60">
        <v>115425</v>
      </c>
      <c r="AH33" s="61">
        <v>6613.8172727272731</v>
      </c>
      <c r="AI33" s="58">
        <v>76703086</v>
      </c>
      <c r="AJ33" s="58">
        <v>42</v>
      </c>
      <c r="AK33" s="62">
        <v>494063.29</v>
      </c>
      <c r="AL33" s="62">
        <v>963990.61</v>
      </c>
      <c r="AM33" s="63">
        <v>295500</v>
      </c>
      <c r="AN33" s="63">
        <v>133000</v>
      </c>
      <c r="AO33" s="21"/>
      <c r="AP33" s="21"/>
      <c r="AQ33" s="21">
        <v>25</v>
      </c>
      <c r="AR33" s="58">
        <v>23109899.859999999</v>
      </c>
      <c r="AS33" s="60">
        <v>115425</v>
      </c>
      <c r="AT33" s="61">
        <v>6613.8172727272731</v>
      </c>
      <c r="AU33" s="58">
        <v>76703086</v>
      </c>
      <c r="AV33" s="58">
        <v>42</v>
      </c>
      <c r="AW33" s="62">
        <v>494063.29</v>
      </c>
      <c r="AX33" s="62">
        <v>963990.61</v>
      </c>
      <c r="AY33" s="63">
        <v>295500</v>
      </c>
      <c r="AZ33" s="63">
        <v>133000</v>
      </c>
      <c r="BB33" s="21"/>
      <c r="BC33" s="21">
        <v>25</v>
      </c>
      <c r="BD33" s="58">
        <v>23109899.859999999</v>
      </c>
      <c r="BE33" s="60">
        <v>115425</v>
      </c>
      <c r="BF33" s="61">
        <v>6613.8172727272731</v>
      </c>
      <c r="BG33" s="58">
        <v>76703086</v>
      </c>
      <c r="BH33" s="58">
        <v>42</v>
      </c>
      <c r="BI33" s="62">
        <v>494063.29</v>
      </c>
      <c r="BJ33" s="62">
        <v>963990.61</v>
      </c>
      <c r="BK33" s="63">
        <v>133000</v>
      </c>
      <c r="BM33" s="21"/>
      <c r="BN33" s="21">
        <v>25</v>
      </c>
      <c r="BO33" s="58">
        <v>23109899.859999999</v>
      </c>
      <c r="BP33" s="61">
        <v>6613.8172727272731</v>
      </c>
      <c r="BQ33" s="58">
        <v>76703086</v>
      </c>
      <c r="BR33" s="58">
        <v>42</v>
      </c>
      <c r="BS33" s="62">
        <v>494063.29</v>
      </c>
      <c r="BT33" s="62">
        <v>963990.61</v>
      </c>
      <c r="BU33" s="63">
        <v>133000</v>
      </c>
      <c r="BW33" s="21"/>
      <c r="BX33" s="21">
        <v>25</v>
      </c>
      <c r="BY33" s="58">
        <v>23109899.859999999</v>
      </c>
      <c r="BZ33" s="61">
        <v>6613.8172727272731</v>
      </c>
      <c r="CA33" s="58">
        <v>76703086</v>
      </c>
      <c r="CB33" s="58">
        <v>42</v>
      </c>
      <c r="CC33" s="62">
        <v>963990.61</v>
      </c>
      <c r="CD33" s="63">
        <v>133000</v>
      </c>
      <c r="CF33" s="21"/>
      <c r="CG33" s="21">
        <v>25</v>
      </c>
      <c r="CH33" s="58">
        <v>23109899.859999999</v>
      </c>
      <c r="CI33" s="61">
        <v>6613.8172727272731</v>
      </c>
      <c r="CJ33" s="58">
        <v>76703086</v>
      </c>
      <c r="CK33" s="58">
        <v>42</v>
      </c>
      <c r="CL33" s="62">
        <v>963990.61</v>
      </c>
      <c r="CM33" s="63"/>
      <c r="CN33" s="21"/>
      <c r="CO33" s="21"/>
      <c r="CP33" s="21">
        <v>25</v>
      </c>
      <c r="CQ33" s="58">
        <v>23109899.859999999</v>
      </c>
      <c r="CR33" s="58">
        <v>76703086</v>
      </c>
      <c r="CS33" s="58">
        <v>42</v>
      </c>
      <c r="CT33" s="62">
        <v>963990.61</v>
      </c>
      <c r="CU33" s="21"/>
      <c r="CV33" s="21"/>
      <c r="CW33" s="29">
        <v>25</v>
      </c>
      <c r="CX33" s="58">
        <v>23109899.859999999</v>
      </c>
      <c r="CY33" s="58">
        <v>76703086</v>
      </c>
      <c r="CZ33" s="58">
        <v>42</v>
      </c>
      <c r="DA33" s="77"/>
      <c r="DB33" s="21"/>
      <c r="DC33" s="21"/>
      <c r="DD33" s="21">
        <v>25</v>
      </c>
      <c r="DE33" s="58">
        <v>14145570.35</v>
      </c>
      <c r="DF33" s="59">
        <v>9304620.6999999993</v>
      </c>
      <c r="DG33" s="60">
        <v>115425</v>
      </c>
      <c r="DH33" s="61">
        <v>6613.8172727272731</v>
      </c>
      <c r="DI33" s="58">
        <v>76703086</v>
      </c>
      <c r="DJ33" s="58">
        <v>42</v>
      </c>
      <c r="DK33" s="62">
        <v>494063.29</v>
      </c>
      <c r="DL33" s="62">
        <v>963990.61</v>
      </c>
      <c r="DM33" s="63">
        <v>295500</v>
      </c>
      <c r="DN33" s="63">
        <v>133000</v>
      </c>
      <c r="DO33" s="58">
        <v>42471959</v>
      </c>
      <c r="DP33" s="64">
        <v>18714</v>
      </c>
      <c r="DQ33" s="21"/>
      <c r="DR33" s="21"/>
      <c r="DS33" s="21">
        <v>25</v>
      </c>
      <c r="DT33" s="58">
        <v>14145570.35</v>
      </c>
      <c r="DU33" s="59">
        <v>9304620.6999999993</v>
      </c>
      <c r="DV33" s="60">
        <v>115425</v>
      </c>
      <c r="DW33" s="61">
        <v>6613.8172727272731</v>
      </c>
      <c r="DX33" s="58">
        <v>76703086</v>
      </c>
      <c r="DY33" s="58">
        <v>42</v>
      </c>
      <c r="DZ33" s="62">
        <v>963990.61</v>
      </c>
      <c r="EA33" s="63">
        <v>295500</v>
      </c>
      <c r="EB33" s="63">
        <v>133000</v>
      </c>
      <c r="EC33" s="58">
        <v>42471959</v>
      </c>
      <c r="ED33" s="64">
        <v>18714</v>
      </c>
      <c r="EF33" s="21"/>
      <c r="EG33" s="21">
        <v>25</v>
      </c>
      <c r="EH33" s="58">
        <v>14145570.35</v>
      </c>
      <c r="EI33" s="58">
        <v>76703086</v>
      </c>
      <c r="EJ33" s="58">
        <v>42</v>
      </c>
      <c r="EK33" s="58">
        <v>42471959</v>
      </c>
      <c r="EL33" s="64">
        <v>18714</v>
      </c>
      <c r="EN33" s="21"/>
      <c r="EO33" s="21">
        <v>25</v>
      </c>
      <c r="EP33" s="58">
        <v>14145570.35</v>
      </c>
      <c r="EQ33" s="58">
        <v>42</v>
      </c>
      <c r="ER33" s="58">
        <v>42471959</v>
      </c>
      <c r="ES33" s="64">
        <v>18714</v>
      </c>
      <c r="EU33" s="21"/>
      <c r="EV33" s="29">
        <v>25</v>
      </c>
      <c r="EW33" s="58">
        <v>14145570.35</v>
      </c>
      <c r="EX33" s="58">
        <v>42</v>
      </c>
      <c r="EY33" s="58">
        <v>42471959</v>
      </c>
      <c r="EZ33" s="64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</row>
    <row r="34" spans="1:351" x14ac:dyDescent="0.25"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</row>
    <row r="35" spans="1:351" ht="15.75" thickBot="1" x14ac:dyDescent="0.3"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</row>
    <row r="36" spans="1:351" x14ac:dyDescent="0.25">
      <c r="Q36" s="21"/>
      <c r="R36" s="21"/>
      <c r="S36" s="5"/>
      <c r="T36" s="5" t="s">
        <v>30</v>
      </c>
      <c r="U36" s="5" t="s">
        <v>31</v>
      </c>
      <c r="V36" s="5" t="s">
        <v>32</v>
      </c>
      <c r="W36" s="21"/>
      <c r="X36" s="21"/>
      <c r="Y36" s="5"/>
      <c r="Z36" s="5" t="s">
        <v>30</v>
      </c>
      <c r="AA36" s="5" t="s">
        <v>31</v>
      </c>
      <c r="AB36" s="21"/>
      <c r="AC36" s="21"/>
      <c r="AD36" s="5"/>
      <c r="AE36" s="5" t="s">
        <v>33</v>
      </c>
      <c r="AF36" s="5" t="s">
        <v>31</v>
      </c>
      <c r="AG36" s="5" t="s">
        <v>32</v>
      </c>
      <c r="AH36" s="5" t="s">
        <v>35</v>
      </c>
      <c r="AI36" s="5" t="s">
        <v>36</v>
      </c>
      <c r="AJ36" s="5" t="s">
        <v>37</v>
      </c>
      <c r="AK36" s="5" t="s">
        <v>38</v>
      </c>
      <c r="AL36" s="5" t="s">
        <v>39</v>
      </c>
      <c r="AM36" s="5" t="s">
        <v>40</v>
      </c>
      <c r="AN36" s="5" t="s">
        <v>41</v>
      </c>
      <c r="AO36" s="21"/>
      <c r="AP36" s="21"/>
      <c r="AQ36" s="5"/>
      <c r="AR36" s="5" t="s">
        <v>33</v>
      </c>
      <c r="AS36" s="5" t="s">
        <v>32</v>
      </c>
      <c r="AT36" s="5" t="s">
        <v>35</v>
      </c>
      <c r="AU36" s="5" t="s">
        <v>36</v>
      </c>
      <c r="AV36" s="5" t="s">
        <v>37</v>
      </c>
      <c r="AW36" s="5" t="s">
        <v>38</v>
      </c>
      <c r="AX36" s="5" t="s">
        <v>39</v>
      </c>
      <c r="AY36" s="5" t="s">
        <v>40</v>
      </c>
      <c r="AZ36" s="5" t="s">
        <v>41</v>
      </c>
      <c r="BA36" s="21"/>
      <c r="BB36" s="21"/>
      <c r="BC36" s="5"/>
      <c r="BD36" s="5" t="s">
        <v>33</v>
      </c>
      <c r="BE36" s="5" t="s">
        <v>32</v>
      </c>
      <c r="BF36" s="5" t="s">
        <v>35</v>
      </c>
      <c r="BG36" s="5" t="s">
        <v>36</v>
      </c>
      <c r="BH36" s="5" t="s">
        <v>37</v>
      </c>
      <c r="BI36" s="5" t="s">
        <v>38</v>
      </c>
      <c r="BJ36" s="5" t="s">
        <v>39</v>
      </c>
      <c r="BK36" s="5" t="s">
        <v>41</v>
      </c>
      <c r="BL36" s="21"/>
      <c r="BM36" s="21"/>
      <c r="BN36" s="5"/>
      <c r="BO36" s="5" t="s">
        <v>33</v>
      </c>
      <c r="BP36" s="5" t="s">
        <v>35</v>
      </c>
      <c r="BQ36" s="72" t="s">
        <v>36</v>
      </c>
      <c r="BR36" s="72" t="s">
        <v>37</v>
      </c>
      <c r="BS36" s="5" t="s">
        <v>38</v>
      </c>
      <c r="BT36" s="5" t="s">
        <v>39</v>
      </c>
      <c r="BU36" s="5" t="s">
        <v>41</v>
      </c>
      <c r="BV36" s="21"/>
      <c r="BW36" s="21"/>
      <c r="BX36" s="5"/>
      <c r="BY36" s="5" t="s">
        <v>33</v>
      </c>
      <c r="BZ36" s="5" t="s">
        <v>35</v>
      </c>
      <c r="CA36" s="5" t="s">
        <v>36</v>
      </c>
      <c r="CB36" s="5" t="s">
        <v>37</v>
      </c>
      <c r="CC36" s="5" t="s">
        <v>39</v>
      </c>
      <c r="CD36" s="5" t="s">
        <v>41</v>
      </c>
      <c r="CE36" s="21"/>
      <c r="CF36" s="21"/>
      <c r="CG36" s="5"/>
      <c r="CH36" s="5" t="s">
        <v>33</v>
      </c>
      <c r="CI36" s="5" t="s">
        <v>35</v>
      </c>
      <c r="CJ36" s="5" t="s">
        <v>36</v>
      </c>
      <c r="CK36" s="5" t="s">
        <v>37</v>
      </c>
      <c r="CL36" s="5" t="s">
        <v>39</v>
      </c>
      <c r="CM36" s="21"/>
      <c r="CN36" s="21"/>
      <c r="CO36" s="21"/>
      <c r="CP36" s="5"/>
      <c r="CQ36" s="5" t="s">
        <v>33</v>
      </c>
      <c r="CR36" s="5" t="s">
        <v>36</v>
      </c>
      <c r="CS36" s="5" t="s">
        <v>37</v>
      </c>
      <c r="CT36" s="5" t="s">
        <v>39</v>
      </c>
      <c r="CU36" s="21"/>
      <c r="CV36" s="21"/>
      <c r="CW36" s="5"/>
      <c r="CX36" s="5" t="s">
        <v>33</v>
      </c>
      <c r="CY36" s="5" t="s">
        <v>36</v>
      </c>
      <c r="CZ36" s="5" t="s">
        <v>37</v>
      </c>
      <c r="DA36" s="21"/>
      <c r="DB36" s="21"/>
      <c r="DC36" s="21"/>
      <c r="DD36" s="5"/>
      <c r="DE36" s="5" t="s">
        <v>34</v>
      </c>
      <c r="DF36" s="5" t="s">
        <v>31</v>
      </c>
      <c r="DG36" s="5" t="s">
        <v>32</v>
      </c>
      <c r="DH36" s="5" t="s">
        <v>35</v>
      </c>
      <c r="DI36" s="5" t="s">
        <v>36</v>
      </c>
      <c r="DJ36" s="5" t="s">
        <v>37</v>
      </c>
      <c r="DK36" s="5" t="s">
        <v>38</v>
      </c>
      <c r="DL36" s="5" t="s">
        <v>39</v>
      </c>
      <c r="DM36" s="5" t="s">
        <v>40</v>
      </c>
      <c r="DN36" s="5" t="s">
        <v>41</v>
      </c>
      <c r="DO36" s="5" t="s">
        <v>44</v>
      </c>
      <c r="DP36" s="5" t="s">
        <v>45</v>
      </c>
      <c r="DQ36" s="21"/>
      <c r="DR36" s="21"/>
      <c r="DS36" s="5"/>
      <c r="DT36" s="5" t="s">
        <v>34</v>
      </c>
      <c r="DU36" s="5" t="s">
        <v>31</v>
      </c>
      <c r="DV36" s="5" t="s">
        <v>32</v>
      </c>
      <c r="DW36" s="5" t="s">
        <v>35</v>
      </c>
      <c r="DX36" s="5" t="s">
        <v>36</v>
      </c>
      <c r="DY36" s="72" t="s">
        <v>37</v>
      </c>
      <c r="DZ36" s="5" t="s">
        <v>39</v>
      </c>
      <c r="EA36" s="5" t="s">
        <v>40</v>
      </c>
      <c r="EB36" s="5" t="s">
        <v>41</v>
      </c>
      <c r="EC36" s="5" t="s">
        <v>44</v>
      </c>
      <c r="ED36" s="5" t="s">
        <v>45</v>
      </c>
      <c r="EE36" s="21"/>
      <c r="EF36" s="21"/>
      <c r="EG36" s="5"/>
      <c r="EH36" s="5" t="s">
        <v>34</v>
      </c>
      <c r="EI36" s="5" t="s">
        <v>36</v>
      </c>
      <c r="EJ36" s="5" t="s">
        <v>37</v>
      </c>
      <c r="EK36" s="5" t="s">
        <v>44</v>
      </c>
      <c r="EL36" s="5" t="s">
        <v>45</v>
      </c>
      <c r="EM36" s="21"/>
      <c r="EN36" s="21"/>
      <c r="EO36" s="5"/>
      <c r="EP36" s="5" t="s">
        <v>34</v>
      </c>
      <c r="EQ36" s="5" t="s">
        <v>37</v>
      </c>
      <c r="ER36" s="5" t="s">
        <v>44</v>
      </c>
      <c r="ES36" s="5" t="s">
        <v>45</v>
      </c>
      <c r="ET36" s="21"/>
      <c r="EU36" s="21"/>
      <c r="EV36" s="5"/>
      <c r="EW36" s="5" t="s">
        <v>34</v>
      </c>
      <c r="EX36" s="5" t="s">
        <v>37</v>
      </c>
      <c r="EY36" s="5" t="s">
        <v>44</v>
      </c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</row>
    <row r="37" spans="1:351" x14ac:dyDescent="0.25"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Q37" s="21"/>
      <c r="R37" s="21"/>
      <c r="S37" s="3" t="s">
        <v>30</v>
      </c>
      <c r="T37" s="3">
        <v>1</v>
      </c>
      <c r="U37" s="3"/>
      <c r="V37" s="3"/>
      <c r="W37" s="21"/>
      <c r="X37" s="21"/>
      <c r="Y37" s="3" t="s">
        <v>30</v>
      </c>
      <c r="Z37" s="3">
        <v>1</v>
      </c>
      <c r="AA37" s="3"/>
      <c r="AB37" s="21"/>
      <c r="AC37" s="21"/>
      <c r="AD37" s="3" t="s">
        <v>33</v>
      </c>
      <c r="AE37" s="3">
        <v>1</v>
      </c>
      <c r="AF37" s="3"/>
      <c r="AG37" s="3"/>
      <c r="AH37" s="3"/>
      <c r="AI37" s="3"/>
      <c r="AJ37" s="3"/>
      <c r="AK37" s="3"/>
      <c r="AL37" s="3"/>
      <c r="AM37" s="3"/>
      <c r="AN37" s="3"/>
      <c r="AO37" s="21"/>
      <c r="AP37" s="21"/>
      <c r="AQ37" s="3" t="s">
        <v>33</v>
      </c>
      <c r="AR37" s="3">
        <v>1</v>
      </c>
      <c r="AS37" s="3"/>
      <c r="AT37" s="3"/>
      <c r="AU37" s="3"/>
      <c r="AV37" s="3"/>
      <c r="AW37" s="3"/>
      <c r="AX37" s="3"/>
      <c r="AY37" s="3"/>
      <c r="AZ37" s="3"/>
      <c r="BA37" s="21"/>
      <c r="BB37" s="21"/>
      <c r="BC37" s="3" t="s">
        <v>33</v>
      </c>
      <c r="BD37" s="3">
        <v>1</v>
      </c>
      <c r="BE37" s="3"/>
      <c r="BF37" s="3"/>
      <c r="BG37" s="3"/>
      <c r="BH37" s="3"/>
      <c r="BI37" s="3"/>
      <c r="BJ37" s="3"/>
      <c r="BK37" s="3"/>
      <c r="BL37" s="21"/>
      <c r="BM37" s="21"/>
      <c r="BN37" s="3" t="s">
        <v>33</v>
      </c>
      <c r="BO37" s="3">
        <v>1</v>
      </c>
      <c r="BP37" s="3"/>
      <c r="BQ37" s="3"/>
      <c r="BR37" s="3"/>
      <c r="BS37" s="3"/>
      <c r="BT37" s="3"/>
      <c r="BU37" s="3"/>
      <c r="BV37" s="21"/>
      <c r="BW37" s="21"/>
      <c r="BX37" s="3" t="s">
        <v>33</v>
      </c>
      <c r="BY37" s="3">
        <v>1</v>
      </c>
      <c r="BZ37" s="3"/>
      <c r="CA37" s="3"/>
      <c r="CB37" s="3"/>
      <c r="CC37" s="3"/>
      <c r="CD37" s="3"/>
      <c r="CE37" s="21"/>
      <c r="CF37" s="21"/>
      <c r="CG37" s="3" t="s">
        <v>33</v>
      </c>
      <c r="CH37" s="3">
        <v>1</v>
      </c>
      <c r="CI37" s="3"/>
      <c r="CJ37" s="3"/>
      <c r="CK37" s="3"/>
      <c r="CL37" s="3"/>
      <c r="CM37" s="21"/>
      <c r="CN37" s="21"/>
      <c r="CO37" s="21"/>
      <c r="CP37" s="3" t="s">
        <v>33</v>
      </c>
      <c r="CQ37" s="3">
        <v>1</v>
      </c>
      <c r="CR37" s="3"/>
      <c r="CS37" s="3"/>
      <c r="CT37" s="3"/>
      <c r="CU37" s="21"/>
      <c r="CV37" s="21"/>
      <c r="CW37" s="3" t="s">
        <v>33</v>
      </c>
      <c r="CX37" s="3">
        <v>1</v>
      </c>
      <c r="CY37" s="3"/>
      <c r="CZ37" s="3"/>
      <c r="DA37" s="21"/>
      <c r="DB37" s="21"/>
      <c r="DC37" s="21"/>
      <c r="DD37" s="3" t="s">
        <v>34</v>
      </c>
      <c r="DE37" s="3">
        <v>1</v>
      </c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21"/>
      <c r="DR37" s="21"/>
      <c r="DS37" s="3" t="s">
        <v>34</v>
      </c>
      <c r="DT37" s="3">
        <v>1</v>
      </c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21"/>
      <c r="EF37" s="21"/>
      <c r="EG37" s="3" t="s">
        <v>34</v>
      </c>
      <c r="EH37" s="3">
        <v>1</v>
      </c>
      <c r="EI37" s="3"/>
      <c r="EJ37" s="3"/>
      <c r="EK37" s="3"/>
      <c r="EL37" s="3"/>
      <c r="EM37" s="21"/>
      <c r="EN37" s="21"/>
      <c r="EO37" s="3" t="s">
        <v>34</v>
      </c>
      <c r="EP37" s="3">
        <v>1</v>
      </c>
      <c r="EQ37" s="3"/>
      <c r="ER37" s="3"/>
      <c r="ES37" s="3"/>
      <c r="ET37" s="21"/>
      <c r="EU37" s="21"/>
      <c r="EV37" s="3" t="s">
        <v>34</v>
      </c>
      <c r="EW37" s="3">
        <v>1</v>
      </c>
      <c r="EX37" s="3"/>
      <c r="EY37" s="3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</row>
    <row r="38" spans="1:351" ht="15.75" thickBot="1" x14ac:dyDescent="0.3"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Q38" s="21"/>
      <c r="R38" s="21"/>
      <c r="S38" s="3" t="s">
        <v>31</v>
      </c>
      <c r="T38" s="3">
        <v>0.85167780440806207</v>
      </c>
      <c r="U38" s="3">
        <v>1</v>
      </c>
      <c r="V38" s="3"/>
      <c r="W38" s="21"/>
      <c r="X38" s="21"/>
      <c r="Y38" s="4" t="s">
        <v>31</v>
      </c>
      <c r="Z38" s="4">
        <v>0.85167780440806207</v>
      </c>
      <c r="AA38" s="4">
        <v>1</v>
      </c>
      <c r="AB38" s="21"/>
      <c r="AC38" s="21"/>
      <c r="AD38" s="3" t="s">
        <v>31</v>
      </c>
      <c r="AE38" s="3">
        <v>0.94478685005906449</v>
      </c>
      <c r="AF38" s="3">
        <v>1</v>
      </c>
      <c r="AG38" s="3"/>
      <c r="AH38" s="3"/>
      <c r="AI38" s="3"/>
      <c r="AJ38" s="3"/>
      <c r="AK38" s="3"/>
      <c r="AL38" s="3"/>
      <c r="AM38" s="3"/>
      <c r="AN38" s="3"/>
      <c r="AO38" s="21"/>
      <c r="AP38" s="21"/>
      <c r="AQ38" s="3" t="s">
        <v>32</v>
      </c>
      <c r="AR38" s="3">
        <v>0.81007246054478532</v>
      </c>
      <c r="AS38" s="3">
        <v>1</v>
      </c>
      <c r="AT38" s="3"/>
      <c r="AU38" s="3"/>
      <c r="AV38" s="3"/>
      <c r="AW38" s="3"/>
      <c r="AX38" s="3"/>
      <c r="AY38" s="3"/>
      <c r="AZ38" s="3"/>
      <c r="BA38" s="21"/>
      <c r="BB38" s="21"/>
      <c r="BC38" s="3" t="s">
        <v>32</v>
      </c>
      <c r="BD38" s="3">
        <v>0.81007246054478532</v>
      </c>
      <c r="BE38" s="3">
        <v>1</v>
      </c>
      <c r="BF38" s="3"/>
      <c r="BG38" s="3"/>
      <c r="BH38" s="3"/>
      <c r="BI38" s="3"/>
      <c r="BJ38" s="3"/>
      <c r="BK38" s="3"/>
      <c r="BL38" s="21"/>
      <c r="BM38" s="21"/>
      <c r="BN38" s="3" t="s">
        <v>35</v>
      </c>
      <c r="BO38" s="3">
        <v>0.90465573375488817</v>
      </c>
      <c r="BP38" s="3">
        <v>1</v>
      </c>
      <c r="BQ38" s="3"/>
      <c r="BR38" s="3"/>
      <c r="BS38" s="3"/>
      <c r="BT38" s="3"/>
      <c r="BU38" s="3"/>
      <c r="BV38" s="21"/>
      <c r="BW38" s="21"/>
      <c r="BX38" s="3" t="s">
        <v>35</v>
      </c>
      <c r="BY38" s="3">
        <v>0.90465573375488817</v>
      </c>
      <c r="BZ38" s="3">
        <v>1</v>
      </c>
      <c r="CA38" s="3"/>
      <c r="CB38" s="3"/>
      <c r="CC38" s="3"/>
      <c r="CD38" s="3"/>
      <c r="CE38" s="21"/>
      <c r="CF38" s="21"/>
      <c r="CG38" s="3" t="s">
        <v>35</v>
      </c>
      <c r="CH38" s="3">
        <v>0.90465573375488817</v>
      </c>
      <c r="CI38" s="3">
        <v>1</v>
      </c>
      <c r="CJ38" s="3"/>
      <c r="CK38" s="3"/>
      <c r="CL38" s="3"/>
      <c r="CM38" s="21"/>
      <c r="CN38" s="21"/>
      <c r="CO38" s="21"/>
      <c r="CP38" s="3" t="s">
        <v>36</v>
      </c>
      <c r="CQ38" s="3">
        <v>0.96555134058215586</v>
      </c>
      <c r="CR38" s="3">
        <v>1</v>
      </c>
      <c r="CS38" s="3"/>
      <c r="CT38" s="3"/>
      <c r="CU38" s="21"/>
      <c r="CV38" s="21"/>
      <c r="CW38" s="3" t="s">
        <v>36</v>
      </c>
      <c r="CX38" s="3">
        <v>0.96555134058215586</v>
      </c>
      <c r="CY38" s="3">
        <v>1</v>
      </c>
      <c r="CZ38" s="3"/>
      <c r="DA38" s="21"/>
      <c r="DB38" s="21"/>
      <c r="DC38" s="21"/>
      <c r="DD38" s="3" t="s">
        <v>31</v>
      </c>
      <c r="DE38" s="3">
        <v>0.95083993426951741</v>
      </c>
      <c r="DF38" s="3">
        <v>1</v>
      </c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21"/>
      <c r="DR38" s="21"/>
      <c r="DS38" s="3" t="s">
        <v>31</v>
      </c>
      <c r="DT38" s="3">
        <v>0.95083993426951741</v>
      </c>
      <c r="DU38" s="3">
        <v>1</v>
      </c>
      <c r="DV38" s="3"/>
      <c r="DW38" s="3"/>
      <c r="DX38" s="3"/>
      <c r="DY38" s="3"/>
      <c r="DZ38" s="3"/>
      <c r="EA38" s="3"/>
      <c r="EB38" s="3"/>
      <c r="EC38" s="3"/>
      <c r="ED38" s="3"/>
      <c r="EE38" s="21"/>
      <c r="EF38" s="21"/>
      <c r="EG38" s="3" t="s">
        <v>36</v>
      </c>
      <c r="EH38" s="3">
        <v>0.96375298714210689</v>
      </c>
      <c r="EI38" s="3">
        <v>1</v>
      </c>
      <c r="EJ38" s="3"/>
      <c r="EK38" s="3"/>
      <c r="EL38" s="3"/>
      <c r="EM38" s="21"/>
      <c r="EN38" s="21"/>
      <c r="EO38" s="3" t="s">
        <v>37</v>
      </c>
      <c r="EP38" s="3">
        <v>0.61188032361600164</v>
      </c>
      <c r="EQ38" s="3">
        <v>1</v>
      </c>
      <c r="ER38" s="3"/>
      <c r="ES38" s="3"/>
      <c r="ET38" s="21"/>
      <c r="EU38" s="21"/>
      <c r="EV38" s="3" t="s">
        <v>37</v>
      </c>
      <c r="EW38" s="3">
        <v>0.61188032361600164</v>
      </c>
      <c r="EX38" s="3">
        <v>1</v>
      </c>
      <c r="EY38" s="3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</row>
    <row r="39" spans="1:351" ht="15.75" thickBot="1" x14ac:dyDescent="0.3"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Q39" s="21"/>
      <c r="R39" s="21"/>
      <c r="S39" s="4" t="s">
        <v>32</v>
      </c>
      <c r="T39" s="4">
        <v>0.78046672542579942</v>
      </c>
      <c r="U39" s="4">
        <v>0.78767696471907878</v>
      </c>
      <c r="V39" s="4">
        <v>1</v>
      </c>
      <c r="W39" s="21"/>
      <c r="X39" s="21"/>
      <c r="Y39" s="21"/>
      <c r="Z39" s="21"/>
      <c r="AA39" s="21"/>
      <c r="AB39" s="21"/>
      <c r="AC39" s="21"/>
      <c r="AD39" s="3" t="s">
        <v>32</v>
      </c>
      <c r="AE39" s="3">
        <v>0.81007246054478532</v>
      </c>
      <c r="AF39" s="3">
        <v>0.78767696471907878</v>
      </c>
      <c r="AG39" s="3">
        <v>1</v>
      </c>
      <c r="AH39" s="3"/>
      <c r="AI39" s="3"/>
      <c r="AJ39" s="3"/>
      <c r="AK39" s="3"/>
      <c r="AL39" s="3"/>
      <c r="AM39" s="3"/>
      <c r="AN39" s="3"/>
      <c r="AO39" s="21"/>
      <c r="AP39" s="21"/>
      <c r="AQ39" s="3" t="s">
        <v>35</v>
      </c>
      <c r="AR39" s="3">
        <v>0.90465573375488817</v>
      </c>
      <c r="AS39" s="3">
        <v>0.81750346314544708</v>
      </c>
      <c r="AT39" s="3">
        <v>1</v>
      </c>
      <c r="AU39" s="3"/>
      <c r="AV39" s="3"/>
      <c r="AW39" s="3"/>
      <c r="AX39" s="3"/>
      <c r="AY39" s="3"/>
      <c r="AZ39" s="3"/>
      <c r="BA39" s="21"/>
      <c r="BB39" s="21"/>
      <c r="BC39" s="3" t="s">
        <v>35</v>
      </c>
      <c r="BD39" s="3">
        <v>0.90465573375488817</v>
      </c>
      <c r="BE39" s="3">
        <v>0.81750346314544708</v>
      </c>
      <c r="BF39" s="3">
        <v>1</v>
      </c>
      <c r="BG39" s="3"/>
      <c r="BH39" s="3"/>
      <c r="BI39" s="3"/>
      <c r="BJ39" s="3"/>
      <c r="BK39" s="3"/>
      <c r="BL39" s="21"/>
      <c r="BM39" s="21"/>
      <c r="BN39" s="73" t="s">
        <v>36</v>
      </c>
      <c r="BO39" s="3">
        <v>0.96555134058215586</v>
      </c>
      <c r="BP39" s="3">
        <v>0.80381101226859841</v>
      </c>
      <c r="BQ39" s="3">
        <v>1</v>
      </c>
      <c r="BR39" s="3"/>
      <c r="BS39" s="3"/>
      <c r="BT39" s="3"/>
      <c r="BU39" s="3"/>
      <c r="BV39" s="21"/>
      <c r="BW39" s="21"/>
      <c r="BX39" s="3" t="s">
        <v>36</v>
      </c>
      <c r="BY39" s="3">
        <v>0.96555134058215586</v>
      </c>
      <c r="BZ39" s="3">
        <v>0.80381101226859841</v>
      </c>
      <c r="CA39" s="3">
        <v>1</v>
      </c>
      <c r="CB39" s="3"/>
      <c r="CC39" s="3"/>
      <c r="CD39" s="3"/>
      <c r="CE39" s="21"/>
      <c r="CF39" s="21"/>
      <c r="CG39" s="3" t="s">
        <v>36</v>
      </c>
      <c r="CH39" s="3">
        <v>0.96555134058215586</v>
      </c>
      <c r="CI39" s="3">
        <v>0.80381101226859841</v>
      </c>
      <c r="CJ39" s="3">
        <v>1</v>
      </c>
      <c r="CK39" s="3"/>
      <c r="CL39" s="3"/>
      <c r="CM39" s="21"/>
      <c r="CN39" s="21"/>
      <c r="CO39" s="21"/>
      <c r="CP39" s="3" t="s">
        <v>37</v>
      </c>
      <c r="CQ39" s="3">
        <v>0.60164681272217413</v>
      </c>
      <c r="CR39" s="3">
        <v>0.4304900669104732</v>
      </c>
      <c r="CS39" s="3">
        <v>1</v>
      </c>
      <c r="CT39" s="3"/>
      <c r="CU39" s="21"/>
      <c r="CV39" s="21"/>
      <c r="CW39" s="4" t="s">
        <v>37</v>
      </c>
      <c r="CX39" s="4">
        <v>0.60164681272217413</v>
      </c>
      <c r="CY39" s="4">
        <v>0.4304900669104732</v>
      </c>
      <c r="CZ39" s="4">
        <v>1</v>
      </c>
      <c r="DA39" s="21"/>
      <c r="DB39" s="21"/>
      <c r="DC39" s="21"/>
      <c r="DD39" s="3" t="s">
        <v>32</v>
      </c>
      <c r="DE39" s="3">
        <v>0.81829511956580359</v>
      </c>
      <c r="DF39" s="3">
        <v>0.78767696471907878</v>
      </c>
      <c r="DG39" s="3">
        <v>1</v>
      </c>
      <c r="DH39" s="3"/>
      <c r="DI39" s="3"/>
      <c r="DJ39" s="3"/>
      <c r="DK39" s="3"/>
      <c r="DL39" s="3"/>
      <c r="DM39" s="3"/>
      <c r="DN39" s="3"/>
      <c r="DO39" s="3"/>
      <c r="DP39" s="3"/>
      <c r="DQ39" s="21"/>
      <c r="DR39" s="21"/>
      <c r="DS39" s="3" t="s">
        <v>32</v>
      </c>
      <c r="DT39" s="3">
        <v>0.81829511956580359</v>
      </c>
      <c r="DU39" s="3">
        <v>0.78767696471907878</v>
      </c>
      <c r="DV39" s="3">
        <v>1</v>
      </c>
      <c r="DW39" s="3"/>
      <c r="DX39" s="3"/>
      <c r="DY39" s="3"/>
      <c r="DZ39" s="3"/>
      <c r="EA39" s="3"/>
      <c r="EB39" s="3"/>
      <c r="EC39" s="3"/>
      <c r="ED39" s="3"/>
      <c r="EE39" s="21"/>
      <c r="EF39" s="21"/>
      <c r="EG39" s="3" t="s">
        <v>37</v>
      </c>
      <c r="EH39" s="3">
        <v>0.61188032361600164</v>
      </c>
      <c r="EI39" s="3">
        <v>0.4304900669104732</v>
      </c>
      <c r="EJ39" s="3">
        <v>1</v>
      </c>
      <c r="EK39" s="3"/>
      <c r="EL39" s="3"/>
      <c r="EM39" s="21"/>
      <c r="EN39" s="21"/>
      <c r="EO39" s="3" t="s">
        <v>44</v>
      </c>
      <c r="EP39" s="3">
        <v>0.97327761369553645</v>
      </c>
      <c r="EQ39" s="3">
        <v>0.50072966834252508</v>
      </c>
      <c r="ER39" s="3">
        <v>1</v>
      </c>
      <c r="ES39" s="3"/>
      <c r="ET39" s="21"/>
      <c r="EU39" s="21"/>
      <c r="EV39" s="4" t="s">
        <v>44</v>
      </c>
      <c r="EW39" s="4">
        <v>0.97327761369553645</v>
      </c>
      <c r="EX39" s="4">
        <v>0.50072966834252508</v>
      </c>
      <c r="EY39" s="4">
        <v>1</v>
      </c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</row>
    <row r="40" spans="1:351" ht="15.75" thickBot="1" x14ac:dyDescent="0.3"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Q40" s="21"/>
      <c r="R40" s="21"/>
      <c r="S40" s="21"/>
      <c r="T40" s="21"/>
      <c r="U40" s="21"/>
      <c r="V40" s="21"/>
      <c r="W40" s="21"/>
      <c r="X40" s="21"/>
      <c r="AB40" s="21"/>
      <c r="AC40" s="21"/>
      <c r="AD40" s="3" t="s">
        <v>35</v>
      </c>
      <c r="AE40" s="3">
        <v>0.90465573375488817</v>
      </c>
      <c r="AF40" s="3">
        <v>0.97922619262111454</v>
      </c>
      <c r="AG40" s="3">
        <v>0.81750346314544708</v>
      </c>
      <c r="AH40" s="3">
        <v>1</v>
      </c>
      <c r="AI40" s="3"/>
      <c r="AJ40" s="3"/>
      <c r="AK40" s="3"/>
      <c r="AL40" s="3"/>
      <c r="AM40" s="3"/>
      <c r="AN40" s="3"/>
      <c r="AO40" s="21"/>
      <c r="AP40" s="21"/>
      <c r="AQ40" s="3" t="s">
        <v>36</v>
      </c>
      <c r="AR40" s="3">
        <v>0.96555134058215586</v>
      </c>
      <c r="AS40" s="3">
        <v>0.78065815854090581</v>
      </c>
      <c r="AT40" s="3">
        <v>0.80381101226859841</v>
      </c>
      <c r="AU40" s="3">
        <v>1</v>
      </c>
      <c r="AV40" s="3"/>
      <c r="AW40" s="3"/>
      <c r="AX40" s="3"/>
      <c r="AY40" s="3"/>
      <c r="AZ40" s="3"/>
      <c r="BA40" s="21"/>
      <c r="BB40" s="21"/>
      <c r="BC40" s="3" t="s">
        <v>36</v>
      </c>
      <c r="BD40" s="3">
        <v>0.96555134058215586</v>
      </c>
      <c r="BE40" s="3">
        <v>0.78065815854090581</v>
      </c>
      <c r="BF40" s="3">
        <v>0.80381101226859841</v>
      </c>
      <c r="BG40" s="3">
        <v>1</v>
      </c>
      <c r="BH40" s="3"/>
      <c r="BI40" s="3"/>
      <c r="BJ40" s="3"/>
      <c r="BK40" s="3"/>
      <c r="BL40" s="21"/>
      <c r="BM40" s="21"/>
      <c r="BN40" s="73" t="s">
        <v>37</v>
      </c>
      <c r="BO40" s="3">
        <v>0.60164681272217413</v>
      </c>
      <c r="BP40" s="3">
        <v>0.72418522935746144</v>
      </c>
      <c r="BQ40" s="3">
        <v>0.4304900669104732</v>
      </c>
      <c r="BR40" s="3">
        <v>1</v>
      </c>
      <c r="BS40" s="3"/>
      <c r="BT40" s="3"/>
      <c r="BU40" s="3"/>
      <c r="BV40" s="21"/>
      <c r="BW40" s="21"/>
      <c r="BX40" s="3" t="s">
        <v>37</v>
      </c>
      <c r="BY40" s="3">
        <v>0.60164681272217413</v>
      </c>
      <c r="BZ40" s="3">
        <v>0.72418522935746144</v>
      </c>
      <c r="CA40" s="3">
        <v>0.4304900669104732</v>
      </c>
      <c r="CB40" s="3">
        <v>1</v>
      </c>
      <c r="CC40" s="3"/>
      <c r="CD40" s="3"/>
      <c r="CE40" s="21"/>
      <c r="CF40" s="21"/>
      <c r="CG40" s="3" t="s">
        <v>37</v>
      </c>
      <c r="CH40" s="3">
        <v>0.60164681272217413</v>
      </c>
      <c r="CI40" s="3">
        <v>0.72418522935746144</v>
      </c>
      <c r="CJ40" s="3">
        <v>0.4304900669104732</v>
      </c>
      <c r="CK40" s="3">
        <v>1</v>
      </c>
      <c r="CL40" s="3"/>
      <c r="CM40" s="21"/>
      <c r="CN40" s="21"/>
      <c r="CO40" s="21"/>
      <c r="CP40" s="4" t="s">
        <v>39</v>
      </c>
      <c r="CQ40" s="4">
        <v>0.81848676918597874</v>
      </c>
      <c r="CR40" s="4">
        <v>0.81888040726466704</v>
      </c>
      <c r="CS40" s="4">
        <v>0.46720676336840616</v>
      </c>
      <c r="CT40" s="4">
        <v>1</v>
      </c>
      <c r="CU40" s="21"/>
      <c r="CV40" s="21"/>
      <c r="CW40" s="21"/>
      <c r="CX40" s="21"/>
      <c r="CY40" s="21"/>
      <c r="CZ40" s="21"/>
      <c r="DA40" s="21"/>
      <c r="DB40" s="21"/>
      <c r="DC40" s="21"/>
      <c r="DD40" s="3" t="s">
        <v>35</v>
      </c>
      <c r="DE40" s="3">
        <v>0.92084662247121973</v>
      </c>
      <c r="DF40" s="3">
        <v>0.97922619262111454</v>
      </c>
      <c r="DG40" s="3">
        <v>0.81750346314544708</v>
      </c>
      <c r="DH40" s="3">
        <v>1</v>
      </c>
      <c r="DI40" s="3"/>
      <c r="DJ40" s="3"/>
      <c r="DK40" s="3"/>
      <c r="DL40" s="3"/>
      <c r="DM40" s="3"/>
      <c r="DN40" s="3"/>
      <c r="DO40" s="3"/>
      <c r="DP40" s="3"/>
      <c r="DQ40" s="21"/>
      <c r="DR40" s="21"/>
      <c r="DS40" s="3" t="s">
        <v>35</v>
      </c>
      <c r="DT40" s="3">
        <v>0.92084662247121973</v>
      </c>
      <c r="DU40" s="3">
        <v>0.97922619262111454</v>
      </c>
      <c r="DV40" s="3">
        <v>0.81750346314544708</v>
      </c>
      <c r="DW40" s="3">
        <v>1</v>
      </c>
      <c r="DX40" s="3"/>
      <c r="DY40" s="3"/>
      <c r="DZ40" s="3"/>
      <c r="EA40" s="3"/>
      <c r="EB40" s="3"/>
      <c r="EC40" s="3"/>
      <c r="ED40" s="3"/>
      <c r="EE40" s="21"/>
      <c r="EF40" s="21"/>
      <c r="EG40" s="3" t="s">
        <v>44</v>
      </c>
      <c r="EH40" s="3">
        <v>0.97327761369553645</v>
      </c>
      <c r="EI40" s="3">
        <v>0.98525762090261126</v>
      </c>
      <c r="EJ40" s="3">
        <v>0.50072966834252508</v>
      </c>
      <c r="EK40" s="3">
        <v>1</v>
      </c>
      <c r="EL40" s="3"/>
      <c r="EM40" s="21"/>
      <c r="EN40" s="21"/>
      <c r="EO40" s="4" t="s">
        <v>45</v>
      </c>
      <c r="EP40" s="4">
        <v>0.99038166896306534</v>
      </c>
      <c r="EQ40" s="4">
        <v>0.62098048147309604</v>
      </c>
      <c r="ER40" s="4">
        <v>0.96101698934005553</v>
      </c>
      <c r="ES40" s="4">
        <v>1</v>
      </c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</row>
    <row r="41" spans="1:351" ht="15.75" thickBot="1" x14ac:dyDescent="0.3"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Q41" s="21"/>
      <c r="R41" s="21"/>
      <c r="S41" s="21"/>
      <c r="T41" s="21" t="s">
        <v>95</v>
      </c>
      <c r="U41" s="21"/>
      <c r="V41" s="21"/>
      <c r="W41" s="21"/>
      <c r="X41" s="21"/>
      <c r="Y41" s="21"/>
      <c r="Z41" s="21"/>
      <c r="AA41" s="21"/>
      <c r="AB41" s="21"/>
      <c r="AC41" s="21"/>
      <c r="AD41" s="3" t="s">
        <v>36</v>
      </c>
      <c r="AE41" s="3">
        <v>0.96555134058215586</v>
      </c>
      <c r="AF41" s="3">
        <v>0.85450037064381401</v>
      </c>
      <c r="AG41" s="3">
        <v>0.78065815854090581</v>
      </c>
      <c r="AH41" s="3">
        <v>0.80381101226859841</v>
      </c>
      <c r="AI41" s="3">
        <v>1</v>
      </c>
      <c r="AJ41" s="3"/>
      <c r="AK41" s="3"/>
      <c r="AL41" s="3"/>
      <c r="AM41" s="3"/>
      <c r="AN41" s="3"/>
      <c r="AO41" s="21"/>
      <c r="AP41" s="21"/>
      <c r="AQ41" s="3" t="s">
        <v>37</v>
      </c>
      <c r="AR41" s="3">
        <v>0.60164681272217413</v>
      </c>
      <c r="AS41" s="3">
        <v>0.56058930952074515</v>
      </c>
      <c r="AT41" s="3">
        <v>0.72418522935746144</v>
      </c>
      <c r="AU41" s="3">
        <v>0.4304900669104732</v>
      </c>
      <c r="AV41" s="3">
        <v>1</v>
      </c>
      <c r="AW41" s="3"/>
      <c r="AX41" s="3"/>
      <c r="AY41" s="3"/>
      <c r="AZ41" s="3"/>
      <c r="BA41" s="21"/>
      <c r="BB41" s="21"/>
      <c r="BC41" s="3" t="s">
        <v>37</v>
      </c>
      <c r="BD41" s="3">
        <v>0.60164681272217413</v>
      </c>
      <c r="BE41" s="3">
        <v>0.56058930952074515</v>
      </c>
      <c r="BF41" s="3">
        <v>0.72418522935746144</v>
      </c>
      <c r="BG41" s="3">
        <v>0.4304900669104732</v>
      </c>
      <c r="BH41" s="3">
        <v>1</v>
      </c>
      <c r="BI41" s="3"/>
      <c r="BJ41" s="3"/>
      <c r="BK41" s="3"/>
      <c r="BL41" s="21"/>
      <c r="BM41" s="21"/>
      <c r="BN41" s="3" t="s">
        <v>38</v>
      </c>
      <c r="BO41" s="3">
        <v>0.99031782473341712</v>
      </c>
      <c r="BP41" s="3">
        <v>0.88275865078489069</v>
      </c>
      <c r="BQ41" s="3">
        <v>0.97810028730984855</v>
      </c>
      <c r="BR41" s="3">
        <v>0.55646090684922467</v>
      </c>
      <c r="BS41" s="3">
        <v>1</v>
      </c>
      <c r="BT41" s="3"/>
      <c r="BU41" s="3"/>
      <c r="BV41" s="21"/>
      <c r="BW41" s="21"/>
      <c r="BX41" s="3" t="s">
        <v>39</v>
      </c>
      <c r="BY41" s="3">
        <v>0.81848676918597874</v>
      </c>
      <c r="BZ41" s="3">
        <v>0.76560296116124604</v>
      </c>
      <c r="CA41" s="3">
        <v>0.81888040726466704</v>
      </c>
      <c r="CB41" s="3">
        <v>0.46720676336840616</v>
      </c>
      <c r="CC41" s="3">
        <v>1</v>
      </c>
      <c r="CD41" s="3"/>
      <c r="CE41" s="21"/>
      <c r="CF41" s="21"/>
      <c r="CG41" s="4" t="s">
        <v>39</v>
      </c>
      <c r="CH41" s="4">
        <v>0.81848676918597874</v>
      </c>
      <c r="CI41" s="4">
        <v>0.76560296116124604</v>
      </c>
      <c r="CJ41" s="4">
        <v>0.81888040726466704</v>
      </c>
      <c r="CK41" s="4">
        <v>0.46720676336840616</v>
      </c>
      <c r="CL41" s="4">
        <v>1</v>
      </c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3" t="s">
        <v>36</v>
      </c>
      <c r="DE41" s="3">
        <v>0.96375298714210689</v>
      </c>
      <c r="DF41" s="3">
        <v>0.85450037064381401</v>
      </c>
      <c r="DG41" s="3">
        <v>0.78065815854090581</v>
      </c>
      <c r="DH41" s="3">
        <v>0.80381101226859841</v>
      </c>
      <c r="DI41" s="3">
        <v>1</v>
      </c>
      <c r="DJ41" s="3"/>
      <c r="DK41" s="3"/>
      <c r="DL41" s="3"/>
      <c r="DM41" s="3"/>
      <c r="DN41" s="3"/>
      <c r="DO41" s="3"/>
      <c r="DP41" s="3"/>
      <c r="DQ41" s="21"/>
      <c r="DR41" s="21"/>
      <c r="DS41" s="3" t="s">
        <v>36</v>
      </c>
      <c r="DT41" s="3">
        <v>0.96375298714210689</v>
      </c>
      <c r="DU41" s="3">
        <v>0.85450037064381401</v>
      </c>
      <c r="DV41" s="3">
        <v>0.78065815854090581</v>
      </c>
      <c r="DW41" s="3">
        <v>0.80381101226859841</v>
      </c>
      <c r="DX41" s="3">
        <v>1</v>
      </c>
      <c r="DY41" s="3"/>
      <c r="DZ41" s="3"/>
      <c r="EA41" s="3"/>
      <c r="EB41" s="3"/>
      <c r="EC41" s="3"/>
      <c r="ED41" s="3"/>
      <c r="EE41" s="21"/>
      <c r="EF41" s="21"/>
      <c r="EG41" s="4" t="s">
        <v>45</v>
      </c>
      <c r="EH41" s="4">
        <v>0.99038166896306534</v>
      </c>
      <c r="EI41" s="4">
        <v>0.94660678859279046</v>
      </c>
      <c r="EJ41" s="4">
        <v>0.62098048147309604</v>
      </c>
      <c r="EK41" s="4">
        <v>0.96101698934005553</v>
      </c>
      <c r="EL41" s="4">
        <v>1</v>
      </c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</row>
    <row r="42" spans="1:351" ht="15.75" thickBot="1" x14ac:dyDescent="0.3"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3" t="s">
        <v>37</v>
      </c>
      <c r="AE42" s="3">
        <v>0.60164681272217413</v>
      </c>
      <c r="AF42" s="3">
        <v>0.70468285667130592</v>
      </c>
      <c r="AG42" s="3">
        <v>0.56058930952074515</v>
      </c>
      <c r="AH42" s="3">
        <v>0.72418522935746144</v>
      </c>
      <c r="AI42" s="3">
        <v>0.4304900669104732</v>
      </c>
      <c r="AJ42" s="3">
        <v>1</v>
      </c>
      <c r="AK42" s="3"/>
      <c r="AL42" s="3"/>
      <c r="AM42" s="3"/>
      <c r="AN42" s="3"/>
      <c r="AO42" s="21"/>
      <c r="AP42" s="21"/>
      <c r="AQ42" s="3" t="s">
        <v>38</v>
      </c>
      <c r="AR42" s="3">
        <v>0.99031782473341712</v>
      </c>
      <c r="AS42" s="3">
        <v>0.80819548465938795</v>
      </c>
      <c r="AT42" s="3">
        <v>0.88275865078489069</v>
      </c>
      <c r="AU42" s="3">
        <v>0.97810028730984855</v>
      </c>
      <c r="AV42" s="3">
        <v>0.55646090684922467</v>
      </c>
      <c r="AW42" s="3">
        <v>1</v>
      </c>
      <c r="AX42" s="3"/>
      <c r="AY42" s="3"/>
      <c r="AZ42" s="3"/>
      <c r="BA42" s="21"/>
      <c r="BB42" s="21"/>
      <c r="BC42" s="3" t="s">
        <v>38</v>
      </c>
      <c r="BD42" s="3">
        <v>0.99031782473341712</v>
      </c>
      <c r="BE42" s="3">
        <v>0.80819548465938795</v>
      </c>
      <c r="BF42" s="3">
        <v>0.88275865078489069</v>
      </c>
      <c r="BG42" s="3">
        <v>0.97810028730984855</v>
      </c>
      <c r="BH42" s="3">
        <v>0.55646090684922467</v>
      </c>
      <c r="BI42" s="3">
        <v>1</v>
      </c>
      <c r="BJ42" s="3"/>
      <c r="BK42" s="3"/>
      <c r="BL42" s="21"/>
      <c r="BM42" s="21"/>
      <c r="BN42" s="3" t="s">
        <v>39</v>
      </c>
      <c r="BO42" s="3">
        <v>0.81848676918597874</v>
      </c>
      <c r="BP42" s="3">
        <v>0.76560296116124604</v>
      </c>
      <c r="BQ42" s="3">
        <v>0.81888040726466704</v>
      </c>
      <c r="BR42" s="3">
        <v>0.46720676336840616</v>
      </c>
      <c r="BS42" s="3">
        <v>0.85514561600689398</v>
      </c>
      <c r="BT42" s="3">
        <v>1</v>
      </c>
      <c r="BU42" s="3"/>
      <c r="BV42" s="21"/>
      <c r="BW42" s="21"/>
      <c r="BX42" s="4" t="s">
        <v>41</v>
      </c>
      <c r="BY42" s="4">
        <v>0.82750010957373776</v>
      </c>
      <c r="BZ42" s="4">
        <v>0.90403877789640108</v>
      </c>
      <c r="CA42" s="4">
        <v>0.7352978508420287</v>
      </c>
      <c r="CB42" s="4">
        <v>0.677199204792299</v>
      </c>
      <c r="CC42" s="4">
        <v>0.6573778592182431</v>
      </c>
      <c r="CD42" s="4">
        <v>1</v>
      </c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3" t="s">
        <v>37</v>
      </c>
      <c r="DE42" s="3">
        <v>0.61188032361600164</v>
      </c>
      <c r="DF42" s="3">
        <v>0.70468285667130592</v>
      </c>
      <c r="DG42" s="3">
        <v>0.56058930952074515</v>
      </c>
      <c r="DH42" s="3">
        <v>0.72418522935746144</v>
      </c>
      <c r="DI42" s="3">
        <v>0.4304900669104732</v>
      </c>
      <c r="DJ42" s="3">
        <v>1</v>
      </c>
      <c r="DK42" s="3"/>
      <c r="DL42" s="3"/>
      <c r="DM42" s="3"/>
      <c r="DN42" s="3"/>
      <c r="DO42" s="3"/>
      <c r="DP42" s="3"/>
      <c r="DQ42" s="21"/>
      <c r="DR42" s="21"/>
      <c r="DS42" s="73" t="s">
        <v>37</v>
      </c>
      <c r="DT42" s="3">
        <v>0.61188032361600164</v>
      </c>
      <c r="DU42" s="3">
        <v>0.70468285667130592</v>
      </c>
      <c r="DV42" s="3">
        <v>0.56058930952074515</v>
      </c>
      <c r="DW42" s="3">
        <v>0.72418522935746144</v>
      </c>
      <c r="DX42" s="3">
        <v>0.4304900669104732</v>
      </c>
      <c r="DY42" s="3">
        <v>1</v>
      </c>
      <c r="DZ42" s="3"/>
      <c r="EA42" s="3"/>
      <c r="EB42" s="3"/>
      <c r="EC42" s="3"/>
      <c r="ED42" s="3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</row>
    <row r="43" spans="1:351" ht="15.75" thickBot="1" x14ac:dyDescent="0.3"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3" t="s">
        <v>38</v>
      </c>
      <c r="AE43" s="3">
        <v>0.99031782473341712</v>
      </c>
      <c r="AF43" s="3">
        <v>0.91926079608637168</v>
      </c>
      <c r="AG43" s="3">
        <v>0.80819548465938795</v>
      </c>
      <c r="AH43" s="3">
        <v>0.88275865078489069</v>
      </c>
      <c r="AI43" s="3">
        <v>0.97810028730984855</v>
      </c>
      <c r="AJ43" s="3">
        <v>0.55646090684922467</v>
      </c>
      <c r="AK43" s="3">
        <v>1</v>
      </c>
      <c r="AL43" s="3"/>
      <c r="AM43" s="3"/>
      <c r="AN43" s="3"/>
      <c r="AO43" s="21"/>
      <c r="AP43" s="21"/>
      <c r="AQ43" s="3" t="s">
        <v>39</v>
      </c>
      <c r="AR43" s="3">
        <v>0.81848676918597874</v>
      </c>
      <c r="AS43" s="3">
        <v>0.73509580262995111</v>
      </c>
      <c r="AT43" s="3">
        <v>0.76560296116124604</v>
      </c>
      <c r="AU43" s="3">
        <v>0.81888040726466704</v>
      </c>
      <c r="AV43" s="3">
        <v>0.46720676336840616</v>
      </c>
      <c r="AW43" s="3">
        <v>0.85514561600689398</v>
      </c>
      <c r="AX43" s="3">
        <v>1</v>
      </c>
      <c r="AY43" s="3"/>
      <c r="AZ43" s="3"/>
      <c r="BA43" s="21"/>
      <c r="BB43" s="21"/>
      <c r="BC43" s="3" t="s">
        <v>39</v>
      </c>
      <c r="BD43" s="3">
        <v>0.81848676918597874</v>
      </c>
      <c r="BE43" s="3">
        <v>0.73509580262995111</v>
      </c>
      <c r="BF43" s="3">
        <v>0.76560296116124604</v>
      </c>
      <c r="BG43" s="3">
        <v>0.81888040726466704</v>
      </c>
      <c r="BH43" s="3">
        <v>0.46720676336840616</v>
      </c>
      <c r="BI43" s="3">
        <v>0.85514561600689398</v>
      </c>
      <c r="BJ43" s="3">
        <v>1</v>
      </c>
      <c r="BK43" s="3"/>
      <c r="BL43" s="21"/>
      <c r="BM43" s="21"/>
      <c r="BN43" s="4" t="s">
        <v>41</v>
      </c>
      <c r="BO43" s="4">
        <v>0.82750010957373776</v>
      </c>
      <c r="BP43" s="4">
        <v>0.90403877789640108</v>
      </c>
      <c r="BQ43" s="4">
        <v>0.7352978508420287</v>
      </c>
      <c r="BR43" s="4">
        <v>0.677199204792299</v>
      </c>
      <c r="BS43" s="4">
        <v>0.78547445932597915</v>
      </c>
      <c r="BT43" s="4">
        <v>0.6573778592182431</v>
      </c>
      <c r="BU43" s="4">
        <v>1</v>
      </c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 t="s">
        <v>107</v>
      </c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3" t="s">
        <v>38</v>
      </c>
      <c r="DE43" s="3">
        <v>0.99192474482489112</v>
      </c>
      <c r="DF43" s="3">
        <v>0.91926079608637168</v>
      </c>
      <c r="DG43" s="3">
        <v>0.80819548465938795</v>
      </c>
      <c r="DH43" s="3">
        <v>0.88275865078489069</v>
      </c>
      <c r="DI43" s="3">
        <v>0.97810028730984855</v>
      </c>
      <c r="DJ43" s="3">
        <v>0.55646090684922467</v>
      </c>
      <c r="DK43" s="3">
        <v>1</v>
      </c>
      <c r="DL43" s="3"/>
      <c r="DM43" s="3"/>
      <c r="DN43" s="3"/>
      <c r="DO43" s="3"/>
      <c r="DP43" s="3"/>
      <c r="DQ43" s="21"/>
      <c r="DR43" s="21"/>
      <c r="DS43" s="3" t="s">
        <v>39</v>
      </c>
      <c r="DT43" s="3">
        <v>0.83849759031731463</v>
      </c>
      <c r="DU43" s="3">
        <v>0.76615098267754067</v>
      </c>
      <c r="DV43" s="3">
        <v>0.73509580262995111</v>
      </c>
      <c r="DW43" s="3">
        <v>0.76560296116124604</v>
      </c>
      <c r="DX43" s="3">
        <v>0.81888040726466704</v>
      </c>
      <c r="DY43" s="3">
        <v>0.46720676336840616</v>
      </c>
      <c r="DZ43" s="3">
        <v>1</v>
      </c>
      <c r="EA43" s="3"/>
      <c r="EB43" s="3"/>
      <c r="EC43" s="3"/>
      <c r="ED43" s="3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 t="s">
        <v>109</v>
      </c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</row>
    <row r="44" spans="1:351" ht="15.75" thickBot="1" x14ac:dyDescent="0.3"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3" t="s">
        <v>39</v>
      </c>
      <c r="AE44" s="3">
        <v>0.81848676918597874</v>
      </c>
      <c r="AF44" s="3">
        <v>0.76615098267754067</v>
      </c>
      <c r="AG44" s="3">
        <v>0.73509580262995111</v>
      </c>
      <c r="AH44" s="3">
        <v>0.76560296116124604</v>
      </c>
      <c r="AI44" s="3">
        <v>0.81888040726466704</v>
      </c>
      <c r="AJ44" s="3">
        <v>0.46720676336840616</v>
      </c>
      <c r="AK44" s="3">
        <v>0.85514561600689398</v>
      </c>
      <c r="AL44" s="3">
        <v>1</v>
      </c>
      <c r="AM44" s="3"/>
      <c r="AN44" s="3"/>
      <c r="AO44" s="21"/>
      <c r="AP44" s="21"/>
      <c r="AQ44" s="3" t="s">
        <v>40</v>
      </c>
      <c r="AR44" s="3">
        <v>0.83585549841983275</v>
      </c>
      <c r="AS44" s="3">
        <v>0.78449883468488368</v>
      </c>
      <c r="AT44" s="3">
        <v>0.88353448765212195</v>
      </c>
      <c r="AU44" s="3">
        <v>0.75789649100437617</v>
      </c>
      <c r="AV44" s="3">
        <v>0.61988979325870042</v>
      </c>
      <c r="AW44" s="3">
        <v>0.80779483233367777</v>
      </c>
      <c r="AX44" s="3">
        <v>0.70991352082133419</v>
      </c>
      <c r="AY44" s="3">
        <v>1</v>
      </c>
      <c r="AZ44" s="3"/>
      <c r="BA44" s="21"/>
      <c r="BB44" s="21"/>
      <c r="BC44" s="4" t="s">
        <v>41</v>
      </c>
      <c r="BD44" s="4">
        <v>0.82750010957373776</v>
      </c>
      <c r="BE44" s="4">
        <v>0.78946027580870226</v>
      </c>
      <c r="BF44" s="4">
        <v>0.90403877789640108</v>
      </c>
      <c r="BG44" s="4">
        <v>0.7352978508420287</v>
      </c>
      <c r="BH44" s="4">
        <v>0.677199204792299</v>
      </c>
      <c r="BI44" s="4">
        <v>0.78547445932597915</v>
      </c>
      <c r="BJ44" s="4">
        <v>0.6573778592182431</v>
      </c>
      <c r="BK44" s="4">
        <v>1</v>
      </c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 t="s">
        <v>104</v>
      </c>
      <c r="CA44" s="21"/>
      <c r="CB44" s="21"/>
      <c r="CC44" s="21"/>
      <c r="CD44" s="21"/>
      <c r="CE44" s="21"/>
      <c r="CF44" s="21"/>
      <c r="CG44" s="21"/>
      <c r="CH44" s="21"/>
      <c r="CI44" s="21" t="s">
        <v>103</v>
      </c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3" t="s">
        <v>39</v>
      </c>
      <c r="DE44" s="3">
        <v>0.83849759031731463</v>
      </c>
      <c r="DF44" s="3">
        <v>0.76615098267754067</v>
      </c>
      <c r="DG44" s="3">
        <v>0.73509580262995111</v>
      </c>
      <c r="DH44" s="3">
        <v>0.76560296116124604</v>
      </c>
      <c r="DI44" s="3">
        <v>0.81888040726466704</v>
      </c>
      <c r="DJ44" s="3">
        <v>0.46720676336840616</v>
      </c>
      <c r="DK44" s="3">
        <v>0.85514561600689398</v>
      </c>
      <c r="DL44" s="3">
        <v>1</v>
      </c>
      <c r="DM44" s="3"/>
      <c r="DN44" s="3"/>
      <c r="DO44" s="3"/>
      <c r="DP44" s="3"/>
      <c r="DQ44" s="21"/>
      <c r="DR44" s="21"/>
      <c r="DS44" s="3" t="s">
        <v>40</v>
      </c>
      <c r="DT44" s="3">
        <v>0.84204696574285587</v>
      </c>
      <c r="DU44" s="3">
        <v>0.89250854187276818</v>
      </c>
      <c r="DV44" s="3">
        <v>0.78449883468488368</v>
      </c>
      <c r="DW44" s="3">
        <v>0.88353448765212195</v>
      </c>
      <c r="DX44" s="3">
        <v>0.75789649100437617</v>
      </c>
      <c r="DY44" s="3">
        <v>0.61988979325870042</v>
      </c>
      <c r="DZ44" s="3">
        <v>0.70991352082133419</v>
      </c>
      <c r="EA44" s="3">
        <v>1</v>
      </c>
      <c r="EB44" s="3"/>
      <c r="EC44" s="3"/>
      <c r="ED44" s="3"/>
      <c r="EE44" s="21"/>
      <c r="EF44" s="21"/>
      <c r="EG44" s="21"/>
      <c r="EH44" s="21" t="s">
        <v>80</v>
      </c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</row>
    <row r="45" spans="1:351" ht="15.75" thickBot="1" x14ac:dyDescent="0.3"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3" t="s">
        <v>40</v>
      </c>
      <c r="AE45" s="3">
        <v>0.83585549841983275</v>
      </c>
      <c r="AF45" s="3">
        <v>0.89250854187276818</v>
      </c>
      <c r="AG45" s="3">
        <v>0.78449883468488368</v>
      </c>
      <c r="AH45" s="3">
        <v>0.88353448765212195</v>
      </c>
      <c r="AI45" s="3">
        <v>0.75789649100437617</v>
      </c>
      <c r="AJ45" s="3">
        <v>0.61988979325870042</v>
      </c>
      <c r="AK45" s="3">
        <v>0.80779483233367777</v>
      </c>
      <c r="AL45" s="3">
        <v>0.70991352082133419</v>
      </c>
      <c r="AM45" s="3">
        <v>1</v>
      </c>
      <c r="AN45" s="3"/>
      <c r="AO45" s="21"/>
      <c r="AP45" s="21"/>
      <c r="AQ45" s="4" t="s">
        <v>41</v>
      </c>
      <c r="AR45" s="4">
        <v>0.82750010957373776</v>
      </c>
      <c r="AS45" s="4">
        <v>0.78946027580870226</v>
      </c>
      <c r="AT45" s="4">
        <v>0.90403877789640108</v>
      </c>
      <c r="AU45" s="4">
        <v>0.7352978508420287</v>
      </c>
      <c r="AV45" s="4">
        <v>0.677199204792299</v>
      </c>
      <c r="AW45" s="4">
        <v>0.78547445932597915</v>
      </c>
      <c r="AX45" s="4">
        <v>0.6573778592182431</v>
      </c>
      <c r="AY45" s="4">
        <v>0.96712630094304197</v>
      </c>
      <c r="AZ45" s="4">
        <v>1</v>
      </c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3" t="s">
        <v>40</v>
      </c>
      <c r="DE45" s="3">
        <v>0.84204696574285587</v>
      </c>
      <c r="DF45" s="3">
        <v>0.89250854187276818</v>
      </c>
      <c r="DG45" s="3">
        <v>0.78449883468488368</v>
      </c>
      <c r="DH45" s="3">
        <v>0.88353448765212195</v>
      </c>
      <c r="DI45" s="3">
        <v>0.75789649100437617</v>
      </c>
      <c r="DJ45" s="3">
        <v>0.61988979325870042</v>
      </c>
      <c r="DK45" s="3">
        <v>0.80779483233367777</v>
      </c>
      <c r="DL45" s="3">
        <v>0.70991352082133419</v>
      </c>
      <c r="DM45" s="3">
        <v>1</v>
      </c>
      <c r="DN45" s="3"/>
      <c r="DO45" s="3"/>
      <c r="DP45" s="3"/>
      <c r="DQ45" s="21"/>
      <c r="DR45" s="21"/>
      <c r="DS45" s="3" t="s">
        <v>41</v>
      </c>
      <c r="DT45" s="3">
        <v>0.83310318702919384</v>
      </c>
      <c r="DU45" s="3">
        <v>0.91737377931491282</v>
      </c>
      <c r="DV45" s="3">
        <v>0.78946027580870226</v>
      </c>
      <c r="DW45" s="3">
        <v>0.90403877789640108</v>
      </c>
      <c r="DX45" s="3">
        <v>0.7352978508420287</v>
      </c>
      <c r="DY45" s="3">
        <v>0.677199204792299</v>
      </c>
      <c r="DZ45" s="3">
        <v>0.6573778592182431</v>
      </c>
      <c r="EA45" s="3">
        <v>0.96712630094304197</v>
      </c>
      <c r="EB45" s="3">
        <v>1</v>
      </c>
      <c r="EC45" s="3"/>
      <c r="ED45" s="3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</row>
    <row r="46" spans="1:351" ht="15.75" thickBot="1" x14ac:dyDescent="0.3"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4" t="s">
        <v>41</v>
      </c>
      <c r="AE46" s="4">
        <v>0.82750010957373776</v>
      </c>
      <c r="AF46" s="4">
        <v>0.91737377931491282</v>
      </c>
      <c r="AG46" s="4">
        <v>0.78946027580870226</v>
      </c>
      <c r="AH46" s="4">
        <v>0.90403877789640108</v>
      </c>
      <c r="AI46" s="4">
        <v>0.7352978508420287</v>
      </c>
      <c r="AJ46" s="4">
        <v>0.677199204792299</v>
      </c>
      <c r="AK46" s="4">
        <v>0.78547445932597915</v>
      </c>
      <c r="AL46" s="4">
        <v>0.6573778592182431</v>
      </c>
      <c r="AM46" s="4">
        <v>0.96712630094304197</v>
      </c>
      <c r="AN46" s="4">
        <v>1</v>
      </c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 t="s">
        <v>101</v>
      </c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3" t="s">
        <v>41</v>
      </c>
      <c r="DE46" s="3">
        <v>0.83310318702919384</v>
      </c>
      <c r="DF46" s="3">
        <v>0.91737377931491282</v>
      </c>
      <c r="DG46" s="3">
        <v>0.78946027580870226</v>
      </c>
      <c r="DH46" s="3">
        <v>0.90403877789640108</v>
      </c>
      <c r="DI46" s="3">
        <v>0.7352978508420287</v>
      </c>
      <c r="DJ46" s="3">
        <v>0.677199204792299</v>
      </c>
      <c r="DK46" s="3">
        <v>0.78547445932597915</v>
      </c>
      <c r="DL46" s="3">
        <v>0.6573778592182431</v>
      </c>
      <c r="DM46" s="3">
        <v>0.96712630094304197</v>
      </c>
      <c r="DN46" s="3">
        <v>1</v>
      </c>
      <c r="DO46" s="3"/>
      <c r="DP46" s="3"/>
      <c r="DQ46" s="21"/>
      <c r="DR46" s="21"/>
      <c r="DS46" s="3" t="s">
        <v>44</v>
      </c>
      <c r="DT46" s="3">
        <v>0.97327761369553645</v>
      </c>
      <c r="DU46" s="3">
        <v>0.86431463798738084</v>
      </c>
      <c r="DV46" s="3">
        <v>0.78821726052788865</v>
      </c>
      <c r="DW46" s="3">
        <v>0.82181660073525442</v>
      </c>
      <c r="DX46" s="3">
        <v>0.98525762090261126</v>
      </c>
      <c r="DY46" s="3">
        <v>0.50072966834252508</v>
      </c>
      <c r="DZ46" s="3">
        <v>0.85926815236953791</v>
      </c>
      <c r="EA46" s="3">
        <v>0.77305879977174885</v>
      </c>
      <c r="EB46" s="3">
        <v>0.73522707806052789</v>
      </c>
      <c r="EC46" s="3">
        <v>1</v>
      </c>
      <c r="ED46" s="3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</row>
    <row r="47" spans="1:351" ht="15.75" thickBot="1" x14ac:dyDescent="0.3"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 t="s">
        <v>95</v>
      </c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3" t="s">
        <v>44</v>
      </c>
      <c r="DE47" s="3">
        <v>0.97327761369553645</v>
      </c>
      <c r="DF47" s="3">
        <v>0.86431463798738084</v>
      </c>
      <c r="DG47" s="3">
        <v>0.78821726052788865</v>
      </c>
      <c r="DH47" s="3">
        <v>0.82181660073525442</v>
      </c>
      <c r="DI47" s="3">
        <v>0.98525762090261126</v>
      </c>
      <c r="DJ47" s="3">
        <v>0.50072966834252508</v>
      </c>
      <c r="DK47" s="3">
        <v>0.98866173489366505</v>
      </c>
      <c r="DL47" s="3">
        <v>0.85926815236953791</v>
      </c>
      <c r="DM47" s="3">
        <v>0.77305879977174885</v>
      </c>
      <c r="DN47" s="3">
        <v>0.73522707806052789</v>
      </c>
      <c r="DO47" s="3">
        <v>1</v>
      </c>
      <c r="DP47" s="3"/>
      <c r="DQ47" s="21"/>
      <c r="DR47" s="21"/>
      <c r="DS47" s="4" t="s">
        <v>45</v>
      </c>
      <c r="DT47" s="4">
        <v>0.99038166896306534</v>
      </c>
      <c r="DU47" s="4">
        <v>0.95009995397358282</v>
      </c>
      <c r="DV47" s="4">
        <v>0.80889912722789792</v>
      </c>
      <c r="DW47" s="4">
        <v>0.92455022154696231</v>
      </c>
      <c r="DX47" s="4">
        <v>0.94660678859279046</v>
      </c>
      <c r="DY47" s="4">
        <v>0.62098048147309604</v>
      </c>
      <c r="DZ47" s="4">
        <v>0.8460350962337938</v>
      </c>
      <c r="EA47" s="4">
        <v>0.81543682019605712</v>
      </c>
      <c r="EB47" s="4">
        <v>0.80504463510001656</v>
      </c>
      <c r="EC47" s="4">
        <v>0.96101698934005553</v>
      </c>
      <c r="ED47" s="4">
        <v>1</v>
      </c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</row>
    <row r="48" spans="1:351" ht="15.75" thickBot="1" x14ac:dyDescent="0.3"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 t="s">
        <v>97</v>
      </c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4" t="s">
        <v>45</v>
      </c>
      <c r="DE48" s="4">
        <v>0.99038166896306534</v>
      </c>
      <c r="DF48" s="4">
        <v>0.95009995397358282</v>
      </c>
      <c r="DG48" s="4">
        <v>0.80889912722789792</v>
      </c>
      <c r="DH48" s="4">
        <v>0.92455022154696231</v>
      </c>
      <c r="DI48" s="4">
        <v>0.94660678859279046</v>
      </c>
      <c r="DJ48" s="4">
        <v>0.62098048147309604</v>
      </c>
      <c r="DK48" s="4">
        <v>0.9884624526462753</v>
      </c>
      <c r="DL48" s="4">
        <v>0.8460350962337938</v>
      </c>
      <c r="DM48" s="4">
        <v>0.81543682019605712</v>
      </c>
      <c r="DN48" s="4">
        <v>0.80504463510001656</v>
      </c>
      <c r="DO48" s="4">
        <v>0.96101698934005553</v>
      </c>
      <c r="DP48" s="4">
        <v>1</v>
      </c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</row>
    <row r="49" spans="3:351" x14ac:dyDescent="0.25"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 t="s">
        <v>96</v>
      </c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</row>
    <row r="50" spans="3:351" x14ac:dyDescent="0.25"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</row>
    <row r="51" spans="3:351" x14ac:dyDescent="0.25"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 t="s">
        <v>101</v>
      </c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 t="s">
        <v>111</v>
      </c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  <c r="JG51" s="21"/>
      <c r="JH51" s="21"/>
      <c r="JI51" s="21"/>
      <c r="JJ51" s="21"/>
      <c r="JK51" s="21"/>
      <c r="JL51" s="21"/>
      <c r="JM51" s="21"/>
      <c r="JN51" s="21"/>
      <c r="JO51" s="21"/>
      <c r="JP51" s="21"/>
      <c r="JQ51" s="21"/>
      <c r="JR51" s="21"/>
      <c r="JS51" s="21"/>
      <c r="JT51" s="21"/>
      <c r="JU51" s="21"/>
      <c r="JV51" s="21"/>
      <c r="JW51" s="21"/>
      <c r="JX51" s="21"/>
      <c r="JY51" s="21"/>
      <c r="JZ51" s="21"/>
      <c r="KA51" s="21"/>
      <c r="KB51" s="21"/>
      <c r="KC51" s="21"/>
      <c r="KD51" s="21"/>
      <c r="KE51" s="21"/>
      <c r="KF51" s="21"/>
      <c r="KG51" s="21"/>
      <c r="KH51" s="21"/>
      <c r="KI51" s="21"/>
      <c r="KJ51" s="21"/>
      <c r="KK51" s="21"/>
      <c r="KL51" s="21"/>
      <c r="KM51" s="21"/>
      <c r="KN51" s="21"/>
      <c r="KO51" s="21"/>
      <c r="KP51" s="21"/>
      <c r="KQ51" s="21"/>
      <c r="KR51" s="21"/>
      <c r="KS51" s="21"/>
      <c r="KT51" s="21"/>
      <c r="KU51" s="21"/>
      <c r="KV51" s="21"/>
      <c r="KW51" s="21"/>
      <c r="KX51" s="21"/>
      <c r="KY51" s="21"/>
      <c r="KZ51" s="21"/>
      <c r="LA51" s="21"/>
      <c r="LB51" s="21"/>
      <c r="LC51" s="21"/>
      <c r="LD51" s="21"/>
      <c r="LE51" s="21"/>
      <c r="LF51" s="21"/>
      <c r="LG51" s="21"/>
      <c r="LH51" s="21"/>
      <c r="LI51" s="21"/>
      <c r="LJ51" s="21"/>
      <c r="LK51" s="21"/>
      <c r="LL51" s="21"/>
      <c r="LM51" s="21"/>
      <c r="LN51" s="21"/>
      <c r="LO51" s="21"/>
      <c r="LP51" s="21"/>
      <c r="LQ51" s="21"/>
      <c r="LR51" s="21"/>
      <c r="LS51" s="21"/>
      <c r="LT51" s="21"/>
      <c r="LU51" s="21"/>
      <c r="LV51" s="21"/>
      <c r="LW51" s="21"/>
      <c r="LX51" s="21"/>
      <c r="LY51" s="21"/>
      <c r="LZ51" s="21"/>
      <c r="MA51" s="21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21"/>
      <c r="MM51" s="21"/>
    </row>
    <row r="52" spans="3:351" x14ac:dyDescent="0.25"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  <c r="KA52" s="21"/>
      <c r="KB52" s="21"/>
      <c r="KC52" s="21"/>
      <c r="KD52" s="21"/>
      <c r="KE52" s="21"/>
      <c r="KF52" s="21"/>
      <c r="KG52" s="21"/>
      <c r="KH52" s="21"/>
      <c r="KI52" s="21"/>
      <c r="KJ52" s="21"/>
      <c r="KK52" s="21"/>
      <c r="KL52" s="21"/>
      <c r="KM52" s="21"/>
      <c r="KN52" s="21"/>
      <c r="KO52" s="21"/>
      <c r="KP52" s="21"/>
      <c r="KQ52" s="21"/>
      <c r="KR52" s="21"/>
      <c r="KS52" s="21"/>
      <c r="KT52" s="21"/>
      <c r="KU52" s="21"/>
      <c r="KV52" s="21"/>
      <c r="KW52" s="21"/>
      <c r="KX52" s="21"/>
      <c r="KY52" s="21"/>
      <c r="KZ52" s="21"/>
      <c r="LA52" s="21"/>
      <c r="LB52" s="21"/>
      <c r="LC52" s="21"/>
      <c r="LD52" s="21"/>
      <c r="LE52" s="21"/>
      <c r="LF52" s="21"/>
      <c r="LG52" s="21"/>
      <c r="LH52" s="21"/>
      <c r="LI52" s="21"/>
      <c r="LJ52" s="21"/>
      <c r="LK52" s="21"/>
      <c r="LL52" s="21"/>
      <c r="LM52" s="21"/>
      <c r="LN52" s="21"/>
      <c r="LO52" s="21"/>
      <c r="LP52" s="21"/>
      <c r="LQ52" s="21"/>
      <c r="LR52" s="21"/>
      <c r="LS52" s="21"/>
      <c r="LT52" s="21"/>
      <c r="LU52" s="21"/>
      <c r="LV52" s="21"/>
      <c r="LW52" s="21"/>
      <c r="LX52" s="21"/>
      <c r="LY52" s="21"/>
      <c r="LZ52" s="21"/>
      <c r="MA52" s="21"/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21"/>
      <c r="MM52" s="21"/>
    </row>
    <row r="53" spans="3:351" x14ac:dyDescent="0.25"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21"/>
      <c r="JF53" s="21"/>
      <c r="JG53" s="21"/>
      <c r="JH53" s="21"/>
      <c r="JI53" s="21"/>
      <c r="JJ53" s="21"/>
      <c r="JK53" s="21"/>
      <c r="JL53" s="21"/>
      <c r="JM53" s="21"/>
      <c r="JN53" s="21"/>
      <c r="JO53" s="21"/>
      <c r="JP53" s="21"/>
      <c r="JQ53" s="21"/>
      <c r="JR53" s="21"/>
      <c r="JS53" s="21"/>
      <c r="JT53" s="21"/>
      <c r="JU53" s="21"/>
      <c r="JV53" s="21"/>
      <c r="JW53" s="21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</row>
    <row r="54" spans="3:351" x14ac:dyDescent="0.25"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</row>
    <row r="55" spans="3:351" x14ac:dyDescent="0.25"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</row>
    <row r="56" spans="3:351" x14ac:dyDescent="0.25"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</row>
    <row r="57" spans="3:351" x14ac:dyDescent="0.25"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</row>
    <row r="58" spans="3:351" x14ac:dyDescent="0.25"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</row>
    <row r="59" spans="3:351" x14ac:dyDescent="0.25"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</row>
    <row r="60" spans="3:351" x14ac:dyDescent="0.25"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</row>
    <row r="61" spans="3:351" x14ac:dyDescent="0.25"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</row>
    <row r="62" spans="3:351" x14ac:dyDescent="0.25"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</row>
    <row r="63" spans="3:351" x14ac:dyDescent="0.25"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</row>
    <row r="64" spans="3:351" x14ac:dyDescent="0.25"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  <c r="JH64" s="21"/>
      <c r="JI64" s="21"/>
      <c r="JJ64" s="21"/>
      <c r="JK64" s="21"/>
      <c r="JL64" s="21"/>
      <c r="JM64" s="21"/>
      <c r="JN64" s="21"/>
      <c r="JO64" s="21"/>
      <c r="JP64" s="21"/>
      <c r="JQ64" s="21"/>
      <c r="JR64" s="21"/>
      <c r="JS64" s="21"/>
      <c r="JT64" s="21"/>
      <c r="JU64" s="21"/>
      <c r="JV64" s="21"/>
      <c r="JW64" s="21"/>
      <c r="JX64" s="21"/>
      <c r="JY64" s="21"/>
      <c r="JZ64" s="21"/>
      <c r="KA64" s="21"/>
      <c r="KB64" s="21"/>
      <c r="KC64" s="21"/>
      <c r="KD64" s="21"/>
      <c r="KE64" s="21"/>
      <c r="KF64" s="21"/>
      <c r="KG64" s="21"/>
      <c r="KH64" s="21"/>
      <c r="KI64" s="21"/>
      <c r="KJ64" s="21"/>
      <c r="KK64" s="21"/>
      <c r="KL64" s="21"/>
      <c r="KM64" s="21"/>
      <c r="KN64" s="21"/>
      <c r="KO64" s="21"/>
      <c r="KP64" s="21"/>
      <c r="KQ64" s="21"/>
      <c r="KR64" s="21"/>
      <c r="KS64" s="21"/>
      <c r="KT64" s="21"/>
      <c r="KU64" s="21"/>
      <c r="KV64" s="21"/>
      <c r="KW64" s="21"/>
      <c r="KX64" s="21"/>
      <c r="KY64" s="21"/>
      <c r="KZ64" s="21"/>
      <c r="LA64" s="21"/>
      <c r="LB64" s="21"/>
      <c r="LC64" s="21"/>
      <c r="LD64" s="21"/>
      <c r="LE64" s="21"/>
      <c r="LF64" s="21"/>
      <c r="LG64" s="21"/>
      <c r="LH64" s="21"/>
      <c r="LI64" s="21"/>
      <c r="LJ64" s="21"/>
      <c r="LK64" s="21"/>
      <c r="LL64" s="21"/>
      <c r="LM64" s="21"/>
      <c r="LN64" s="21"/>
      <c r="LO64" s="21"/>
      <c r="LP64" s="21"/>
      <c r="LQ64" s="21"/>
      <c r="LR64" s="21"/>
      <c r="LS64" s="21"/>
      <c r="LT64" s="21"/>
      <c r="LU64" s="21"/>
      <c r="LV64" s="21"/>
      <c r="LW64" s="21"/>
      <c r="LX64" s="21"/>
      <c r="LY64" s="21"/>
      <c r="LZ64" s="21"/>
      <c r="MA64" s="21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21"/>
      <c r="MM64" s="21"/>
    </row>
    <row r="65" spans="17:351" x14ac:dyDescent="0.25"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</row>
    <row r="66" spans="17:351" x14ac:dyDescent="0.25"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  <c r="JG66" s="21"/>
      <c r="JH66" s="21"/>
      <c r="JI66" s="21"/>
      <c r="JJ66" s="21"/>
      <c r="JK66" s="21"/>
      <c r="JL66" s="21"/>
      <c r="JM66" s="21"/>
      <c r="JN66" s="21"/>
      <c r="JO66" s="21"/>
      <c r="JP66" s="21"/>
      <c r="JQ66" s="21"/>
      <c r="JR66" s="21"/>
      <c r="JS66" s="21"/>
      <c r="JT66" s="21"/>
      <c r="JU66" s="21"/>
      <c r="JV66" s="21"/>
      <c r="JW66" s="21"/>
      <c r="JX66" s="21"/>
      <c r="JY66" s="21"/>
      <c r="JZ66" s="21"/>
      <c r="KA66" s="21"/>
      <c r="KB66" s="21"/>
      <c r="KC66" s="21"/>
      <c r="KD66" s="21"/>
      <c r="KE66" s="21"/>
      <c r="KF66" s="21"/>
      <c r="KG66" s="21"/>
      <c r="KH66" s="21"/>
      <c r="KI66" s="21"/>
      <c r="KJ66" s="21"/>
      <c r="KK66" s="21"/>
      <c r="KL66" s="21"/>
      <c r="KM66" s="21"/>
      <c r="KN66" s="21"/>
      <c r="KO66" s="21"/>
      <c r="KP66" s="21"/>
      <c r="KQ66" s="21"/>
      <c r="KR66" s="21"/>
      <c r="KS66" s="21"/>
      <c r="KT66" s="21"/>
      <c r="KU66" s="21"/>
      <c r="KV66" s="21"/>
      <c r="KW66" s="21"/>
      <c r="KX66" s="21"/>
      <c r="KY66" s="21"/>
      <c r="KZ66" s="21"/>
      <c r="LA66" s="21"/>
      <c r="LB66" s="21"/>
      <c r="LC66" s="21"/>
      <c r="LD66" s="21"/>
      <c r="LE66" s="21"/>
      <c r="LF66" s="21"/>
      <c r="LG66" s="21"/>
      <c r="LH66" s="21"/>
      <c r="LI66" s="21"/>
      <c r="LJ66" s="21"/>
      <c r="LK66" s="21"/>
      <c r="LL66" s="21"/>
      <c r="LM66" s="21"/>
      <c r="LN66" s="21"/>
      <c r="LO66" s="21"/>
      <c r="LP66" s="21"/>
      <c r="LQ66" s="21"/>
      <c r="LR66" s="21"/>
      <c r="LS66" s="21"/>
      <c r="LT66" s="21"/>
      <c r="LU66" s="21"/>
      <c r="LV66" s="21"/>
      <c r="LW66" s="21"/>
      <c r="LX66" s="21"/>
      <c r="LY66" s="21"/>
      <c r="LZ66" s="21"/>
      <c r="MA66" s="21"/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21"/>
      <c r="MM66" s="21"/>
    </row>
    <row r="67" spans="17:351" x14ac:dyDescent="0.25"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</row>
    <row r="68" spans="17:351" x14ac:dyDescent="0.25"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</row>
    <row r="69" spans="17:351" x14ac:dyDescent="0.25"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</row>
    <row r="70" spans="17:351" x14ac:dyDescent="0.25"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21"/>
      <c r="IX70" s="21"/>
      <c r="IY70" s="21"/>
      <c r="IZ70" s="21"/>
      <c r="JA70" s="21"/>
      <c r="JB70" s="21"/>
      <c r="JC70" s="21"/>
      <c r="JD70" s="21"/>
      <c r="JE70" s="21"/>
      <c r="JF70" s="21"/>
      <c r="JG70" s="21"/>
      <c r="JH70" s="21"/>
      <c r="JI70" s="21"/>
      <c r="JJ70" s="21"/>
      <c r="JK70" s="21"/>
      <c r="JL70" s="21"/>
      <c r="JM70" s="21"/>
      <c r="JN70" s="21"/>
      <c r="JO70" s="21"/>
      <c r="JP70" s="21"/>
      <c r="JQ70" s="21"/>
      <c r="JR70" s="21"/>
      <c r="JS70" s="21"/>
      <c r="JT70" s="21"/>
      <c r="JU70" s="21"/>
      <c r="JV70" s="21"/>
      <c r="JW70" s="21"/>
      <c r="JX70" s="21"/>
      <c r="JY70" s="21"/>
      <c r="JZ70" s="21"/>
      <c r="KA70" s="21"/>
      <c r="KB70" s="21"/>
      <c r="KC70" s="21"/>
      <c r="KD70" s="21"/>
      <c r="KE70" s="21"/>
      <c r="KF70" s="21"/>
      <c r="KG70" s="21"/>
      <c r="KH70" s="21"/>
      <c r="KI70" s="21"/>
      <c r="KJ70" s="21"/>
      <c r="KK70" s="21"/>
      <c r="KL70" s="21"/>
      <c r="KM70" s="21"/>
      <c r="KN70" s="21"/>
      <c r="KO70" s="21"/>
      <c r="KP70" s="21"/>
      <c r="KQ70" s="21"/>
      <c r="KR70" s="21"/>
      <c r="KS70" s="21"/>
      <c r="KT70" s="21"/>
      <c r="KU70" s="21"/>
      <c r="KV70" s="21"/>
      <c r="KW70" s="21"/>
      <c r="KX70" s="21"/>
      <c r="KY70" s="21"/>
      <c r="KZ70" s="21"/>
      <c r="LA70" s="21"/>
      <c r="LB70" s="21"/>
      <c r="LC70" s="21"/>
      <c r="LD70" s="21"/>
      <c r="LE70" s="21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1"/>
      <c r="LS70" s="21"/>
      <c r="LT70" s="21"/>
      <c r="LU70" s="21"/>
      <c r="LV70" s="21"/>
      <c r="LW70" s="21"/>
      <c r="LX70" s="21"/>
      <c r="LY70" s="21"/>
      <c r="LZ70" s="21"/>
      <c r="MA70" s="21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21"/>
      <c r="MM70" s="21"/>
    </row>
    <row r="71" spans="17:351" x14ac:dyDescent="0.25"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</row>
    <row r="72" spans="17:351" x14ac:dyDescent="0.25"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</row>
    <row r="73" spans="17:351" x14ac:dyDescent="0.25"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</row>
    <row r="74" spans="17:351" x14ac:dyDescent="0.25"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  <c r="IR74" s="21"/>
      <c r="IS74" s="21"/>
      <c r="IT74" s="21"/>
      <c r="IU74" s="21"/>
      <c r="IV74" s="21"/>
      <c r="IW74" s="21"/>
      <c r="IX74" s="21"/>
      <c r="IY74" s="21"/>
      <c r="IZ74" s="21"/>
      <c r="JA74" s="21"/>
      <c r="JB74" s="21"/>
      <c r="JC74" s="21"/>
      <c r="JD74" s="21"/>
      <c r="JE74" s="21"/>
      <c r="JF74" s="21"/>
      <c r="JG74" s="21"/>
      <c r="JH74" s="21"/>
      <c r="JI74" s="21"/>
      <c r="JJ74" s="21"/>
      <c r="JK74" s="21"/>
      <c r="JL74" s="21"/>
      <c r="JM74" s="21"/>
      <c r="JN74" s="21"/>
      <c r="JO74" s="21"/>
      <c r="JP74" s="21"/>
      <c r="JQ74" s="21"/>
      <c r="JR74" s="21"/>
      <c r="JS74" s="21"/>
      <c r="JT74" s="21"/>
      <c r="JU74" s="21"/>
      <c r="JV74" s="21"/>
      <c r="JW74" s="21"/>
      <c r="JX74" s="21"/>
      <c r="JY74" s="21"/>
      <c r="JZ74" s="21"/>
      <c r="KA74" s="21"/>
      <c r="KB74" s="21"/>
      <c r="KC74" s="21"/>
      <c r="KD74" s="21"/>
      <c r="KE74" s="21"/>
      <c r="KF74" s="21"/>
      <c r="KG74" s="21"/>
      <c r="KH74" s="21"/>
      <c r="KI74" s="21"/>
      <c r="KJ74" s="21"/>
      <c r="KK74" s="21"/>
      <c r="KL74" s="21"/>
      <c r="KM74" s="21"/>
      <c r="KN74" s="21"/>
      <c r="KO74" s="21"/>
      <c r="KP74" s="21"/>
      <c r="KQ74" s="21"/>
      <c r="KR74" s="21"/>
      <c r="KS74" s="21"/>
      <c r="KT74" s="21"/>
      <c r="KU74" s="21"/>
      <c r="KV74" s="21"/>
      <c r="KW74" s="21"/>
      <c r="KX74" s="21"/>
      <c r="KY74" s="21"/>
      <c r="KZ74" s="21"/>
      <c r="LA74" s="21"/>
      <c r="LB74" s="21"/>
      <c r="LC74" s="21"/>
      <c r="LD74" s="21"/>
      <c r="LE74" s="21"/>
      <c r="LF74" s="21"/>
      <c r="LG74" s="21"/>
      <c r="LH74" s="21"/>
      <c r="LI74" s="21"/>
      <c r="LJ74" s="21"/>
      <c r="LK74" s="21"/>
      <c r="LL74" s="21"/>
      <c r="LM74" s="21"/>
      <c r="LN74" s="21"/>
      <c r="LO74" s="21"/>
      <c r="LP74" s="21"/>
      <c r="LQ74" s="21"/>
      <c r="LR74" s="21"/>
      <c r="LS74" s="21"/>
      <c r="LT74" s="21"/>
      <c r="LU74" s="21"/>
      <c r="LV74" s="21"/>
      <c r="LW74" s="21"/>
      <c r="LX74" s="21"/>
      <c r="LY74" s="21"/>
      <c r="LZ74" s="21"/>
      <c r="MA74" s="21"/>
      <c r="MB74" s="21"/>
      <c r="MC74" s="21"/>
      <c r="MD74" s="21"/>
      <c r="ME74" s="21"/>
      <c r="MF74" s="21"/>
      <c r="MG74" s="21"/>
      <c r="MH74" s="21"/>
      <c r="MI74" s="21"/>
      <c r="MJ74" s="21"/>
      <c r="MK74" s="21"/>
      <c r="ML74" s="21"/>
      <c r="MM74" s="21"/>
    </row>
    <row r="75" spans="17:351" x14ac:dyDescent="0.25"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  <c r="IR75" s="21"/>
      <c r="IS75" s="21"/>
      <c r="IT75" s="21"/>
      <c r="IU75" s="21"/>
      <c r="IV75" s="21"/>
      <c r="IW75" s="21"/>
      <c r="IX75" s="21"/>
      <c r="IY75" s="21"/>
      <c r="IZ75" s="21"/>
      <c r="JA75" s="21"/>
      <c r="JB75" s="21"/>
      <c r="JC75" s="21"/>
      <c r="JD75" s="21"/>
      <c r="JE75" s="21"/>
      <c r="JF75" s="21"/>
      <c r="JG75" s="21"/>
      <c r="JH75" s="21"/>
      <c r="JI75" s="21"/>
      <c r="JJ75" s="21"/>
      <c r="JK75" s="21"/>
      <c r="JL75" s="21"/>
      <c r="JM75" s="21"/>
      <c r="JN75" s="21"/>
      <c r="JO75" s="21"/>
      <c r="JP75" s="21"/>
      <c r="JQ75" s="21"/>
      <c r="JR75" s="21"/>
      <c r="JS75" s="21"/>
      <c r="JT75" s="21"/>
      <c r="JU75" s="21"/>
      <c r="JV75" s="21"/>
      <c r="JW75" s="21"/>
      <c r="JX75" s="21"/>
      <c r="JY75" s="21"/>
      <c r="JZ75" s="21"/>
      <c r="KA75" s="21"/>
      <c r="KB75" s="21"/>
      <c r="KC75" s="21"/>
      <c r="KD75" s="21"/>
      <c r="KE75" s="21"/>
      <c r="KF75" s="21"/>
      <c r="KG75" s="21"/>
      <c r="KH75" s="21"/>
      <c r="KI75" s="21"/>
      <c r="KJ75" s="21"/>
      <c r="KK75" s="21"/>
      <c r="KL75" s="21"/>
      <c r="KM75" s="21"/>
      <c r="KN75" s="21"/>
      <c r="KO75" s="21"/>
      <c r="KP75" s="21"/>
      <c r="KQ75" s="21"/>
      <c r="KR75" s="21"/>
      <c r="KS75" s="21"/>
      <c r="KT75" s="21"/>
      <c r="KU75" s="21"/>
      <c r="KV75" s="21"/>
      <c r="KW75" s="21"/>
      <c r="KX75" s="21"/>
      <c r="KY75" s="21"/>
      <c r="KZ75" s="21"/>
      <c r="LA75" s="21"/>
      <c r="LB75" s="21"/>
      <c r="LC75" s="21"/>
      <c r="LD75" s="21"/>
      <c r="LE75" s="21"/>
      <c r="LF75" s="21"/>
      <c r="LG75" s="21"/>
      <c r="LH75" s="21"/>
      <c r="LI75" s="21"/>
      <c r="LJ75" s="21"/>
      <c r="LK75" s="21"/>
      <c r="LL75" s="21"/>
      <c r="LM75" s="21"/>
      <c r="LN75" s="21"/>
      <c r="LO75" s="21"/>
      <c r="LP75" s="21"/>
      <c r="LQ75" s="21"/>
      <c r="LR75" s="21"/>
      <c r="LS75" s="21"/>
      <c r="LT75" s="21"/>
      <c r="LU75" s="21"/>
      <c r="LV75" s="21"/>
      <c r="LW75" s="21"/>
      <c r="LX75" s="21"/>
      <c r="LY75" s="21"/>
      <c r="LZ75" s="21"/>
      <c r="MA75" s="21"/>
      <c r="MB75" s="21"/>
      <c r="MC75" s="21"/>
      <c r="MD75" s="21"/>
      <c r="ME75" s="21"/>
      <c r="MF75" s="21"/>
      <c r="MG75" s="21"/>
      <c r="MH75" s="21"/>
      <c r="MI75" s="21"/>
      <c r="MJ75" s="21"/>
      <c r="MK75" s="21"/>
      <c r="ML75" s="21"/>
      <c r="MM75" s="21"/>
    </row>
    <row r="76" spans="17:351" x14ac:dyDescent="0.25"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  <c r="IR76" s="21"/>
      <c r="IS76" s="21"/>
      <c r="IT76" s="21"/>
      <c r="IU76" s="21"/>
      <c r="IV76" s="21"/>
      <c r="IW76" s="21"/>
      <c r="IX76" s="21"/>
      <c r="IY76" s="21"/>
      <c r="IZ76" s="21"/>
      <c r="JA76" s="21"/>
      <c r="JB76" s="21"/>
      <c r="JC76" s="21"/>
      <c r="JD76" s="21"/>
      <c r="JE76" s="21"/>
      <c r="JF76" s="21"/>
      <c r="JG76" s="21"/>
      <c r="JH76" s="21"/>
      <c r="JI76" s="21"/>
      <c r="JJ76" s="21"/>
      <c r="JK76" s="21"/>
      <c r="JL76" s="21"/>
      <c r="JM76" s="21"/>
      <c r="JN76" s="21"/>
      <c r="JO76" s="21"/>
      <c r="JP76" s="21"/>
      <c r="JQ76" s="21"/>
      <c r="JR76" s="21"/>
      <c r="JS76" s="21"/>
      <c r="JT76" s="21"/>
      <c r="JU76" s="21"/>
      <c r="JV76" s="21"/>
      <c r="JW76" s="21"/>
      <c r="JX76" s="21"/>
      <c r="JY76" s="21"/>
      <c r="JZ76" s="21"/>
      <c r="KA76" s="21"/>
      <c r="KB76" s="21"/>
      <c r="KC76" s="21"/>
      <c r="KD76" s="21"/>
      <c r="KE76" s="21"/>
      <c r="KF76" s="21"/>
      <c r="KG76" s="21"/>
      <c r="KH76" s="21"/>
      <c r="KI76" s="21"/>
      <c r="KJ76" s="21"/>
      <c r="KK76" s="21"/>
      <c r="KL76" s="21"/>
      <c r="KM76" s="21"/>
      <c r="KN76" s="21"/>
      <c r="KO76" s="21"/>
      <c r="KP76" s="21"/>
      <c r="KQ76" s="21"/>
      <c r="KR76" s="21"/>
      <c r="KS76" s="21"/>
      <c r="KT76" s="21"/>
      <c r="KU76" s="21"/>
      <c r="KV76" s="21"/>
      <c r="KW76" s="21"/>
      <c r="KX76" s="21"/>
      <c r="KY76" s="21"/>
      <c r="KZ76" s="21"/>
      <c r="LA76" s="21"/>
      <c r="LB76" s="21"/>
      <c r="LC76" s="21"/>
      <c r="LD76" s="21"/>
      <c r="LE76" s="21"/>
      <c r="LF76" s="21"/>
      <c r="LG76" s="21"/>
      <c r="LH76" s="21"/>
      <c r="LI76" s="21"/>
      <c r="LJ76" s="21"/>
      <c r="LK76" s="21"/>
      <c r="LL76" s="21"/>
      <c r="LM76" s="21"/>
      <c r="LN76" s="21"/>
      <c r="LO76" s="21"/>
      <c r="LP76" s="21"/>
      <c r="LQ76" s="21"/>
      <c r="LR76" s="21"/>
      <c r="LS76" s="21"/>
      <c r="LT76" s="21"/>
      <c r="LU76" s="21"/>
      <c r="LV76" s="21"/>
      <c r="LW76" s="21"/>
      <c r="LX76" s="21"/>
      <c r="LY76" s="21"/>
      <c r="LZ76" s="21"/>
      <c r="MA76" s="21"/>
      <c r="MB76" s="21"/>
      <c r="MC76" s="21"/>
      <c r="MD76" s="21"/>
      <c r="ME76" s="21"/>
      <c r="MF76" s="21"/>
      <c r="MG76" s="21"/>
      <c r="MH76" s="21"/>
      <c r="MI76" s="21"/>
      <c r="MJ76" s="21"/>
      <c r="MK76" s="21"/>
      <c r="ML76" s="21"/>
      <c r="MM76" s="21"/>
    </row>
    <row r="77" spans="17:351" x14ac:dyDescent="0.25"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  <c r="IR77" s="21"/>
      <c r="IS77" s="21"/>
      <c r="IT77" s="21"/>
      <c r="IU77" s="21"/>
      <c r="IV77" s="21"/>
      <c r="IW77" s="21"/>
      <c r="IX77" s="21"/>
      <c r="IY77" s="21"/>
      <c r="IZ77" s="21"/>
      <c r="JA77" s="21"/>
      <c r="JB77" s="21"/>
      <c r="JC77" s="21"/>
      <c r="JD77" s="21"/>
      <c r="JE77" s="21"/>
      <c r="JF77" s="21"/>
      <c r="JG77" s="21"/>
      <c r="JH77" s="21"/>
      <c r="JI77" s="21"/>
      <c r="JJ77" s="21"/>
      <c r="JK77" s="21"/>
      <c r="JL77" s="21"/>
      <c r="JM77" s="21"/>
      <c r="JN77" s="21"/>
      <c r="JO77" s="21"/>
      <c r="JP77" s="21"/>
      <c r="JQ77" s="21"/>
      <c r="JR77" s="21"/>
      <c r="JS77" s="21"/>
      <c r="JT77" s="21"/>
      <c r="JU77" s="21"/>
      <c r="JV77" s="21"/>
      <c r="JW77" s="21"/>
      <c r="JX77" s="21"/>
      <c r="JY77" s="21"/>
      <c r="JZ77" s="21"/>
      <c r="KA77" s="21"/>
      <c r="KB77" s="21"/>
      <c r="KC77" s="21"/>
      <c r="KD77" s="21"/>
      <c r="KE77" s="21"/>
      <c r="KF77" s="21"/>
      <c r="KG77" s="21"/>
      <c r="KH77" s="21"/>
      <c r="KI77" s="21"/>
      <c r="KJ77" s="21"/>
      <c r="KK77" s="21"/>
      <c r="KL77" s="21"/>
      <c r="KM77" s="21"/>
      <c r="KN77" s="21"/>
      <c r="KO77" s="21"/>
      <c r="KP77" s="21"/>
      <c r="KQ77" s="21"/>
      <c r="KR77" s="21"/>
      <c r="KS77" s="21"/>
      <c r="KT77" s="21"/>
      <c r="KU77" s="21"/>
      <c r="KV77" s="21"/>
      <c r="KW77" s="21"/>
      <c r="KX77" s="21"/>
      <c r="KY77" s="21"/>
      <c r="KZ77" s="21"/>
      <c r="LA77" s="21"/>
      <c r="LB77" s="21"/>
      <c r="LC77" s="21"/>
      <c r="LD77" s="21"/>
      <c r="LE77" s="21"/>
      <c r="LF77" s="21"/>
      <c r="LG77" s="21"/>
      <c r="LH77" s="21"/>
      <c r="LI77" s="21"/>
      <c r="LJ77" s="21"/>
      <c r="LK77" s="21"/>
      <c r="LL77" s="21"/>
      <c r="LM77" s="21"/>
      <c r="LN77" s="21"/>
      <c r="LO77" s="21"/>
      <c r="LP77" s="21"/>
      <c r="LQ77" s="21"/>
      <c r="LR77" s="21"/>
      <c r="LS77" s="21"/>
      <c r="LT77" s="21"/>
      <c r="LU77" s="21"/>
      <c r="LV77" s="21"/>
      <c r="LW77" s="21"/>
      <c r="LX77" s="21"/>
      <c r="LY77" s="21"/>
      <c r="LZ77" s="21"/>
      <c r="MA77" s="21"/>
      <c r="MB77" s="21"/>
      <c r="MC77" s="21"/>
      <c r="MD77" s="21"/>
      <c r="ME77" s="21"/>
      <c r="MF77" s="21"/>
      <c r="MG77" s="21"/>
      <c r="MH77" s="21"/>
      <c r="MI77" s="21"/>
      <c r="MJ77" s="21"/>
      <c r="MK77" s="21"/>
      <c r="ML77" s="21"/>
      <c r="MM77" s="21"/>
    </row>
    <row r="78" spans="17:351" x14ac:dyDescent="0.25"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  <c r="IR78" s="21"/>
      <c r="IS78" s="21"/>
      <c r="IT78" s="21"/>
      <c r="IU78" s="21"/>
      <c r="IV78" s="21"/>
      <c r="IW78" s="21"/>
      <c r="IX78" s="21"/>
      <c r="IY78" s="21"/>
      <c r="IZ78" s="21"/>
      <c r="JA78" s="21"/>
      <c r="JB78" s="21"/>
      <c r="JC78" s="21"/>
      <c r="JD78" s="21"/>
      <c r="JE78" s="21"/>
      <c r="JF78" s="21"/>
      <c r="JG78" s="21"/>
      <c r="JH78" s="21"/>
      <c r="JI78" s="21"/>
      <c r="JJ78" s="21"/>
      <c r="JK78" s="21"/>
      <c r="JL78" s="21"/>
      <c r="JM78" s="21"/>
      <c r="JN78" s="21"/>
      <c r="JO78" s="21"/>
      <c r="JP78" s="21"/>
      <c r="JQ78" s="21"/>
      <c r="JR78" s="21"/>
      <c r="JS78" s="21"/>
      <c r="JT78" s="21"/>
      <c r="JU78" s="21"/>
      <c r="JV78" s="21"/>
      <c r="JW78" s="21"/>
      <c r="JX78" s="21"/>
      <c r="JY78" s="21"/>
      <c r="JZ78" s="21"/>
      <c r="KA78" s="21"/>
      <c r="KB78" s="21"/>
      <c r="KC78" s="21"/>
      <c r="KD78" s="21"/>
      <c r="KE78" s="21"/>
      <c r="KF78" s="21"/>
      <c r="KG78" s="21"/>
      <c r="KH78" s="21"/>
      <c r="KI78" s="21"/>
      <c r="KJ78" s="21"/>
      <c r="KK78" s="21"/>
      <c r="KL78" s="21"/>
      <c r="KM78" s="21"/>
      <c r="KN78" s="21"/>
      <c r="KO78" s="21"/>
      <c r="KP78" s="21"/>
      <c r="KQ78" s="21"/>
      <c r="KR78" s="21"/>
      <c r="KS78" s="21"/>
      <c r="KT78" s="21"/>
      <c r="KU78" s="21"/>
      <c r="KV78" s="21"/>
      <c r="KW78" s="21"/>
      <c r="KX78" s="21"/>
      <c r="KY78" s="21"/>
      <c r="KZ78" s="21"/>
      <c r="LA78" s="21"/>
      <c r="LB78" s="21"/>
      <c r="LC78" s="21"/>
      <c r="LD78" s="21"/>
      <c r="LE78" s="21"/>
      <c r="LF78" s="21"/>
      <c r="LG78" s="21"/>
      <c r="LH78" s="21"/>
      <c r="LI78" s="21"/>
      <c r="LJ78" s="21"/>
      <c r="LK78" s="21"/>
      <c r="LL78" s="21"/>
      <c r="LM78" s="21"/>
      <c r="LN78" s="21"/>
      <c r="LO78" s="21"/>
      <c r="LP78" s="21"/>
      <c r="LQ78" s="21"/>
      <c r="LR78" s="21"/>
      <c r="LS78" s="21"/>
      <c r="LT78" s="21"/>
      <c r="LU78" s="21"/>
      <c r="LV78" s="21"/>
      <c r="LW78" s="21"/>
      <c r="LX78" s="21"/>
      <c r="LY78" s="21"/>
      <c r="LZ78" s="21"/>
      <c r="MA78" s="21"/>
      <c r="MB78" s="21"/>
      <c r="MC78" s="21"/>
      <c r="MD78" s="21"/>
      <c r="ME78" s="21"/>
      <c r="MF78" s="21"/>
      <c r="MG78" s="21"/>
      <c r="MH78" s="21"/>
      <c r="MI78" s="21"/>
      <c r="MJ78" s="21"/>
      <c r="MK78" s="21"/>
      <c r="ML78" s="21"/>
      <c r="MM78" s="21"/>
    </row>
    <row r="79" spans="17:351" x14ac:dyDescent="0.25"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  <c r="IR79" s="21"/>
      <c r="IS79" s="21"/>
      <c r="IT79" s="21"/>
      <c r="IU79" s="21"/>
      <c r="IV79" s="21"/>
      <c r="IW79" s="21"/>
      <c r="IX79" s="21"/>
      <c r="IY79" s="21"/>
      <c r="IZ79" s="21"/>
      <c r="JA79" s="21"/>
      <c r="JB79" s="21"/>
      <c r="JC79" s="21"/>
      <c r="JD79" s="21"/>
      <c r="JE79" s="21"/>
      <c r="JF79" s="21"/>
      <c r="JG79" s="21"/>
      <c r="JH79" s="21"/>
      <c r="JI79" s="21"/>
      <c r="JJ79" s="21"/>
      <c r="JK79" s="21"/>
      <c r="JL79" s="21"/>
      <c r="JM79" s="21"/>
      <c r="JN79" s="21"/>
      <c r="JO79" s="21"/>
      <c r="JP79" s="21"/>
      <c r="JQ79" s="21"/>
      <c r="JR79" s="21"/>
      <c r="JS79" s="21"/>
      <c r="JT79" s="21"/>
      <c r="JU79" s="21"/>
      <c r="JV79" s="21"/>
      <c r="JW79" s="21"/>
      <c r="JX79" s="21"/>
      <c r="JY79" s="21"/>
      <c r="JZ79" s="21"/>
      <c r="KA79" s="21"/>
      <c r="KB79" s="21"/>
      <c r="KC79" s="21"/>
      <c r="KD79" s="21"/>
      <c r="KE79" s="21"/>
      <c r="KF79" s="21"/>
      <c r="KG79" s="21"/>
      <c r="KH79" s="21"/>
      <c r="KI79" s="21"/>
      <c r="KJ79" s="21"/>
      <c r="KK79" s="21"/>
      <c r="KL79" s="21"/>
      <c r="KM79" s="21"/>
      <c r="KN79" s="21"/>
      <c r="KO79" s="21"/>
      <c r="KP79" s="21"/>
      <c r="KQ79" s="21"/>
      <c r="KR79" s="21"/>
      <c r="KS79" s="21"/>
      <c r="KT79" s="21"/>
      <c r="KU79" s="21"/>
      <c r="KV79" s="21"/>
      <c r="KW79" s="21"/>
      <c r="KX79" s="21"/>
      <c r="KY79" s="21"/>
      <c r="KZ79" s="21"/>
      <c r="LA79" s="21"/>
      <c r="LB79" s="21"/>
      <c r="LC79" s="21"/>
      <c r="LD79" s="21"/>
      <c r="LE79" s="21"/>
      <c r="LF79" s="21"/>
      <c r="LG79" s="21"/>
      <c r="LH79" s="21"/>
      <c r="LI79" s="21"/>
      <c r="LJ79" s="21"/>
      <c r="LK79" s="21"/>
      <c r="LL79" s="21"/>
      <c r="LM79" s="21"/>
      <c r="LN79" s="21"/>
      <c r="LO79" s="21"/>
      <c r="LP79" s="21"/>
      <c r="LQ79" s="21"/>
      <c r="LR79" s="21"/>
      <c r="LS79" s="21"/>
      <c r="LT79" s="21"/>
      <c r="LU79" s="21"/>
      <c r="LV79" s="21"/>
      <c r="LW79" s="21"/>
      <c r="LX79" s="21"/>
      <c r="LY79" s="21"/>
      <c r="LZ79" s="21"/>
      <c r="MA79" s="21"/>
      <c r="MB79" s="21"/>
      <c r="MC79" s="21"/>
      <c r="MD79" s="21"/>
      <c r="ME79" s="21"/>
      <c r="MF79" s="21"/>
      <c r="MG79" s="21"/>
      <c r="MH79" s="21"/>
      <c r="MI79" s="21"/>
      <c r="MJ79" s="21"/>
      <c r="MK79" s="21"/>
      <c r="ML79" s="21"/>
      <c r="MM79" s="21"/>
    </row>
    <row r="80" spans="17:351" x14ac:dyDescent="0.25"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  <c r="IR80" s="21"/>
      <c r="IS80" s="21"/>
      <c r="IT80" s="21"/>
      <c r="IU80" s="21"/>
      <c r="IV80" s="21"/>
      <c r="IW80" s="21"/>
      <c r="IX80" s="21"/>
      <c r="IY80" s="21"/>
      <c r="IZ80" s="21"/>
      <c r="JA80" s="21"/>
      <c r="JB80" s="21"/>
      <c r="JC80" s="21"/>
      <c r="JD80" s="21"/>
      <c r="JE80" s="21"/>
      <c r="JF80" s="21"/>
      <c r="JG80" s="21"/>
      <c r="JH80" s="21"/>
      <c r="JI80" s="21"/>
      <c r="JJ80" s="21"/>
      <c r="JK80" s="21"/>
      <c r="JL80" s="21"/>
      <c r="JM80" s="21"/>
      <c r="JN80" s="21"/>
      <c r="JO80" s="21"/>
      <c r="JP80" s="21"/>
      <c r="JQ80" s="21"/>
      <c r="JR80" s="21"/>
      <c r="JS80" s="21"/>
      <c r="JT80" s="21"/>
      <c r="JU80" s="21"/>
      <c r="JV80" s="21"/>
      <c r="JW80" s="21"/>
      <c r="JX80" s="21"/>
      <c r="JY80" s="21"/>
      <c r="JZ80" s="21"/>
      <c r="KA80" s="21"/>
      <c r="KB80" s="21"/>
      <c r="KC80" s="21"/>
      <c r="KD80" s="21"/>
      <c r="KE80" s="21"/>
      <c r="KF80" s="21"/>
      <c r="KG80" s="21"/>
      <c r="KH80" s="21"/>
      <c r="KI80" s="21"/>
      <c r="KJ80" s="21"/>
      <c r="KK80" s="21"/>
      <c r="KL80" s="21"/>
      <c r="KM80" s="21"/>
      <c r="KN80" s="21"/>
      <c r="KO80" s="21"/>
      <c r="KP80" s="21"/>
      <c r="KQ80" s="21"/>
      <c r="KR80" s="21"/>
      <c r="KS80" s="21"/>
      <c r="KT80" s="21"/>
      <c r="KU80" s="21"/>
      <c r="KV80" s="21"/>
      <c r="KW80" s="21"/>
      <c r="KX80" s="21"/>
      <c r="KY80" s="21"/>
      <c r="KZ80" s="21"/>
      <c r="LA80" s="21"/>
      <c r="LB80" s="21"/>
      <c r="LC80" s="21"/>
      <c r="LD80" s="21"/>
      <c r="LE80" s="21"/>
      <c r="LF80" s="21"/>
      <c r="LG80" s="21"/>
      <c r="LH80" s="21"/>
      <c r="LI80" s="21"/>
      <c r="LJ80" s="21"/>
      <c r="LK80" s="21"/>
      <c r="LL80" s="21"/>
      <c r="LM80" s="21"/>
      <c r="LN80" s="21"/>
      <c r="LO80" s="21"/>
      <c r="LP80" s="21"/>
      <c r="LQ80" s="21"/>
      <c r="LR80" s="21"/>
      <c r="LS80" s="21"/>
      <c r="LT80" s="21"/>
      <c r="LU80" s="21"/>
      <c r="LV80" s="21"/>
      <c r="LW80" s="21"/>
      <c r="LX80" s="21"/>
      <c r="LY80" s="21"/>
      <c r="LZ80" s="21"/>
      <c r="MA80" s="21"/>
      <c r="MB80" s="21"/>
      <c r="MC80" s="21"/>
      <c r="MD80" s="21"/>
      <c r="ME80" s="21"/>
      <c r="MF80" s="21"/>
      <c r="MG80" s="21"/>
      <c r="MH80" s="21"/>
      <c r="MI80" s="21"/>
      <c r="MJ80" s="21"/>
      <c r="MK80" s="21"/>
      <c r="ML80" s="21"/>
      <c r="MM80" s="21"/>
    </row>
    <row r="81" spans="17:351" x14ac:dyDescent="0.25"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  <c r="IR81" s="21"/>
      <c r="IS81" s="21"/>
      <c r="IT81" s="21"/>
      <c r="IU81" s="21"/>
      <c r="IV81" s="21"/>
      <c r="IW81" s="21"/>
      <c r="IX81" s="21"/>
      <c r="IY81" s="21"/>
      <c r="IZ81" s="21"/>
      <c r="JA81" s="21"/>
      <c r="JB81" s="21"/>
      <c r="JC81" s="21"/>
      <c r="JD81" s="21"/>
      <c r="JE81" s="21"/>
      <c r="JF81" s="21"/>
      <c r="JG81" s="21"/>
      <c r="JH81" s="21"/>
      <c r="JI81" s="21"/>
      <c r="JJ81" s="21"/>
      <c r="JK81" s="21"/>
      <c r="JL81" s="21"/>
      <c r="JM81" s="21"/>
      <c r="JN81" s="21"/>
      <c r="JO81" s="21"/>
      <c r="JP81" s="21"/>
      <c r="JQ81" s="21"/>
      <c r="JR81" s="21"/>
      <c r="JS81" s="21"/>
      <c r="JT81" s="21"/>
      <c r="JU81" s="21"/>
      <c r="JV81" s="21"/>
      <c r="JW81" s="21"/>
      <c r="JX81" s="21"/>
      <c r="JY81" s="21"/>
      <c r="JZ81" s="21"/>
      <c r="KA81" s="21"/>
      <c r="KB81" s="21"/>
      <c r="KC81" s="21"/>
      <c r="KD81" s="21"/>
      <c r="KE81" s="21"/>
      <c r="KF81" s="21"/>
      <c r="KG81" s="21"/>
      <c r="KH81" s="21"/>
      <c r="KI81" s="21"/>
      <c r="KJ81" s="21"/>
      <c r="KK81" s="21"/>
      <c r="KL81" s="21"/>
      <c r="KM81" s="21"/>
      <c r="KN81" s="21"/>
      <c r="KO81" s="21"/>
      <c r="KP81" s="21"/>
      <c r="KQ81" s="21"/>
      <c r="KR81" s="21"/>
      <c r="KS81" s="21"/>
      <c r="KT81" s="21"/>
      <c r="KU81" s="21"/>
      <c r="KV81" s="21"/>
      <c r="KW81" s="21"/>
      <c r="KX81" s="21"/>
      <c r="KY81" s="21"/>
      <c r="KZ81" s="21"/>
      <c r="LA81" s="21"/>
      <c r="LB81" s="21"/>
      <c r="LC81" s="21"/>
      <c r="LD81" s="21"/>
      <c r="LE81" s="21"/>
      <c r="LF81" s="21"/>
      <c r="LG81" s="21"/>
      <c r="LH81" s="21"/>
      <c r="LI81" s="21"/>
      <c r="LJ81" s="21"/>
      <c r="LK81" s="21"/>
      <c r="LL81" s="21"/>
      <c r="LM81" s="21"/>
      <c r="LN81" s="21"/>
      <c r="LO81" s="21"/>
      <c r="LP81" s="21"/>
      <c r="LQ81" s="21"/>
      <c r="LR81" s="21"/>
      <c r="LS81" s="21"/>
      <c r="LT81" s="21"/>
      <c r="LU81" s="21"/>
      <c r="LV81" s="21"/>
      <c r="LW81" s="21"/>
      <c r="LX81" s="21"/>
      <c r="LY81" s="21"/>
      <c r="LZ81" s="21"/>
      <c r="MA81" s="21"/>
      <c r="MB81" s="21"/>
      <c r="MC81" s="21"/>
      <c r="MD81" s="21"/>
      <c r="ME81" s="21"/>
      <c r="MF81" s="21"/>
      <c r="MG81" s="21"/>
      <c r="MH81" s="21"/>
      <c r="MI81" s="21"/>
      <c r="MJ81" s="21"/>
      <c r="MK81" s="21"/>
      <c r="ML81" s="21"/>
      <c r="MM81" s="21"/>
    </row>
    <row r="82" spans="17:351" x14ac:dyDescent="0.25"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  <c r="IR82" s="21"/>
      <c r="IS82" s="21"/>
      <c r="IT82" s="21"/>
      <c r="IU82" s="21"/>
      <c r="IV82" s="21"/>
      <c r="IW82" s="21"/>
      <c r="IX82" s="21"/>
      <c r="IY82" s="21"/>
      <c r="IZ82" s="21"/>
      <c r="JA82" s="21"/>
      <c r="JB82" s="21"/>
      <c r="JC82" s="21"/>
      <c r="JD82" s="21"/>
      <c r="JE82" s="21"/>
      <c r="JF82" s="21"/>
      <c r="JG82" s="21"/>
      <c r="JH82" s="21"/>
      <c r="JI82" s="21"/>
      <c r="JJ82" s="21"/>
      <c r="JK82" s="21"/>
      <c r="JL82" s="21"/>
      <c r="JM82" s="21"/>
      <c r="JN82" s="21"/>
      <c r="JO82" s="21"/>
      <c r="JP82" s="21"/>
      <c r="JQ82" s="21"/>
      <c r="JR82" s="21"/>
      <c r="JS82" s="21"/>
      <c r="JT82" s="21"/>
      <c r="JU82" s="21"/>
      <c r="JV82" s="21"/>
      <c r="JW82" s="21"/>
      <c r="JX82" s="21"/>
      <c r="JY82" s="21"/>
      <c r="JZ82" s="21"/>
      <c r="KA82" s="21"/>
      <c r="KB82" s="21"/>
      <c r="KC82" s="21"/>
      <c r="KD82" s="21"/>
      <c r="KE82" s="21"/>
      <c r="KF82" s="21"/>
      <c r="KG82" s="21"/>
      <c r="KH82" s="21"/>
      <c r="KI82" s="21"/>
      <c r="KJ82" s="21"/>
      <c r="KK82" s="21"/>
      <c r="KL82" s="21"/>
      <c r="KM82" s="21"/>
      <c r="KN82" s="21"/>
      <c r="KO82" s="21"/>
      <c r="KP82" s="21"/>
      <c r="KQ82" s="21"/>
      <c r="KR82" s="21"/>
      <c r="KS82" s="21"/>
      <c r="KT82" s="21"/>
      <c r="KU82" s="21"/>
      <c r="KV82" s="21"/>
      <c r="KW82" s="21"/>
      <c r="KX82" s="21"/>
      <c r="KY82" s="21"/>
      <c r="KZ82" s="21"/>
      <c r="LA82" s="21"/>
      <c r="LB82" s="21"/>
      <c r="LC82" s="21"/>
      <c r="LD82" s="21"/>
      <c r="LE82" s="21"/>
      <c r="LF82" s="21"/>
      <c r="LG82" s="21"/>
      <c r="LH82" s="21"/>
      <c r="LI82" s="21"/>
      <c r="LJ82" s="21"/>
      <c r="LK82" s="21"/>
      <c r="LL82" s="21"/>
      <c r="LM82" s="21"/>
      <c r="LN82" s="21"/>
      <c r="LO82" s="21"/>
      <c r="LP82" s="21"/>
      <c r="LQ82" s="21"/>
      <c r="LR82" s="21"/>
      <c r="LS82" s="21"/>
      <c r="LT82" s="21"/>
      <c r="LU82" s="21"/>
      <c r="LV82" s="21"/>
      <c r="LW82" s="21"/>
      <c r="LX82" s="21"/>
      <c r="LY82" s="21"/>
      <c r="LZ82" s="21"/>
      <c r="MA82" s="21"/>
      <c r="MB82" s="21"/>
      <c r="MC82" s="21"/>
      <c r="MD82" s="21"/>
      <c r="ME82" s="21"/>
      <c r="MF82" s="21"/>
      <c r="MG82" s="21"/>
      <c r="MH82" s="21"/>
      <c r="MI82" s="21"/>
      <c r="MJ82" s="21"/>
      <c r="MK82" s="21"/>
      <c r="ML82" s="21"/>
      <c r="MM82" s="21"/>
    </row>
    <row r="83" spans="17:351" x14ac:dyDescent="0.25"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  <c r="IR83" s="21"/>
      <c r="IS83" s="21"/>
      <c r="IT83" s="21"/>
      <c r="IU83" s="21"/>
      <c r="IV83" s="21"/>
      <c r="IW83" s="21"/>
      <c r="IX83" s="21"/>
      <c r="IY83" s="21"/>
      <c r="IZ83" s="21"/>
      <c r="JA83" s="21"/>
      <c r="JB83" s="21"/>
      <c r="JC83" s="21"/>
      <c r="JD83" s="21"/>
      <c r="JE83" s="21"/>
      <c r="JF83" s="21"/>
      <c r="JG83" s="21"/>
      <c r="JH83" s="21"/>
      <c r="JI83" s="21"/>
      <c r="JJ83" s="21"/>
      <c r="JK83" s="21"/>
      <c r="JL83" s="21"/>
      <c r="JM83" s="21"/>
      <c r="JN83" s="21"/>
      <c r="JO83" s="21"/>
      <c r="JP83" s="21"/>
      <c r="JQ83" s="21"/>
      <c r="JR83" s="21"/>
      <c r="JS83" s="21"/>
      <c r="JT83" s="21"/>
      <c r="JU83" s="21"/>
      <c r="JV83" s="21"/>
      <c r="JW83" s="21"/>
      <c r="JX83" s="21"/>
      <c r="JY83" s="21"/>
      <c r="JZ83" s="21"/>
      <c r="KA83" s="21"/>
      <c r="KB83" s="21"/>
      <c r="KC83" s="21"/>
      <c r="KD83" s="21"/>
      <c r="KE83" s="21"/>
      <c r="KF83" s="21"/>
      <c r="KG83" s="21"/>
      <c r="KH83" s="21"/>
      <c r="KI83" s="21"/>
      <c r="KJ83" s="21"/>
      <c r="KK83" s="21"/>
      <c r="KL83" s="21"/>
      <c r="KM83" s="21"/>
      <c r="KN83" s="21"/>
      <c r="KO83" s="21"/>
      <c r="KP83" s="21"/>
      <c r="KQ83" s="21"/>
      <c r="KR83" s="21"/>
      <c r="KS83" s="21"/>
      <c r="KT83" s="21"/>
      <c r="KU83" s="21"/>
      <c r="KV83" s="21"/>
      <c r="KW83" s="21"/>
      <c r="KX83" s="21"/>
      <c r="KY83" s="21"/>
      <c r="KZ83" s="21"/>
      <c r="LA83" s="21"/>
      <c r="LB83" s="21"/>
      <c r="LC83" s="21"/>
      <c r="LD83" s="21"/>
      <c r="LE83" s="21"/>
      <c r="LF83" s="21"/>
      <c r="LG83" s="21"/>
      <c r="LH83" s="21"/>
      <c r="LI83" s="21"/>
      <c r="LJ83" s="21"/>
      <c r="LK83" s="21"/>
      <c r="LL83" s="21"/>
      <c r="LM83" s="21"/>
      <c r="LN83" s="21"/>
      <c r="LO83" s="21"/>
      <c r="LP83" s="21"/>
      <c r="LQ83" s="21"/>
      <c r="LR83" s="21"/>
      <c r="LS83" s="21"/>
      <c r="LT83" s="21"/>
      <c r="LU83" s="21"/>
      <c r="LV83" s="21"/>
      <c r="LW83" s="21"/>
      <c r="LX83" s="21"/>
      <c r="LY83" s="21"/>
      <c r="LZ83" s="21"/>
      <c r="MA83" s="21"/>
      <c r="MB83" s="21"/>
      <c r="MC83" s="21"/>
      <c r="MD83" s="21"/>
      <c r="ME83" s="21"/>
      <c r="MF83" s="21"/>
      <c r="MG83" s="21"/>
      <c r="MH83" s="21"/>
      <c r="MI83" s="21"/>
      <c r="MJ83" s="21"/>
      <c r="MK83" s="21"/>
      <c r="ML83" s="21"/>
      <c r="MM83" s="21"/>
    </row>
    <row r="84" spans="17:351" x14ac:dyDescent="0.25"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  <c r="IR84" s="21"/>
      <c r="IS84" s="21"/>
      <c r="IT84" s="21"/>
      <c r="IU84" s="21"/>
      <c r="IV84" s="21"/>
      <c r="IW84" s="21"/>
      <c r="IX84" s="21"/>
      <c r="IY84" s="21"/>
      <c r="IZ84" s="21"/>
      <c r="JA84" s="21"/>
      <c r="JB84" s="21"/>
      <c r="JC84" s="21"/>
      <c r="JD84" s="21"/>
      <c r="JE84" s="21"/>
      <c r="JF84" s="21"/>
      <c r="JG84" s="21"/>
      <c r="JH84" s="21"/>
      <c r="JI84" s="21"/>
      <c r="JJ84" s="21"/>
      <c r="JK84" s="21"/>
      <c r="JL84" s="21"/>
      <c r="JM84" s="21"/>
      <c r="JN84" s="21"/>
      <c r="JO84" s="21"/>
      <c r="JP84" s="21"/>
      <c r="JQ84" s="21"/>
      <c r="JR84" s="21"/>
      <c r="JS84" s="21"/>
      <c r="JT84" s="21"/>
      <c r="JU84" s="21"/>
      <c r="JV84" s="21"/>
      <c r="JW84" s="21"/>
      <c r="JX84" s="21"/>
      <c r="JY84" s="21"/>
      <c r="JZ84" s="21"/>
      <c r="KA84" s="21"/>
      <c r="KB84" s="21"/>
      <c r="KC84" s="21"/>
      <c r="KD84" s="21"/>
      <c r="KE84" s="21"/>
      <c r="KF84" s="21"/>
      <c r="KG84" s="21"/>
      <c r="KH84" s="21"/>
      <c r="KI84" s="21"/>
      <c r="KJ84" s="21"/>
      <c r="KK84" s="21"/>
      <c r="KL84" s="21"/>
      <c r="KM84" s="21"/>
      <c r="KN84" s="21"/>
      <c r="KO84" s="21"/>
      <c r="KP84" s="21"/>
      <c r="KQ84" s="21"/>
      <c r="KR84" s="21"/>
      <c r="KS84" s="21"/>
      <c r="KT84" s="21"/>
      <c r="KU84" s="21"/>
      <c r="KV84" s="21"/>
      <c r="KW84" s="21"/>
      <c r="KX84" s="21"/>
      <c r="KY84" s="21"/>
      <c r="KZ84" s="21"/>
      <c r="LA84" s="21"/>
      <c r="LB84" s="21"/>
      <c r="LC84" s="21"/>
      <c r="LD84" s="21"/>
      <c r="LE84" s="21"/>
      <c r="LF84" s="21"/>
      <c r="LG84" s="21"/>
      <c r="LH84" s="21"/>
      <c r="LI84" s="21"/>
      <c r="LJ84" s="21"/>
      <c r="LK84" s="21"/>
      <c r="LL84" s="21"/>
      <c r="LM84" s="21"/>
      <c r="LN84" s="21"/>
      <c r="LO84" s="21"/>
      <c r="LP84" s="21"/>
      <c r="LQ84" s="21"/>
      <c r="LR84" s="21"/>
      <c r="LS84" s="21"/>
      <c r="LT84" s="21"/>
      <c r="LU84" s="21"/>
      <c r="LV84" s="21"/>
      <c r="LW84" s="21"/>
      <c r="LX84" s="21"/>
      <c r="LY84" s="21"/>
      <c r="LZ84" s="21"/>
      <c r="MA84" s="21"/>
      <c r="MB84" s="21"/>
      <c r="MC84" s="21"/>
      <c r="MD84" s="21"/>
      <c r="ME84" s="21"/>
      <c r="MF84" s="21"/>
      <c r="MG84" s="21"/>
      <c r="MH84" s="21"/>
      <c r="MI84" s="21"/>
      <c r="MJ84" s="21"/>
      <c r="MK84" s="21"/>
      <c r="ML84" s="21"/>
      <c r="MM84" s="21"/>
    </row>
    <row r="85" spans="17:351" x14ac:dyDescent="0.25"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  <c r="IR85" s="21"/>
      <c r="IS85" s="21"/>
      <c r="IT85" s="21"/>
      <c r="IU85" s="21"/>
      <c r="IV85" s="21"/>
      <c r="IW85" s="21"/>
      <c r="IX85" s="21"/>
      <c r="IY85" s="21"/>
      <c r="IZ85" s="21"/>
      <c r="JA85" s="21"/>
      <c r="JB85" s="21"/>
      <c r="JC85" s="21"/>
      <c r="JD85" s="21"/>
      <c r="JE85" s="21"/>
      <c r="JF85" s="21"/>
      <c r="JG85" s="21"/>
      <c r="JH85" s="21"/>
      <c r="JI85" s="21"/>
      <c r="JJ85" s="21"/>
      <c r="JK85" s="21"/>
      <c r="JL85" s="21"/>
      <c r="JM85" s="21"/>
      <c r="JN85" s="21"/>
      <c r="JO85" s="21"/>
      <c r="JP85" s="21"/>
      <c r="JQ85" s="21"/>
      <c r="JR85" s="21"/>
      <c r="JS85" s="21"/>
      <c r="JT85" s="21"/>
      <c r="JU85" s="21"/>
      <c r="JV85" s="21"/>
      <c r="JW85" s="21"/>
      <c r="JX85" s="21"/>
      <c r="JY85" s="21"/>
      <c r="JZ85" s="21"/>
      <c r="KA85" s="21"/>
      <c r="KB85" s="21"/>
      <c r="KC85" s="21"/>
      <c r="KD85" s="21"/>
      <c r="KE85" s="21"/>
      <c r="KF85" s="21"/>
      <c r="KG85" s="21"/>
      <c r="KH85" s="21"/>
      <c r="KI85" s="21"/>
      <c r="KJ85" s="21"/>
      <c r="KK85" s="21"/>
      <c r="KL85" s="21"/>
      <c r="KM85" s="21"/>
      <c r="KN85" s="21"/>
      <c r="KO85" s="21"/>
      <c r="KP85" s="21"/>
      <c r="KQ85" s="21"/>
      <c r="KR85" s="21"/>
      <c r="KS85" s="21"/>
      <c r="KT85" s="21"/>
      <c r="KU85" s="21"/>
      <c r="KV85" s="21"/>
      <c r="KW85" s="21"/>
      <c r="KX85" s="21"/>
      <c r="KY85" s="21"/>
      <c r="KZ85" s="21"/>
      <c r="LA85" s="21"/>
      <c r="LB85" s="21"/>
      <c r="LC85" s="21"/>
      <c r="LD85" s="21"/>
      <c r="LE85" s="21"/>
      <c r="LF85" s="21"/>
      <c r="LG85" s="21"/>
      <c r="LH85" s="21"/>
      <c r="LI85" s="21"/>
      <c r="LJ85" s="21"/>
      <c r="LK85" s="21"/>
      <c r="LL85" s="21"/>
      <c r="LM85" s="21"/>
      <c r="LN85" s="21"/>
      <c r="LO85" s="21"/>
      <c r="LP85" s="21"/>
      <c r="LQ85" s="21"/>
      <c r="LR85" s="21"/>
      <c r="LS85" s="21"/>
      <c r="LT85" s="21"/>
      <c r="LU85" s="21"/>
      <c r="LV85" s="21"/>
      <c r="LW85" s="21"/>
      <c r="LX85" s="21"/>
      <c r="LY85" s="21"/>
      <c r="LZ85" s="21"/>
      <c r="MA85" s="21"/>
      <c r="MB85" s="21"/>
      <c r="MC85" s="21"/>
      <c r="MD85" s="21"/>
      <c r="ME85" s="21"/>
      <c r="MF85" s="21"/>
      <c r="MG85" s="21"/>
      <c r="MH85" s="21"/>
      <c r="MI85" s="21"/>
      <c r="MJ85" s="21"/>
      <c r="MK85" s="21"/>
      <c r="ML85" s="21"/>
      <c r="MM85" s="21"/>
    </row>
    <row r="86" spans="17:351" x14ac:dyDescent="0.25"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  <c r="JC86" s="21"/>
      <c r="JD86" s="21"/>
      <c r="JE86" s="21"/>
      <c r="JF86" s="21"/>
      <c r="JG86" s="21"/>
      <c r="JH86" s="21"/>
      <c r="JI86" s="21"/>
      <c r="JJ86" s="21"/>
      <c r="JK86" s="21"/>
      <c r="JL86" s="21"/>
      <c r="JM86" s="21"/>
      <c r="JN86" s="21"/>
      <c r="JO86" s="21"/>
      <c r="JP86" s="21"/>
      <c r="JQ86" s="21"/>
      <c r="JR86" s="21"/>
      <c r="JS86" s="21"/>
      <c r="JT86" s="21"/>
      <c r="JU86" s="21"/>
      <c r="JV86" s="21"/>
      <c r="JW86" s="21"/>
      <c r="JX86" s="21"/>
      <c r="JY86" s="21"/>
      <c r="JZ86" s="21"/>
      <c r="KA86" s="21"/>
      <c r="KB86" s="21"/>
      <c r="KC86" s="21"/>
      <c r="KD86" s="21"/>
      <c r="KE86" s="21"/>
      <c r="KF86" s="21"/>
      <c r="KG86" s="21"/>
      <c r="KH86" s="21"/>
      <c r="KI86" s="21"/>
      <c r="KJ86" s="21"/>
      <c r="KK86" s="21"/>
      <c r="KL86" s="21"/>
      <c r="KM86" s="21"/>
      <c r="KN86" s="21"/>
      <c r="KO86" s="21"/>
      <c r="KP86" s="21"/>
      <c r="KQ86" s="21"/>
      <c r="KR86" s="21"/>
      <c r="KS86" s="21"/>
      <c r="KT86" s="21"/>
      <c r="KU86" s="21"/>
      <c r="KV86" s="21"/>
      <c r="KW86" s="21"/>
      <c r="KX86" s="21"/>
      <c r="KY86" s="21"/>
      <c r="KZ86" s="21"/>
      <c r="LA86" s="21"/>
      <c r="LB86" s="21"/>
      <c r="LC86" s="21"/>
      <c r="LD86" s="21"/>
      <c r="LE86" s="21"/>
      <c r="LF86" s="21"/>
      <c r="LG86" s="21"/>
      <c r="LH86" s="21"/>
      <c r="LI86" s="21"/>
      <c r="LJ86" s="21"/>
      <c r="LK86" s="21"/>
      <c r="LL86" s="21"/>
      <c r="LM86" s="21"/>
      <c r="LN86" s="21"/>
      <c r="LO86" s="21"/>
      <c r="LP86" s="21"/>
      <c r="LQ86" s="21"/>
      <c r="LR86" s="21"/>
      <c r="LS86" s="21"/>
      <c r="LT86" s="21"/>
      <c r="LU86" s="21"/>
      <c r="LV86" s="21"/>
      <c r="LW86" s="21"/>
      <c r="LX86" s="21"/>
      <c r="LY86" s="21"/>
      <c r="LZ86" s="21"/>
      <c r="MA86" s="21"/>
      <c r="MB86" s="21"/>
      <c r="MC86" s="21"/>
      <c r="MD86" s="21"/>
      <c r="ME86" s="21"/>
      <c r="MF86" s="21"/>
      <c r="MG86" s="21"/>
      <c r="MH86" s="21"/>
      <c r="MI86" s="21"/>
      <c r="MJ86" s="21"/>
      <c r="MK86" s="21"/>
      <c r="ML86" s="21"/>
      <c r="MM86" s="21"/>
    </row>
    <row r="87" spans="17:351" x14ac:dyDescent="0.25"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  <c r="IR87" s="21"/>
      <c r="IS87" s="21"/>
      <c r="IT87" s="21"/>
      <c r="IU87" s="21"/>
      <c r="IV87" s="21"/>
      <c r="IW87" s="21"/>
      <c r="IX87" s="21"/>
      <c r="IY87" s="21"/>
      <c r="IZ87" s="21"/>
      <c r="JA87" s="21"/>
      <c r="JB87" s="21"/>
      <c r="JC87" s="21"/>
      <c r="JD87" s="21"/>
      <c r="JE87" s="21"/>
      <c r="JF87" s="21"/>
      <c r="JG87" s="21"/>
      <c r="JH87" s="21"/>
      <c r="JI87" s="21"/>
      <c r="JJ87" s="21"/>
      <c r="JK87" s="21"/>
      <c r="JL87" s="21"/>
      <c r="JM87" s="21"/>
      <c r="JN87" s="21"/>
      <c r="JO87" s="21"/>
      <c r="JP87" s="21"/>
      <c r="JQ87" s="21"/>
      <c r="JR87" s="21"/>
      <c r="JS87" s="21"/>
      <c r="JT87" s="21"/>
      <c r="JU87" s="21"/>
      <c r="JV87" s="21"/>
      <c r="JW87" s="21"/>
      <c r="JX87" s="21"/>
      <c r="JY87" s="21"/>
      <c r="JZ87" s="21"/>
      <c r="KA87" s="21"/>
      <c r="KB87" s="21"/>
      <c r="KC87" s="21"/>
      <c r="KD87" s="21"/>
      <c r="KE87" s="21"/>
      <c r="KF87" s="21"/>
      <c r="KG87" s="21"/>
      <c r="KH87" s="21"/>
      <c r="KI87" s="21"/>
      <c r="KJ87" s="21"/>
      <c r="KK87" s="21"/>
      <c r="KL87" s="21"/>
      <c r="KM87" s="21"/>
      <c r="KN87" s="21"/>
      <c r="KO87" s="21"/>
      <c r="KP87" s="21"/>
      <c r="KQ87" s="21"/>
      <c r="KR87" s="21"/>
      <c r="KS87" s="21"/>
      <c r="KT87" s="21"/>
      <c r="KU87" s="21"/>
      <c r="KV87" s="21"/>
      <c r="KW87" s="21"/>
      <c r="KX87" s="21"/>
      <c r="KY87" s="21"/>
      <c r="KZ87" s="21"/>
      <c r="LA87" s="21"/>
      <c r="LB87" s="21"/>
      <c r="LC87" s="21"/>
      <c r="LD87" s="21"/>
      <c r="LE87" s="21"/>
      <c r="LF87" s="21"/>
      <c r="LG87" s="21"/>
      <c r="LH87" s="21"/>
      <c r="LI87" s="21"/>
      <c r="LJ87" s="21"/>
      <c r="LK87" s="21"/>
      <c r="LL87" s="21"/>
      <c r="LM87" s="21"/>
      <c r="LN87" s="21"/>
      <c r="LO87" s="21"/>
      <c r="LP87" s="21"/>
      <c r="LQ87" s="21"/>
      <c r="LR87" s="21"/>
      <c r="LS87" s="21"/>
      <c r="LT87" s="21"/>
      <c r="LU87" s="21"/>
      <c r="LV87" s="21"/>
      <c r="LW87" s="21"/>
      <c r="LX87" s="21"/>
      <c r="LY87" s="21"/>
      <c r="LZ87" s="21"/>
      <c r="MA87" s="21"/>
      <c r="MB87" s="21"/>
      <c r="MC87" s="21"/>
      <c r="MD87" s="21"/>
      <c r="ME87" s="21"/>
      <c r="MF87" s="21"/>
      <c r="MG87" s="21"/>
      <c r="MH87" s="21"/>
      <c r="MI87" s="21"/>
      <c r="MJ87" s="21"/>
      <c r="MK87" s="21"/>
      <c r="ML87" s="21"/>
      <c r="MM87" s="21"/>
    </row>
    <row r="88" spans="17:351" x14ac:dyDescent="0.25"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21"/>
      <c r="IH88" s="21"/>
      <c r="II88" s="21"/>
      <c r="IJ88" s="21"/>
      <c r="IK88" s="21"/>
      <c r="IL88" s="21"/>
      <c r="IM88" s="21"/>
      <c r="IN88" s="21"/>
      <c r="IO88" s="21"/>
      <c r="IP88" s="21"/>
      <c r="IQ88" s="21"/>
      <c r="IR88" s="21"/>
      <c r="IS88" s="21"/>
      <c r="IT88" s="21"/>
      <c r="IU88" s="21"/>
      <c r="IV88" s="21"/>
      <c r="IW88" s="21"/>
      <c r="IX88" s="21"/>
      <c r="IY88" s="21"/>
      <c r="IZ88" s="21"/>
      <c r="JA88" s="21"/>
      <c r="JB88" s="21"/>
      <c r="JC88" s="21"/>
      <c r="JD88" s="21"/>
      <c r="JE88" s="21"/>
      <c r="JF88" s="21"/>
      <c r="JG88" s="21"/>
      <c r="JH88" s="21"/>
      <c r="JI88" s="21"/>
      <c r="JJ88" s="21"/>
      <c r="JK88" s="21"/>
      <c r="JL88" s="21"/>
      <c r="JM88" s="21"/>
      <c r="JN88" s="21"/>
      <c r="JO88" s="21"/>
      <c r="JP88" s="21"/>
      <c r="JQ88" s="21"/>
      <c r="JR88" s="21"/>
      <c r="JS88" s="21"/>
      <c r="JT88" s="21"/>
      <c r="JU88" s="21"/>
      <c r="JV88" s="21"/>
      <c r="JW88" s="21"/>
      <c r="JX88" s="21"/>
      <c r="JY88" s="21"/>
      <c r="JZ88" s="21"/>
      <c r="KA88" s="21"/>
      <c r="KB88" s="21"/>
      <c r="KC88" s="21"/>
      <c r="KD88" s="21"/>
      <c r="KE88" s="21"/>
      <c r="KF88" s="21"/>
      <c r="KG88" s="21"/>
      <c r="KH88" s="21"/>
      <c r="KI88" s="21"/>
      <c r="KJ88" s="21"/>
      <c r="KK88" s="21"/>
      <c r="KL88" s="21"/>
      <c r="KM88" s="21"/>
      <c r="KN88" s="21"/>
      <c r="KO88" s="21"/>
      <c r="KP88" s="21"/>
      <c r="KQ88" s="21"/>
      <c r="KR88" s="21"/>
      <c r="KS88" s="21"/>
      <c r="KT88" s="21"/>
      <c r="KU88" s="21"/>
      <c r="KV88" s="21"/>
      <c r="KW88" s="21"/>
      <c r="KX88" s="21"/>
      <c r="KY88" s="21"/>
      <c r="KZ88" s="21"/>
      <c r="LA88" s="21"/>
      <c r="LB88" s="21"/>
      <c r="LC88" s="21"/>
      <c r="LD88" s="21"/>
      <c r="LE88" s="21"/>
      <c r="LF88" s="21"/>
      <c r="LG88" s="21"/>
      <c r="LH88" s="21"/>
      <c r="LI88" s="21"/>
      <c r="LJ88" s="21"/>
      <c r="LK88" s="21"/>
      <c r="LL88" s="21"/>
      <c r="LM88" s="21"/>
      <c r="LN88" s="21"/>
      <c r="LO88" s="21"/>
      <c r="LP88" s="21"/>
      <c r="LQ88" s="21"/>
      <c r="LR88" s="21"/>
      <c r="LS88" s="21"/>
      <c r="LT88" s="21"/>
      <c r="LU88" s="21"/>
      <c r="LV88" s="21"/>
      <c r="LW88" s="21"/>
      <c r="LX88" s="21"/>
      <c r="LY88" s="21"/>
      <c r="LZ88" s="21"/>
      <c r="MA88" s="21"/>
      <c r="MB88" s="21"/>
      <c r="MC88" s="21"/>
      <c r="MD88" s="21"/>
      <c r="ME88" s="21"/>
      <c r="MF88" s="21"/>
      <c r="MG88" s="21"/>
      <c r="MH88" s="21"/>
      <c r="MI88" s="21"/>
      <c r="MJ88" s="21"/>
      <c r="MK88" s="21"/>
      <c r="ML88" s="21"/>
      <c r="MM88" s="21"/>
    </row>
    <row r="89" spans="17:351" x14ac:dyDescent="0.25"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  <c r="IR89" s="21"/>
      <c r="IS89" s="21"/>
      <c r="IT89" s="21"/>
      <c r="IU89" s="21"/>
      <c r="IV89" s="21"/>
      <c r="IW89" s="21"/>
      <c r="IX89" s="21"/>
      <c r="IY89" s="21"/>
      <c r="IZ89" s="21"/>
      <c r="JA89" s="21"/>
      <c r="JB89" s="21"/>
      <c r="JC89" s="21"/>
      <c r="JD89" s="21"/>
      <c r="JE89" s="21"/>
      <c r="JF89" s="21"/>
      <c r="JG89" s="21"/>
      <c r="JH89" s="21"/>
      <c r="JI89" s="21"/>
      <c r="JJ89" s="21"/>
      <c r="JK89" s="21"/>
      <c r="JL89" s="21"/>
      <c r="JM89" s="21"/>
      <c r="JN89" s="21"/>
      <c r="JO89" s="21"/>
      <c r="JP89" s="21"/>
      <c r="JQ89" s="21"/>
      <c r="JR89" s="21"/>
      <c r="JS89" s="21"/>
      <c r="JT89" s="21"/>
      <c r="JU89" s="21"/>
      <c r="JV89" s="21"/>
      <c r="JW89" s="21"/>
      <c r="JX89" s="21"/>
      <c r="JY89" s="21"/>
      <c r="JZ89" s="21"/>
      <c r="KA89" s="21"/>
      <c r="KB89" s="21"/>
      <c r="KC89" s="21"/>
      <c r="KD89" s="21"/>
      <c r="KE89" s="21"/>
      <c r="KF89" s="21"/>
      <c r="KG89" s="21"/>
      <c r="KH89" s="21"/>
      <c r="KI89" s="21"/>
      <c r="KJ89" s="21"/>
      <c r="KK89" s="21"/>
      <c r="KL89" s="21"/>
      <c r="KM89" s="21"/>
      <c r="KN89" s="21"/>
      <c r="KO89" s="21"/>
      <c r="KP89" s="21"/>
      <c r="KQ89" s="21"/>
      <c r="KR89" s="21"/>
      <c r="KS89" s="21"/>
      <c r="KT89" s="21"/>
      <c r="KU89" s="21"/>
      <c r="KV89" s="21"/>
      <c r="KW89" s="21"/>
      <c r="KX89" s="21"/>
      <c r="KY89" s="21"/>
      <c r="KZ89" s="21"/>
      <c r="LA89" s="21"/>
      <c r="LB89" s="21"/>
      <c r="LC89" s="21"/>
      <c r="LD89" s="21"/>
      <c r="LE89" s="21"/>
      <c r="LF89" s="21"/>
      <c r="LG89" s="21"/>
      <c r="LH89" s="21"/>
      <c r="LI89" s="21"/>
      <c r="LJ89" s="21"/>
      <c r="LK89" s="21"/>
      <c r="LL89" s="21"/>
      <c r="LM89" s="21"/>
      <c r="LN89" s="21"/>
      <c r="LO89" s="21"/>
      <c r="LP89" s="21"/>
      <c r="LQ89" s="21"/>
      <c r="LR89" s="21"/>
      <c r="LS89" s="21"/>
      <c r="LT89" s="21"/>
      <c r="LU89" s="21"/>
      <c r="LV89" s="21"/>
      <c r="LW89" s="21"/>
      <c r="LX89" s="21"/>
      <c r="LY89" s="21"/>
      <c r="LZ89" s="21"/>
      <c r="MA89" s="21"/>
      <c r="MB89" s="21"/>
      <c r="MC89" s="21"/>
      <c r="MD89" s="21"/>
      <c r="ME89" s="21"/>
      <c r="MF89" s="21"/>
      <c r="MG89" s="21"/>
      <c r="MH89" s="21"/>
      <c r="MI89" s="21"/>
      <c r="MJ89" s="21"/>
      <c r="MK89" s="21"/>
      <c r="ML89" s="21"/>
      <c r="MM89" s="21"/>
    </row>
    <row r="90" spans="17:351" x14ac:dyDescent="0.25"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  <c r="IR90" s="21"/>
      <c r="IS90" s="21"/>
      <c r="IT90" s="21"/>
      <c r="IU90" s="21"/>
      <c r="IV90" s="21"/>
      <c r="IW90" s="21"/>
      <c r="IX90" s="21"/>
      <c r="IY90" s="21"/>
      <c r="IZ90" s="21"/>
      <c r="JA90" s="21"/>
      <c r="JB90" s="21"/>
      <c r="JC90" s="21"/>
      <c r="JD90" s="21"/>
      <c r="JE90" s="21"/>
      <c r="JF90" s="21"/>
      <c r="JG90" s="21"/>
      <c r="JH90" s="21"/>
      <c r="JI90" s="21"/>
      <c r="JJ90" s="21"/>
      <c r="JK90" s="21"/>
      <c r="JL90" s="21"/>
      <c r="JM90" s="21"/>
      <c r="JN90" s="21"/>
      <c r="JO90" s="21"/>
      <c r="JP90" s="21"/>
      <c r="JQ90" s="21"/>
      <c r="JR90" s="21"/>
      <c r="JS90" s="21"/>
      <c r="JT90" s="21"/>
      <c r="JU90" s="21"/>
      <c r="JV90" s="21"/>
      <c r="JW90" s="21"/>
      <c r="JX90" s="21"/>
      <c r="JY90" s="21"/>
      <c r="JZ90" s="21"/>
      <c r="KA90" s="21"/>
      <c r="KB90" s="21"/>
      <c r="KC90" s="21"/>
      <c r="KD90" s="21"/>
      <c r="KE90" s="21"/>
      <c r="KF90" s="21"/>
      <c r="KG90" s="21"/>
      <c r="KH90" s="21"/>
      <c r="KI90" s="21"/>
      <c r="KJ90" s="21"/>
      <c r="KK90" s="21"/>
      <c r="KL90" s="21"/>
      <c r="KM90" s="21"/>
      <c r="KN90" s="21"/>
      <c r="KO90" s="21"/>
      <c r="KP90" s="21"/>
      <c r="KQ90" s="21"/>
      <c r="KR90" s="21"/>
      <c r="KS90" s="21"/>
      <c r="KT90" s="21"/>
      <c r="KU90" s="21"/>
      <c r="KV90" s="21"/>
      <c r="KW90" s="21"/>
      <c r="KX90" s="21"/>
      <c r="KY90" s="21"/>
      <c r="KZ90" s="21"/>
      <c r="LA90" s="21"/>
      <c r="LB90" s="21"/>
      <c r="LC90" s="21"/>
      <c r="LD90" s="21"/>
      <c r="LE90" s="21"/>
      <c r="LF90" s="21"/>
      <c r="LG90" s="21"/>
      <c r="LH90" s="21"/>
      <c r="LI90" s="21"/>
      <c r="LJ90" s="21"/>
      <c r="LK90" s="21"/>
      <c r="LL90" s="21"/>
      <c r="LM90" s="21"/>
      <c r="LN90" s="21"/>
      <c r="LO90" s="21"/>
      <c r="LP90" s="21"/>
      <c r="LQ90" s="21"/>
      <c r="LR90" s="21"/>
      <c r="LS90" s="21"/>
      <c r="LT90" s="21"/>
      <c r="LU90" s="21"/>
      <c r="LV90" s="21"/>
      <c r="LW90" s="21"/>
      <c r="LX90" s="21"/>
      <c r="LY90" s="21"/>
      <c r="LZ90" s="21"/>
      <c r="MA90" s="21"/>
      <c r="MB90" s="21"/>
      <c r="MC90" s="21"/>
      <c r="MD90" s="21"/>
      <c r="ME90" s="21"/>
      <c r="MF90" s="21"/>
      <c r="MG90" s="21"/>
      <c r="MH90" s="21"/>
      <c r="MI90" s="21"/>
      <c r="MJ90" s="21"/>
      <c r="MK90" s="21"/>
      <c r="ML90" s="21"/>
      <c r="MM90" s="21"/>
    </row>
    <row r="91" spans="17:351" x14ac:dyDescent="0.25"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  <c r="IR91" s="21"/>
      <c r="IS91" s="21"/>
      <c r="IT91" s="21"/>
      <c r="IU91" s="21"/>
      <c r="IV91" s="21"/>
      <c r="IW91" s="21"/>
      <c r="IX91" s="21"/>
      <c r="IY91" s="21"/>
      <c r="IZ91" s="21"/>
      <c r="JA91" s="21"/>
      <c r="JB91" s="21"/>
      <c r="JC91" s="21"/>
      <c r="JD91" s="21"/>
      <c r="JE91" s="21"/>
      <c r="JF91" s="21"/>
      <c r="JG91" s="21"/>
      <c r="JH91" s="21"/>
      <c r="JI91" s="21"/>
      <c r="JJ91" s="21"/>
      <c r="JK91" s="21"/>
      <c r="JL91" s="21"/>
      <c r="JM91" s="21"/>
      <c r="JN91" s="21"/>
      <c r="JO91" s="21"/>
      <c r="JP91" s="21"/>
      <c r="JQ91" s="21"/>
      <c r="JR91" s="21"/>
      <c r="JS91" s="21"/>
      <c r="JT91" s="21"/>
      <c r="JU91" s="21"/>
      <c r="JV91" s="21"/>
      <c r="JW91" s="21"/>
      <c r="JX91" s="21"/>
      <c r="JY91" s="21"/>
      <c r="JZ91" s="21"/>
      <c r="KA91" s="21"/>
      <c r="KB91" s="21"/>
      <c r="KC91" s="21"/>
      <c r="KD91" s="21"/>
      <c r="KE91" s="21"/>
      <c r="KF91" s="21"/>
      <c r="KG91" s="21"/>
      <c r="KH91" s="21"/>
      <c r="KI91" s="21"/>
      <c r="KJ91" s="21"/>
      <c r="KK91" s="21"/>
      <c r="KL91" s="21"/>
      <c r="KM91" s="21"/>
      <c r="KN91" s="21"/>
      <c r="KO91" s="21"/>
      <c r="KP91" s="21"/>
      <c r="KQ91" s="21"/>
      <c r="KR91" s="21"/>
      <c r="KS91" s="21"/>
      <c r="KT91" s="21"/>
      <c r="KU91" s="21"/>
      <c r="KV91" s="21"/>
      <c r="KW91" s="21"/>
      <c r="KX91" s="21"/>
      <c r="KY91" s="21"/>
      <c r="KZ91" s="21"/>
      <c r="LA91" s="21"/>
      <c r="LB91" s="21"/>
      <c r="LC91" s="21"/>
      <c r="LD91" s="21"/>
      <c r="LE91" s="21"/>
      <c r="LF91" s="21"/>
      <c r="LG91" s="21"/>
      <c r="LH91" s="21"/>
      <c r="LI91" s="21"/>
      <c r="LJ91" s="21"/>
      <c r="LK91" s="21"/>
      <c r="LL91" s="21"/>
      <c r="LM91" s="21"/>
      <c r="LN91" s="21"/>
      <c r="LO91" s="21"/>
      <c r="LP91" s="21"/>
      <c r="LQ91" s="21"/>
      <c r="LR91" s="21"/>
      <c r="LS91" s="21"/>
      <c r="LT91" s="21"/>
      <c r="LU91" s="21"/>
      <c r="LV91" s="21"/>
      <c r="LW91" s="21"/>
      <c r="LX91" s="21"/>
      <c r="LY91" s="21"/>
      <c r="LZ91" s="21"/>
      <c r="MA91" s="21"/>
      <c r="MB91" s="21"/>
      <c r="MC91" s="21"/>
      <c r="MD91" s="21"/>
      <c r="ME91" s="21"/>
      <c r="MF91" s="21"/>
      <c r="MG91" s="21"/>
      <c r="MH91" s="21"/>
      <c r="MI91" s="21"/>
      <c r="MJ91" s="21"/>
      <c r="MK91" s="21"/>
      <c r="ML91" s="21"/>
      <c r="MM91" s="21"/>
    </row>
    <row r="92" spans="17:351" x14ac:dyDescent="0.25"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  <c r="IR92" s="21"/>
      <c r="IS92" s="21"/>
      <c r="IT92" s="21"/>
      <c r="IU92" s="21"/>
      <c r="IV92" s="21"/>
      <c r="IW92" s="21"/>
      <c r="IX92" s="21"/>
      <c r="IY92" s="21"/>
      <c r="IZ92" s="21"/>
      <c r="JA92" s="21"/>
      <c r="JB92" s="21"/>
      <c r="JC92" s="21"/>
      <c r="JD92" s="21"/>
      <c r="JE92" s="21"/>
      <c r="JF92" s="21"/>
      <c r="JG92" s="21"/>
      <c r="JH92" s="21"/>
      <c r="JI92" s="21"/>
      <c r="JJ92" s="21"/>
      <c r="JK92" s="21"/>
      <c r="JL92" s="21"/>
      <c r="JM92" s="21"/>
      <c r="JN92" s="21"/>
      <c r="JO92" s="21"/>
      <c r="JP92" s="21"/>
      <c r="JQ92" s="21"/>
      <c r="JR92" s="21"/>
      <c r="JS92" s="21"/>
      <c r="JT92" s="21"/>
      <c r="JU92" s="21"/>
      <c r="JV92" s="21"/>
      <c r="JW92" s="21"/>
      <c r="JX92" s="21"/>
      <c r="JY92" s="21"/>
      <c r="JZ92" s="21"/>
      <c r="KA92" s="21"/>
      <c r="KB92" s="21"/>
      <c r="KC92" s="21"/>
      <c r="KD92" s="21"/>
      <c r="KE92" s="21"/>
      <c r="KF92" s="21"/>
      <c r="KG92" s="21"/>
      <c r="KH92" s="21"/>
      <c r="KI92" s="21"/>
      <c r="KJ92" s="21"/>
      <c r="KK92" s="21"/>
      <c r="KL92" s="21"/>
      <c r="KM92" s="21"/>
      <c r="KN92" s="21"/>
      <c r="KO92" s="21"/>
      <c r="KP92" s="21"/>
      <c r="KQ92" s="21"/>
      <c r="KR92" s="21"/>
      <c r="KS92" s="21"/>
      <c r="KT92" s="21"/>
      <c r="KU92" s="21"/>
      <c r="KV92" s="21"/>
      <c r="KW92" s="21"/>
      <c r="KX92" s="21"/>
      <c r="KY92" s="21"/>
      <c r="KZ92" s="21"/>
      <c r="LA92" s="21"/>
      <c r="LB92" s="21"/>
      <c r="LC92" s="21"/>
      <c r="LD92" s="21"/>
      <c r="LE92" s="21"/>
      <c r="LF92" s="21"/>
      <c r="LG92" s="21"/>
      <c r="LH92" s="21"/>
      <c r="LI92" s="21"/>
      <c r="LJ92" s="21"/>
      <c r="LK92" s="21"/>
      <c r="LL92" s="21"/>
      <c r="LM92" s="21"/>
      <c r="LN92" s="21"/>
      <c r="LO92" s="21"/>
      <c r="LP92" s="21"/>
      <c r="LQ92" s="21"/>
      <c r="LR92" s="21"/>
      <c r="LS92" s="21"/>
      <c r="LT92" s="21"/>
      <c r="LU92" s="21"/>
      <c r="LV92" s="21"/>
      <c r="LW92" s="21"/>
      <c r="LX92" s="21"/>
      <c r="LY92" s="21"/>
      <c r="LZ92" s="21"/>
      <c r="MA92" s="21"/>
      <c r="MB92" s="21"/>
      <c r="MC92" s="21"/>
      <c r="MD92" s="21"/>
      <c r="ME92" s="21"/>
      <c r="MF92" s="21"/>
      <c r="MG92" s="21"/>
      <c r="MH92" s="21"/>
      <c r="MI92" s="21"/>
      <c r="MJ92" s="21"/>
      <c r="MK92" s="21"/>
      <c r="ML92" s="21"/>
      <c r="MM92" s="21"/>
    </row>
    <row r="93" spans="17:351" x14ac:dyDescent="0.25"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  <c r="IR93" s="21"/>
      <c r="IS93" s="21"/>
      <c r="IT93" s="21"/>
      <c r="IU93" s="21"/>
      <c r="IV93" s="21"/>
      <c r="IW93" s="21"/>
      <c r="IX93" s="21"/>
      <c r="IY93" s="21"/>
      <c r="IZ93" s="21"/>
      <c r="JA93" s="21"/>
      <c r="JB93" s="21"/>
      <c r="JC93" s="21"/>
      <c r="JD93" s="21"/>
      <c r="JE93" s="21"/>
      <c r="JF93" s="21"/>
      <c r="JG93" s="21"/>
      <c r="JH93" s="21"/>
      <c r="JI93" s="21"/>
      <c r="JJ93" s="21"/>
      <c r="JK93" s="21"/>
      <c r="JL93" s="21"/>
      <c r="JM93" s="21"/>
      <c r="JN93" s="21"/>
      <c r="JO93" s="21"/>
      <c r="JP93" s="21"/>
      <c r="JQ93" s="21"/>
      <c r="JR93" s="21"/>
      <c r="JS93" s="21"/>
      <c r="JT93" s="21"/>
      <c r="JU93" s="21"/>
      <c r="JV93" s="21"/>
      <c r="JW93" s="21"/>
      <c r="JX93" s="21"/>
      <c r="JY93" s="21"/>
      <c r="JZ93" s="21"/>
      <c r="KA93" s="21"/>
      <c r="KB93" s="21"/>
      <c r="KC93" s="21"/>
      <c r="KD93" s="21"/>
      <c r="KE93" s="21"/>
      <c r="KF93" s="21"/>
      <c r="KG93" s="21"/>
      <c r="KH93" s="21"/>
      <c r="KI93" s="21"/>
      <c r="KJ93" s="21"/>
      <c r="KK93" s="21"/>
      <c r="KL93" s="21"/>
      <c r="KM93" s="21"/>
      <c r="KN93" s="21"/>
      <c r="KO93" s="21"/>
      <c r="KP93" s="21"/>
      <c r="KQ93" s="21"/>
      <c r="KR93" s="21"/>
      <c r="KS93" s="21"/>
      <c r="KT93" s="21"/>
      <c r="KU93" s="21"/>
      <c r="KV93" s="21"/>
      <c r="KW93" s="21"/>
      <c r="KX93" s="21"/>
      <c r="KY93" s="21"/>
      <c r="KZ93" s="21"/>
      <c r="LA93" s="21"/>
      <c r="LB93" s="21"/>
      <c r="LC93" s="21"/>
      <c r="LD93" s="21"/>
      <c r="LE93" s="21"/>
      <c r="LF93" s="21"/>
      <c r="LG93" s="21"/>
      <c r="LH93" s="21"/>
      <c r="LI93" s="21"/>
      <c r="LJ93" s="21"/>
      <c r="LK93" s="21"/>
      <c r="LL93" s="21"/>
      <c r="LM93" s="21"/>
      <c r="LN93" s="21"/>
      <c r="LO93" s="21"/>
      <c r="LP93" s="21"/>
      <c r="LQ93" s="21"/>
      <c r="LR93" s="21"/>
      <c r="LS93" s="21"/>
      <c r="LT93" s="21"/>
      <c r="LU93" s="21"/>
      <c r="LV93" s="21"/>
      <c r="LW93" s="21"/>
      <c r="LX93" s="21"/>
      <c r="LY93" s="21"/>
      <c r="LZ93" s="21"/>
      <c r="MA93" s="21"/>
      <c r="MB93" s="21"/>
      <c r="MC93" s="21"/>
      <c r="MD93" s="21"/>
      <c r="ME93" s="21"/>
      <c r="MF93" s="21"/>
      <c r="MG93" s="21"/>
      <c r="MH93" s="21"/>
      <c r="MI93" s="21"/>
      <c r="MJ93" s="21"/>
      <c r="MK93" s="21"/>
      <c r="ML93" s="21"/>
      <c r="MM93" s="21"/>
    </row>
    <row r="94" spans="17:351" x14ac:dyDescent="0.25"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  <c r="IR94" s="21"/>
      <c r="IS94" s="21"/>
      <c r="IT94" s="21"/>
      <c r="IU94" s="21"/>
      <c r="IV94" s="21"/>
      <c r="IW94" s="21"/>
      <c r="IX94" s="21"/>
      <c r="IY94" s="21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  <c r="KA94" s="21"/>
      <c r="KB94" s="21"/>
      <c r="KC94" s="21"/>
      <c r="KD94" s="21"/>
      <c r="KE94" s="21"/>
      <c r="KF94" s="21"/>
      <c r="KG94" s="21"/>
      <c r="KH94" s="21"/>
      <c r="KI94" s="21"/>
      <c r="KJ94" s="21"/>
      <c r="KK94" s="21"/>
      <c r="KL94" s="21"/>
      <c r="KM94" s="21"/>
      <c r="KN94" s="21"/>
      <c r="KO94" s="21"/>
      <c r="KP94" s="21"/>
      <c r="KQ94" s="21"/>
      <c r="KR94" s="21"/>
      <c r="KS94" s="21"/>
      <c r="KT94" s="21"/>
      <c r="KU94" s="21"/>
      <c r="KV94" s="21"/>
      <c r="KW94" s="21"/>
      <c r="KX94" s="21"/>
      <c r="KY94" s="21"/>
      <c r="KZ94" s="21"/>
      <c r="LA94" s="21"/>
      <c r="LB94" s="21"/>
      <c r="LC94" s="21"/>
      <c r="LD94" s="21"/>
      <c r="LE94" s="21"/>
      <c r="LF94" s="21"/>
      <c r="LG94" s="21"/>
      <c r="LH94" s="21"/>
      <c r="LI94" s="21"/>
      <c r="LJ94" s="21"/>
      <c r="LK94" s="21"/>
      <c r="LL94" s="21"/>
      <c r="LM94" s="21"/>
      <c r="LN94" s="21"/>
      <c r="LO94" s="21"/>
      <c r="LP94" s="21"/>
      <c r="LQ94" s="21"/>
      <c r="LR94" s="21"/>
      <c r="LS94" s="21"/>
      <c r="LT94" s="21"/>
      <c r="LU94" s="21"/>
      <c r="LV94" s="21"/>
      <c r="LW94" s="21"/>
      <c r="LX94" s="21"/>
      <c r="LY94" s="21"/>
      <c r="LZ94" s="21"/>
      <c r="MA94" s="21"/>
      <c r="MB94" s="21"/>
      <c r="MC94" s="21"/>
      <c r="MD94" s="21"/>
      <c r="ME94" s="21"/>
      <c r="MF94" s="21"/>
      <c r="MG94" s="21"/>
      <c r="MH94" s="21"/>
      <c r="MI94" s="21"/>
      <c r="MJ94" s="21"/>
      <c r="MK94" s="21"/>
      <c r="ML94" s="21"/>
      <c r="MM94" s="21"/>
    </row>
    <row r="95" spans="17:351" x14ac:dyDescent="0.25"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  <c r="IR95" s="21"/>
      <c r="IS95" s="21"/>
      <c r="IT95" s="21"/>
      <c r="IU95" s="21"/>
      <c r="IV95" s="21"/>
      <c r="IW95" s="21"/>
      <c r="IX95" s="21"/>
      <c r="IY95" s="21"/>
      <c r="IZ95" s="21"/>
      <c r="JA95" s="21"/>
      <c r="JB95" s="21"/>
      <c r="JC95" s="21"/>
      <c r="JD95" s="21"/>
      <c r="JE95" s="21"/>
      <c r="JF95" s="21"/>
      <c r="JG95" s="21"/>
      <c r="JH95" s="21"/>
      <c r="JI95" s="21"/>
      <c r="JJ95" s="21"/>
      <c r="JK95" s="21"/>
      <c r="JL95" s="21"/>
      <c r="JM95" s="21"/>
      <c r="JN95" s="21"/>
      <c r="JO95" s="21"/>
      <c r="JP95" s="21"/>
      <c r="JQ95" s="21"/>
      <c r="JR95" s="21"/>
      <c r="JS95" s="21"/>
      <c r="JT95" s="21"/>
      <c r="JU95" s="21"/>
      <c r="JV95" s="21"/>
      <c r="JW95" s="21"/>
      <c r="JX95" s="21"/>
      <c r="JY95" s="21"/>
      <c r="JZ95" s="21"/>
      <c r="KA95" s="21"/>
      <c r="KB95" s="21"/>
      <c r="KC95" s="21"/>
      <c r="KD95" s="21"/>
      <c r="KE95" s="21"/>
      <c r="KF95" s="21"/>
      <c r="KG95" s="21"/>
      <c r="KH95" s="21"/>
      <c r="KI95" s="21"/>
      <c r="KJ95" s="21"/>
      <c r="KK95" s="21"/>
      <c r="KL95" s="21"/>
      <c r="KM95" s="21"/>
      <c r="KN95" s="21"/>
      <c r="KO95" s="21"/>
      <c r="KP95" s="21"/>
      <c r="KQ95" s="21"/>
      <c r="KR95" s="21"/>
      <c r="KS95" s="21"/>
      <c r="KT95" s="21"/>
      <c r="KU95" s="21"/>
      <c r="KV95" s="21"/>
      <c r="KW95" s="21"/>
      <c r="KX95" s="21"/>
      <c r="KY95" s="21"/>
      <c r="KZ95" s="21"/>
      <c r="LA95" s="21"/>
      <c r="LB95" s="21"/>
      <c r="LC95" s="21"/>
      <c r="LD95" s="21"/>
      <c r="LE95" s="21"/>
      <c r="LF95" s="21"/>
      <c r="LG95" s="21"/>
      <c r="LH95" s="21"/>
      <c r="LI95" s="21"/>
      <c r="LJ95" s="21"/>
      <c r="LK95" s="21"/>
      <c r="LL95" s="21"/>
      <c r="LM95" s="21"/>
      <c r="LN95" s="21"/>
      <c r="LO95" s="21"/>
      <c r="LP95" s="21"/>
      <c r="LQ95" s="21"/>
      <c r="LR95" s="21"/>
      <c r="LS95" s="21"/>
      <c r="LT95" s="21"/>
      <c r="LU95" s="21"/>
      <c r="LV95" s="21"/>
      <c r="LW95" s="21"/>
      <c r="LX95" s="21"/>
      <c r="LY95" s="21"/>
      <c r="LZ95" s="21"/>
      <c r="MA95" s="21"/>
      <c r="MB95" s="21"/>
      <c r="MC95" s="21"/>
      <c r="MD95" s="21"/>
      <c r="ME95" s="21"/>
      <c r="MF95" s="21"/>
      <c r="MG95" s="21"/>
      <c r="MH95" s="21"/>
      <c r="MI95" s="21"/>
      <c r="MJ95" s="21"/>
      <c r="MK95" s="21"/>
      <c r="ML95" s="21"/>
      <c r="MM95" s="21"/>
    </row>
    <row r="96" spans="17:351" x14ac:dyDescent="0.25"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21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</row>
    <row r="97" spans="17:351" x14ac:dyDescent="0.25"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</row>
    <row r="98" spans="17:351" x14ac:dyDescent="0.25"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</row>
    <row r="99" spans="17:351" x14ac:dyDescent="0.25"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</row>
    <row r="100" spans="17:351" x14ac:dyDescent="0.25"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</row>
    <row r="101" spans="17:351" x14ac:dyDescent="0.25"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</row>
    <row r="102" spans="17:351" x14ac:dyDescent="0.25"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</row>
    <row r="103" spans="17:351" x14ac:dyDescent="0.25"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</row>
    <row r="104" spans="17:351" x14ac:dyDescent="0.25"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</row>
    <row r="105" spans="17:351" x14ac:dyDescent="0.25"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</row>
    <row r="106" spans="17:351" x14ac:dyDescent="0.25"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</row>
    <row r="107" spans="17:351" x14ac:dyDescent="0.25"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  <c r="GU107" s="21"/>
      <c r="GV107" s="21"/>
      <c r="GW107" s="21"/>
      <c r="GX107" s="21"/>
      <c r="GY107" s="21"/>
      <c r="GZ107" s="21"/>
      <c r="HA107" s="21"/>
      <c r="HB107" s="21"/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21"/>
      <c r="IR107" s="21"/>
      <c r="IS107" s="21"/>
      <c r="IT107" s="21"/>
      <c r="IU107" s="21"/>
      <c r="IV107" s="21"/>
      <c r="IW107" s="21"/>
      <c r="IX107" s="21"/>
      <c r="IY107" s="21"/>
      <c r="IZ107" s="21"/>
      <c r="JA107" s="21"/>
      <c r="JB107" s="21"/>
      <c r="JC107" s="21"/>
      <c r="JD107" s="21"/>
      <c r="JE107" s="21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s="21"/>
      <c r="KB107" s="21"/>
      <c r="KC107" s="21"/>
      <c r="KD107" s="21"/>
      <c r="KE107" s="21"/>
      <c r="KF107" s="21"/>
      <c r="KG107" s="21"/>
      <c r="KH107" s="21"/>
      <c r="KI107" s="21"/>
      <c r="KJ107" s="21"/>
      <c r="KK107" s="21"/>
      <c r="KL107" s="21"/>
      <c r="KM107" s="21"/>
      <c r="KN107" s="21"/>
      <c r="KO107" s="21"/>
      <c r="KP107" s="21"/>
      <c r="KQ107" s="21"/>
      <c r="KR107" s="21"/>
      <c r="KS107" s="21"/>
      <c r="KT107" s="21"/>
      <c r="KU107" s="21"/>
      <c r="KV107" s="21"/>
      <c r="KW107" s="21"/>
      <c r="KX107" s="21"/>
      <c r="KY107" s="21"/>
      <c r="KZ107" s="21"/>
      <c r="LA107" s="21"/>
      <c r="LB107" s="21"/>
      <c r="LC107" s="21"/>
      <c r="LD107" s="21"/>
      <c r="LE107" s="21"/>
      <c r="LF107" s="21"/>
      <c r="LG107" s="21"/>
      <c r="LH107" s="21"/>
      <c r="LI107" s="21"/>
      <c r="LJ107" s="21"/>
      <c r="LK107" s="21"/>
      <c r="LL107" s="21"/>
      <c r="LM107" s="21"/>
      <c r="LN107" s="21"/>
      <c r="LO107" s="21"/>
      <c r="LP107" s="21"/>
      <c r="LQ107" s="21"/>
      <c r="LR107" s="21"/>
      <c r="LS107" s="21"/>
      <c r="LT107" s="21"/>
      <c r="LU107" s="21"/>
      <c r="LV107" s="21"/>
      <c r="LW107" s="21"/>
      <c r="LX107" s="21"/>
      <c r="LY107" s="21"/>
      <c r="LZ107" s="21"/>
      <c r="MA107" s="21"/>
      <c r="MB107" s="21"/>
      <c r="MC107" s="21"/>
      <c r="MD107" s="21"/>
      <c r="ME107" s="21"/>
      <c r="MF107" s="21"/>
      <c r="MG107" s="21"/>
      <c r="MH107" s="21"/>
      <c r="MI107" s="21"/>
      <c r="MJ107" s="21"/>
      <c r="MK107" s="21"/>
      <c r="ML107" s="21"/>
      <c r="MM107" s="21"/>
    </row>
    <row r="108" spans="17:351" x14ac:dyDescent="0.25"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  <c r="GU108" s="21"/>
      <c r="GV108" s="21"/>
      <c r="GW108" s="21"/>
      <c r="GX108" s="21"/>
      <c r="GY108" s="21"/>
      <c r="GZ108" s="21"/>
      <c r="HA108" s="21"/>
      <c r="HB108" s="21"/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21"/>
      <c r="IR108" s="21"/>
      <c r="IS108" s="21"/>
      <c r="IT108" s="21"/>
      <c r="IU108" s="21"/>
      <c r="IV108" s="21"/>
      <c r="IW108" s="21"/>
      <c r="IX108" s="21"/>
      <c r="IY108" s="21"/>
      <c r="IZ108" s="21"/>
      <c r="JA108" s="21"/>
      <c r="JB108" s="21"/>
      <c r="JC108" s="21"/>
      <c r="JD108" s="21"/>
      <c r="JE108" s="21"/>
      <c r="JF108" s="21"/>
      <c r="JG108" s="21"/>
      <c r="JH108" s="21"/>
      <c r="JI108" s="21"/>
      <c r="JJ108" s="21"/>
      <c r="JK108" s="21"/>
      <c r="JL108" s="21"/>
      <c r="JM108" s="21"/>
      <c r="JN108" s="21"/>
      <c r="JO108" s="21"/>
      <c r="JP108" s="21"/>
      <c r="JQ108" s="21"/>
      <c r="JR108" s="21"/>
      <c r="JS108" s="21"/>
      <c r="JT108" s="21"/>
      <c r="JU108" s="21"/>
      <c r="JV108" s="21"/>
      <c r="JW108" s="21"/>
      <c r="JX108" s="21"/>
      <c r="JY108" s="21"/>
      <c r="JZ108" s="21"/>
      <c r="KA108" s="21"/>
      <c r="KB108" s="21"/>
      <c r="KC108" s="21"/>
      <c r="KD108" s="21"/>
      <c r="KE108" s="21"/>
      <c r="KF108" s="21"/>
      <c r="KG108" s="21"/>
      <c r="KH108" s="21"/>
      <c r="KI108" s="21"/>
      <c r="KJ108" s="21"/>
      <c r="KK108" s="21"/>
      <c r="KL108" s="21"/>
      <c r="KM108" s="21"/>
      <c r="KN108" s="21"/>
      <c r="KO108" s="21"/>
      <c r="KP108" s="21"/>
      <c r="KQ108" s="21"/>
      <c r="KR108" s="21"/>
      <c r="KS108" s="21"/>
      <c r="KT108" s="21"/>
      <c r="KU108" s="21"/>
      <c r="KV108" s="21"/>
      <c r="KW108" s="21"/>
      <c r="KX108" s="21"/>
      <c r="KY108" s="21"/>
      <c r="KZ108" s="21"/>
      <c r="LA108" s="21"/>
      <c r="LB108" s="21"/>
      <c r="LC108" s="21"/>
      <c r="LD108" s="21"/>
      <c r="LE108" s="21"/>
      <c r="LF108" s="21"/>
      <c r="LG108" s="21"/>
      <c r="LH108" s="21"/>
      <c r="LI108" s="21"/>
      <c r="LJ108" s="21"/>
      <c r="LK108" s="21"/>
      <c r="LL108" s="21"/>
      <c r="LM108" s="21"/>
      <c r="LN108" s="21"/>
      <c r="LO108" s="21"/>
      <c r="LP108" s="21"/>
      <c r="LQ108" s="21"/>
      <c r="LR108" s="21"/>
      <c r="LS108" s="21"/>
      <c r="LT108" s="21"/>
      <c r="LU108" s="21"/>
      <c r="LV108" s="21"/>
      <c r="LW108" s="21"/>
      <c r="LX108" s="21"/>
      <c r="LY108" s="21"/>
      <c r="LZ108" s="21"/>
      <c r="MA108" s="21"/>
      <c r="MB108" s="21"/>
      <c r="MC108" s="21"/>
      <c r="MD108" s="21"/>
      <c r="ME108" s="21"/>
      <c r="MF108" s="21"/>
      <c r="MG108" s="21"/>
      <c r="MH108" s="21"/>
      <c r="MI108" s="21"/>
      <c r="MJ108" s="21"/>
      <c r="MK108" s="21"/>
      <c r="ML108" s="21"/>
      <c r="MM108" s="21"/>
    </row>
    <row r="109" spans="17:351" x14ac:dyDescent="0.25"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  <c r="GU109" s="21"/>
      <c r="GV109" s="21"/>
      <c r="GW109" s="21"/>
      <c r="GX109" s="21"/>
      <c r="GY109" s="21"/>
      <c r="GZ109" s="21"/>
      <c r="HA109" s="21"/>
      <c r="HB109" s="21"/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21"/>
      <c r="IR109" s="21"/>
      <c r="IS109" s="21"/>
      <c r="IT109" s="21"/>
      <c r="IU109" s="21"/>
      <c r="IV109" s="21"/>
      <c r="IW109" s="21"/>
      <c r="IX109" s="21"/>
      <c r="IY109" s="21"/>
      <c r="IZ109" s="21"/>
      <c r="JA109" s="21"/>
      <c r="JB109" s="21"/>
      <c r="JC109" s="21"/>
      <c r="JD109" s="21"/>
      <c r="JE109" s="21"/>
      <c r="JF109" s="21"/>
      <c r="JG109" s="21"/>
      <c r="JH109" s="21"/>
      <c r="JI109" s="21"/>
      <c r="JJ109" s="21"/>
      <c r="JK109" s="21"/>
      <c r="JL109" s="21"/>
      <c r="JM109" s="21"/>
      <c r="JN109" s="21"/>
      <c r="JO109" s="21"/>
      <c r="JP109" s="21"/>
      <c r="JQ109" s="21"/>
      <c r="JR109" s="21"/>
      <c r="JS109" s="21"/>
      <c r="JT109" s="21"/>
      <c r="JU109" s="21"/>
      <c r="JV109" s="21"/>
      <c r="JW109" s="21"/>
      <c r="JX109" s="21"/>
      <c r="JY109" s="21"/>
      <c r="JZ109" s="21"/>
      <c r="KA109" s="21"/>
      <c r="KB109" s="21"/>
      <c r="KC109" s="21"/>
      <c r="KD109" s="21"/>
      <c r="KE109" s="21"/>
      <c r="KF109" s="21"/>
      <c r="KG109" s="21"/>
      <c r="KH109" s="21"/>
      <c r="KI109" s="21"/>
      <c r="KJ109" s="21"/>
      <c r="KK109" s="21"/>
      <c r="KL109" s="21"/>
      <c r="KM109" s="21"/>
      <c r="KN109" s="21"/>
      <c r="KO109" s="21"/>
      <c r="KP109" s="21"/>
      <c r="KQ109" s="21"/>
      <c r="KR109" s="21"/>
      <c r="KS109" s="21"/>
      <c r="KT109" s="21"/>
      <c r="KU109" s="21"/>
      <c r="KV109" s="21"/>
      <c r="KW109" s="21"/>
      <c r="KX109" s="21"/>
      <c r="KY109" s="21"/>
      <c r="KZ109" s="21"/>
      <c r="LA109" s="21"/>
      <c r="LB109" s="21"/>
      <c r="LC109" s="21"/>
      <c r="LD109" s="21"/>
      <c r="LE109" s="21"/>
      <c r="LF109" s="21"/>
      <c r="LG109" s="21"/>
      <c r="LH109" s="21"/>
      <c r="LI109" s="21"/>
      <c r="LJ109" s="21"/>
      <c r="LK109" s="21"/>
      <c r="LL109" s="21"/>
      <c r="LM109" s="21"/>
      <c r="LN109" s="21"/>
      <c r="LO109" s="21"/>
      <c r="LP109" s="21"/>
      <c r="LQ109" s="21"/>
      <c r="LR109" s="21"/>
      <c r="LS109" s="21"/>
      <c r="LT109" s="21"/>
      <c r="LU109" s="21"/>
      <c r="LV109" s="21"/>
      <c r="LW109" s="21"/>
      <c r="LX109" s="21"/>
      <c r="LY109" s="21"/>
      <c r="LZ109" s="21"/>
      <c r="MA109" s="21"/>
      <c r="MB109" s="21"/>
      <c r="MC109" s="21"/>
      <c r="MD109" s="21"/>
      <c r="ME109" s="21"/>
      <c r="MF109" s="21"/>
      <c r="MG109" s="21"/>
      <c r="MH109" s="21"/>
      <c r="MI109" s="21"/>
      <c r="MJ109" s="21"/>
      <c r="MK109" s="21"/>
      <c r="ML109" s="21"/>
      <c r="MM109" s="21"/>
    </row>
    <row r="110" spans="17:351" x14ac:dyDescent="0.25"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21"/>
      <c r="IR110" s="21"/>
      <c r="IS110" s="21"/>
      <c r="IT110" s="21"/>
      <c r="IU110" s="21"/>
      <c r="IV110" s="21"/>
      <c r="IW110" s="21"/>
      <c r="IX110" s="21"/>
      <c r="IY110" s="21"/>
      <c r="IZ110" s="21"/>
      <c r="JA110" s="21"/>
      <c r="JB110" s="21"/>
      <c r="JC110" s="21"/>
      <c r="JD110" s="21"/>
      <c r="JE110" s="21"/>
      <c r="JF110" s="21"/>
      <c r="JG110" s="21"/>
      <c r="JH110" s="21"/>
      <c r="JI110" s="21"/>
      <c r="JJ110" s="21"/>
      <c r="JK110" s="21"/>
      <c r="JL110" s="21"/>
      <c r="JM110" s="21"/>
      <c r="JN110" s="21"/>
      <c r="JO110" s="21"/>
      <c r="JP110" s="21"/>
      <c r="JQ110" s="21"/>
      <c r="JR110" s="21"/>
      <c r="JS110" s="21"/>
      <c r="JT110" s="21"/>
      <c r="JU110" s="21"/>
      <c r="JV110" s="21"/>
      <c r="JW110" s="21"/>
      <c r="JX110" s="21"/>
      <c r="JY110" s="21"/>
      <c r="JZ110" s="21"/>
      <c r="KA110" s="21"/>
      <c r="KB110" s="21"/>
      <c r="KC110" s="21"/>
      <c r="KD110" s="21"/>
      <c r="KE110" s="21"/>
      <c r="KF110" s="21"/>
      <c r="KG110" s="21"/>
      <c r="KH110" s="21"/>
      <c r="KI110" s="21"/>
      <c r="KJ110" s="21"/>
      <c r="KK110" s="21"/>
      <c r="KL110" s="21"/>
      <c r="KM110" s="21"/>
      <c r="KN110" s="21"/>
      <c r="KO110" s="21"/>
      <c r="KP110" s="21"/>
      <c r="KQ110" s="21"/>
      <c r="KR110" s="21"/>
      <c r="KS110" s="21"/>
      <c r="KT110" s="21"/>
      <c r="KU110" s="21"/>
      <c r="KV110" s="21"/>
      <c r="KW110" s="21"/>
      <c r="KX110" s="21"/>
      <c r="KY110" s="21"/>
      <c r="KZ110" s="21"/>
      <c r="LA110" s="21"/>
      <c r="LB110" s="21"/>
      <c r="LC110" s="21"/>
      <c r="LD110" s="21"/>
      <c r="LE110" s="21"/>
      <c r="LF110" s="21"/>
      <c r="LG110" s="21"/>
      <c r="LH110" s="21"/>
      <c r="LI110" s="21"/>
      <c r="LJ110" s="21"/>
      <c r="LK110" s="21"/>
      <c r="LL110" s="21"/>
      <c r="LM110" s="21"/>
      <c r="LN110" s="21"/>
      <c r="LO110" s="21"/>
      <c r="LP110" s="21"/>
      <c r="LQ110" s="21"/>
      <c r="LR110" s="21"/>
      <c r="LS110" s="21"/>
      <c r="LT110" s="21"/>
      <c r="LU110" s="21"/>
      <c r="LV110" s="21"/>
      <c r="LW110" s="21"/>
      <c r="LX110" s="21"/>
      <c r="LY110" s="21"/>
      <c r="LZ110" s="21"/>
      <c r="MA110" s="21"/>
      <c r="MB110" s="21"/>
      <c r="MC110" s="21"/>
      <c r="MD110" s="21"/>
      <c r="ME110" s="21"/>
      <c r="MF110" s="21"/>
      <c r="MG110" s="21"/>
      <c r="MH110" s="21"/>
      <c r="MI110" s="21"/>
      <c r="MJ110" s="21"/>
      <c r="MK110" s="21"/>
      <c r="ML110" s="21"/>
      <c r="MM110" s="21"/>
    </row>
    <row r="111" spans="17:351" x14ac:dyDescent="0.25"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  <c r="GU111" s="21"/>
      <c r="GV111" s="21"/>
      <c r="GW111" s="21"/>
      <c r="GX111" s="21"/>
      <c r="GY111" s="21"/>
      <c r="GZ111" s="21"/>
      <c r="HA111" s="21"/>
      <c r="HB111" s="21"/>
      <c r="HC111" s="21"/>
      <c r="HD111" s="21"/>
      <c r="HE111" s="21"/>
      <c r="HF111" s="21"/>
      <c r="HG111" s="21"/>
      <c r="HH111" s="21"/>
      <c r="HI111" s="21"/>
      <c r="HJ111" s="21"/>
      <c r="HK111" s="21"/>
      <c r="HL111" s="21"/>
      <c r="HM111" s="21"/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21"/>
      <c r="IH111" s="21"/>
      <c r="II111" s="21"/>
      <c r="IJ111" s="21"/>
      <c r="IK111" s="21"/>
      <c r="IL111" s="21"/>
      <c r="IM111" s="21"/>
      <c r="IN111" s="21"/>
      <c r="IO111" s="21"/>
      <c r="IP111" s="21"/>
      <c r="IQ111" s="21"/>
      <c r="IR111" s="21"/>
      <c r="IS111" s="21"/>
      <c r="IT111" s="21"/>
      <c r="IU111" s="21"/>
      <c r="IV111" s="21"/>
      <c r="IW111" s="21"/>
      <c r="IX111" s="21"/>
      <c r="IY111" s="21"/>
      <c r="IZ111" s="21"/>
      <c r="JA111" s="21"/>
      <c r="JB111" s="21"/>
      <c r="JC111" s="21"/>
      <c r="JD111" s="21"/>
      <c r="JE111" s="21"/>
      <c r="JF111" s="21"/>
      <c r="JG111" s="21"/>
      <c r="JH111" s="21"/>
      <c r="JI111" s="21"/>
      <c r="JJ111" s="21"/>
      <c r="JK111" s="21"/>
      <c r="JL111" s="21"/>
      <c r="JM111" s="21"/>
      <c r="JN111" s="21"/>
      <c r="JO111" s="21"/>
      <c r="JP111" s="21"/>
      <c r="JQ111" s="21"/>
      <c r="JR111" s="21"/>
      <c r="JS111" s="21"/>
      <c r="JT111" s="21"/>
      <c r="JU111" s="21"/>
      <c r="JV111" s="21"/>
      <c r="JW111" s="21"/>
      <c r="JX111" s="21"/>
      <c r="JY111" s="21"/>
      <c r="JZ111" s="21"/>
      <c r="KA111" s="21"/>
      <c r="KB111" s="21"/>
      <c r="KC111" s="21"/>
      <c r="KD111" s="21"/>
      <c r="KE111" s="21"/>
      <c r="KF111" s="21"/>
      <c r="KG111" s="21"/>
      <c r="KH111" s="21"/>
      <c r="KI111" s="21"/>
      <c r="KJ111" s="21"/>
      <c r="KK111" s="21"/>
      <c r="KL111" s="21"/>
      <c r="KM111" s="21"/>
      <c r="KN111" s="21"/>
      <c r="KO111" s="21"/>
      <c r="KP111" s="21"/>
      <c r="KQ111" s="21"/>
      <c r="KR111" s="21"/>
      <c r="KS111" s="21"/>
      <c r="KT111" s="21"/>
      <c r="KU111" s="21"/>
      <c r="KV111" s="21"/>
      <c r="KW111" s="21"/>
      <c r="KX111" s="21"/>
      <c r="KY111" s="21"/>
      <c r="KZ111" s="21"/>
      <c r="LA111" s="21"/>
      <c r="LB111" s="21"/>
      <c r="LC111" s="21"/>
      <c r="LD111" s="21"/>
      <c r="LE111" s="21"/>
      <c r="LF111" s="21"/>
      <c r="LG111" s="21"/>
      <c r="LH111" s="21"/>
      <c r="LI111" s="21"/>
      <c r="LJ111" s="21"/>
      <c r="LK111" s="21"/>
      <c r="LL111" s="21"/>
      <c r="LM111" s="21"/>
      <c r="LN111" s="21"/>
      <c r="LO111" s="21"/>
      <c r="LP111" s="21"/>
      <c r="LQ111" s="21"/>
      <c r="LR111" s="21"/>
      <c r="LS111" s="21"/>
      <c r="LT111" s="21"/>
      <c r="LU111" s="21"/>
      <c r="LV111" s="21"/>
      <c r="LW111" s="21"/>
      <c r="LX111" s="21"/>
      <c r="LY111" s="21"/>
      <c r="LZ111" s="21"/>
      <c r="MA111" s="21"/>
      <c r="MB111" s="21"/>
      <c r="MC111" s="21"/>
      <c r="MD111" s="21"/>
      <c r="ME111" s="21"/>
      <c r="MF111" s="21"/>
      <c r="MG111" s="21"/>
      <c r="MH111" s="21"/>
      <c r="MI111" s="21"/>
      <c r="MJ111" s="21"/>
      <c r="MK111" s="21"/>
      <c r="ML111" s="21"/>
      <c r="MM111" s="21"/>
    </row>
    <row r="112" spans="17:351" x14ac:dyDescent="0.25"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21"/>
      <c r="IR112" s="21"/>
      <c r="IS112" s="21"/>
      <c r="IT112" s="21"/>
      <c r="IU112" s="21"/>
      <c r="IV112" s="21"/>
      <c r="IW112" s="21"/>
      <c r="IX112" s="21"/>
      <c r="IY112" s="21"/>
      <c r="IZ112" s="21"/>
      <c r="JA112" s="21"/>
      <c r="JB112" s="21"/>
      <c r="JC112" s="21"/>
      <c r="JD112" s="21"/>
      <c r="JE112" s="21"/>
      <c r="JF112" s="21"/>
      <c r="JG112" s="21"/>
      <c r="JH112" s="21"/>
      <c r="JI112" s="21"/>
      <c r="JJ112" s="21"/>
      <c r="JK112" s="21"/>
      <c r="JL112" s="21"/>
      <c r="JM112" s="21"/>
      <c r="JN112" s="21"/>
      <c r="JO112" s="21"/>
      <c r="JP112" s="21"/>
      <c r="JQ112" s="21"/>
      <c r="JR112" s="21"/>
      <c r="JS112" s="21"/>
      <c r="JT112" s="21"/>
      <c r="JU112" s="21"/>
      <c r="JV112" s="21"/>
      <c r="JW112" s="21"/>
      <c r="JX112" s="21"/>
      <c r="JY112" s="21"/>
      <c r="JZ112" s="21"/>
      <c r="KA112" s="21"/>
      <c r="KB112" s="21"/>
      <c r="KC112" s="21"/>
      <c r="KD112" s="21"/>
      <c r="KE112" s="21"/>
      <c r="KF112" s="21"/>
      <c r="KG112" s="21"/>
      <c r="KH112" s="21"/>
      <c r="KI112" s="21"/>
      <c r="KJ112" s="21"/>
      <c r="KK112" s="21"/>
      <c r="KL112" s="21"/>
      <c r="KM112" s="21"/>
      <c r="KN112" s="21"/>
      <c r="KO112" s="21"/>
      <c r="KP112" s="21"/>
      <c r="KQ112" s="21"/>
      <c r="KR112" s="21"/>
      <c r="KS112" s="21"/>
      <c r="KT112" s="21"/>
      <c r="KU112" s="21"/>
      <c r="KV112" s="21"/>
      <c r="KW112" s="21"/>
      <c r="KX112" s="21"/>
      <c r="KY112" s="21"/>
      <c r="KZ112" s="21"/>
      <c r="LA112" s="21"/>
      <c r="LB112" s="21"/>
      <c r="LC112" s="21"/>
      <c r="LD112" s="21"/>
      <c r="LE112" s="21"/>
      <c r="LF112" s="21"/>
      <c r="LG112" s="21"/>
      <c r="LH112" s="21"/>
      <c r="LI112" s="21"/>
      <c r="LJ112" s="21"/>
      <c r="LK112" s="21"/>
      <c r="LL112" s="21"/>
      <c r="LM112" s="21"/>
      <c r="LN112" s="21"/>
      <c r="LO112" s="21"/>
      <c r="LP112" s="21"/>
      <c r="LQ112" s="21"/>
      <c r="LR112" s="21"/>
      <c r="LS112" s="21"/>
      <c r="LT112" s="21"/>
      <c r="LU112" s="21"/>
      <c r="LV112" s="21"/>
      <c r="LW112" s="21"/>
      <c r="LX112" s="21"/>
      <c r="LY112" s="21"/>
      <c r="LZ112" s="21"/>
      <c r="MA112" s="21"/>
      <c r="MB112" s="21"/>
      <c r="MC112" s="21"/>
      <c r="MD112" s="21"/>
      <c r="ME112" s="21"/>
      <c r="MF112" s="21"/>
      <c r="MG112" s="21"/>
      <c r="MH112" s="21"/>
      <c r="MI112" s="21"/>
      <c r="MJ112" s="21"/>
      <c r="MK112" s="21"/>
      <c r="ML112" s="21"/>
      <c r="MM112" s="21"/>
    </row>
    <row r="113" spans="17:351" x14ac:dyDescent="0.25"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  <c r="GR113" s="21"/>
      <c r="GS113" s="21"/>
      <c r="GT113" s="21"/>
      <c r="GU113" s="21"/>
      <c r="GV113" s="21"/>
      <c r="GW113" s="21"/>
      <c r="GX113" s="21"/>
      <c r="GY113" s="21"/>
      <c r="GZ113" s="21"/>
      <c r="HA113" s="21"/>
      <c r="HB113" s="21"/>
      <c r="HC113" s="21"/>
      <c r="HD113" s="21"/>
      <c r="HE113" s="21"/>
      <c r="HF113" s="21"/>
      <c r="HG113" s="21"/>
      <c r="HH113" s="21"/>
      <c r="HI113" s="21"/>
      <c r="HJ113" s="21"/>
      <c r="HK113" s="21"/>
      <c r="HL113" s="21"/>
      <c r="HM113" s="21"/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s="21"/>
      <c r="IH113" s="21"/>
      <c r="II113" s="21"/>
      <c r="IJ113" s="21"/>
      <c r="IK113" s="21"/>
      <c r="IL113" s="21"/>
      <c r="IM113" s="21"/>
      <c r="IN113" s="21"/>
      <c r="IO113" s="21"/>
      <c r="IP113" s="21"/>
      <c r="IQ113" s="21"/>
      <c r="IR113" s="21"/>
      <c r="IS113" s="21"/>
      <c r="IT113" s="21"/>
      <c r="IU113" s="21"/>
      <c r="IV113" s="21"/>
      <c r="IW113" s="21"/>
      <c r="IX113" s="21"/>
      <c r="IY113" s="21"/>
      <c r="IZ113" s="21"/>
      <c r="JA113" s="21"/>
      <c r="JB113" s="21"/>
      <c r="JC113" s="21"/>
      <c r="JD113" s="21"/>
      <c r="JE113" s="21"/>
      <c r="JF113" s="21"/>
      <c r="JG113" s="21"/>
      <c r="JH113" s="21"/>
      <c r="JI113" s="21"/>
      <c r="JJ113" s="21"/>
      <c r="JK113" s="21"/>
      <c r="JL113" s="21"/>
      <c r="JM113" s="21"/>
      <c r="JN113" s="21"/>
      <c r="JO113" s="21"/>
      <c r="JP113" s="21"/>
      <c r="JQ113" s="21"/>
      <c r="JR113" s="21"/>
      <c r="JS113" s="21"/>
      <c r="JT113" s="21"/>
      <c r="JU113" s="21"/>
      <c r="JV113" s="21"/>
      <c r="JW113" s="21"/>
      <c r="JX113" s="21"/>
      <c r="JY113" s="21"/>
      <c r="JZ113" s="21"/>
      <c r="KA113" s="21"/>
      <c r="KB113" s="21"/>
      <c r="KC113" s="21"/>
      <c r="KD113" s="21"/>
      <c r="KE113" s="21"/>
      <c r="KF113" s="21"/>
      <c r="KG113" s="21"/>
      <c r="KH113" s="21"/>
      <c r="KI113" s="21"/>
      <c r="KJ113" s="21"/>
      <c r="KK113" s="21"/>
      <c r="KL113" s="21"/>
      <c r="KM113" s="21"/>
      <c r="KN113" s="21"/>
      <c r="KO113" s="21"/>
      <c r="KP113" s="21"/>
      <c r="KQ113" s="21"/>
      <c r="KR113" s="21"/>
      <c r="KS113" s="21"/>
      <c r="KT113" s="21"/>
      <c r="KU113" s="21"/>
      <c r="KV113" s="21"/>
      <c r="KW113" s="21"/>
      <c r="KX113" s="21"/>
      <c r="KY113" s="21"/>
      <c r="KZ113" s="21"/>
      <c r="LA113" s="21"/>
      <c r="LB113" s="21"/>
      <c r="LC113" s="21"/>
      <c r="LD113" s="21"/>
      <c r="LE113" s="21"/>
      <c r="LF113" s="21"/>
      <c r="LG113" s="21"/>
      <c r="LH113" s="21"/>
      <c r="LI113" s="21"/>
      <c r="LJ113" s="21"/>
      <c r="LK113" s="21"/>
      <c r="LL113" s="21"/>
      <c r="LM113" s="21"/>
      <c r="LN113" s="21"/>
      <c r="LO113" s="21"/>
      <c r="LP113" s="21"/>
      <c r="LQ113" s="21"/>
      <c r="LR113" s="21"/>
      <c r="LS113" s="21"/>
      <c r="LT113" s="21"/>
      <c r="LU113" s="21"/>
      <c r="LV113" s="21"/>
      <c r="LW113" s="21"/>
      <c r="LX113" s="21"/>
      <c r="LY113" s="21"/>
      <c r="LZ113" s="21"/>
      <c r="MA113" s="21"/>
      <c r="MB113" s="21"/>
      <c r="MC113" s="21"/>
      <c r="MD113" s="21"/>
      <c r="ME113" s="21"/>
      <c r="MF113" s="21"/>
      <c r="MG113" s="21"/>
      <c r="MH113" s="21"/>
      <c r="MI113" s="21"/>
      <c r="MJ113" s="21"/>
      <c r="MK113" s="21"/>
      <c r="ML113" s="21"/>
      <c r="MM113" s="21"/>
    </row>
    <row r="114" spans="17:351" x14ac:dyDescent="0.25"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21"/>
      <c r="IR114" s="21"/>
      <c r="IS114" s="21"/>
      <c r="IT114" s="21"/>
      <c r="IU114" s="21"/>
      <c r="IV114" s="21"/>
      <c r="IW114" s="21"/>
      <c r="IX114" s="21"/>
      <c r="IY114" s="21"/>
      <c r="IZ114" s="21"/>
      <c r="JA114" s="21"/>
      <c r="JB114" s="21"/>
      <c r="JC114" s="21"/>
      <c r="JD114" s="21"/>
      <c r="JE114" s="21"/>
      <c r="JF114" s="21"/>
      <c r="JG114" s="21"/>
      <c r="JH114" s="21"/>
      <c r="JI114" s="21"/>
      <c r="JJ114" s="21"/>
      <c r="JK114" s="21"/>
      <c r="JL114" s="21"/>
      <c r="JM114" s="21"/>
      <c r="JN114" s="21"/>
      <c r="JO114" s="21"/>
      <c r="JP114" s="21"/>
      <c r="JQ114" s="21"/>
      <c r="JR114" s="21"/>
      <c r="JS114" s="21"/>
      <c r="JT114" s="21"/>
      <c r="JU114" s="21"/>
      <c r="JV114" s="21"/>
      <c r="JW114" s="21"/>
      <c r="JX114" s="21"/>
      <c r="JY114" s="21"/>
      <c r="JZ114" s="21"/>
      <c r="KA114" s="21"/>
      <c r="KB114" s="21"/>
      <c r="KC114" s="21"/>
      <c r="KD114" s="21"/>
      <c r="KE114" s="21"/>
      <c r="KF114" s="21"/>
      <c r="KG114" s="21"/>
      <c r="KH114" s="21"/>
      <c r="KI114" s="21"/>
      <c r="KJ114" s="21"/>
      <c r="KK114" s="21"/>
      <c r="KL114" s="21"/>
      <c r="KM114" s="21"/>
      <c r="KN114" s="21"/>
      <c r="KO114" s="21"/>
      <c r="KP114" s="21"/>
      <c r="KQ114" s="21"/>
      <c r="KR114" s="21"/>
      <c r="KS114" s="21"/>
      <c r="KT114" s="21"/>
      <c r="KU114" s="21"/>
      <c r="KV114" s="21"/>
      <c r="KW114" s="21"/>
      <c r="KX114" s="21"/>
      <c r="KY114" s="21"/>
      <c r="KZ114" s="21"/>
      <c r="LA114" s="21"/>
      <c r="LB114" s="21"/>
      <c r="LC114" s="21"/>
      <c r="LD114" s="21"/>
      <c r="LE114" s="21"/>
      <c r="LF114" s="21"/>
      <c r="LG114" s="21"/>
      <c r="LH114" s="21"/>
      <c r="LI114" s="21"/>
      <c r="LJ114" s="21"/>
      <c r="LK114" s="21"/>
      <c r="LL114" s="21"/>
      <c r="LM114" s="21"/>
      <c r="LN114" s="21"/>
      <c r="LO114" s="21"/>
      <c r="LP114" s="21"/>
      <c r="LQ114" s="21"/>
      <c r="LR114" s="21"/>
      <c r="LS114" s="21"/>
      <c r="LT114" s="21"/>
      <c r="LU114" s="21"/>
      <c r="LV114" s="21"/>
      <c r="LW114" s="21"/>
      <c r="LX114" s="21"/>
      <c r="LY114" s="21"/>
      <c r="LZ114" s="21"/>
      <c r="MA114" s="21"/>
      <c r="MB114" s="21"/>
      <c r="MC114" s="21"/>
      <c r="MD114" s="21"/>
      <c r="ME114" s="21"/>
      <c r="MF114" s="21"/>
      <c r="MG114" s="21"/>
      <c r="MH114" s="21"/>
      <c r="MI114" s="21"/>
      <c r="MJ114" s="21"/>
      <c r="MK114" s="21"/>
      <c r="ML114" s="21"/>
      <c r="MM114" s="21"/>
    </row>
    <row r="115" spans="17:351" x14ac:dyDescent="0.25"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  <c r="GR115" s="21"/>
      <c r="GS115" s="21"/>
      <c r="GT115" s="21"/>
      <c r="GU115" s="21"/>
      <c r="GV115" s="21"/>
      <c r="GW115" s="21"/>
      <c r="GX115" s="21"/>
      <c r="GY115" s="21"/>
      <c r="GZ115" s="21"/>
      <c r="HA115" s="21"/>
      <c r="HB115" s="21"/>
      <c r="HC115" s="21"/>
      <c r="HD115" s="21"/>
      <c r="HE115" s="21"/>
      <c r="HF115" s="21"/>
      <c r="HG115" s="21"/>
      <c r="HH115" s="21"/>
      <c r="HI115" s="21"/>
      <c r="HJ115" s="21"/>
      <c r="HK115" s="21"/>
      <c r="HL115" s="21"/>
      <c r="HM115" s="21"/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21"/>
      <c r="IH115" s="21"/>
      <c r="II115" s="21"/>
      <c r="IJ115" s="21"/>
      <c r="IK115" s="21"/>
      <c r="IL115" s="21"/>
      <c r="IM115" s="21"/>
      <c r="IN115" s="21"/>
      <c r="IO115" s="21"/>
      <c r="IP115" s="21"/>
      <c r="IQ115" s="21"/>
      <c r="IR115" s="21"/>
      <c r="IS115" s="21"/>
      <c r="IT115" s="21"/>
      <c r="IU115" s="21"/>
      <c r="IV115" s="21"/>
      <c r="IW115" s="21"/>
      <c r="IX115" s="21"/>
      <c r="IY115" s="21"/>
      <c r="IZ115" s="21"/>
      <c r="JA115" s="21"/>
      <c r="JB115" s="21"/>
      <c r="JC115" s="21"/>
      <c r="JD115" s="21"/>
      <c r="JE115" s="21"/>
      <c r="JF115" s="21"/>
      <c r="JG115" s="21"/>
      <c r="JH115" s="21"/>
      <c r="JI115" s="21"/>
      <c r="JJ115" s="21"/>
      <c r="JK115" s="21"/>
      <c r="JL115" s="21"/>
      <c r="JM115" s="21"/>
      <c r="JN115" s="21"/>
      <c r="JO115" s="21"/>
      <c r="JP115" s="21"/>
      <c r="JQ115" s="21"/>
      <c r="JR115" s="21"/>
      <c r="JS115" s="21"/>
      <c r="JT115" s="21"/>
      <c r="JU115" s="21"/>
      <c r="JV115" s="21"/>
      <c r="JW115" s="21"/>
      <c r="JX115" s="21"/>
      <c r="JY115" s="21"/>
      <c r="JZ115" s="21"/>
      <c r="KA115" s="21"/>
      <c r="KB115" s="21"/>
      <c r="KC115" s="21"/>
      <c r="KD115" s="21"/>
      <c r="KE115" s="21"/>
      <c r="KF115" s="21"/>
      <c r="KG115" s="21"/>
      <c r="KH115" s="21"/>
      <c r="KI115" s="21"/>
      <c r="KJ115" s="21"/>
      <c r="KK115" s="21"/>
      <c r="KL115" s="21"/>
      <c r="KM115" s="21"/>
      <c r="KN115" s="21"/>
      <c r="KO115" s="21"/>
      <c r="KP115" s="21"/>
      <c r="KQ115" s="21"/>
      <c r="KR115" s="21"/>
      <c r="KS115" s="21"/>
      <c r="KT115" s="21"/>
      <c r="KU115" s="21"/>
      <c r="KV115" s="21"/>
      <c r="KW115" s="21"/>
      <c r="KX115" s="21"/>
      <c r="KY115" s="21"/>
      <c r="KZ115" s="21"/>
      <c r="LA115" s="21"/>
      <c r="LB115" s="21"/>
      <c r="LC115" s="21"/>
      <c r="LD115" s="21"/>
      <c r="LE115" s="21"/>
      <c r="LF115" s="21"/>
      <c r="LG115" s="21"/>
      <c r="LH115" s="21"/>
      <c r="LI115" s="21"/>
      <c r="LJ115" s="21"/>
      <c r="LK115" s="21"/>
      <c r="LL115" s="21"/>
      <c r="LM115" s="21"/>
      <c r="LN115" s="21"/>
      <c r="LO115" s="21"/>
      <c r="LP115" s="21"/>
      <c r="LQ115" s="21"/>
      <c r="LR115" s="21"/>
      <c r="LS115" s="21"/>
      <c r="LT115" s="21"/>
      <c r="LU115" s="21"/>
      <c r="LV115" s="21"/>
      <c r="LW115" s="21"/>
      <c r="LX115" s="21"/>
      <c r="LY115" s="21"/>
      <c r="LZ115" s="21"/>
      <c r="MA115" s="21"/>
      <c r="MB115" s="21"/>
      <c r="MC115" s="21"/>
      <c r="MD115" s="21"/>
      <c r="ME115" s="21"/>
      <c r="MF115" s="21"/>
      <c r="MG115" s="21"/>
      <c r="MH115" s="21"/>
      <c r="MI115" s="21"/>
      <c r="MJ115" s="21"/>
      <c r="MK115" s="21"/>
      <c r="ML115" s="21"/>
      <c r="MM115" s="21"/>
    </row>
    <row r="116" spans="17:351" x14ac:dyDescent="0.25"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  <c r="GR116" s="21"/>
      <c r="GS116" s="21"/>
      <c r="GT116" s="21"/>
      <c r="GU116" s="21"/>
      <c r="GV116" s="21"/>
      <c r="GW116" s="21"/>
      <c r="GX116" s="21"/>
      <c r="GY116" s="21"/>
      <c r="GZ116" s="21"/>
      <c r="HA116" s="21"/>
      <c r="HB116" s="21"/>
      <c r="HC116" s="21"/>
      <c r="HD116" s="21"/>
      <c r="HE116" s="21"/>
      <c r="HF116" s="21"/>
      <c r="HG116" s="21"/>
      <c r="HH116" s="21"/>
      <c r="HI116" s="21"/>
      <c r="HJ116" s="21"/>
      <c r="HK116" s="21"/>
      <c r="HL116" s="21"/>
      <c r="HM116" s="21"/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21"/>
      <c r="IH116" s="21"/>
      <c r="II116" s="21"/>
      <c r="IJ116" s="21"/>
      <c r="IK116" s="21"/>
      <c r="IL116" s="21"/>
      <c r="IM116" s="21"/>
      <c r="IN116" s="21"/>
      <c r="IO116" s="21"/>
      <c r="IP116" s="21"/>
      <c r="IQ116" s="21"/>
      <c r="IR116" s="21"/>
      <c r="IS116" s="21"/>
      <c r="IT116" s="21"/>
      <c r="IU116" s="21"/>
      <c r="IV116" s="21"/>
      <c r="IW116" s="21"/>
      <c r="IX116" s="21"/>
      <c r="IY116" s="21"/>
      <c r="IZ116" s="21"/>
      <c r="JA116" s="21"/>
      <c r="JB116" s="21"/>
      <c r="JC116" s="21"/>
      <c r="JD116" s="21"/>
      <c r="JE116" s="21"/>
      <c r="JF116" s="21"/>
      <c r="JG116" s="21"/>
      <c r="JH116" s="21"/>
      <c r="JI116" s="21"/>
      <c r="JJ116" s="21"/>
      <c r="JK116" s="21"/>
      <c r="JL116" s="21"/>
      <c r="JM116" s="21"/>
      <c r="JN116" s="21"/>
      <c r="JO116" s="21"/>
      <c r="JP116" s="21"/>
      <c r="JQ116" s="21"/>
      <c r="JR116" s="21"/>
      <c r="JS116" s="21"/>
      <c r="JT116" s="21"/>
      <c r="JU116" s="21"/>
      <c r="JV116" s="21"/>
      <c r="JW116" s="21"/>
      <c r="JX116" s="21"/>
      <c r="JY116" s="21"/>
      <c r="JZ116" s="21"/>
      <c r="KA116" s="21"/>
      <c r="KB116" s="21"/>
      <c r="KC116" s="21"/>
      <c r="KD116" s="21"/>
      <c r="KE116" s="21"/>
      <c r="KF116" s="21"/>
      <c r="KG116" s="21"/>
      <c r="KH116" s="21"/>
      <c r="KI116" s="21"/>
      <c r="KJ116" s="21"/>
      <c r="KK116" s="21"/>
      <c r="KL116" s="21"/>
      <c r="KM116" s="21"/>
      <c r="KN116" s="21"/>
      <c r="KO116" s="21"/>
      <c r="KP116" s="21"/>
      <c r="KQ116" s="21"/>
      <c r="KR116" s="21"/>
      <c r="KS116" s="21"/>
      <c r="KT116" s="21"/>
      <c r="KU116" s="21"/>
      <c r="KV116" s="21"/>
      <c r="KW116" s="21"/>
      <c r="KX116" s="21"/>
      <c r="KY116" s="21"/>
      <c r="KZ116" s="21"/>
      <c r="LA116" s="21"/>
      <c r="LB116" s="21"/>
      <c r="LC116" s="21"/>
      <c r="LD116" s="21"/>
      <c r="LE116" s="21"/>
      <c r="LF116" s="21"/>
      <c r="LG116" s="21"/>
      <c r="LH116" s="21"/>
      <c r="LI116" s="21"/>
      <c r="LJ116" s="21"/>
      <c r="LK116" s="21"/>
      <c r="LL116" s="21"/>
      <c r="LM116" s="21"/>
      <c r="LN116" s="21"/>
      <c r="LO116" s="21"/>
      <c r="LP116" s="21"/>
      <c r="LQ116" s="21"/>
      <c r="LR116" s="21"/>
      <c r="LS116" s="21"/>
      <c r="LT116" s="21"/>
      <c r="LU116" s="21"/>
      <c r="LV116" s="21"/>
      <c r="LW116" s="21"/>
      <c r="LX116" s="21"/>
      <c r="LY116" s="21"/>
      <c r="LZ116" s="21"/>
      <c r="MA116" s="21"/>
      <c r="MB116" s="21"/>
      <c r="MC116" s="21"/>
      <c r="MD116" s="21"/>
      <c r="ME116" s="21"/>
      <c r="MF116" s="21"/>
      <c r="MG116" s="21"/>
      <c r="MH116" s="21"/>
      <c r="MI116" s="21"/>
      <c r="MJ116" s="21"/>
      <c r="MK116" s="21"/>
      <c r="ML116" s="21"/>
      <c r="MM116" s="21"/>
    </row>
    <row r="117" spans="17:351" x14ac:dyDescent="0.25"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  <c r="GU117" s="21"/>
      <c r="GV117" s="21"/>
      <c r="GW117" s="21"/>
      <c r="GX117" s="21"/>
      <c r="GY117" s="21"/>
      <c r="GZ117" s="21"/>
      <c r="HA117" s="21"/>
      <c r="HB117" s="21"/>
      <c r="HC117" s="21"/>
      <c r="HD117" s="21"/>
      <c r="HE117" s="21"/>
      <c r="HF117" s="21"/>
      <c r="HG117" s="21"/>
      <c r="HH117" s="21"/>
      <c r="HI117" s="21"/>
      <c r="HJ117" s="21"/>
      <c r="HK117" s="21"/>
      <c r="HL117" s="21"/>
      <c r="HM117" s="21"/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21"/>
      <c r="IH117" s="21"/>
      <c r="II117" s="21"/>
      <c r="IJ117" s="21"/>
      <c r="IK117" s="21"/>
      <c r="IL117" s="21"/>
      <c r="IM117" s="21"/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1"/>
      <c r="IY117" s="21"/>
      <c r="IZ117" s="21"/>
      <c r="JA117" s="21"/>
      <c r="JB117" s="21"/>
      <c r="JC117" s="21"/>
      <c r="JD117" s="21"/>
      <c r="JE117" s="21"/>
      <c r="JF117" s="21"/>
      <c r="JG117" s="21"/>
      <c r="JH117" s="21"/>
      <c r="JI117" s="21"/>
      <c r="JJ117" s="21"/>
      <c r="JK117" s="21"/>
      <c r="JL117" s="21"/>
      <c r="JM117" s="21"/>
      <c r="JN117" s="21"/>
      <c r="JO117" s="21"/>
      <c r="JP117" s="21"/>
      <c r="JQ117" s="21"/>
      <c r="JR117" s="21"/>
      <c r="JS117" s="21"/>
      <c r="JT117" s="21"/>
      <c r="JU117" s="21"/>
      <c r="JV117" s="21"/>
      <c r="JW117" s="21"/>
      <c r="JX117" s="21"/>
      <c r="JY117" s="21"/>
      <c r="JZ117" s="21"/>
      <c r="KA117" s="21"/>
      <c r="KB117" s="21"/>
      <c r="KC117" s="21"/>
      <c r="KD117" s="21"/>
      <c r="KE117" s="21"/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1"/>
      <c r="KQ117" s="21"/>
      <c r="KR117" s="21"/>
      <c r="KS117" s="21"/>
      <c r="KT117" s="21"/>
      <c r="KU117" s="21"/>
      <c r="KV117" s="21"/>
      <c r="KW117" s="21"/>
      <c r="KX117" s="21"/>
      <c r="KY117" s="21"/>
      <c r="KZ117" s="21"/>
      <c r="LA117" s="21"/>
      <c r="LB117" s="21"/>
      <c r="LC117" s="21"/>
      <c r="LD117" s="21"/>
      <c r="LE117" s="21"/>
      <c r="LF117" s="21"/>
      <c r="LG117" s="21"/>
      <c r="LH117" s="21"/>
      <c r="LI117" s="21"/>
      <c r="LJ117" s="21"/>
      <c r="LK117" s="21"/>
      <c r="LL117" s="21"/>
      <c r="LM117" s="21"/>
      <c r="LN117" s="21"/>
      <c r="LO117" s="21"/>
      <c r="LP117" s="21"/>
      <c r="LQ117" s="21"/>
      <c r="LR117" s="21"/>
      <c r="LS117" s="21"/>
      <c r="LT117" s="21"/>
      <c r="LU117" s="21"/>
      <c r="LV117" s="21"/>
      <c r="LW117" s="21"/>
      <c r="LX117" s="21"/>
      <c r="LY117" s="21"/>
      <c r="LZ117" s="21"/>
      <c r="MA117" s="21"/>
      <c r="MB117" s="21"/>
      <c r="MC117" s="21"/>
      <c r="MD117" s="21"/>
      <c r="ME117" s="21"/>
      <c r="MF117" s="21"/>
      <c r="MG117" s="21"/>
      <c r="MH117" s="21"/>
      <c r="MI117" s="21"/>
      <c r="MJ117" s="21"/>
      <c r="MK117" s="21"/>
      <c r="ML117" s="21"/>
      <c r="MM117" s="21"/>
    </row>
    <row r="118" spans="17:351" x14ac:dyDescent="0.25"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  <c r="GU118" s="21"/>
      <c r="GV118" s="21"/>
      <c r="GW118" s="21"/>
      <c r="GX118" s="21"/>
      <c r="GY118" s="21"/>
      <c r="GZ118" s="21"/>
      <c r="HA118" s="21"/>
      <c r="HB118" s="21"/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21"/>
      <c r="IR118" s="21"/>
      <c r="IS118" s="21"/>
      <c r="IT118" s="21"/>
      <c r="IU118" s="21"/>
      <c r="IV118" s="21"/>
      <c r="IW118" s="21"/>
      <c r="IX118" s="21"/>
      <c r="IY118" s="21"/>
      <c r="IZ118" s="21"/>
      <c r="JA118" s="21"/>
      <c r="JB118" s="21"/>
      <c r="JC118" s="21"/>
      <c r="JD118" s="21"/>
      <c r="JE118" s="21"/>
      <c r="JF118" s="21"/>
      <c r="JG118" s="21"/>
      <c r="JH118" s="21"/>
      <c r="JI118" s="21"/>
      <c r="JJ118" s="21"/>
      <c r="JK118" s="21"/>
      <c r="JL118" s="21"/>
      <c r="JM118" s="21"/>
      <c r="JN118" s="21"/>
      <c r="JO118" s="21"/>
      <c r="JP118" s="21"/>
      <c r="JQ118" s="21"/>
      <c r="JR118" s="21"/>
      <c r="JS118" s="21"/>
      <c r="JT118" s="21"/>
      <c r="JU118" s="21"/>
      <c r="JV118" s="21"/>
      <c r="JW118" s="21"/>
      <c r="JX118" s="21"/>
      <c r="JY118" s="21"/>
      <c r="JZ118" s="21"/>
      <c r="KA118" s="21"/>
      <c r="KB118" s="21"/>
      <c r="KC118" s="21"/>
      <c r="KD118" s="21"/>
      <c r="KE118" s="21"/>
      <c r="KF118" s="21"/>
      <c r="KG118" s="21"/>
      <c r="KH118" s="21"/>
      <c r="KI118" s="21"/>
      <c r="KJ118" s="21"/>
      <c r="KK118" s="21"/>
      <c r="KL118" s="21"/>
      <c r="KM118" s="21"/>
      <c r="KN118" s="21"/>
      <c r="KO118" s="21"/>
      <c r="KP118" s="21"/>
      <c r="KQ118" s="21"/>
      <c r="KR118" s="21"/>
      <c r="KS118" s="21"/>
      <c r="KT118" s="21"/>
      <c r="KU118" s="21"/>
      <c r="KV118" s="21"/>
      <c r="KW118" s="21"/>
      <c r="KX118" s="21"/>
      <c r="KY118" s="21"/>
      <c r="KZ118" s="21"/>
      <c r="LA118" s="21"/>
      <c r="LB118" s="21"/>
      <c r="LC118" s="21"/>
      <c r="LD118" s="21"/>
      <c r="LE118" s="21"/>
      <c r="LF118" s="21"/>
      <c r="LG118" s="21"/>
      <c r="LH118" s="21"/>
      <c r="LI118" s="21"/>
      <c r="LJ118" s="21"/>
      <c r="LK118" s="21"/>
      <c r="LL118" s="21"/>
      <c r="LM118" s="21"/>
      <c r="LN118" s="21"/>
      <c r="LO118" s="21"/>
      <c r="LP118" s="21"/>
      <c r="LQ118" s="21"/>
      <c r="LR118" s="21"/>
      <c r="LS118" s="21"/>
      <c r="LT118" s="21"/>
      <c r="LU118" s="21"/>
      <c r="LV118" s="21"/>
      <c r="LW118" s="21"/>
      <c r="LX118" s="21"/>
      <c r="LY118" s="21"/>
      <c r="LZ118" s="21"/>
      <c r="MA118" s="21"/>
      <c r="MB118" s="21"/>
      <c r="MC118" s="21"/>
      <c r="MD118" s="21"/>
      <c r="ME118" s="21"/>
      <c r="MF118" s="21"/>
      <c r="MG118" s="21"/>
      <c r="MH118" s="21"/>
      <c r="MI118" s="21"/>
      <c r="MJ118" s="21"/>
      <c r="MK118" s="21"/>
      <c r="ML118" s="21"/>
      <c r="MM118" s="21"/>
    </row>
    <row r="119" spans="17:351" x14ac:dyDescent="0.25"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21"/>
      <c r="IW119" s="21"/>
      <c r="IX119" s="21"/>
      <c r="IY119" s="21"/>
      <c r="IZ119" s="21"/>
      <c r="JA119" s="21"/>
      <c r="JB119" s="21"/>
      <c r="JC119" s="21"/>
      <c r="JD119" s="21"/>
      <c r="JE119" s="21"/>
      <c r="JF119" s="21"/>
      <c r="JG119" s="21"/>
      <c r="JH119" s="21"/>
      <c r="JI119" s="21"/>
      <c r="JJ119" s="21"/>
      <c r="JK119" s="21"/>
      <c r="JL119" s="21"/>
      <c r="JM119" s="21"/>
      <c r="JN119" s="21"/>
      <c r="JO119" s="21"/>
      <c r="JP119" s="21"/>
      <c r="JQ119" s="21"/>
      <c r="JR119" s="21"/>
      <c r="JS119" s="21"/>
      <c r="JT119" s="21"/>
      <c r="JU119" s="21"/>
      <c r="JV119" s="21"/>
      <c r="JW119" s="21"/>
      <c r="JX119" s="21"/>
      <c r="JY119" s="21"/>
      <c r="JZ119" s="21"/>
      <c r="KA119" s="21"/>
      <c r="KB119" s="21"/>
      <c r="KC119" s="21"/>
      <c r="KD119" s="21"/>
      <c r="KE119" s="21"/>
      <c r="KF119" s="21"/>
      <c r="KG119" s="21"/>
      <c r="KH119" s="21"/>
      <c r="KI119" s="21"/>
      <c r="KJ119" s="21"/>
      <c r="KK119" s="21"/>
      <c r="KL119" s="21"/>
      <c r="KM119" s="21"/>
      <c r="KN119" s="21"/>
      <c r="KO119" s="21"/>
      <c r="KP119" s="21"/>
      <c r="KQ119" s="21"/>
      <c r="KR119" s="21"/>
      <c r="KS119" s="21"/>
      <c r="KT119" s="21"/>
      <c r="KU119" s="21"/>
      <c r="KV119" s="21"/>
      <c r="KW119" s="21"/>
      <c r="KX119" s="21"/>
      <c r="KY119" s="21"/>
      <c r="KZ119" s="21"/>
      <c r="LA119" s="21"/>
      <c r="LB119" s="21"/>
      <c r="LC119" s="21"/>
      <c r="LD119" s="21"/>
      <c r="LE119" s="21"/>
      <c r="LF119" s="21"/>
      <c r="LG119" s="21"/>
      <c r="LH119" s="21"/>
      <c r="LI119" s="21"/>
      <c r="LJ119" s="21"/>
      <c r="LK119" s="21"/>
      <c r="LL119" s="21"/>
      <c r="LM119" s="21"/>
      <c r="LN119" s="21"/>
      <c r="LO119" s="21"/>
      <c r="LP119" s="21"/>
      <c r="LQ119" s="21"/>
      <c r="LR119" s="21"/>
      <c r="LS119" s="21"/>
      <c r="LT119" s="21"/>
      <c r="LU119" s="21"/>
      <c r="LV119" s="21"/>
      <c r="LW119" s="21"/>
      <c r="LX119" s="21"/>
      <c r="LY119" s="21"/>
      <c r="LZ119" s="21"/>
      <c r="MA119" s="21"/>
      <c r="MB119" s="21"/>
      <c r="MC119" s="21"/>
      <c r="MD119" s="21"/>
      <c r="ME119" s="21"/>
      <c r="MF119" s="21"/>
      <c r="MG119" s="21"/>
      <c r="MH119" s="21"/>
      <c r="MI119" s="21"/>
      <c r="MJ119" s="21"/>
      <c r="MK119" s="21"/>
      <c r="ML119" s="21"/>
      <c r="MM119" s="21"/>
    </row>
    <row r="120" spans="17:351" x14ac:dyDescent="0.25"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  <c r="IR120" s="21"/>
      <c r="IS120" s="21"/>
      <c r="IT120" s="21"/>
      <c r="IU120" s="21"/>
      <c r="IV120" s="21"/>
      <c r="IW120" s="21"/>
      <c r="IX120" s="21"/>
      <c r="IY120" s="21"/>
      <c r="IZ120" s="21"/>
      <c r="JA120" s="21"/>
      <c r="JB120" s="21"/>
      <c r="JC120" s="21"/>
      <c r="JD120" s="21"/>
      <c r="JE120" s="21"/>
      <c r="JF120" s="21"/>
      <c r="JG120" s="21"/>
      <c r="JH120" s="21"/>
      <c r="JI120" s="21"/>
      <c r="JJ120" s="21"/>
      <c r="JK120" s="21"/>
      <c r="JL120" s="21"/>
      <c r="JM120" s="21"/>
      <c r="JN120" s="21"/>
      <c r="JO120" s="21"/>
      <c r="JP120" s="21"/>
      <c r="JQ120" s="21"/>
      <c r="JR120" s="21"/>
      <c r="JS120" s="21"/>
      <c r="JT120" s="21"/>
      <c r="JU120" s="21"/>
      <c r="JV120" s="21"/>
      <c r="JW120" s="21"/>
      <c r="JX120" s="21"/>
      <c r="JY120" s="21"/>
      <c r="JZ120" s="21"/>
      <c r="KA120" s="21"/>
      <c r="KB120" s="21"/>
      <c r="KC120" s="21"/>
      <c r="KD120" s="21"/>
      <c r="KE120" s="21"/>
      <c r="KF120" s="21"/>
      <c r="KG120" s="21"/>
      <c r="KH120" s="21"/>
      <c r="KI120" s="21"/>
      <c r="KJ120" s="21"/>
      <c r="KK120" s="21"/>
      <c r="KL120" s="21"/>
      <c r="KM120" s="21"/>
      <c r="KN120" s="21"/>
      <c r="KO120" s="21"/>
      <c r="KP120" s="21"/>
      <c r="KQ120" s="21"/>
      <c r="KR120" s="21"/>
      <c r="KS120" s="21"/>
      <c r="KT120" s="21"/>
      <c r="KU120" s="21"/>
      <c r="KV120" s="21"/>
      <c r="KW120" s="21"/>
      <c r="KX120" s="21"/>
      <c r="KY120" s="21"/>
      <c r="KZ120" s="21"/>
      <c r="LA120" s="21"/>
      <c r="LB120" s="21"/>
      <c r="LC120" s="21"/>
      <c r="LD120" s="21"/>
      <c r="LE120" s="21"/>
      <c r="LF120" s="21"/>
      <c r="LG120" s="21"/>
      <c r="LH120" s="21"/>
      <c r="LI120" s="21"/>
      <c r="LJ120" s="21"/>
      <c r="LK120" s="21"/>
      <c r="LL120" s="21"/>
      <c r="LM120" s="21"/>
      <c r="LN120" s="21"/>
      <c r="LO120" s="21"/>
      <c r="LP120" s="21"/>
      <c r="LQ120" s="21"/>
      <c r="LR120" s="21"/>
      <c r="LS120" s="21"/>
      <c r="LT120" s="21"/>
      <c r="LU120" s="21"/>
      <c r="LV120" s="21"/>
      <c r="LW120" s="21"/>
      <c r="LX120" s="21"/>
      <c r="LY120" s="21"/>
      <c r="LZ120" s="21"/>
      <c r="MA120" s="21"/>
      <c r="MB120" s="21"/>
      <c r="MC120" s="21"/>
      <c r="MD120" s="21"/>
      <c r="ME120" s="21"/>
      <c r="MF120" s="21"/>
      <c r="MG120" s="21"/>
      <c r="MH120" s="21"/>
      <c r="MI120" s="21"/>
      <c r="MJ120" s="21"/>
      <c r="MK120" s="21"/>
      <c r="ML120" s="21"/>
      <c r="MM120" s="21"/>
    </row>
    <row r="121" spans="17:351" x14ac:dyDescent="0.25"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1"/>
      <c r="FE121" s="21"/>
      <c r="FF121" s="21"/>
      <c r="FG121" s="21"/>
      <c r="FH121" s="21"/>
      <c r="FI121" s="21"/>
      <c r="FJ121" s="21"/>
      <c r="FK121" s="21"/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  <c r="GE121" s="21"/>
      <c r="GF121" s="21"/>
      <c r="GG121" s="21"/>
      <c r="GH121" s="21"/>
      <c r="GI121" s="21"/>
      <c r="GJ121" s="21"/>
      <c r="GK121" s="21"/>
      <c r="GL121" s="21"/>
      <c r="GM121" s="21"/>
      <c r="GN121" s="21"/>
      <c r="GO121" s="21"/>
      <c r="GP121" s="21"/>
      <c r="GQ121" s="21"/>
      <c r="GR121" s="21"/>
      <c r="GS121" s="21"/>
      <c r="GT121" s="21"/>
      <c r="GU121" s="21"/>
      <c r="GV121" s="21"/>
      <c r="GW121" s="21"/>
      <c r="GX121" s="21"/>
      <c r="GY121" s="21"/>
      <c r="GZ121" s="21"/>
      <c r="HA121" s="21"/>
      <c r="HB121" s="21"/>
      <c r="HC121" s="21"/>
      <c r="HD121" s="21"/>
      <c r="HE121" s="21"/>
      <c r="HF121" s="21"/>
      <c r="HG121" s="21"/>
      <c r="HH121" s="21"/>
      <c r="HI121" s="21"/>
      <c r="HJ121" s="21"/>
      <c r="HK121" s="21"/>
      <c r="HL121" s="21"/>
      <c r="HM121" s="21"/>
      <c r="HN121" s="21"/>
      <c r="HO121" s="21"/>
      <c r="HP121" s="21"/>
      <c r="HQ121" s="21"/>
      <c r="HR121" s="21"/>
      <c r="HS121" s="21"/>
      <c r="HT121" s="21"/>
      <c r="HU121" s="21"/>
      <c r="HV121" s="21"/>
      <c r="HW121" s="21"/>
      <c r="HX121" s="21"/>
      <c r="HY121" s="21"/>
      <c r="HZ121" s="21"/>
      <c r="IA121" s="21"/>
      <c r="IB121" s="21"/>
      <c r="IC121" s="21"/>
      <c r="ID121" s="21"/>
      <c r="IE121" s="21"/>
      <c r="IF121" s="21"/>
      <c r="IG121" s="21"/>
      <c r="IH121" s="21"/>
      <c r="II121" s="21"/>
      <c r="IJ121" s="21"/>
      <c r="IK121" s="21"/>
      <c r="IL121" s="21"/>
      <c r="IM121" s="21"/>
      <c r="IN121" s="21"/>
      <c r="IO121" s="21"/>
      <c r="IP121" s="21"/>
      <c r="IQ121" s="21"/>
      <c r="IR121" s="21"/>
      <c r="IS121" s="21"/>
      <c r="IT121" s="21"/>
      <c r="IU121" s="21"/>
      <c r="IV121" s="21"/>
      <c r="IW121" s="21"/>
      <c r="IX121" s="21"/>
      <c r="IY121" s="21"/>
      <c r="IZ121" s="21"/>
      <c r="JA121" s="21"/>
      <c r="JB121" s="21"/>
      <c r="JC121" s="21"/>
      <c r="JD121" s="21"/>
      <c r="JE121" s="21"/>
      <c r="JF121" s="21"/>
      <c r="JG121" s="21"/>
      <c r="JH121" s="21"/>
      <c r="JI121" s="21"/>
      <c r="JJ121" s="21"/>
      <c r="JK121" s="21"/>
      <c r="JL121" s="21"/>
      <c r="JM121" s="21"/>
      <c r="JN121" s="21"/>
      <c r="JO121" s="21"/>
      <c r="JP121" s="21"/>
      <c r="JQ121" s="21"/>
      <c r="JR121" s="21"/>
      <c r="JS121" s="21"/>
      <c r="JT121" s="21"/>
      <c r="JU121" s="21"/>
      <c r="JV121" s="21"/>
      <c r="JW121" s="21"/>
      <c r="JX121" s="21"/>
      <c r="JY121" s="21"/>
      <c r="JZ121" s="21"/>
      <c r="KA121" s="21"/>
      <c r="KB121" s="21"/>
      <c r="KC121" s="21"/>
      <c r="KD121" s="21"/>
      <c r="KE121" s="21"/>
      <c r="KF121" s="21"/>
      <c r="KG121" s="21"/>
      <c r="KH121" s="21"/>
      <c r="KI121" s="21"/>
      <c r="KJ121" s="21"/>
      <c r="KK121" s="21"/>
      <c r="KL121" s="21"/>
      <c r="KM121" s="21"/>
      <c r="KN121" s="21"/>
      <c r="KO121" s="21"/>
      <c r="KP121" s="21"/>
      <c r="KQ121" s="21"/>
      <c r="KR121" s="21"/>
      <c r="KS121" s="21"/>
      <c r="KT121" s="21"/>
      <c r="KU121" s="21"/>
      <c r="KV121" s="21"/>
      <c r="KW121" s="21"/>
      <c r="KX121" s="21"/>
      <c r="KY121" s="21"/>
      <c r="KZ121" s="21"/>
      <c r="LA121" s="21"/>
      <c r="LB121" s="21"/>
      <c r="LC121" s="21"/>
      <c r="LD121" s="21"/>
      <c r="LE121" s="21"/>
      <c r="LF121" s="21"/>
      <c r="LG121" s="21"/>
      <c r="LH121" s="21"/>
      <c r="LI121" s="21"/>
      <c r="LJ121" s="21"/>
      <c r="LK121" s="21"/>
      <c r="LL121" s="21"/>
      <c r="LM121" s="21"/>
      <c r="LN121" s="21"/>
      <c r="LO121" s="21"/>
      <c r="LP121" s="21"/>
      <c r="LQ121" s="21"/>
      <c r="LR121" s="21"/>
      <c r="LS121" s="21"/>
      <c r="LT121" s="21"/>
      <c r="LU121" s="21"/>
      <c r="LV121" s="21"/>
      <c r="LW121" s="21"/>
      <c r="LX121" s="21"/>
      <c r="LY121" s="21"/>
      <c r="LZ121" s="21"/>
      <c r="MA121" s="21"/>
      <c r="MB121" s="21"/>
      <c r="MC121" s="21"/>
      <c r="MD121" s="21"/>
      <c r="ME121" s="21"/>
      <c r="MF121" s="21"/>
      <c r="MG121" s="21"/>
      <c r="MH121" s="21"/>
      <c r="MI121" s="21"/>
      <c r="MJ121" s="21"/>
      <c r="MK121" s="21"/>
      <c r="ML121" s="21"/>
      <c r="MM121" s="21"/>
    </row>
    <row r="122" spans="17:351" x14ac:dyDescent="0.25"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1"/>
      <c r="FE122" s="21"/>
      <c r="FF122" s="21"/>
      <c r="FG122" s="21"/>
      <c r="FH122" s="21"/>
      <c r="FI122" s="21"/>
      <c r="FJ122" s="21"/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  <c r="GE122" s="21"/>
      <c r="GF122" s="21"/>
      <c r="GG122" s="21"/>
      <c r="GH122" s="21"/>
      <c r="GI122" s="21"/>
      <c r="GJ122" s="21"/>
      <c r="GK122" s="21"/>
      <c r="GL122" s="21"/>
      <c r="GM122" s="21"/>
      <c r="GN122" s="21"/>
      <c r="GO122" s="21"/>
      <c r="GP122" s="21"/>
      <c r="GQ122" s="21"/>
      <c r="GR122" s="21"/>
      <c r="GS122" s="21"/>
      <c r="GT122" s="21"/>
      <c r="GU122" s="21"/>
      <c r="GV122" s="21"/>
      <c r="GW122" s="21"/>
      <c r="GX122" s="21"/>
      <c r="GY122" s="21"/>
      <c r="GZ122" s="21"/>
      <c r="HA122" s="21"/>
      <c r="HB122" s="21"/>
      <c r="HC122" s="21"/>
      <c r="HD122" s="21"/>
      <c r="HE122" s="21"/>
      <c r="HF122" s="21"/>
      <c r="HG122" s="21"/>
      <c r="HH122" s="21"/>
      <c r="HI122" s="21"/>
      <c r="HJ122" s="21"/>
      <c r="HK122" s="21"/>
      <c r="HL122" s="21"/>
      <c r="HM122" s="21"/>
      <c r="HN122" s="21"/>
      <c r="HO122" s="21"/>
      <c r="HP122" s="21"/>
      <c r="HQ122" s="21"/>
      <c r="HR122" s="21"/>
      <c r="HS122" s="21"/>
      <c r="HT122" s="21"/>
      <c r="HU122" s="21"/>
      <c r="HV122" s="21"/>
      <c r="HW122" s="21"/>
      <c r="HX122" s="21"/>
      <c r="HY122" s="21"/>
      <c r="HZ122" s="21"/>
      <c r="IA122" s="21"/>
      <c r="IB122" s="21"/>
      <c r="IC122" s="21"/>
      <c r="ID122" s="21"/>
      <c r="IE122" s="21"/>
      <c r="IF122" s="21"/>
      <c r="IG122" s="21"/>
      <c r="IH122" s="21"/>
      <c r="II122" s="21"/>
      <c r="IJ122" s="21"/>
      <c r="IK122" s="21"/>
      <c r="IL122" s="21"/>
      <c r="IM122" s="21"/>
      <c r="IN122" s="21"/>
      <c r="IO122" s="21"/>
      <c r="IP122" s="21"/>
      <c r="IQ122" s="21"/>
      <c r="IR122" s="21"/>
      <c r="IS122" s="21"/>
      <c r="IT122" s="21"/>
      <c r="IU122" s="21"/>
      <c r="IV122" s="21"/>
      <c r="IW122" s="21"/>
      <c r="IX122" s="21"/>
      <c r="IY122" s="21"/>
      <c r="IZ122" s="21"/>
      <c r="JA122" s="21"/>
      <c r="JB122" s="21"/>
      <c r="JC122" s="21"/>
      <c r="JD122" s="21"/>
      <c r="JE122" s="21"/>
      <c r="JF122" s="21"/>
      <c r="JG122" s="21"/>
      <c r="JH122" s="21"/>
      <c r="JI122" s="21"/>
      <c r="JJ122" s="21"/>
      <c r="JK122" s="21"/>
      <c r="JL122" s="21"/>
      <c r="JM122" s="21"/>
      <c r="JN122" s="21"/>
      <c r="JO122" s="21"/>
      <c r="JP122" s="21"/>
      <c r="JQ122" s="21"/>
      <c r="JR122" s="21"/>
      <c r="JS122" s="21"/>
      <c r="JT122" s="21"/>
      <c r="JU122" s="21"/>
      <c r="JV122" s="21"/>
      <c r="JW122" s="21"/>
      <c r="JX122" s="21"/>
      <c r="JY122" s="21"/>
      <c r="JZ122" s="21"/>
      <c r="KA122" s="21"/>
      <c r="KB122" s="21"/>
      <c r="KC122" s="21"/>
      <c r="KD122" s="21"/>
      <c r="KE122" s="21"/>
      <c r="KF122" s="21"/>
      <c r="KG122" s="21"/>
      <c r="KH122" s="21"/>
      <c r="KI122" s="21"/>
      <c r="KJ122" s="21"/>
      <c r="KK122" s="21"/>
      <c r="KL122" s="21"/>
      <c r="KM122" s="21"/>
      <c r="KN122" s="21"/>
      <c r="KO122" s="21"/>
      <c r="KP122" s="21"/>
      <c r="KQ122" s="21"/>
      <c r="KR122" s="21"/>
      <c r="KS122" s="21"/>
      <c r="KT122" s="21"/>
      <c r="KU122" s="21"/>
      <c r="KV122" s="21"/>
      <c r="KW122" s="21"/>
      <c r="KX122" s="21"/>
      <c r="KY122" s="21"/>
      <c r="KZ122" s="21"/>
      <c r="LA122" s="21"/>
      <c r="LB122" s="21"/>
      <c r="LC122" s="21"/>
      <c r="LD122" s="21"/>
      <c r="LE122" s="21"/>
      <c r="LF122" s="21"/>
      <c r="LG122" s="21"/>
      <c r="LH122" s="21"/>
      <c r="LI122" s="21"/>
      <c r="LJ122" s="21"/>
      <c r="LK122" s="21"/>
      <c r="LL122" s="21"/>
      <c r="LM122" s="21"/>
      <c r="LN122" s="21"/>
      <c r="LO122" s="21"/>
      <c r="LP122" s="21"/>
      <c r="LQ122" s="21"/>
      <c r="LR122" s="21"/>
      <c r="LS122" s="21"/>
      <c r="LT122" s="21"/>
      <c r="LU122" s="21"/>
      <c r="LV122" s="21"/>
      <c r="LW122" s="21"/>
      <c r="LX122" s="21"/>
      <c r="LY122" s="21"/>
      <c r="LZ122" s="21"/>
      <c r="MA122" s="21"/>
      <c r="MB122" s="21"/>
      <c r="MC122" s="21"/>
      <c r="MD122" s="21"/>
      <c r="ME122" s="21"/>
      <c r="MF122" s="21"/>
      <c r="MG122" s="21"/>
      <c r="MH122" s="21"/>
      <c r="MI122" s="21"/>
      <c r="MJ122" s="21"/>
      <c r="MK122" s="21"/>
      <c r="ML122" s="21"/>
      <c r="MM122" s="21"/>
    </row>
    <row r="123" spans="17:351" x14ac:dyDescent="0.25"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1"/>
      <c r="FE123" s="21"/>
      <c r="FF123" s="21"/>
      <c r="FG123" s="21"/>
      <c r="FH123" s="21"/>
      <c r="FI123" s="21"/>
      <c r="FJ123" s="21"/>
      <c r="FK123" s="21"/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21"/>
      <c r="GC123" s="21"/>
      <c r="GD123" s="21"/>
      <c r="GE123" s="21"/>
      <c r="GF123" s="21"/>
      <c r="GG123" s="21"/>
      <c r="GH123" s="21"/>
      <c r="GI123" s="21"/>
      <c r="GJ123" s="21"/>
      <c r="GK123" s="21"/>
      <c r="GL123" s="21"/>
      <c r="GM123" s="21"/>
      <c r="GN123" s="21"/>
      <c r="GO123" s="21"/>
      <c r="GP123" s="21"/>
      <c r="GQ123" s="21"/>
      <c r="GR123" s="21"/>
      <c r="GS123" s="21"/>
      <c r="GT123" s="21"/>
      <c r="GU123" s="21"/>
      <c r="GV123" s="21"/>
      <c r="GW123" s="21"/>
      <c r="GX123" s="21"/>
      <c r="GY123" s="21"/>
      <c r="GZ123" s="21"/>
      <c r="HA123" s="21"/>
      <c r="HB123" s="21"/>
      <c r="HC123" s="21"/>
      <c r="HD123" s="21"/>
      <c r="HE123" s="21"/>
      <c r="HF123" s="21"/>
      <c r="HG123" s="21"/>
      <c r="HH123" s="21"/>
      <c r="HI123" s="21"/>
      <c r="HJ123" s="21"/>
      <c r="HK123" s="21"/>
      <c r="HL123" s="21"/>
      <c r="HM123" s="21"/>
      <c r="HN123" s="21"/>
      <c r="HO123" s="21"/>
      <c r="HP123" s="21"/>
      <c r="HQ123" s="21"/>
      <c r="HR123" s="21"/>
      <c r="HS123" s="21"/>
      <c r="HT123" s="21"/>
      <c r="HU123" s="21"/>
      <c r="HV123" s="21"/>
      <c r="HW123" s="21"/>
      <c r="HX123" s="21"/>
      <c r="HY123" s="21"/>
      <c r="HZ123" s="21"/>
      <c r="IA123" s="21"/>
      <c r="IB123" s="21"/>
      <c r="IC123" s="21"/>
      <c r="ID123" s="21"/>
      <c r="IE123" s="21"/>
      <c r="IF123" s="21"/>
      <c r="IG123" s="21"/>
      <c r="IH123" s="21"/>
      <c r="II123" s="21"/>
      <c r="IJ123" s="21"/>
      <c r="IK123" s="21"/>
      <c r="IL123" s="21"/>
      <c r="IM123" s="21"/>
      <c r="IN123" s="21"/>
      <c r="IO123" s="21"/>
      <c r="IP123" s="21"/>
      <c r="IQ123" s="21"/>
      <c r="IR123" s="21"/>
      <c r="IS123" s="21"/>
      <c r="IT123" s="21"/>
      <c r="IU123" s="21"/>
      <c r="IV123" s="21"/>
      <c r="IW123" s="21"/>
      <c r="IX123" s="21"/>
      <c r="IY123" s="21"/>
      <c r="IZ123" s="21"/>
      <c r="JA123" s="21"/>
      <c r="JB123" s="21"/>
      <c r="JC123" s="21"/>
      <c r="JD123" s="21"/>
      <c r="JE123" s="21"/>
      <c r="JF123" s="21"/>
      <c r="JG123" s="21"/>
      <c r="JH123" s="21"/>
      <c r="JI123" s="21"/>
      <c r="JJ123" s="21"/>
      <c r="JK123" s="21"/>
      <c r="JL123" s="21"/>
      <c r="JM123" s="21"/>
      <c r="JN123" s="21"/>
      <c r="JO123" s="21"/>
      <c r="JP123" s="21"/>
      <c r="JQ123" s="21"/>
      <c r="JR123" s="21"/>
      <c r="JS123" s="21"/>
      <c r="JT123" s="21"/>
      <c r="JU123" s="21"/>
      <c r="JV123" s="21"/>
      <c r="JW123" s="21"/>
      <c r="JX123" s="21"/>
      <c r="JY123" s="21"/>
      <c r="JZ123" s="21"/>
      <c r="KA123" s="21"/>
      <c r="KB123" s="21"/>
      <c r="KC123" s="21"/>
      <c r="KD123" s="21"/>
      <c r="KE123" s="21"/>
      <c r="KF123" s="21"/>
      <c r="KG123" s="21"/>
      <c r="KH123" s="21"/>
      <c r="KI123" s="21"/>
      <c r="KJ123" s="21"/>
      <c r="KK123" s="21"/>
      <c r="KL123" s="21"/>
      <c r="KM123" s="21"/>
      <c r="KN123" s="21"/>
      <c r="KO123" s="21"/>
      <c r="KP123" s="21"/>
      <c r="KQ123" s="21"/>
      <c r="KR123" s="21"/>
      <c r="KS123" s="21"/>
      <c r="KT123" s="21"/>
      <c r="KU123" s="21"/>
      <c r="KV123" s="21"/>
      <c r="KW123" s="21"/>
      <c r="KX123" s="21"/>
      <c r="KY123" s="21"/>
      <c r="KZ123" s="21"/>
      <c r="LA123" s="21"/>
      <c r="LB123" s="21"/>
      <c r="LC123" s="21"/>
      <c r="LD123" s="21"/>
      <c r="LE123" s="21"/>
      <c r="LF123" s="21"/>
      <c r="LG123" s="21"/>
      <c r="LH123" s="21"/>
      <c r="LI123" s="21"/>
      <c r="LJ123" s="21"/>
      <c r="LK123" s="21"/>
      <c r="LL123" s="21"/>
      <c r="LM123" s="21"/>
      <c r="LN123" s="21"/>
      <c r="LO123" s="21"/>
      <c r="LP123" s="21"/>
      <c r="LQ123" s="21"/>
      <c r="LR123" s="21"/>
      <c r="LS123" s="21"/>
      <c r="LT123" s="21"/>
      <c r="LU123" s="21"/>
      <c r="LV123" s="21"/>
      <c r="LW123" s="21"/>
      <c r="LX123" s="21"/>
      <c r="LY123" s="21"/>
      <c r="LZ123" s="21"/>
      <c r="MA123" s="21"/>
      <c r="MB123" s="21"/>
      <c r="MC123" s="21"/>
      <c r="MD123" s="21"/>
      <c r="ME123" s="21"/>
      <c r="MF123" s="21"/>
      <c r="MG123" s="21"/>
      <c r="MH123" s="21"/>
      <c r="MI123" s="21"/>
      <c r="MJ123" s="21"/>
      <c r="MK123" s="21"/>
      <c r="ML123" s="21"/>
      <c r="MM123" s="21"/>
    </row>
    <row r="124" spans="17:351" x14ac:dyDescent="0.25"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1"/>
      <c r="FE124" s="21"/>
      <c r="FF124" s="21"/>
      <c r="FG124" s="21"/>
      <c r="FH124" s="21"/>
      <c r="FI124" s="21"/>
      <c r="FJ124" s="21"/>
      <c r="FK124" s="21"/>
      <c r="FL124" s="21"/>
      <c r="FM124" s="21"/>
      <c r="FN124" s="21"/>
      <c r="FO124" s="21"/>
      <c r="FP124" s="21"/>
      <c r="FQ124" s="21"/>
      <c r="FR124" s="21"/>
      <c r="FS124" s="21"/>
      <c r="FT124" s="21"/>
      <c r="FU124" s="21"/>
      <c r="FV124" s="21"/>
      <c r="FW124" s="21"/>
      <c r="FX124" s="21"/>
      <c r="FY124" s="21"/>
      <c r="FZ124" s="21"/>
      <c r="GA124" s="21"/>
      <c r="GB124" s="21"/>
      <c r="GC124" s="21"/>
      <c r="GD124" s="21"/>
      <c r="GE124" s="21"/>
      <c r="GF124" s="21"/>
      <c r="GG124" s="21"/>
      <c r="GH124" s="21"/>
      <c r="GI124" s="21"/>
      <c r="GJ124" s="21"/>
      <c r="GK124" s="21"/>
      <c r="GL124" s="21"/>
      <c r="GM124" s="21"/>
      <c r="GN124" s="21"/>
      <c r="GO124" s="21"/>
      <c r="GP124" s="21"/>
      <c r="GQ124" s="21"/>
      <c r="GR124" s="21"/>
      <c r="GS124" s="21"/>
      <c r="GT124" s="21"/>
      <c r="GU124" s="21"/>
      <c r="GV124" s="21"/>
      <c r="GW124" s="21"/>
      <c r="GX124" s="21"/>
      <c r="GY124" s="21"/>
      <c r="GZ124" s="21"/>
      <c r="HA124" s="21"/>
      <c r="HB124" s="21"/>
      <c r="HC124" s="21"/>
      <c r="HD124" s="21"/>
      <c r="HE124" s="21"/>
      <c r="HF124" s="21"/>
      <c r="HG124" s="21"/>
      <c r="HH124" s="21"/>
      <c r="HI124" s="21"/>
      <c r="HJ124" s="21"/>
      <c r="HK124" s="21"/>
      <c r="HL124" s="21"/>
      <c r="HM124" s="21"/>
      <c r="HN124" s="21"/>
      <c r="HO124" s="21"/>
      <c r="HP124" s="21"/>
      <c r="HQ124" s="21"/>
      <c r="HR124" s="21"/>
      <c r="HS124" s="21"/>
      <c r="HT124" s="21"/>
      <c r="HU124" s="21"/>
      <c r="HV124" s="21"/>
      <c r="HW124" s="21"/>
      <c r="HX124" s="21"/>
      <c r="HY124" s="21"/>
      <c r="HZ124" s="21"/>
      <c r="IA124" s="21"/>
      <c r="IB124" s="21"/>
      <c r="IC124" s="21"/>
      <c r="ID124" s="21"/>
      <c r="IE124" s="21"/>
      <c r="IF124" s="21"/>
      <c r="IG124" s="21"/>
      <c r="IH124" s="21"/>
      <c r="II124" s="21"/>
      <c r="IJ124" s="21"/>
      <c r="IK124" s="21"/>
      <c r="IL124" s="21"/>
      <c r="IM124" s="21"/>
      <c r="IN124" s="21"/>
      <c r="IO124" s="21"/>
      <c r="IP124" s="21"/>
      <c r="IQ124" s="21"/>
      <c r="IR124" s="21"/>
      <c r="IS124" s="21"/>
      <c r="IT124" s="21"/>
      <c r="IU124" s="21"/>
      <c r="IV124" s="21"/>
      <c r="IW124" s="21"/>
      <c r="IX124" s="21"/>
      <c r="IY124" s="21"/>
      <c r="IZ124" s="21"/>
      <c r="JA124" s="21"/>
      <c r="JB124" s="21"/>
      <c r="JC124" s="21"/>
      <c r="JD124" s="21"/>
      <c r="JE124" s="21"/>
      <c r="JF124" s="21"/>
      <c r="JG124" s="21"/>
      <c r="JH124" s="21"/>
      <c r="JI124" s="21"/>
      <c r="JJ124" s="21"/>
      <c r="JK124" s="21"/>
      <c r="JL124" s="21"/>
      <c r="JM124" s="21"/>
      <c r="JN124" s="21"/>
      <c r="JO124" s="21"/>
      <c r="JP124" s="21"/>
      <c r="JQ124" s="21"/>
      <c r="JR124" s="21"/>
      <c r="JS124" s="21"/>
      <c r="JT124" s="21"/>
      <c r="JU124" s="21"/>
      <c r="JV124" s="21"/>
      <c r="JW124" s="21"/>
      <c r="JX124" s="21"/>
      <c r="JY124" s="21"/>
      <c r="JZ124" s="21"/>
      <c r="KA124" s="21"/>
      <c r="KB124" s="21"/>
      <c r="KC124" s="21"/>
      <c r="KD124" s="21"/>
      <c r="KE124" s="21"/>
      <c r="KF124" s="21"/>
      <c r="KG124" s="21"/>
      <c r="KH124" s="21"/>
      <c r="KI124" s="21"/>
      <c r="KJ124" s="21"/>
      <c r="KK124" s="21"/>
      <c r="KL124" s="21"/>
      <c r="KM124" s="21"/>
      <c r="KN124" s="21"/>
      <c r="KO124" s="21"/>
      <c r="KP124" s="21"/>
      <c r="KQ124" s="21"/>
      <c r="KR124" s="21"/>
      <c r="KS124" s="21"/>
      <c r="KT124" s="21"/>
      <c r="KU124" s="21"/>
      <c r="KV124" s="21"/>
      <c r="KW124" s="21"/>
      <c r="KX124" s="21"/>
      <c r="KY124" s="21"/>
      <c r="KZ124" s="21"/>
      <c r="LA124" s="21"/>
      <c r="LB124" s="21"/>
      <c r="LC124" s="21"/>
      <c r="LD124" s="21"/>
      <c r="LE124" s="21"/>
      <c r="LF124" s="21"/>
      <c r="LG124" s="21"/>
      <c r="LH124" s="21"/>
      <c r="LI124" s="21"/>
      <c r="LJ124" s="21"/>
      <c r="LK124" s="21"/>
      <c r="LL124" s="21"/>
      <c r="LM124" s="21"/>
      <c r="LN124" s="21"/>
      <c r="LO124" s="21"/>
      <c r="LP124" s="21"/>
      <c r="LQ124" s="21"/>
      <c r="LR124" s="21"/>
      <c r="LS124" s="21"/>
      <c r="LT124" s="21"/>
      <c r="LU124" s="21"/>
      <c r="LV124" s="21"/>
      <c r="LW124" s="21"/>
      <c r="LX124" s="21"/>
      <c r="LY124" s="21"/>
      <c r="LZ124" s="21"/>
      <c r="MA124" s="21"/>
      <c r="MB124" s="21"/>
      <c r="MC124" s="21"/>
      <c r="MD124" s="21"/>
      <c r="ME124" s="21"/>
      <c r="MF124" s="21"/>
      <c r="MG124" s="21"/>
      <c r="MH124" s="21"/>
      <c r="MI124" s="21"/>
      <c r="MJ124" s="21"/>
      <c r="MK124" s="21"/>
      <c r="ML124" s="21"/>
      <c r="MM124" s="21"/>
    </row>
    <row r="125" spans="17:351" x14ac:dyDescent="0.25"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1"/>
      <c r="FE125" s="21"/>
      <c r="FF125" s="21"/>
      <c r="FG125" s="21"/>
      <c r="FH125" s="21"/>
      <c r="FI125" s="21"/>
      <c r="FJ125" s="21"/>
      <c r="FK125" s="21"/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21"/>
      <c r="GC125" s="21"/>
      <c r="GD125" s="21"/>
      <c r="GE125" s="21"/>
      <c r="GF125" s="21"/>
      <c r="GG125" s="21"/>
      <c r="GH125" s="21"/>
      <c r="GI125" s="21"/>
      <c r="GJ125" s="21"/>
      <c r="GK125" s="21"/>
      <c r="GL125" s="21"/>
      <c r="GM125" s="21"/>
      <c r="GN125" s="21"/>
      <c r="GO125" s="21"/>
      <c r="GP125" s="21"/>
      <c r="GQ125" s="21"/>
      <c r="GR125" s="21"/>
      <c r="GS125" s="21"/>
      <c r="GT125" s="21"/>
      <c r="GU125" s="21"/>
      <c r="GV125" s="21"/>
      <c r="GW125" s="21"/>
      <c r="GX125" s="21"/>
      <c r="GY125" s="21"/>
      <c r="GZ125" s="21"/>
      <c r="HA125" s="21"/>
      <c r="HB125" s="21"/>
      <c r="HC125" s="21"/>
      <c r="HD125" s="21"/>
      <c r="HE125" s="21"/>
      <c r="HF125" s="21"/>
      <c r="HG125" s="21"/>
      <c r="HH125" s="21"/>
      <c r="HI125" s="21"/>
      <c r="HJ125" s="21"/>
      <c r="HK125" s="21"/>
      <c r="HL125" s="21"/>
      <c r="HM125" s="21"/>
      <c r="HN125" s="21"/>
      <c r="HO125" s="21"/>
      <c r="HP125" s="21"/>
      <c r="HQ125" s="21"/>
      <c r="HR125" s="21"/>
      <c r="HS125" s="21"/>
      <c r="HT125" s="21"/>
      <c r="HU125" s="21"/>
      <c r="HV125" s="21"/>
      <c r="HW125" s="21"/>
      <c r="HX125" s="21"/>
      <c r="HY125" s="21"/>
      <c r="HZ125" s="21"/>
      <c r="IA125" s="21"/>
      <c r="IB125" s="21"/>
      <c r="IC125" s="21"/>
      <c r="ID125" s="21"/>
      <c r="IE125" s="21"/>
      <c r="IF125" s="21"/>
      <c r="IG125" s="21"/>
      <c r="IH125" s="21"/>
      <c r="II125" s="21"/>
      <c r="IJ125" s="21"/>
      <c r="IK125" s="21"/>
      <c r="IL125" s="21"/>
      <c r="IM125" s="21"/>
      <c r="IN125" s="21"/>
      <c r="IO125" s="21"/>
      <c r="IP125" s="21"/>
      <c r="IQ125" s="21"/>
      <c r="IR125" s="21"/>
      <c r="IS125" s="21"/>
      <c r="IT125" s="21"/>
      <c r="IU125" s="21"/>
      <c r="IV125" s="21"/>
      <c r="IW125" s="21"/>
      <c r="IX125" s="21"/>
      <c r="IY125" s="21"/>
      <c r="IZ125" s="21"/>
      <c r="JA125" s="21"/>
      <c r="JB125" s="21"/>
      <c r="JC125" s="21"/>
      <c r="JD125" s="21"/>
      <c r="JE125" s="21"/>
      <c r="JF125" s="21"/>
      <c r="JG125" s="21"/>
      <c r="JH125" s="21"/>
      <c r="JI125" s="21"/>
      <c r="JJ125" s="21"/>
      <c r="JK125" s="21"/>
      <c r="JL125" s="21"/>
      <c r="JM125" s="21"/>
      <c r="JN125" s="21"/>
      <c r="JO125" s="21"/>
      <c r="JP125" s="21"/>
      <c r="JQ125" s="21"/>
      <c r="JR125" s="21"/>
      <c r="JS125" s="21"/>
      <c r="JT125" s="21"/>
      <c r="JU125" s="21"/>
      <c r="JV125" s="21"/>
      <c r="JW125" s="21"/>
      <c r="JX125" s="21"/>
      <c r="JY125" s="21"/>
      <c r="JZ125" s="21"/>
      <c r="KA125" s="21"/>
      <c r="KB125" s="21"/>
      <c r="KC125" s="21"/>
      <c r="KD125" s="21"/>
      <c r="KE125" s="21"/>
      <c r="KF125" s="21"/>
      <c r="KG125" s="21"/>
      <c r="KH125" s="21"/>
      <c r="KI125" s="21"/>
      <c r="KJ125" s="21"/>
      <c r="KK125" s="21"/>
      <c r="KL125" s="21"/>
      <c r="KM125" s="21"/>
      <c r="KN125" s="21"/>
      <c r="KO125" s="21"/>
      <c r="KP125" s="21"/>
      <c r="KQ125" s="21"/>
      <c r="KR125" s="21"/>
      <c r="KS125" s="21"/>
      <c r="KT125" s="21"/>
      <c r="KU125" s="21"/>
      <c r="KV125" s="21"/>
      <c r="KW125" s="21"/>
      <c r="KX125" s="21"/>
      <c r="KY125" s="21"/>
      <c r="KZ125" s="21"/>
      <c r="LA125" s="21"/>
      <c r="LB125" s="21"/>
      <c r="LC125" s="21"/>
      <c r="LD125" s="21"/>
      <c r="LE125" s="21"/>
      <c r="LF125" s="21"/>
      <c r="LG125" s="21"/>
      <c r="LH125" s="21"/>
      <c r="LI125" s="21"/>
      <c r="LJ125" s="21"/>
      <c r="LK125" s="21"/>
      <c r="LL125" s="21"/>
      <c r="LM125" s="21"/>
      <c r="LN125" s="21"/>
      <c r="LO125" s="21"/>
      <c r="LP125" s="21"/>
      <c r="LQ125" s="21"/>
      <c r="LR125" s="21"/>
      <c r="LS125" s="21"/>
      <c r="LT125" s="21"/>
      <c r="LU125" s="21"/>
      <c r="LV125" s="21"/>
      <c r="LW125" s="21"/>
      <c r="LX125" s="21"/>
      <c r="LY125" s="21"/>
      <c r="LZ125" s="21"/>
      <c r="MA125" s="21"/>
      <c r="MB125" s="21"/>
      <c r="MC125" s="21"/>
      <c r="MD125" s="21"/>
      <c r="ME125" s="21"/>
      <c r="MF125" s="21"/>
      <c r="MG125" s="21"/>
      <c r="MH125" s="21"/>
      <c r="MI125" s="21"/>
      <c r="MJ125" s="21"/>
      <c r="MK125" s="21"/>
      <c r="ML125" s="21"/>
      <c r="MM125" s="21"/>
    </row>
    <row r="126" spans="17:351" x14ac:dyDescent="0.25"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1"/>
      <c r="FE126" s="21"/>
      <c r="FF126" s="21"/>
      <c r="FG126" s="21"/>
      <c r="FH126" s="21"/>
      <c r="FI126" s="21"/>
      <c r="FJ126" s="21"/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  <c r="GE126" s="21"/>
      <c r="GF126" s="21"/>
      <c r="GG126" s="21"/>
      <c r="GH126" s="21"/>
      <c r="GI126" s="21"/>
      <c r="GJ126" s="21"/>
      <c r="GK126" s="21"/>
      <c r="GL126" s="21"/>
      <c r="GM126" s="21"/>
      <c r="GN126" s="21"/>
      <c r="GO126" s="21"/>
      <c r="GP126" s="21"/>
      <c r="GQ126" s="21"/>
      <c r="GR126" s="21"/>
      <c r="GS126" s="21"/>
      <c r="GT126" s="21"/>
      <c r="GU126" s="21"/>
      <c r="GV126" s="21"/>
      <c r="GW126" s="21"/>
      <c r="GX126" s="21"/>
      <c r="GY126" s="21"/>
      <c r="GZ126" s="21"/>
      <c r="HA126" s="21"/>
      <c r="HB126" s="21"/>
      <c r="HC126" s="21"/>
      <c r="HD126" s="21"/>
      <c r="HE126" s="21"/>
      <c r="HF126" s="21"/>
      <c r="HG126" s="21"/>
      <c r="HH126" s="21"/>
      <c r="HI126" s="21"/>
      <c r="HJ126" s="21"/>
      <c r="HK126" s="21"/>
      <c r="HL126" s="21"/>
      <c r="HM126" s="21"/>
      <c r="HN126" s="21"/>
      <c r="HO126" s="21"/>
      <c r="HP126" s="21"/>
      <c r="HQ126" s="21"/>
      <c r="HR126" s="21"/>
      <c r="HS126" s="21"/>
      <c r="HT126" s="21"/>
      <c r="HU126" s="21"/>
      <c r="HV126" s="21"/>
      <c r="HW126" s="21"/>
      <c r="HX126" s="21"/>
      <c r="HY126" s="21"/>
      <c r="HZ126" s="21"/>
      <c r="IA126" s="21"/>
      <c r="IB126" s="21"/>
      <c r="IC126" s="21"/>
      <c r="ID126" s="21"/>
      <c r="IE126" s="21"/>
      <c r="IF126" s="21"/>
      <c r="IG126" s="21"/>
      <c r="IH126" s="21"/>
      <c r="II126" s="21"/>
      <c r="IJ126" s="21"/>
      <c r="IK126" s="21"/>
      <c r="IL126" s="21"/>
      <c r="IM126" s="21"/>
      <c r="IN126" s="21"/>
      <c r="IO126" s="21"/>
      <c r="IP126" s="21"/>
      <c r="IQ126" s="21"/>
      <c r="IR126" s="21"/>
      <c r="IS126" s="21"/>
      <c r="IT126" s="21"/>
      <c r="IU126" s="21"/>
      <c r="IV126" s="21"/>
      <c r="IW126" s="21"/>
      <c r="IX126" s="21"/>
      <c r="IY126" s="21"/>
      <c r="IZ126" s="21"/>
      <c r="JA126" s="21"/>
      <c r="JB126" s="21"/>
      <c r="JC126" s="21"/>
      <c r="JD126" s="21"/>
      <c r="JE126" s="21"/>
      <c r="JF126" s="21"/>
      <c r="JG126" s="21"/>
      <c r="JH126" s="21"/>
      <c r="JI126" s="21"/>
      <c r="JJ126" s="21"/>
      <c r="JK126" s="21"/>
      <c r="JL126" s="21"/>
      <c r="JM126" s="21"/>
      <c r="JN126" s="21"/>
      <c r="JO126" s="21"/>
      <c r="JP126" s="21"/>
      <c r="JQ126" s="21"/>
      <c r="JR126" s="21"/>
      <c r="JS126" s="21"/>
      <c r="JT126" s="21"/>
      <c r="JU126" s="21"/>
      <c r="JV126" s="21"/>
      <c r="JW126" s="21"/>
      <c r="JX126" s="21"/>
      <c r="JY126" s="21"/>
      <c r="JZ126" s="21"/>
      <c r="KA126" s="21"/>
      <c r="KB126" s="21"/>
      <c r="KC126" s="21"/>
      <c r="KD126" s="21"/>
      <c r="KE126" s="21"/>
      <c r="KF126" s="21"/>
      <c r="KG126" s="21"/>
      <c r="KH126" s="21"/>
      <c r="KI126" s="21"/>
      <c r="KJ126" s="21"/>
      <c r="KK126" s="21"/>
      <c r="KL126" s="21"/>
      <c r="KM126" s="21"/>
      <c r="KN126" s="21"/>
      <c r="KO126" s="21"/>
      <c r="KP126" s="21"/>
      <c r="KQ126" s="21"/>
      <c r="KR126" s="21"/>
      <c r="KS126" s="21"/>
      <c r="KT126" s="21"/>
      <c r="KU126" s="21"/>
      <c r="KV126" s="21"/>
      <c r="KW126" s="21"/>
      <c r="KX126" s="21"/>
      <c r="KY126" s="21"/>
      <c r="KZ126" s="21"/>
      <c r="LA126" s="21"/>
      <c r="LB126" s="21"/>
      <c r="LC126" s="21"/>
      <c r="LD126" s="21"/>
      <c r="LE126" s="21"/>
      <c r="LF126" s="21"/>
      <c r="LG126" s="21"/>
      <c r="LH126" s="21"/>
      <c r="LI126" s="21"/>
      <c r="LJ126" s="21"/>
      <c r="LK126" s="21"/>
      <c r="LL126" s="21"/>
      <c r="LM126" s="21"/>
      <c r="LN126" s="21"/>
      <c r="LO126" s="21"/>
      <c r="LP126" s="21"/>
      <c r="LQ126" s="21"/>
      <c r="LR126" s="21"/>
      <c r="LS126" s="21"/>
      <c r="LT126" s="21"/>
      <c r="LU126" s="21"/>
      <c r="LV126" s="21"/>
      <c r="LW126" s="21"/>
      <c r="LX126" s="21"/>
      <c r="LY126" s="21"/>
      <c r="LZ126" s="21"/>
      <c r="MA126" s="21"/>
      <c r="MB126" s="21"/>
      <c r="MC126" s="21"/>
      <c r="MD126" s="21"/>
      <c r="ME126" s="21"/>
      <c r="MF126" s="21"/>
      <c r="MG126" s="21"/>
      <c r="MH126" s="21"/>
      <c r="MI126" s="21"/>
      <c r="MJ126" s="21"/>
      <c r="MK126" s="21"/>
      <c r="ML126" s="21"/>
      <c r="MM126" s="21"/>
    </row>
    <row r="127" spans="17:351" x14ac:dyDescent="0.25"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21"/>
      <c r="EN127" s="21"/>
      <c r="EO127" s="21"/>
      <c r="EP127" s="21"/>
      <c r="EQ127" s="21"/>
      <c r="ER127" s="21"/>
      <c r="ES127" s="21"/>
      <c r="ET127" s="21"/>
      <c r="EU127" s="21"/>
      <c r="EV127" s="21"/>
      <c r="EW127" s="21"/>
      <c r="EX127" s="21"/>
      <c r="EY127" s="21"/>
      <c r="EZ127" s="21"/>
      <c r="FA127" s="21"/>
      <c r="FB127" s="21"/>
      <c r="FC127" s="21"/>
      <c r="FD127" s="21"/>
      <c r="FE127" s="21"/>
      <c r="FF127" s="21"/>
      <c r="FG127" s="21"/>
      <c r="FH127" s="21"/>
      <c r="FI127" s="21"/>
      <c r="FJ127" s="21"/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  <c r="GE127" s="21"/>
      <c r="GF127" s="21"/>
      <c r="GG127" s="21"/>
      <c r="GH127" s="21"/>
      <c r="GI127" s="21"/>
      <c r="GJ127" s="21"/>
      <c r="GK127" s="21"/>
      <c r="GL127" s="21"/>
      <c r="GM127" s="21"/>
      <c r="GN127" s="21"/>
      <c r="GO127" s="21"/>
      <c r="GP127" s="21"/>
      <c r="GQ127" s="21"/>
      <c r="GR127" s="21"/>
      <c r="GS127" s="21"/>
      <c r="GT127" s="21"/>
      <c r="GU127" s="21"/>
      <c r="GV127" s="21"/>
      <c r="GW127" s="21"/>
      <c r="GX127" s="21"/>
      <c r="GY127" s="21"/>
      <c r="GZ127" s="21"/>
      <c r="HA127" s="21"/>
      <c r="HB127" s="21"/>
      <c r="HC127" s="21"/>
      <c r="HD127" s="21"/>
      <c r="HE127" s="21"/>
      <c r="HF127" s="21"/>
      <c r="HG127" s="21"/>
      <c r="HH127" s="21"/>
      <c r="HI127" s="21"/>
      <c r="HJ127" s="21"/>
      <c r="HK127" s="21"/>
      <c r="HL127" s="21"/>
      <c r="HM127" s="21"/>
      <c r="HN127" s="21"/>
      <c r="HO127" s="21"/>
      <c r="HP127" s="21"/>
      <c r="HQ127" s="21"/>
      <c r="HR127" s="21"/>
      <c r="HS127" s="21"/>
      <c r="HT127" s="21"/>
      <c r="HU127" s="21"/>
      <c r="HV127" s="21"/>
      <c r="HW127" s="21"/>
      <c r="HX127" s="21"/>
      <c r="HY127" s="21"/>
      <c r="HZ127" s="21"/>
      <c r="IA127" s="21"/>
      <c r="IB127" s="21"/>
      <c r="IC127" s="21"/>
      <c r="ID127" s="21"/>
      <c r="IE127" s="21"/>
      <c r="IF127" s="21"/>
      <c r="IG127" s="21"/>
      <c r="IH127" s="21"/>
      <c r="II127" s="21"/>
      <c r="IJ127" s="21"/>
      <c r="IK127" s="21"/>
      <c r="IL127" s="21"/>
      <c r="IM127" s="21"/>
      <c r="IN127" s="21"/>
      <c r="IO127" s="21"/>
      <c r="IP127" s="21"/>
      <c r="IQ127" s="21"/>
      <c r="IR127" s="21"/>
      <c r="IS127" s="21"/>
      <c r="IT127" s="21"/>
      <c r="IU127" s="21"/>
      <c r="IV127" s="21"/>
      <c r="IW127" s="21"/>
      <c r="IX127" s="21"/>
      <c r="IY127" s="21"/>
      <c r="IZ127" s="21"/>
      <c r="JA127" s="21"/>
      <c r="JB127" s="21"/>
      <c r="JC127" s="21"/>
      <c r="JD127" s="21"/>
      <c r="JE127" s="21"/>
      <c r="JF127" s="21"/>
      <c r="JG127" s="21"/>
      <c r="JH127" s="21"/>
      <c r="JI127" s="21"/>
      <c r="JJ127" s="21"/>
      <c r="JK127" s="21"/>
      <c r="JL127" s="21"/>
      <c r="JM127" s="21"/>
      <c r="JN127" s="21"/>
      <c r="JO127" s="21"/>
      <c r="JP127" s="21"/>
      <c r="JQ127" s="21"/>
      <c r="JR127" s="21"/>
      <c r="JS127" s="21"/>
      <c r="JT127" s="21"/>
      <c r="JU127" s="21"/>
      <c r="JV127" s="21"/>
      <c r="JW127" s="21"/>
      <c r="JX127" s="21"/>
      <c r="JY127" s="21"/>
      <c r="JZ127" s="21"/>
      <c r="KA127" s="21"/>
      <c r="KB127" s="21"/>
      <c r="KC127" s="21"/>
      <c r="KD127" s="21"/>
      <c r="KE127" s="21"/>
      <c r="KF127" s="21"/>
      <c r="KG127" s="21"/>
      <c r="KH127" s="21"/>
      <c r="KI127" s="21"/>
      <c r="KJ127" s="21"/>
      <c r="KK127" s="21"/>
      <c r="KL127" s="21"/>
      <c r="KM127" s="21"/>
      <c r="KN127" s="21"/>
      <c r="KO127" s="21"/>
      <c r="KP127" s="21"/>
      <c r="KQ127" s="21"/>
      <c r="KR127" s="21"/>
      <c r="KS127" s="21"/>
      <c r="KT127" s="21"/>
      <c r="KU127" s="21"/>
      <c r="KV127" s="21"/>
      <c r="KW127" s="21"/>
      <c r="KX127" s="21"/>
      <c r="KY127" s="21"/>
      <c r="KZ127" s="21"/>
      <c r="LA127" s="21"/>
      <c r="LB127" s="21"/>
      <c r="LC127" s="21"/>
      <c r="LD127" s="21"/>
      <c r="LE127" s="21"/>
      <c r="LF127" s="21"/>
      <c r="LG127" s="21"/>
      <c r="LH127" s="21"/>
      <c r="LI127" s="21"/>
      <c r="LJ127" s="21"/>
      <c r="LK127" s="21"/>
      <c r="LL127" s="21"/>
      <c r="LM127" s="21"/>
      <c r="LN127" s="21"/>
      <c r="LO127" s="21"/>
      <c r="LP127" s="21"/>
      <c r="LQ127" s="21"/>
      <c r="LR127" s="21"/>
      <c r="LS127" s="21"/>
      <c r="LT127" s="21"/>
      <c r="LU127" s="21"/>
      <c r="LV127" s="21"/>
      <c r="LW127" s="21"/>
      <c r="LX127" s="21"/>
      <c r="LY127" s="21"/>
      <c r="LZ127" s="21"/>
      <c r="MA127" s="21"/>
      <c r="MB127" s="21"/>
      <c r="MC127" s="21"/>
      <c r="MD127" s="21"/>
      <c r="ME127" s="21"/>
      <c r="MF127" s="21"/>
      <c r="MG127" s="21"/>
      <c r="MH127" s="21"/>
      <c r="MI127" s="21"/>
      <c r="MJ127" s="21"/>
      <c r="MK127" s="21"/>
      <c r="ML127" s="21"/>
      <c r="MM127" s="21"/>
    </row>
    <row r="128" spans="17:351" x14ac:dyDescent="0.25"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21"/>
      <c r="EN128" s="21"/>
      <c r="EO128" s="21"/>
      <c r="EP128" s="21"/>
      <c r="EQ128" s="21"/>
      <c r="ER128" s="21"/>
      <c r="ES128" s="21"/>
      <c r="ET128" s="21"/>
      <c r="EU128" s="21"/>
      <c r="EV128" s="21"/>
      <c r="EW128" s="21"/>
      <c r="EX128" s="21"/>
      <c r="EY128" s="21"/>
      <c r="EZ128" s="21"/>
      <c r="FA128" s="21"/>
      <c r="FB128" s="21"/>
      <c r="FC128" s="21"/>
      <c r="FD128" s="21"/>
      <c r="FE128" s="21"/>
      <c r="FF128" s="21"/>
      <c r="FG128" s="21"/>
      <c r="FH128" s="21"/>
      <c r="FI128" s="21"/>
      <c r="FJ128" s="21"/>
      <c r="FK128" s="21"/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21"/>
      <c r="GC128" s="21"/>
      <c r="GD128" s="21"/>
      <c r="GE128" s="21"/>
      <c r="GF128" s="21"/>
      <c r="GG128" s="21"/>
      <c r="GH128" s="21"/>
      <c r="GI128" s="21"/>
      <c r="GJ128" s="21"/>
      <c r="GK128" s="21"/>
      <c r="GL128" s="21"/>
      <c r="GM128" s="21"/>
      <c r="GN128" s="21"/>
      <c r="GO128" s="21"/>
      <c r="GP128" s="21"/>
      <c r="GQ128" s="21"/>
      <c r="GR128" s="21"/>
      <c r="GS128" s="21"/>
      <c r="GT128" s="21"/>
      <c r="GU128" s="21"/>
      <c r="GV128" s="21"/>
      <c r="GW128" s="21"/>
      <c r="GX128" s="21"/>
      <c r="GY128" s="21"/>
      <c r="GZ128" s="21"/>
      <c r="HA128" s="21"/>
      <c r="HB128" s="21"/>
      <c r="HC128" s="21"/>
      <c r="HD128" s="21"/>
      <c r="HE128" s="21"/>
      <c r="HF128" s="21"/>
      <c r="HG128" s="21"/>
      <c r="HH128" s="21"/>
      <c r="HI128" s="21"/>
      <c r="HJ128" s="21"/>
      <c r="HK128" s="21"/>
      <c r="HL128" s="21"/>
      <c r="HM128" s="21"/>
      <c r="HN128" s="21"/>
      <c r="HO128" s="21"/>
      <c r="HP128" s="21"/>
      <c r="HQ128" s="21"/>
      <c r="HR128" s="21"/>
      <c r="HS128" s="21"/>
      <c r="HT128" s="21"/>
      <c r="HU128" s="21"/>
      <c r="HV128" s="21"/>
      <c r="HW128" s="21"/>
      <c r="HX128" s="21"/>
      <c r="HY128" s="21"/>
      <c r="HZ128" s="21"/>
      <c r="IA128" s="21"/>
      <c r="IB128" s="21"/>
      <c r="IC128" s="21"/>
      <c r="ID128" s="21"/>
      <c r="IE128" s="21"/>
      <c r="IF128" s="21"/>
      <c r="IG128" s="21"/>
      <c r="IH128" s="21"/>
      <c r="II128" s="21"/>
      <c r="IJ128" s="21"/>
      <c r="IK128" s="21"/>
      <c r="IL128" s="21"/>
      <c r="IM128" s="21"/>
      <c r="IN128" s="21"/>
      <c r="IO128" s="21"/>
      <c r="IP128" s="21"/>
      <c r="IQ128" s="21"/>
      <c r="IR128" s="21"/>
      <c r="IS128" s="21"/>
      <c r="IT128" s="21"/>
      <c r="IU128" s="21"/>
      <c r="IV128" s="21"/>
      <c r="IW128" s="21"/>
      <c r="IX128" s="21"/>
      <c r="IY128" s="21"/>
      <c r="IZ128" s="21"/>
      <c r="JA128" s="21"/>
      <c r="JB128" s="21"/>
      <c r="JC128" s="21"/>
      <c r="JD128" s="21"/>
      <c r="JE128" s="21"/>
      <c r="JF128" s="21"/>
      <c r="JG128" s="21"/>
      <c r="JH128" s="21"/>
      <c r="JI128" s="21"/>
      <c r="JJ128" s="21"/>
      <c r="JK128" s="21"/>
      <c r="JL128" s="21"/>
      <c r="JM128" s="21"/>
      <c r="JN128" s="21"/>
      <c r="JO128" s="21"/>
      <c r="JP128" s="21"/>
      <c r="JQ128" s="21"/>
      <c r="JR128" s="21"/>
      <c r="JS128" s="21"/>
      <c r="JT128" s="21"/>
      <c r="JU128" s="21"/>
      <c r="JV128" s="21"/>
      <c r="JW128" s="21"/>
      <c r="JX128" s="21"/>
      <c r="JY128" s="21"/>
      <c r="JZ128" s="21"/>
      <c r="KA128" s="21"/>
      <c r="KB128" s="21"/>
      <c r="KC128" s="21"/>
      <c r="KD128" s="21"/>
      <c r="KE128" s="21"/>
      <c r="KF128" s="21"/>
      <c r="KG128" s="21"/>
      <c r="KH128" s="21"/>
      <c r="KI128" s="21"/>
      <c r="KJ128" s="21"/>
      <c r="KK128" s="21"/>
      <c r="KL128" s="21"/>
      <c r="KM128" s="21"/>
      <c r="KN128" s="21"/>
      <c r="KO128" s="21"/>
      <c r="KP128" s="21"/>
      <c r="KQ128" s="21"/>
      <c r="KR128" s="21"/>
      <c r="KS128" s="21"/>
      <c r="KT128" s="21"/>
      <c r="KU128" s="21"/>
      <c r="KV128" s="21"/>
      <c r="KW128" s="21"/>
      <c r="KX128" s="21"/>
      <c r="KY128" s="21"/>
      <c r="KZ128" s="21"/>
      <c r="LA128" s="21"/>
      <c r="LB128" s="21"/>
      <c r="LC128" s="21"/>
      <c r="LD128" s="21"/>
      <c r="LE128" s="21"/>
      <c r="LF128" s="21"/>
      <c r="LG128" s="21"/>
      <c r="LH128" s="21"/>
      <c r="LI128" s="21"/>
      <c r="LJ128" s="21"/>
      <c r="LK128" s="21"/>
      <c r="LL128" s="21"/>
      <c r="LM128" s="21"/>
      <c r="LN128" s="21"/>
      <c r="LO128" s="21"/>
      <c r="LP128" s="21"/>
      <c r="LQ128" s="21"/>
      <c r="LR128" s="21"/>
      <c r="LS128" s="21"/>
      <c r="LT128" s="21"/>
      <c r="LU128" s="21"/>
      <c r="LV128" s="21"/>
      <c r="LW128" s="21"/>
      <c r="LX128" s="21"/>
      <c r="LY128" s="21"/>
      <c r="LZ128" s="21"/>
      <c r="MA128" s="21"/>
      <c r="MB128" s="21"/>
      <c r="MC128" s="21"/>
      <c r="MD128" s="21"/>
      <c r="ME128" s="21"/>
      <c r="MF128" s="21"/>
      <c r="MG128" s="21"/>
      <c r="MH128" s="21"/>
      <c r="MI128" s="21"/>
      <c r="MJ128" s="21"/>
      <c r="MK128" s="21"/>
      <c r="ML128" s="21"/>
      <c r="MM128" s="21"/>
    </row>
    <row r="129" spans="17:351" x14ac:dyDescent="0.25"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/>
      <c r="EM129" s="21"/>
      <c r="EN129" s="21"/>
      <c r="EO129" s="21"/>
      <c r="EP129" s="21"/>
      <c r="EQ129" s="21"/>
      <c r="ER129" s="21"/>
      <c r="ES129" s="21"/>
      <c r="ET129" s="21"/>
      <c r="EU129" s="21"/>
      <c r="EV129" s="21"/>
      <c r="EW129" s="21"/>
      <c r="EX129" s="21"/>
      <c r="EY129" s="21"/>
      <c r="EZ129" s="21"/>
      <c r="FA129" s="21"/>
      <c r="FB129" s="21"/>
      <c r="FC129" s="21"/>
      <c r="FD129" s="21"/>
      <c r="FE129" s="21"/>
      <c r="FF129" s="21"/>
      <c r="FG129" s="21"/>
      <c r="FH129" s="21"/>
      <c r="FI129" s="21"/>
      <c r="FJ129" s="21"/>
      <c r="FK129" s="21"/>
      <c r="FL129" s="21"/>
      <c r="FM129" s="21"/>
      <c r="FN129" s="21"/>
      <c r="FO129" s="21"/>
      <c r="FP129" s="21"/>
      <c r="FQ129" s="21"/>
      <c r="FR129" s="21"/>
      <c r="FS129" s="21"/>
      <c r="FT129" s="21"/>
      <c r="FU129" s="21"/>
      <c r="FV129" s="21"/>
      <c r="FW129" s="21"/>
      <c r="FX129" s="21"/>
      <c r="FY129" s="21"/>
      <c r="FZ129" s="21"/>
      <c r="GA129" s="21"/>
      <c r="GB129" s="21"/>
      <c r="GC129" s="21"/>
      <c r="GD129" s="21"/>
      <c r="GE129" s="21"/>
      <c r="GF129" s="21"/>
      <c r="GG129" s="21"/>
      <c r="GH129" s="21"/>
      <c r="GI129" s="21"/>
      <c r="GJ129" s="21"/>
      <c r="GK129" s="21"/>
      <c r="GL129" s="21"/>
      <c r="GM129" s="21"/>
      <c r="GN129" s="21"/>
      <c r="GO129" s="21"/>
      <c r="GP129" s="21"/>
      <c r="GQ129" s="21"/>
      <c r="GR129" s="21"/>
      <c r="GS129" s="21"/>
      <c r="GT129" s="21"/>
      <c r="GU129" s="21"/>
      <c r="GV129" s="21"/>
      <c r="GW129" s="21"/>
      <c r="GX129" s="21"/>
      <c r="GY129" s="21"/>
      <c r="GZ129" s="21"/>
      <c r="HA129" s="21"/>
      <c r="HB129" s="21"/>
      <c r="HC129" s="21"/>
      <c r="HD129" s="21"/>
      <c r="HE129" s="21"/>
      <c r="HF129" s="21"/>
      <c r="HG129" s="21"/>
      <c r="HH129" s="21"/>
      <c r="HI129" s="21"/>
      <c r="HJ129" s="21"/>
      <c r="HK129" s="21"/>
      <c r="HL129" s="21"/>
      <c r="HM129" s="21"/>
      <c r="HN129" s="21"/>
      <c r="HO129" s="21"/>
      <c r="HP129" s="21"/>
      <c r="HQ129" s="21"/>
      <c r="HR129" s="21"/>
      <c r="HS129" s="21"/>
      <c r="HT129" s="21"/>
      <c r="HU129" s="21"/>
      <c r="HV129" s="21"/>
      <c r="HW129" s="21"/>
      <c r="HX129" s="21"/>
      <c r="HY129" s="21"/>
      <c r="HZ129" s="21"/>
      <c r="IA129" s="21"/>
      <c r="IB129" s="21"/>
      <c r="IC129" s="21"/>
      <c r="ID129" s="21"/>
      <c r="IE129" s="21"/>
      <c r="IF129" s="21"/>
      <c r="IG129" s="21"/>
      <c r="IH129" s="21"/>
      <c r="II129" s="21"/>
      <c r="IJ129" s="21"/>
      <c r="IK129" s="21"/>
      <c r="IL129" s="21"/>
      <c r="IM129" s="21"/>
      <c r="IN129" s="21"/>
      <c r="IO129" s="21"/>
      <c r="IP129" s="21"/>
      <c r="IQ129" s="21"/>
      <c r="IR129" s="21"/>
      <c r="IS129" s="21"/>
      <c r="IT129" s="21"/>
      <c r="IU129" s="21"/>
      <c r="IV129" s="21"/>
      <c r="IW129" s="21"/>
      <c r="IX129" s="21"/>
      <c r="IY129" s="21"/>
      <c r="IZ129" s="21"/>
      <c r="JA129" s="21"/>
      <c r="JB129" s="21"/>
      <c r="JC129" s="21"/>
      <c r="JD129" s="21"/>
      <c r="JE129" s="21"/>
      <c r="JF129" s="21"/>
      <c r="JG129" s="21"/>
      <c r="JH129" s="21"/>
      <c r="JI129" s="21"/>
      <c r="JJ129" s="21"/>
      <c r="JK129" s="21"/>
      <c r="JL129" s="21"/>
      <c r="JM129" s="21"/>
      <c r="JN129" s="21"/>
      <c r="JO129" s="21"/>
      <c r="JP129" s="21"/>
      <c r="JQ129" s="21"/>
      <c r="JR129" s="21"/>
      <c r="JS129" s="21"/>
      <c r="JT129" s="21"/>
      <c r="JU129" s="21"/>
      <c r="JV129" s="21"/>
      <c r="JW129" s="21"/>
      <c r="JX129" s="21"/>
      <c r="JY129" s="21"/>
      <c r="JZ129" s="21"/>
      <c r="KA129" s="21"/>
      <c r="KB129" s="21"/>
      <c r="KC129" s="21"/>
      <c r="KD129" s="21"/>
      <c r="KE129" s="21"/>
      <c r="KF129" s="21"/>
      <c r="KG129" s="21"/>
      <c r="KH129" s="21"/>
      <c r="KI129" s="21"/>
      <c r="KJ129" s="21"/>
      <c r="KK129" s="21"/>
      <c r="KL129" s="21"/>
      <c r="KM129" s="21"/>
      <c r="KN129" s="21"/>
      <c r="KO129" s="21"/>
      <c r="KP129" s="21"/>
      <c r="KQ129" s="21"/>
      <c r="KR129" s="21"/>
      <c r="KS129" s="21"/>
      <c r="KT129" s="21"/>
      <c r="KU129" s="21"/>
      <c r="KV129" s="21"/>
      <c r="KW129" s="21"/>
      <c r="KX129" s="21"/>
      <c r="KY129" s="21"/>
      <c r="KZ129" s="21"/>
      <c r="LA129" s="21"/>
      <c r="LB129" s="21"/>
      <c r="LC129" s="21"/>
      <c r="LD129" s="21"/>
      <c r="LE129" s="21"/>
      <c r="LF129" s="21"/>
      <c r="LG129" s="21"/>
      <c r="LH129" s="21"/>
      <c r="LI129" s="21"/>
      <c r="LJ129" s="21"/>
      <c r="LK129" s="21"/>
      <c r="LL129" s="21"/>
      <c r="LM129" s="21"/>
      <c r="LN129" s="21"/>
      <c r="LO129" s="21"/>
      <c r="LP129" s="21"/>
      <c r="LQ129" s="21"/>
      <c r="LR129" s="21"/>
      <c r="LS129" s="21"/>
      <c r="LT129" s="21"/>
      <c r="LU129" s="21"/>
      <c r="LV129" s="21"/>
      <c r="LW129" s="21"/>
      <c r="LX129" s="21"/>
      <c r="LY129" s="21"/>
      <c r="LZ129" s="21"/>
      <c r="MA129" s="21"/>
      <c r="MB129" s="21"/>
      <c r="MC129" s="21"/>
      <c r="MD129" s="21"/>
      <c r="ME129" s="21"/>
      <c r="MF129" s="21"/>
      <c r="MG129" s="21"/>
      <c r="MH129" s="21"/>
      <c r="MI129" s="21"/>
      <c r="MJ129" s="21"/>
      <c r="MK129" s="21"/>
      <c r="ML129" s="21"/>
      <c r="MM129" s="21"/>
    </row>
    <row r="130" spans="17:351" x14ac:dyDescent="0.25"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/>
      <c r="EM130" s="21"/>
      <c r="EN130" s="21"/>
      <c r="EO130" s="21"/>
      <c r="EP130" s="21"/>
      <c r="EQ130" s="21"/>
      <c r="ER130" s="21"/>
      <c r="ES130" s="21"/>
      <c r="ET130" s="21"/>
      <c r="EU130" s="21"/>
      <c r="EV130" s="21"/>
      <c r="EW130" s="21"/>
      <c r="EX130" s="21"/>
      <c r="EY130" s="21"/>
      <c r="EZ130" s="21"/>
      <c r="FA130" s="21"/>
      <c r="FB130" s="21"/>
      <c r="FC130" s="21"/>
      <c r="FD130" s="21"/>
      <c r="FE130" s="21"/>
      <c r="FF130" s="21"/>
      <c r="FG130" s="21"/>
      <c r="FH130" s="21"/>
      <c r="FI130" s="21"/>
      <c r="FJ130" s="21"/>
      <c r="FK130" s="21"/>
      <c r="FL130" s="21"/>
      <c r="FM130" s="21"/>
      <c r="FN130" s="21"/>
      <c r="FO130" s="21"/>
      <c r="FP130" s="21"/>
      <c r="FQ130" s="21"/>
      <c r="FR130" s="21"/>
      <c r="FS130" s="21"/>
      <c r="FT130" s="21"/>
      <c r="FU130" s="21"/>
      <c r="FV130" s="21"/>
      <c r="FW130" s="21"/>
      <c r="FX130" s="21"/>
      <c r="FY130" s="21"/>
      <c r="FZ130" s="21"/>
      <c r="GA130" s="21"/>
      <c r="GB130" s="21"/>
      <c r="GC130" s="21"/>
      <c r="GD130" s="21"/>
      <c r="GE130" s="21"/>
      <c r="GF130" s="21"/>
      <c r="GG130" s="21"/>
      <c r="GH130" s="21"/>
      <c r="GI130" s="21"/>
      <c r="GJ130" s="21"/>
      <c r="GK130" s="21"/>
      <c r="GL130" s="21"/>
      <c r="GM130" s="21"/>
      <c r="GN130" s="21"/>
      <c r="GO130" s="21"/>
      <c r="GP130" s="21"/>
      <c r="GQ130" s="21"/>
      <c r="GR130" s="21"/>
      <c r="GS130" s="21"/>
      <c r="GT130" s="21"/>
      <c r="GU130" s="21"/>
      <c r="GV130" s="21"/>
      <c r="GW130" s="21"/>
      <c r="GX130" s="21"/>
      <c r="GY130" s="21"/>
      <c r="GZ130" s="21"/>
      <c r="HA130" s="21"/>
      <c r="HB130" s="21"/>
      <c r="HC130" s="21"/>
      <c r="HD130" s="21"/>
      <c r="HE130" s="21"/>
      <c r="HF130" s="21"/>
      <c r="HG130" s="21"/>
      <c r="HH130" s="21"/>
      <c r="HI130" s="21"/>
      <c r="HJ130" s="21"/>
      <c r="HK130" s="21"/>
      <c r="HL130" s="21"/>
      <c r="HM130" s="21"/>
      <c r="HN130" s="21"/>
      <c r="HO130" s="21"/>
      <c r="HP130" s="21"/>
      <c r="HQ130" s="21"/>
      <c r="HR130" s="21"/>
      <c r="HS130" s="21"/>
      <c r="HT130" s="21"/>
      <c r="HU130" s="21"/>
      <c r="HV130" s="21"/>
      <c r="HW130" s="21"/>
      <c r="HX130" s="21"/>
      <c r="HY130" s="21"/>
      <c r="HZ130" s="21"/>
      <c r="IA130" s="21"/>
      <c r="IB130" s="21"/>
      <c r="IC130" s="21"/>
      <c r="ID130" s="21"/>
      <c r="IE130" s="21"/>
      <c r="IF130" s="21"/>
      <c r="IG130" s="21"/>
      <c r="IH130" s="21"/>
      <c r="II130" s="21"/>
      <c r="IJ130" s="21"/>
      <c r="IK130" s="21"/>
      <c r="IL130" s="21"/>
      <c r="IM130" s="21"/>
      <c r="IN130" s="21"/>
      <c r="IO130" s="21"/>
      <c r="IP130" s="21"/>
      <c r="IQ130" s="21"/>
      <c r="IR130" s="21"/>
      <c r="IS130" s="21"/>
      <c r="IT130" s="21"/>
      <c r="IU130" s="21"/>
      <c r="IV130" s="21"/>
      <c r="IW130" s="21"/>
      <c r="IX130" s="21"/>
      <c r="IY130" s="21"/>
      <c r="IZ130" s="21"/>
      <c r="JA130" s="21"/>
      <c r="JB130" s="21"/>
      <c r="JC130" s="21"/>
      <c r="JD130" s="21"/>
      <c r="JE130" s="21"/>
      <c r="JF130" s="21"/>
      <c r="JG130" s="21"/>
      <c r="JH130" s="21"/>
      <c r="JI130" s="21"/>
      <c r="JJ130" s="21"/>
      <c r="JK130" s="21"/>
      <c r="JL130" s="21"/>
      <c r="JM130" s="21"/>
      <c r="JN130" s="21"/>
      <c r="JO130" s="21"/>
      <c r="JP130" s="21"/>
      <c r="JQ130" s="21"/>
      <c r="JR130" s="21"/>
      <c r="JS130" s="21"/>
      <c r="JT130" s="21"/>
      <c r="JU130" s="21"/>
      <c r="JV130" s="21"/>
      <c r="JW130" s="21"/>
      <c r="JX130" s="21"/>
      <c r="JY130" s="21"/>
      <c r="JZ130" s="21"/>
      <c r="KA130" s="21"/>
      <c r="KB130" s="21"/>
      <c r="KC130" s="21"/>
      <c r="KD130" s="21"/>
      <c r="KE130" s="21"/>
      <c r="KF130" s="21"/>
      <c r="KG130" s="21"/>
      <c r="KH130" s="21"/>
      <c r="KI130" s="21"/>
      <c r="KJ130" s="21"/>
      <c r="KK130" s="21"/>
      <c r="KL130" s="21"/>
      <c r="KM130" s="21"/>
      <c r="KN130" s="21"/>
      <c r="KO130" s="21"/>
      <c r="KP130" s="21"/>
      <c r="KQ130" s="21"/>
      <c r="KR130" s="21"/>
      <c r="KS130" s="21"/>
      <c r="KT130" s="21"/>
      <c r="KU130" s="21"/>
      <c r="KV130" s="21"/>
      <c r="KW130" s="21"/>
      <c r="KX130" s="21"/>
      <c r="KY130" s="21"/>
      <c r="KZ130" s="21"/>
      <c r="LA130" s="21"/>
      <c r="LB130" s="21"/>
      <c r="LC130" s="21"/>
      <c r="LD130" s="21"/>
      <c r="LE130" s="21"/>
      <c r="LF130" s="21"/>
      <c r="LG130" s="21"/>
      <c r="LH130" s="21"/>
      <c r="LI130" s="21"/>
      <c r="LJ130" s="21"/>
      <c r="LK130" s="21"/>
      <c r="LL130" s="21"/>
      <c r="LM130" s="21"/>
      <c r="LN130" s="21"/>
      <c r="LO130" s="21"/>
      <c r="LP130" s="21"/>
      <c r="LQ130" s="21"/>
      <c r="LR130" s="21"/>
      <c r="LS130" s="21"/>
      <c r="LT130" s="21"/>
      <c r="LU130" s="21"/>
      <c r="LV130" s="21"/>
      <c r="LW130" s="21"/>
      <c r="LX130" s="21"/>
      <c r="LY130" s="21"/>
      <c r="LZ130" s="21"/>
      <c r="MA130" s="21"/>
      <c r="MB130" s="21"/>
      <c r="MC130" s="21"/>
      <c r="MD130" s="21"/>
      <c r="ME130" s="21"/>
      <c r="MF130" s="21"/>
      <c r="MG130" s="21"/>
      <c r="MH130" s="21"/>
      <c r="MI130" s="21"/>
      <c r="MJ130" s="21"/>
      <c r="MK130" s="21"/>
      <c r="ML130" s="21"/>
      <c r="MM130" s="21"/>
    </row>
    <row r="131" spans="17:351" x14ac:dyDescent="0.25"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21"/>
      <c r="EN131" s="21"/>
      <c r="EO131" s="21"/>
      <c r="EP131" s="21"/>
      <c r="EQ131" s="21"/>
      <c r="ER131" s="21"/>
      <c r="ES131" s="21"/>
      <c r="ET131" s="21"/>
      <c r="EU131" s="21"/>
      <c r="EV131" s="21"/>
      <c r="EW131" s="21"/>
      <c r="EX131" s="21"/>
      <c r="EY131" s="21"/>
      <c r="EZ131" s="21"/>
      <c r="FA131" s="21"/>
      <c r="FB131" s="21"/>
      <c r="FC131" s="21"/>
      <c r="FD131" s="21"/>
      <c r="FE131" s="21"/>
      <c r="FF131" s="21"/>
      <c r="FG131" s="21"/>
      <c r="FH131" s="21"/>
      <c r="FI131" s="21"/>
      <c r="FJ131" s="21"/>
      <c r="FK131" s="21"/>
      <c r="FL131" s="21"/>
      <c r="FM131" s="21"/>
      <c r="FN131" s="21"/>
      <c r="FO131" s="21"/>
      <c r="FP131" s="21"/>
      <c r="FQ131" s="21"/>
      <c r="FR131" s="21"/>
      <c r="FS131" s="21"/>
      <c r="FT131" s="21"/>
      <c r="FU131" s="21"/>
      <c r="FV131" s="21"/>
      <c r="FW131" s="21"/>
      <c r="FX131" s="21"/>
      <c r="FY131" s="21"/>
      <c r="FZ131" s="21"/>
      <c r="GA131" s="21"/>
      <c r="GB131" s="21"/>
      <c r="GC131" s="21"/>
      <c r="GD131" s="21"/>
      <c r="GE131" s="21"/>
      <c r="GF131" s="21"/>
      <c r="GG131" s="21"/>
      <c r="GH131" s="21"/>
      <c r="GI131" s="21"/>
      <c r="GJ131" s="21"/>
      <c r="GK131" s="21"/>
      <c r="GL131" s="21"/>
      <c r="GM131" s="21"/>
      <c r="GN131" s="21"/>
      <c r="GO131" s="21"/>
      <c r="GP131" s="21"/>
      <c r="GQ131" s="21"/>
      <c r="GR131" s="21"/>
      <c r="GS131" s="21"/>
      <c r="GT131" s="21"/>
      <c r="GU131" s="21"/>
      <c r="GV131" s="21"/>
      <c r="GW131" s="21"/>
      <c r="GX131" s="21"/>
      <c r="GY131" s="21"/>
      <c r="GZ131" s="21"/>
      <c r="HA131" s="21"/>
      <c r="HB131" s="21"/>
      <c r="HC131" s="21"/>
      <c r="HD131" s="21"/>
      <c r="HE131" s="21"/>
      <c r="HF131" s="21"/>
      <c r="HG131" s="21"/>
      <c r="HH131" s="21"/>
      <c r="HI131" s="21"/>
      <c r="HJ131" s="21"/>
      <c r="HK131" s="21"/>
      <c r="HL131" s="21"/>
      <c r="HM131" s="21"/>
      <c r="HN131" s="21"/>
      <c r="HO131" s="21"/>
      <c r="HP131" s="21"/>
      <c r="HQ131" s="21"/>
      <c r="HR131" s="21"/>
      <c r="HS131" s="21"/>
      <c r="HT131" s="21"/>
      <c r="HU131" s="21"/>
      <c r="HV131" s="21"/>
      <c r="HW131" s="21"/>
      <c r="HX131" s="21"/>
      <c r="HY131" s="21"/>
      <c r="HZ131" s="21"/>
      <c r="IA131" s="21"/>
      <c r="IB131" s="21"/>
      <c r="IC131" s="21"/>
      <c r="ID131" s="21"/>
      <c r="IE131" s="21"/>
      <c r="IF131" s="21"/>
      <c r="IG131" s="21"/>
      <c r="IH131" s="21"/>
      <c r="II131" s="21"/>
      <c r="IJ131" s="21"/>
      <c r="IK131" s="21"/>
      <c r="IL131" s="21"/>
      <c r="IM131" s="21"/>
      <c r="IN131" s="21"/>
      <c r="IO131" s="21"/>
      <c r="IP131" s="21"/>
      <c r="IQ131" s="21"/>
      <c r="IR131" s="21"/>
      <c r="IS131" s="21"/>
      <c r="IT131" s="21"/>
      <c r="IU131" s="21"/>
      <c r="IV131" s="21"/>
      <c r="IW131" s="21"/>
      <c r="IX131" s="21"/>
      <c r="IY131" s="21"/>
      <c r="IZ131" s="21"/>
      <c r="JA131" s="21"/>
      <c r="JB131" s="21"/>
      <c r="JC131" s="21"/>
      <c r="JD131" s="21"/>
      <c r="JE131" s="21"/>
      <c r="JF131" s="21"/>
      <c r="JG131" s="21"/>
      <c r="JH131" s="21"/>
      <c r="JI131" s="21"/>
      <c r="JJ131" s="21"/>
      <c r="JK131" s="21"/>
      <c r="JL131" s="21"/>
      <c r="JM131" s="21"/>
      <c r="JN131" s="21"/>
      <c r="JO131" s="21"/>
      <c r="JP131" s="21"/>
      <c r="JQ131" s="21"/>
      <c r="JR131" s="21"/>
      <c r="JS131" s="21"/>
      <c r="JT131" s="21"/>
      <c r="JU131" s="21"/>
      <c r="JV131" s="21"/>
      <c r="JW131" s="21"/>
      <c r="JX131" s="21"/>
      <c r="JY131" s="21"/>
      <c r="JZ131" s="21"/>
      <c r="KA131" s="21"/>
      <c r="KB131" s="21"/>
      <c r="KC131" s="21"/>
      <c r="KD131" s="21"/>
      <c r="KE131" s="21"/>
      <c r="KF131" s="21"/>
      <c r="KG131" s="21"/>
      <c r="KH131" s="21"/>
      <c r="KI131" s="21"/>
      <c r="KJ131" s="21"/>
      <c r="KK131" s="21"/>
      <c r="KL131" s="21"/>
      <c r="KM131" s="21"/>
      <c r="KN131" s="21"/>
      <c r="KO131" s="21"/>
      <c r="KP131" s="21"/>
      <c r="KQ131" s="21"/>
      <c r="KR131" s="21"/>
      <c r="KS131" s="21"/>
      <c r="KT131" s="21"/>
      <c r="KU131" s="21"/>
      <c r="KV131" s="21"/>
      <c r="KW131" s="21"/>
      <c r="KX131" s="21"/>
      <c r="KY131" s="21"/>
      <c r="KZ131" s="21"/>
      <c r="LA131" s="21"/>
      <c r="LB131" s="21"/>
      <c r="LC131" s="21"/>
      <c r="LD131" s="21"/>
      <c r="LE131" s="21"/>
      <c r="LF131" s="21"/>
      <c r="LG131" s="21"/>
      <c r="LH131" s="21"/>
      <c r="LI131" s="21"/>
      <c r="LJ131" s="21"/>
      <c r="LK131" s="21"/>
      <c r="LL131" s="21"/>
      <c r="LM131" s="21"/>
      <c r="LN131" s="21"/>
      <c r="LO131" s="21"/>
      <c r="LP131" s="21"/>
      <c r="LQ131" s="21"/>
      <c r="LR131" s="21"/>
      <c r="LS131" s="21"/>
      <c r="LT131" s="21"/>
      <c r="LU131" s="21"/>
      <c r="LV131" s="21"/>
      <c r="LW131" s="21"/>
      <c r="LX131" s="21"/>
      <c r="LY131" s="21"/>
      <c r="LZ131" s="21"/>
      <c r="MA131" s="21"/>
      <c r="MB131" s="21"/>
      <c r="MC131" s="21"/>
      <c r="MD131" s="21"/>
      <c r="ME131" s="21"/>
      <c r="MF131" s="21"/>
      <c r="MG131" s="21"/>
      <c r="MH131" s="21"/>
      <c r="MI131" s="21"/>
      <c r="MJ131" s="21"/>
      <c r="MK131" s="21"/>
      <c r="ML131" s="21"/>
      <c r="MM131" s="21"/>
    </row>
    <row r="132" spans="17:351" x14ac:dyDescent="0.25"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  <c r="GR132" s="21"/>
      <c r="GS132" s="21"/>
      <c r="GT132" s="21"/>
      <c r="GU132" s="21"/>
      <c r="GV132" s="21"/>
      <c r="GW132" s="21"/>
      <c r="GX132" s="21"/>
      <c r="GY132" s="21"/>
      <c r="GZ132" s="21"/>
      <c r="HA132" s="21"/>
      <c r="HB132" s="21"/>
      <c r="HC132" s="21"/>
      <c r="HD132" s="21"/>
      <c r="HE132" s="21"/>
      <c r="HF132" s="21"/>
      <c r="HG132" s="21"/>
      <c r="HH132" s="21"/>
      <c r="HI132" s="21"/>
      <c r="HJ132" s="21"/>
      <c r="HK132" s="21"/>
      <c r="HL132" s="21"/>
      <c r="HM132" s="21"/>
      <c r="HN132" s="21"/>
      <c r="HO132" s="21"/>
      <c r="HP132" s="21"/>
      <c r="HQ132" s="21"/>
      <c r="HR132" s="21"/>
      <c r="HS132" s="21"/>
      <c r="HT132" s="21"/>
      <c r="HU132" s="21"/>
      <c r="HV132" s="21"/>
      <c r="HW132" s="21"/>
      <c r="HX132" s="21"/>
      <c r="HY132" s="21"/>
      <c r="HZ132" s="21"/>
      <c r="IA132" s="21"/>
      <c r="IB132" s="21"/>
      <c r="IC132" s="21"/>
      <c r="ID132" s="21"/>
      <c r="IE132" s="21"/>
      <c r="IF132" s="21"/>
      <c r="IG132" s="21"/>
      <c r="IH132" s="21"/>
      <c r="II132" s="21"/>
      <c r="IJ132" s="21"/>
      <c r="IK132" s="21"/>
      <c r="IL132" s="21"/>
      <c r="IM132" s="21"/>
      <c r="IN132" s="21"/>
      <c r="IO132" s="21"/>
      <c r="IP132" s="21"/>
      <c r="IQ132" s="21"/>
      <c r="IR132" s="21"/>
      <c r="IS132" s="21"/>
      <c r="IT132" s="21"/>
      <c r="IU132" s="21"/>
      <c r="IV132" s="21"/>
      <c r="IW132" s="21"/>
      <c r="IX132" s="21"/>
      <c r="IY132" s="21"/>
      <c r="IZ132" s="21"/>
      <c r="JA132" s="21"/>
      <c r="JB132" s="21"/>
      <c r="JC132" s="21"/>
      <c r="JD132" s="21"/>
      <c r="JE132" s="21"/>
      <c r="JF132" s="21"/>
      <c r="JG132" s="21"/>
      <c r="JH132" s="21"/>
      <c r="JI132" s="21"/>
      <c r="JJ132" s="21"/>
      <c r="JK132" s="21"/>
      <c r="JL132" s="21"/>
      <c r="JM132" s="21"/>
      <c r="JN132" s="21"/>
      <c r="JO132" s="21"/>
      <c r="JP132" s="21"/>
      <c r="JQ132" s="21"/>
      <c r="JR132" s="21"/>
      <c r="JS132" s="21"/>
      <c r="JT132" s="21"/>
      <c r="JU132" s="21"/>
      <c r="JV132" s="21"/>
      <c r="JW132" s="21"/>
      <c r="JX132" s="21"/>
      <c r="JY132" s="21"/>
      <c r="JZ132" s="21"/>
      <c r="KA132" s="21"/>
      <c r="KB132" s="21"/>
      <c r="KC132" s="21"/>
      <c r="KD132" s="21"/>
      <c r="KE132" s="21"/>
      <c r="KF132" s="21"/>
      <c r="KG132" s="21"/>
      <c r="KH132" s="21"/>
      <c r="KI132" s="21"/>
      <c r="KJ132" s="21"/>
      <c r="KK132" s="21"/>
      <c r="KL132" s="21"/>
      <c r="KM132" s="21"/>
      <c r="KN132" s="21"/>
      <c r="KO132" s="21"/>
      <c r="KP132" s="21"/>
      <c r="KQ132" s="21"/>
      <c r="KR132" s="21"/>
      <c r="KS132" s="21"/>
      <c r="KT132" s="21"/>
      <c r="KU132" s="21"/>
      <c r="KV132" s="21"/>
      <c r="KW132" s="21"/>
      <c r="KX132" s="21"/>
      <c r="KY132" s="21"/>
      <c r="KZ132" s="21"/>
      <c r="LA132" s="21"/>
      <c r="LB132" s="21"/>
      <c r="LC132" s="21"/>
      <c r="LD132" s="21"/>
      <c r="LE132" s="21"/>
      <c r="LF132" s="21"/>
      <c r="LG132" s="21"/>
      <c r="LH132" s="21"/>
      <c r="LI132" s="21"/>
      <c r="LJ132" s="21"/>
      <c r="LK132" s="21"/>
      <c r="LL132" s="21"/>
      <c r="LM132" s="21"/>
      <c r="LN132" s="21"/>
      <c r="LO132" s="21"/>
      <c r="LP132" s="21"/>
      <c r="LQ132" s="21"/>
      <c r="LR132" s="21"/>
      <c r="LS132" s="21"/>
      <c r="LT132" s="21"/>
      <c r="LU132" s="21"/>
      <c r="LV132" s="21"/>
      <c r="LW132" s="21"/>
      <c r="LX132" s="21"/>
      <c r="LY132" s="21"/>
      <c r="LZ132" s="21"/>
      <c r="MA132" s="21"/>
      <c r="MB132" s="21"/>
      <c r="MC132" s="21"/>
      <c r="MD132" s="21"/>
      <c r="ME132" s="21"/>
      <c r="MF132" s="21"/>
      <c r="MG132" s="21"/>
      <c r="MH132" s="21"/>
      <c r="MI132" s="21"/>
      <c r="MJ132" s="21"/>
      <c r="MK132" s="21"/>
      <c r="ML132" s="21"/>
      <c r="MM132" s="21"/>
    </row>
    <row r="133" spans="17:351" x14ac:dyDescent="0.25"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  <c r="GR133" s="21"/>
      <c r="GS133" s="21"/>
      <c r="GT133" s="21"/>
      <c r="GU133" s="21"/>
      <c r="GV133" s="21"/>
      <c r="GW133" s="21"/>
      <c r="GX133" s="21"/>
      <c r="GY133" s="21"/>
      <c r="GZ133" s="21"/>
      <c r="HA133" s="21"/>
      <c r="HB133" s="21"/>
      <c r="HC133" s="21"/>
      <c r="HD133" s="21"/>
      <c r="HE133" s="21"/>
      <c r="HF133" s="21"/>
      <c r="HG133" s="21"/>
      <c r="HH133" s="21"/>
      <c r="HI133" s="21"/>
      <c r="HJ133" s="21"/>
      <c r="HK133" s="21"/>
      <c r="HL133" s="21"/>
      <c r="HM133" s="21"/>
      <c r="HN133" s="21"/>
      <c r="HO133" s="21"/>
      <c r="HP133" s="21"/>
      <c r="HQ133" s="21"/>
      <c r="HR133" s="21"/>
      <c r="HS133" s="21"/>
      <c r="HT133" s="21"/>
      <c r="HU133" s="21"/>
      <c r="HV133" s="21"/>
      <c r="HW133" s="21"/>
      <c r="HX133" s="21"/>
      <c r="HY133" s="21"/>
      <c r="HZ133" s="21"/>
      <c r="IA133" s="21"/>
      <c r="IB133" s="21"/>
      <c r="IC133" s="21"/>
      <c r="ID133" s="21"/>
      <c r="IE133" s="21"/>
      <c r="IF133" s="21"/>
      <c r="IG133" s="21"/>
      <c r="IH133" s="21"/>
      <c r="II133" s="21"/>
      <c r="IJ133" s="21"/>
      <c r="IK133" s="21"/>
      <c r="IL133" s="21"/>
      <c r="IM133" s="21"/>
      <c r="IN133" s="21"/>
      <c r="IO133" s="21"/>
      <c r="IP133" s="21"/>
      <c r="IQ133" s="21"/>
      <c r="IR133" s="21"/>
      <c r="IS133" s="21"/>
      <c r="IT133" s="21"/>
      <c r="IU133" s="21"/>
      <c r="IV133" s="21"/>
      <c r="IW133" s="21"/>
      <c r="IX133" s="21"/>
      <c r="IY133" s="21"/>
      <c r="IZ133" s="21"/>
      <c r="JA133" s="21"/>
      <c r="JB133" s="21"/>
      <c r="JC133" s="21"/>
      <c r="JD133" s="21"/>
      <c r="JE133" s="21"/>
      <c r="JF133" s="21"/>
      <c r="JG133" s="21"/>
      <c r="JH133" s="21"/>
      <c r="JI133" s="21"/>
      <c r="JJ133" s="21"/>
      <c r="JK133" s="21"/>
      <c r="JL133" s="21"/>
      <c r="JM133" s="21"/>
      <c r="JN133" s="21"/>
      <c r="JO133" s="21"/>
      <c r="JP133" s="21"/>
      <c r="JQ133" s="21"/>
      <c r="JR133" s="21"/>
      <c r="JS133" s="21"/>
      <c r="JT133" s="21"/>
      <c r="JU133" s="21"/>
      <c r="JV133" s="21"/>
      <c r="JW133" s="21"/>
      <c r="JX133" s="21"/>
      <c r="JY133" s="21"/>
      <c r="JZ133" s="21"/>
      <c r="KA133" s="21"/>
      <c r="KB133" s="21"/>
      <c r="KC133" s="21"/>
      <c r="KD133" s="21"/>
      <c r="KE133" s="21"/>
      <c r="KF133" s="21"/>
      <c r="KG133" s="21"/>
      <c r="KH133" s="21"/>
      <c r="KI133" s="21"/>
      <c r="KJ133" s="21"/>
      <c r="KK133" s="21"/>
      <c r="KL133" s="21"/>
      <c r="KM133" s="21"/>
      <c r="KN133" s="21"/>
      <c r="KO133" s="21"/>
      <c r="KP133" s="21"/>
      <c r="KQ133" s="21"/>
      <c r="KR133" s="21"/>
      <c r="KS133" s="21"/>
      <c r="KT133" s="21"/>
      <c r="KU133" s="21"/>
      <c r="KV133" s="21"/>
      <c r="KW133" s="21"/>
      <c r="KX133" s="21"/>
      <c r="KY133" s="21"/>
      <c r="KZ133" s="21"/>
      <c r="LA133" s="21"/>
      <c r="LB133" s="21"/>
      <c r="LC133" s="21"/>
      <c r="LD133" s="21"/>
      <c r="LE133" s="21"/>
      <c r="LF133" s="21"/>
      <c r="LG133" s="21"/>
      <c r="LH133" s="21"/>
      <c r="LI133" s="21"/>
      <c r="LJ133" s="21"/>
      <c r="LK133" s="21"/>
      <c r="LL133" s="21"/>
      <c r="LM133" s="21"/>
      <c r="LN133" s="21"/>
      <c r="LO133" s="21"/>
      <c r="LP133" s="21"/>
      <c r="LQ133" s="21"/>
      <c r="LR133" s="21"/>
      <c r="LS133" s="21"/>
      <c r="LT133" s="21"/>
      <c r="LU133" s="21"/>
      <c r="LV133" s="21"/>
      <c r="LW133" s="21"/>
      <c r="LX133" s="21"/>
      <c r="LY133" s="21"/>
      <c r="LZ133" s="21"/>
      <c r="MA133" s="21"/>
      <c r="MB133" s="21"/>
      <c r="MC133" s="21"/>
      <c r="MD133" s="21"/>
      <c r="ME133" s="21"/>
      <c r="MF133" s="21"/>
      <c r="MG133" s="21"/>
      <c r="MH133" s="21"/>
      <c r="MI133" s="21"/>
      <c r="MJ133" s="21"/>
      <c r="MK133" s="21"/>
      <c r="ML133" s="21"/>
      <c r="MM133" s="21"/>
    </row>
    <row r="134" spans="17:351" x14ac:dyDescent="0.25"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  <c r="GR134" s="21"/>
      <c r="GS134" s="21"/>
      <c r="GT134" s="21"/>
      <c r="GU134" s="21"/>
      <c r="GV134" s="21"/>
      <c r="GW134" s="21"/>
      <c r="GX134" s="21"/>
      <c r="GY134" s="21"/>
      <c r="GZ134" s="21"/>
      <c r="HA134" s="21"/>
      <c r="HB134" s="21"/>
      <c r="HC134" s="21"/>
      <c r="HD134" s="21"/>
      <c r="HE134" s="21"/>
      <c r="HF134" s="21"/>
      <c r="HG134" s="21"/>
      <c r="HH134" s="21"/>
      <c r="HI134" s="21"/>
      <c r="HJ134" s="21"/>
      <c r="HK134" s="21"/>
      <c r="HL134" s="21"/>
      <c r="HM134" s="21"/>
      <c r="HN134" s="21"/>
      <c r="HO134" s="21"/>
      <c r="HP134" s="21"/>
      <c r="HQ134" s="21"/>
      <c r="HR134" s="21"/>
      <c r="HS134" s="21"/>
      <c r="HT134" s="21"/>
      <c r="HU134" s="21"/>
      <c r="HV134" s="21"/>
      <c r="HW134" s="21"/>
      <c r="HX134" s="21"/>
      <c r="HY134" s="21"/>
      <c r="HZ134" s="21"/>
      <c r="IA134" s="21"/>
      <c r="IB134" s="21"/>
      <c r="IC134" s="21"/>
      <c r="ID134" s="21"/>
      <c r="IE134" s="21"/>
      <c r="IF134" s="21"/>
      <c r="IG134" s="21"/>
      <c r="IH134" s="21"/>
      <c r="II134" s="21"/>
      <c r="IJ134" s="21"/>
      <c r="IK134" s="21"/>
      <c r="IL134" s="21"/>
      <c r="IM134" s="21"/>
      <c r="IN134" s="21"/>
      <c r="IO134" s="21"/>
      <c r="IP134" s="21"/>
      <c r="IQ134" s="21"/>
      <c r="IR134" s="21"/>
      <c r="IS134" s="21"/>
      <c r="IT134" s="21"/>
      <c r="IU134" s="21"/>
      <c r="IV134" s="21"/>
      <c r="IW134" s="21"/>
      <c r="IX134" s="21"/>
      <c r="IY134" s="21"/>
      <c r="IZ134" s="21"/>
      <c r="JA134" s="21"/>
      <c r="JB134" s="21"/>
      <c r="JC134" s="21"/>
      <c r="JD134" s="21"/>
      <c r="JE134" s="21"/>
      <c r="JF134" s="21"/>
      <c r="JG134" s="21"/>
      <c r="JH134" s="21"/>
      <c r="JI134" s="21"/>
      <c r="JJ134" s="21"/>
      <c r="JK134" s="21"/>
      <c r="JL134" s="21"/>
      <c r="JM134" s="21"/>
      <c r="JN134" s="21"/>
      <c r="JO134" s="21"/>
      <c r="JP134" s="21"/>
      <c r="JQ134" s="21"/>
      <c r="JR134" s="21"/>
      <c r="JS134" s="21"/>
      <c r="JT134" s="21"/>
      <c r="JU134" s="21"/>
      <c r="JV134" s="21"/>
      <c r="JW134" s="21"/>
      <c r="JX134" s="21"/>
      <c r="JY134" s="21"/>
      <c r="JZ134" s="21"/>
      <c r="KA134" s="21"/>
      <c r="KB134" s="21"/>
      <c r="KC134" s="21"/>
      <c r="KD134" s="21"/>
      <c r="KE134" s="21"/>
      <c r="KF134" s="21"/>
      <c r="KG134" s="21"/>
      <c r="KH134" s="21"/>
      <c r="KI134" s="21"/>
      <c r="KJ134" s="21"/>
      <c r="KK134" s="21"/>
      <c r="KL134" s="21"/>
      <c r="KM134" s="21"/>
      <c r="KN134" s="21"/>
      <c r="KO134" s="21"/>
      <c r="KP134" s="21"/>
      <c r="KQ134" s="21"/>
      <c r="KR134" s="21"/>
      <c r="KS134" s="21"/>
      <c r="KT134" s="21"/>
      <c r="KU134" s="21"/>
      <c r="KV134" s="21"/>
      <c r="KW134" s="21"/>
      <c r="KX134" s="21"/>
      <c r="KY134" s="21"/>
      <c r="KZ134" s="21"/>
      <c r="LA134" s="21"/>
      <c r="LB134" s="21"/>
      <c r="LC134" s="21"/>
      <c r="LD134" s="21"/>
      <c r="LE134" s="21"/>
      <c r="LF134" s="21"/>
      <c r="LG134" s="21"/>
      <c r="LH134" s="21"/>
      <c r="LI134" s="21"/>
      <c r="LJ134" s="21"/>
      <c r="LK134" s="21"/>
      <c r="LL134" s="21"/>
      <c r="LM134" s="21"/>
      <c r="LN134" s="21"/>
      <c r="LO134" s="21"/>
      <c r="LP134" s="21"/>
      <c r="LQ134" s="21"/>
      <c r="LR134" s="21"/>
      <c r="LS134" s="21"/>
      <c r="LT134" s="21"/>
      <c r="LU134" s="21"/>
      <c r="LV134" s="21"/>
      <c r="LW134" s="21"/>
      <c r="LX134" s="21"/>
      <c r="LY134" s="21"/>
      <c r="LZ134" s="21"/>
      <c r="MA134" s="21"/>
      <c r="MB134" s="21"/>
      <c r="MC134" s="21"/>
      <c r="MD134" s="21"/>
      <c r="ME134" s="21"/>
      <c r="MF134" s="21"/>
      <c r="MG134" s="21"/>
      <c r="MH134" s="21"/>
      <c r="MI134" s="21"/>
      <c r="MJ134" s="21"/>
      <c r="MK134" s="21"/>
      <c r="ML134" s="21"/>
      <c r="MM134" s="21"/>
    </row>
    <row r="135" spans="17:351" x14ac:dyDescent="0.25"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/>
      <c r="EM135" s="21"/>
      <c r="EN135" s="21"/>
      <c r="EO135" s="21"/>
      <c r="EP135" s="21"/>
      <c r="EQ135" s="21"/>
      <c r="ER135" s="21"/>
      <c r="ES135" s="21"/>
      <c r="ET135" s="21"/>
      <c r="EU135" s="21"/>
      <c r="EV135" s="21"/>
      <c r="EW135" s="21"/>
      <c r="EX135" s="21"/>
      <c r="EY135" s="21"/>
      <c r="EZ135" s="21"/>
      <c r="FA135" s="21"/>
      <c r="FB135" s="21"/>
      <c r="FC135" s="21"/>
      <c r="FD135" s="21"/>
      <c r="FE135" s="21"/>
      <c r="FF135" s="21"/>
      <c r="FG135" s="21"/>
      <c r="FH135" s="21"/>
      <c r="FI135" s="21"/>
      <c r="FJ135" s="21"/>
      <c r="FK135" s="21"/>
      <c r="FL135" s="21"/>
      <c r="FM135" s="21"/>
      <c r="FN135" s="21"/>
      <c r="FO135" s="21"/>
      <c r="FP135" s="21"/>
      <c r="FQ135" s="21"/>
      <c r="FR135" s="21"/>
      <c r="FS135" s="21"/>
      <c r="FT135" s="21"/>
      <c r="FU135" s="21"/>
      <c r="FV135" s="21"/>
      <c r="FW135" s="21"/>
      <c r="FX135" s="21"/>
      <c r="FY135" s="21"/>
      <c r="FZ135" s="21"/>
      <c r="GA135" s="21"/>
      <c r="GB135" s="21"/>
      <c r="GC135" s="21"/>
      <c r="GD135" s="21"/>
      <c r="GE135" s="21"/>
      <c r="GF135" s="21"/>
      <c r="GG135" s="21"/>
      <c r="GH135" s="21"/>
      <c r="GI135" s="21"/>
      <c r="GJ135" s="21"/>
      <c r="GK135" s="21"/>
      <c r="GL135" s="21"/>
      <c r="GM135" s="21"/>
      <c r="GN135" s="21"/>
      <c r="GO135" s="21"/>
      <c r="GP135" s="21"/>
      <c r="GQ135" s="21"/>
      <c r="GR135" s="21"/>
      <c r="GS135" s="21"/>
      <c r="GT135" s="21"/>
      <c r="GU135" s="21"/>
      <c r="GV135" s="21"/>
      <c r="GW135" s="21"/>
      <c r="GX135" s="21"/>
      <c r="GY135" s="21"/>
      <c r="GZ135" s="21"/>
      <c r="HA135" s="21"/>
      <c r="HB135" s="21"/>
      <c r="HC135" s="21"/>
      <c r="HD135" s="21"/>
      <c r="HE135" s="21"/>
      <c r="HF135" s="21"/>
      <c r="HG135" s="21"/>
      <c r="HH135" s="21"/>
      <c r="HI135" s="21"/>
      <c r="HJ135" s="21"/>
      <c r="HK135" s="21"/>
      <c r="HL135" s="21"/>
      <c r="HM135" s="21"/>
      <c r="HN135" s="21"/>
      <c r="HO135" s="21"/>
      <c r="HP135" s="21"/>
      <c r="HQ135" s="21"/>
      <c r="HR135" s="21"/>
      <c r="HS135" s="21"/>
      <c r="HT135" s="21"/>
      <c r="HU135" s="21"/>
      <c r="HV135" s="21"/>
      <c r="HW135" s="21"/>
      <c r="HX135" s="21"/>
      <c r="HY135" s="21"/>
      <c r="HZ135" s="21"/>
      <c r="IA135" s="21"/>
      <c r="IB135" s="21"/>
      <c r="IC135" s="21"/>
      <c r="ID135" s="21"/>
      <c r="IE135" s="21"/>
      <c r="IF135" s="21"/>
      <c r="IG135" s="21"/>
      <c r="IH135" s="21"/>
      <c r="II135" s="21"/>
      <c r="IJ135" s="21"/>
      <c r="IK135" s="21"/>
      <c r="IL135" s="21"/>
      <c r="IM135" s="21"/>
      <c r="IN135" s="21"/>
      <c r="IO135" s="21"/>
      <c r="IP135" s="21"/>
      <c r="IQ135" s="21"/>
      <c r="IR135" s="21"/>
      <c r="IS135" s="21"/>
      <c r="IT135" s="21"/>
      <c r="IU135" s="21"/>
      <c r="IV135" s="21"/>
      <c r="IW135" s="21"/>
      <c r="IX135" s="21"/>
      <c r="IY135" s="21"/>
      <c r="IZ135" s="21"/>
      <c r="JA135" s="21"/>
      <c r="JB135" s="21"/>
      <c r="JC135" s="21"/>
      <c r="JD135" s="21"/>
      <c r="JE135" s="21"/>
      <c r="JF135" s="21"/>
      <c r="JG135" s="21"/>
      <c r="JH135" s="21"/>
      <c r="JI135" s="21"/>
      <c r="JJ135" s="21"/>
      <c r="JK135" s="21"/>
      <c r="JL135" s="21"/>
      <c r="JM135" s="21"/>
      <c r="JN135" s="21"/>
      <c r="JO135" s="21"/>
      <c r="JP135" s="21"/>
      <c r="JQ135" s="21"/>
      <c r="JR135" s="21"/>
      <c r="JS135" s="21"/>
      <c r="JT135" s="21"/>
      <c r="JU135" s="21"/>
      <c r="JV135" s="21"/>
      <c r="JW135" s="21"/>
      <c r="JX135" s="21"/>
      <c r="JY135" s="21"/>
      <c r="JZ135" s="21"/>
      <c r="KA135" s="21"/>
      <c r="KB135" s="21"/>
      <c r="KC135" s="21"/>
      <c r="KD135" s="21"/>
      <c r="KE135" s="21"/>
      <c r="KF135" s="21"/>
      <c r="KG135" s="21"/>
      <c r="KH135" s="21"/>
      <c r="KI135" s="21"/>
      <c r="KJ135" s="21"/>
      <c r="KK135" s="21"/>
      <c r="KL135" s="21"/>
      <c r="KM135" s="21"/>
      <c r="KN135" s="21"/>
      <c r="KO135" s="21"/>
      <c r="KP135" s="21"/>
      <c r="KQ135" s="21"/>
      <c r="KR135" s="21"/>
      <c r="KS135" s="21"/>
      <c r="KT135" s="21"/>
      <c r="KU135" s="21"/>
      <c r="KV135" s="21"/>
      <c r="KW135" s="21"/>
      <c r="KX135" s="21"/>
      <c r="KY135" s="21"/>
      <c r="KZ135" s="21"/>
      <c r="LA135" s="21"/>
      <c r="LB135" s="21"/>
      <c r="LC135" s="21"/>
      <c r="LD135" s="21"/>
      <c r="LE135" s="21"/>
      <c r="LF135" s="21"/>
      <c r="LG135" s="21"/>
      <c r="LH135" s="21"/>
      <c r="LI135" s="21"/>
      <c r="LJ135" s="21"/>
      <c r="LK135" s="21"/>
      <c r="LL135" s="21"/>
      <c r="LM135" s="21"/>
      <c r="LN135" s="21"/>
      <c r="LO135" s="21"/>
      <c r="LP135" s="21"/>
      <c r="LQ135" s="21"/>
      <c r="LR135" s="21"/>
      <c r="LS135" s="21"/>
      <c r="LT135" s="21"/>
      <c r="LU135" s="21"/>
      <c r="LV135" s="21"/>
      <c r="LW135" s="21"/>
      <c r="LX135" s="21"/>
      <c r="LY135" s="21"/>
      <c r="LZ135" s="21"/>
      <c r="MA135" s="21"/>
      <c r="MB135" s="21"/>
      <c r="MC135" s="21"/>
      <c r="MD135" s="21"/>
      <c r="ME135" s="21"/>
      <c r="MF135" s="21"/>
      <c r="MG135" s="21"/>
      <c r="MH135" s="21"/>
      <c r="MI135" s="21"/>
      <c r="MJ135" s="21"/>
      <c r="MK135" s="21"/>
      <c r="ML135" s="21"/>
      <c r="MM135" s="21"/>
    </row>
    <row r="136" spans="17:351" x14ac:dyDescent="0.25"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/>
      <c r="EM136" s="21"/>
      <c r="EN136" s="21"/>
      <c r="EO136" s="21"/>
      <c r="EP136" s="21"/>
      <c r="EQ136" s="21"/>
      <c r="ER136" s="21"/>
      <c r="ES136" s="21"/>
      <c r="ET136" s="21"/>
      <c r="EU136" s="21"/>
      <c r="EV136" s="21"/>
      <c r="EW136" s="21"/>
      <c r="EX136" s="21"/>
      <c r="EY136" s="21"/>
      <c r="EZ136" s="21"/>
      <c r="FA136" s="21"/>
      <c r="FB136" s="21"/>
      <c r="FC136" s="21"/>
      <c r="FD136" s="21"/>
      <c r="FE136" s="21"/>
      <c r="FF136" s="21"/>
      <c r="FG136" s="21"/>
      <c r="FH136" s="21"/>
      <c r="FI136" s="21"/>
      <c r="FJ136" s="21"/>
      <c r="FK136" s="21"/>
      <c r="FL136" s="21"/>
      <c r="FM136" s="21"/>
      <c r="FN136" s="21"/>
      <c r="FO136" s="21"/>
      <c r="FP136" s="21"/>
      <c r="FQ136" s="21"/>
      <c r="FR136" s="21"/>
      <c r="FS136" s="21"/>
      <c r="FT136" s="21"/>
      <c r="FU136" s="21"/>
      <c r="FV136" s="21"/>
      <c r="FW136" s="21"/>
      <c r="FX136" s="21"/>
      <c r="FY136" s="21"/>
      <c r="FZ136" s="21"/>
      <c r="GA136" s="21"/>
      <c r="GB136" s="21"/>
      <c r="GC136" s="21"/>
      <c r="GD136" s="21"/>
      <c r="GE136" s="21"/>
      <c r="GF136" s="21"/>
      <c r="GG136" s="21"/>
      <c r="GH136" s="21"/>
      <c r="GI136" s="21"/>
      <c r="GJ136" s="21"/>
      <c r="GK136" s="21"/>
      <c r="GL136" s="21"/>
      <c r="GM136" s="21"/>
      <c r="GN136" s="21"/>
      <c r="GO136" s="21"/>
      <c r="GP136" s="21"/>
      <c r="GQ136" s="21"/>
      <c r="GR136" s="21"/>
      <c r="GS136" s="21"/>
      <c r="GT136" s="21"/>
      <c r="GU136" s="21"/>
      <c r="GV136" s="21"/>
      <c r="GW136" s="21"/>
      <c r="GX136" s="21"/>
      <c r="GY136" s="21"/>
      <c r="GZ136" s="21"/>
      <c r="HA136" s="21"/>
      <c r="HB136" s="21"/>
      <c r="HC136" s="21"/>
      <c r="HD136" s="21"/>
      <c r="HE136" s="21"/>
      <c r="HF136" s="21"/>
      <c r="HG136" s="21"/>
      <c r="HH136" s="21"/>
      <c r="HI136" s="21"/>
      <c r="HJ136" s="21"/>
      <c r="HK136" s="21"/>
      <c r="HL136" s="21"/>
      <c r="HM136" s="21"/>
      <c r="HN136" s="21"/>
      <c r="HO136" s="21"/>
      <c r="HP136" s="21"/>
      <c r="HQ136" s="21"/>
      <c r="HR136" s="21"/>
      <c r="HS136" s="21"/>
      <c r="HT136" s="21"/>
      <c r="HU136" s="21"/>
      <c r="HV136" s="21"/>
      <c r="HW136" s="21"/>
      <c r="HX136" s="21"/>
      <c r="HY136" s="21"/>
      <c r="HZ136" s="21"/>
      <c r="IA136" s="21"/>
      <c r="IB136" s="21"/>
      <c r="IC136" s="21"/>
      <c r="ID136" s="21"/>
      <c r="IE136" s="21"/>
      <c r="IF136" s="21"/>
      <c r="IG136" s="21"/>
      <c r="IH136" s="21"/>
      <c r="II136" s="21"/>
      <c r="IJ136" s="21"/>
      <c r="IK136" s="21"/>
      <c r="IL136" s="21"/>
      <c r="IM136" s="21"/>
      <c r="IN136" s="21"/>
      <c r="IO136" s="21"/>
      <c r="IP136" s="21"/>
      <c r="IQ136" s="21"/>
      <c r="IR136" s="21"/>
      <c r="IS136" s="21"/>
      <c r="IT136" s="21"/>
      <c r="IU136" s="21"/>
      <c r="IV136" s="21"/>
      <c r="IW136" s="21"/>
      <c r="IX136" s="21"/>
      <c r="IY136" s="21"/>
      <c r="IZ136" s="21"/>
      <c r="JA136" s="21"/>
      <c r="JB136" s="21"/>
      <c r="JC136" s="21"/>
      <c r="JD136" s="21"/>
      <c r="JE136" s="21"/>
      <c r="JF136" s="21"/>
      <c r="JG136" s="21"/>
      <c r="JH136" s="21"/>
      <c r="JI136" s="21"/>
      <c r="JJ136" s="21"/>
      <c r="JK136" s="21"/>
      <c r="JL136" s="21"/>
      <c r="JM136" s="21"/>
      <c r="JN136" s="21"/>
      <c r="JO136" s="21"/>
      <c r="JP136" s="21"/>
      <c r="JQ136" s="21"/>
      <c r="JR136" s="21"/>
      <c r="JS136" s="21"/>
      <c r="JT136" s="21"/>
      <c r="JU136" s="21"/>
      <c r="JV136" s="21"/>
      <c r="JW136" s="21"/>
      <c r="JX136" s="21"/>
      <c r="JY136" s="21"/>
      <c r="JZ136" s="21"/>
      <c r="KA136" s="21"/>
      <c r="KB136" s="21"/>
      <c r="KC136" s="21"/>
      <c r="KD136" s="21"/>
      <c r="KE136" s="21"/>
      <c r="KF136" s="21"/>
      <c r="KG136" s="21"/>
      <c r="KH136" s="21"/>
      <c r="KI136" s="21"/>
      <c r="KJ136" s="21"/>
      <c r="KK136" s="21"/>
      <c r="KL136" s="21"/>
      <c r="KM136" s="21"/>
      <c r="KN136" s="21"/>
      <c r="KO136" s="21"/>
      <c r="KP136" s="21"/>
      <c r="KQ136" s="21"/>
      <c r="KR136" s="21"/>
      <c r="KS136" s="21"/>
      <c r="KT136" s="21"/>
      <c r="KU136" s="21"/>
      <c r="KV136" s="21"/>
      <c r="KW136" s="21"/>
      <c r="KX136" s="21"/>
      <c r="KY136" s="21"/>
      <c r="KZ136" s="21"/>
      <c r="LA136" s="21"/>
      <c r="LB136" s="21"/>
      <c r="LC136" s="21"/>
      <c r="LD136" s="21"/>
      <c r="LE136" s="21"/>
      <c r="LF136" s="21"/>
      <c r="LG136" s="21"/>
      <c r="LH136" s="21"/>
      <c r="LI136" s="21"/>
      <c r="LJ136" s="21"/>
      <c r="LK136" s="21"/>
      <c r="LL136" s="21"/>
      <c r="LM136" s="21"/>
      <c r="LN136" s="21"/>
      <c r="LO136" s="21"/>
      <c r="LP136" s="21"/>
      <c r="LQ136" s="21"/>
      <c r="LR136" s="21"/>
      <c r="LS136" s="21"/>
      <c r="LT136" s="21"/>
      <c r="LU136" s="21"/>
      <c r="LV136" s="21"/>
      <c r="LW136" s="21"/>
      <c r="LX136" s="21"/>
      <c r="LY136" s="21"/>
      <c r="LZ136" s="21"/>
      <c r="MA136" s="21"/>
      <c r="MB136" s="21"/>
      <c r="MC136" s="21"/>
      <c r="MD136" s="21"/>
      <c r="ME136" s="21"/>
      <c r="MF136" s="21"/>
      <c r="MG136" s="21"/>
      <c r="MH136" s="21"/>
      <c r="MI136" s="21"/>
      <c r="MJ136" s="21"/>
      <c r="MK136" s="21"/>
      <c r="ML136" s="21"/>
      <c r="MM136" s="21"/>
    </row>
    <row r="137" spans="17:351" x14ac:dyDescent="0.25"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/>
      <c r="EM137" s="21"/>
      <c r="EN137" s="21"/>
      <c r="EO137" s="21"/>
      <c r="EP137" s="21"/>
      <c r="EQ137" s="21"/>
      <c r="ER137" s="21"/>
      <c r="ES137" s="21"/>
      <c r="ET137" s="21"/>
      <c r="EU137" s="21"/>
      <c r="EV137" s="21"/>
      <c r="EW137" s="21"/>
      <c r="EX137" s="21"/>
      <c r="EY137" s="21"/>
      <c r="EZ137" s="21"/>
      <c r="FA137" s="21"/>
      <c r="FB137" s="21"/>
      <c r="FC137" s="21"/>
      <c r="FD137" s="21"/>
      <c r="FE137" s="21"/>
      <c r="FF137" s="21"/>
      <c r="FG137" s="21"/>
      <c r="FH137" s="21"/>
      <c r="FI137" s="21"/>
      <c r="FJ137" s="21"/>
      <c r="FK137" s="21"/>
      <c r="FL137" s="21"/>
      <c r="FM137" s="21"/>
      <c r="FN137" s="21"/>
      <c r="FO137" s="21"/>
      <c r="FP137" s="21"/>
      <c r="FQ137" s="21"/>
      <c r="FR137" s="21"/>
      <c r="FS137" s="21"/>
      <c r="FT137" s="21"/>
      <c r="FU137" s="21"/>
      <c r="FV137" s="21"/>
      <c r="FW137" s="21"/>
      <c r="FX137" s="21"/>
      <c r="FY137" s="21"/>
      <c r="FZ137" s="21"/>
      <c r="GA137" s="21"/>
      <c r="GB137" s="21"/>
      <c r="GC137" s="21"/>
      <c r="GD137" s="21"/>
      <c r="GE137" s="21"/>
      <c r="GF137" s="21"/>
      <c r="GG137" s="21"/>
      <c r="GH137" s="21"/>
      <c r="GI137" s="21"/>
      <c r="GJ137" s="21"/>
      <c r="GK137" s="21"/>
      <c r="GL137" s="21"/>
      <c r="GM137" s="21"/>
      <c r="GN137" s="21"/>
      <c r="GO137" s="21"/>
      <c r="GP137" s="21"/>
      <c r="GQ137" s="21"/>
      <c r="GR137" s="21"/>
      <c r="GS137" s="21"/>
      <c r="GT137" s="21"/>
      <c r="GU137" s="21"/>
      <c r="GV137" s="21"/>
      <c r="GW137" s="21"/>
      <c r="GX137" s="21"/>
      <c r="GY137" s="21"/>
      <c r="GZ137" s="21"/>
      <c r="HA137" s="21"/>
      <c r="HB137" s="21"/>
      <c r="HC137" s="21"/>
      <c r="HD137" s="21"/>
      <c r="HE137" s="21"/>
      <c r="HF137" s="21"/>
      <c r="HG137" s="21"/>
      <c r="HH137" s="21"/>
      <c r="HI137" s="21"/>
      <c r="HJ137" s="21"/>
      <c r="HK137" s="21"/>
      <c r="HL137" s="21"/>
      <c r="HM137" s="21"/>
      <c r="HN137" s="21"/>
      <c r="HO137" s="21"/>
      <c r="HP137" s="21"/>
      <c r="HQ137" s="21"/>
      <c r="HR137" s="21"/>
      <c r="HS137" s="21"/>
      <c r="HT137" s="21"/>
      <c r="HU137" s="21"/>
      <c r="HV137" s="21"/>
      <c r="HW137" s="21"/>
      <c r="HX137" s="21"/>
      <c r="HY137" s="21"/>
      <c r="HZ137" s="21"/>
      <c r="IA137" s="21"/>
      <c r="IB137" s="21"/>
      <c r="IC137" s="21"/>
      <c r="ID137" s="21"/>
      <c r="IE137" s="21"/>
      <c r="IF137" s="21"/>
      <c r="IG137" s="21"/>
      <c r="IH137" s="21"/>
      <c r="II137" s="21"/>
      <c r="IJ137" s="21"/>
      <c r="IK137" s="21"/>
      <c r="IL137" s="21"/>
      <c r="IM137" s="21"/>
      <c r="IN137" s="21"/>
      <c r="IO137" s="21"/>
      <c r="IP137" s="21"/>
      <c r="IQ137" s="21"/>
      <c r="IR137" s="21"/>
      <c r="IS137" s="21"/>
      <c r="IT137" s="21"/>
      <c r="IU137" s="21"/>
      <c r="IV137" s="21"/>
      <c r="IW137" s="21"/>
      <c r="IX137" s="21"/>
      <c r="IY137" s="21"/>
      <c r="IZ137" s="21"/>
      <c r="JA137" s="21"/>
      <c r="JB137" s="21"/>
      <c r="JC137" s="21"/>
      <c r="JD137" s="21"/>
      <c r="JE137" s="21"/>
      <c r="JF137" s="21"/>
      <c r="JG137" s="21"/>
      <c r="JH137" s="21"/>
      <c r="JI137" s="21"/>
      <c r="JJ137" s="21"/>
      <c r="JK137" s="21"/>
      <c r="JL137" s="21"/>
      <c r="JM137" s="21"/>
      <c r="JN137" s="21"/>
      <c r="JO137" s="21"/>
      <c r="JP137" s="21"/>
      <c r="JQ137" s="21"/>
      <c r="JR137" s="21"/>
      <c r="JS137" s="21"/>
      <c r="JT137" s="21"/>
      <c r="JU137" s="21"/>
      <c r="JV137" s="21"/>
      <c r="JW137" s="21"/>
      <c r="JX137" s="21"/>
      <c r="JY137" s="21"/>
      <c r="JZ137" s="21"/>
      <c r="KA137" s="21"/>
      <c r="KB137" s="21"/>
      <c r="KC137" s="21"/>
      <c r="KD137" s="21"/>
      <c r="KE137" s="21"/>
      <c r="KF137" s="21"/>
      <c r="KG137" s="21"/>
      <c r="KH137" s="21"/>
      <c r="KI137" s="21"/>
      <c r="KJ137" s="21"/>
      <c r="KK137" s="21"/>
      <c r="KL137" s="21"/>
      <c r="KM137" s="21"/>
      <c r="KN137" s="21"/>
      <c r="KO137" s="21"/>
      <c r="KP137" s="21"/>
      <c r="KQ137" s="21"/>
      <c r="KR137" s="21"/>
      <c r="KS137" s="21"/>
      <c r="KT137" s="21"/>
      <c r="KU137" s="21"/>
      <c r="KV137" s="21"/>
      <c r="KW137" s="21"/>
      <c r="KX137" s="21"/>
      <c r="KY137" s="21"/>
      <c r="KZ137" s="21"/>
      <c r="LA137" s="21"/>
      <c r="LB137" s="21"/>
      <c r="LC137" s="21"/>
      <c r="LD137" s="21"/>
      <c r="LE137" s="21"/>
      <c r="LF137" s="21"/>
      <c r="LG137" s="21"/>
      <c r="LH137" s="21"/>
      <c r="LI137" s="21"/>
      <c r="LJ137" s="21"/>
      <c r="LK137" s="21"/>
      <c r="LL137" s="21"/>
      <c r="LM137" s="21"/>
      <c r="LN137" s="21"/>
      <c r="LO137" s="21"/>
      <c r="LP137" s="21"/>
      <c r="LQ137" s="21"/>
      <c r="LR137" s="21"/>
      <c r="LS137" s="21"/>
      <c r="LT137" s="21"/>
      <c r="LU137" s="21"/>
      <c r="LV137" s="21"/>
      <c r="LW137" s="21"/>
      <c r="LX137" s="21"/>
      <c r="LY137" s="21"/>
      <c r="LZ137" s="21"/>
      <c r="MA137" s="21"/>
      <c r="MB137" s="21"/>
      <c r="MC137" s="21"/>
      <c r="MD137" s="21"/>
      <c r="ME137" s="21"/>
      <c r="MF137" s="21"/>
      <c r="MG137" s="21"/>
      <c r="MH137" s="21"/>
      <c r="MI137" s="21"/>
      <c r="MJ137" s="21"/>
      <c r="MK137" s="21"/>
      <c r="ML137" s="21"/>
      <c r="MM137" s="21"/>
    </row>
    <row r="138" spans="17:351" x14ac:dyDescent="0.25"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/>
      <c r="EM138" s="21"/>
      <c r="EN138" s="21"/>
      <c r="EO138" s="21"/>
      <c r="EP138" s="21"/>
      <c r="EQ138" s="21"/>
      <c r="ER138" s="21"/>
      <c r="ES138" s="21"/>
      <c r="ET138" s="21"/>
      <c r="EU138" s="21"/>
      <c r="EV138" s="21"/>
      <c r="EW138" s="21"/>
      <c r="EX138" s="21"/>
      <c r="EY138" s="21"/>
      <c r="EZ138" s="21"/>
      <c r="FA138" s="21"/>
      <c r="FB138" s="21"/>
      <c r="FC138" s="21"/>
      <c r="FD138" s="21"/>
      <c r="FE138" s="21"/>
      <c r="FF138" s="21"/>
      <c r="FG138" s="21"/>
      <c r="FH138" s="21"/>
      <c r="FI138" s="21"/>
      <c r="FJ138" s="21"/>
      <c r="FK138" s="21"/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21"/>
      <c r="GC138" s="21"/>
      <c r="GD138" s="21"/>
      <c r="GE138" s="21"/>
      <c r="GF138" s="21"/>
      <c r="GG138" s="21"/>
      <c r="GH138" s="21"/>
      <c r="GI138" s="21"/>
      <c r="GJ138" s="21"/>
      <c r="GK138" s="21"/>
      <c r="GL138" s="21"/>
      <c r="GM138" s="21"/>
      <c r="GN138" s="21"/>
      <c r="GO138" s="21"/>
      <c r="GP138" s="21"/>
      <c r="GQ138" s="21"/>
      <c r="GR138" s="21"/>
      <c r="GS138" s="21"/>
      <c r="GT138" s="21"/>
      <c r="GU138" s="21"/>
      <c r="GV138" s="21"/>
      <c r="GW138" s="21"/>
      <c r="GX138" s="21"/>
      <c r="GY138" s="21"/>
      <c r="GZ138" s="21"/>
      <c r="HA138" s="21"/>
      <c r="HB138" s="21"/>
      <c r="HC138" s="21"/>
      <c r="HD138" s="21"/>
      <c r="HE138" s="21"/>
      <c r="HF138" s="21"/>
      <c r="HG138" s="21"/>
      <c r="HH138" s="21"/>
      <c r="HI138" s="21"/>
      <c r="HJ138" s="21"/>
      <c r="HK138" s="21"/>
      <c r="HL138" s="21"/>
      <c r="HM138" s="21"/>
      <c r="HN138" s="21"/>
      <c r="HO138" s="21"/>
      <c r="HP138" s="21"/>
      <c r="HQ138" s="21"/>
      <c r="HR138" s="21"/>
      <c r="HS138" s="21"/>
      <c r="HT138" s="21"/>
      <c r="HU138" s="21"/>
      <c r="HV138" s="21"/>
      <c r="HW138" s="21"/>
      <c r="HX138" s="21"/>
      <c r="HY138" s="21"/>
      <c r="HZ138" s="21"/>
      <c r="IA138" s="21"/>
      <c r="IB138" s="21"/>
      <c r="IC138" s="21"/>
      <c r="ID138" s="21"/>
      <c r="IE138" s="21"/>
      <c r="IF138" s="21"/>
      <c r="IG138" s="21"/>
      <c r="IH138" s="21"/>
      <c r="II138" s="21"/>
      <c r="IJ138" s="21"/>
      <c r="IK138" s="21"/>
      <c r="IL138" s="21"/>
      <c r="IM138" s="21"/>
      <c r="IN138" s="21"/>
      <c r="IO138" s="21"/>
      <c r="IP138" s="21"/>
      <c r="IQ138" s="21"/>
      <c r="IR138" s="21"/>
      <c r="IS138" s="21"/>
      <c r="IT138" s="21"/>
      <c r="IU138" s="21"/>
      <c r="IV138" s="21"/>
      <c r="IW138" s="21"/>
      <c r="IX138" s="21"/>
      <c r="IY138" s="21"/>
      <c r="IZ138" s="21"/>
      <c r="JA138" s="21"/>
      <c r="JB138" s="21"/>
      <c r="JC138" s="21"/>
      <c r="JD138" s="21"/>
      <c r="JE138" s="21"/>
      <c r="JF138" s="21"/>
      <c r="JG138" s="21"/>
      <c r="JH138" s="21"/>
      <c r="JI138" s="21"/>
      <c r="JJ138" s="21"/>
      <c r="JK138" s="21"/>
      <c r="JL138" s="21"/>
      <c r="JM138" s="21"/>
      <c r="JN138" s="21"/>
      <c r="JO138" s="21"/>
      <c r="JP138" s="21"/>
      <c r="JQ138" s="21"/>
      <c r="JR138" s="21"/>
      <c r="JS138" s="21"/>
      <c r="JT138" s="21"/>
      <c r="JU138" s="21"/>
      <c r="JV138" s="21"/>
      <c r="JW138" s="21"/>
      <c r="JX138" s="21"/>
      <c r="JY138" s="21"/>
      <c r="JZ138" s="21"/>
      <c r="KA138" s="21"/>
      <c r="KB138" s="21"/>
      <c r="KC138" s="21"/>
      <c r="KD138" s="21"/>
      <c r="KE138" s="21"/>
      <c r="KF138" s="21"/>
      <c r="KG138" s="21"/>
      <c r="KH138" s="21"/>
      <c r="KI138" s="21"/>
      <c r="KJ138" s="21"/>
      <c r="KK138" s="21"/>
      <c r="KL138" s="21"/>
      <c r="KM138" s="21"/>
      <c r="KN138" s="21"/>
      <c r="KO138" s="21"/>
      <c r="KP138" s="21"/>
      <c r="KQ138" s="21"/>
      <c r="KR138" s="21"/>
      <c r="KS138" s="21"/>
      <c r="KT138" s="21"/>
      <c r="KU138" s="21"/>
      <c r="KV138" s="21"/>
      <c r="KW138" s="21"/>
      <c r="KX138" s="21"/>
      <c r="KY138" s="21"/>
      <c r="KZ138" s="21"/>
      <c r="LA138" s="21"/>
      <c r="LB138" s="21"/>
      <c r="LC138" s="21"/>
      <c r="LD138" s="21"/>
      <c r="LE138" s="21"/>
      <c r="LF138" s="21"/>
      <c r="LG138" s="21"/>
      <c r="LH138" s="21"/>
      <c r="LI138" s="21"/>
      <c r="LJ138" s="21"/>
      <c r="LK138" s="21"/>
      <c r="LL138" s="21"/>
      <c r="LM138" s="21"/>
      <c r="LN138" s="21"/>
      <c r="LO138" s="21"/>
      <c r="LP138" s="21"/>
      <c r="LQ138" s="21"/>
      <c r="LR138" s="21"/>
      <c r="LS138" s="21"/>
      <c r="LT138" s="21"/>
      <c r="LU138" s="21"/>
      <c r="LV138" s="21"/>
      <c r="LW138" s="21"/>
      <c r="LX138" s="21"/>
      <c r="LY138" s="21"/>
      <c r="LZ138" s="21"/>
      <c r="MA138" s="21"/>
      <c r="MB138" s="21"/>
      <c r="MC138" s="21"/>
      <c r="MD138" s="21"/>
      <c r="ME138" s="21"/>
      <c r="MF138" s="21"/>
      <c r="MG138" s="21"/>
      <c r="MH138" s="21"/>
      <c r="MI138" s="21"/>
      <c r="MJ138" s="21"/>
      <c r="MK138" s="21"/>
      <c r="ML138" s="21"/>
      <c r="MM138" s="21"/>
    </row>
    <row r="139" spans="17:351" x14ac:dyDescent="0.25"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/>
      <c r="EM139" s="21"/>
      <c r="EN139" s="21"/>
      <c r="EO139" s="21"/>
      <c r="EP139" s="21"/>
      <c r="EQ139" s="21"/>
      <c r="ER139" s="21"/>
      <c r="ES139" s="21"/>
      <c r="ET139" s="21"/>
      <c r="EU139" s="21"/>
      <c r="EV139" s="21"/>
      <c r="EW139" s="21"/>
      <c r="EX139" s="21"/>
      <c r="EY139" s="21"/>
      <c r="EZ139" s="21"/>
      <c r="FA139" s="21"/>
      <c r="FB139" s="21"/>
      <c r="FC139" s="21"/>
      <c r="FD139" s="21"/>
      <c r="FE139" s="21"/>
      <c r="FF139" s="21"/>
      <c r="FG139" s="21"/>
      <c r="FH139" s="21"/>
      <c r="FI139" s="21"/>
      <c r="FJ139" s="21"/>
      <c r="FK139" s="21"/>
      <c r="FL139" s="21"/>
      <c r="FM139" s="21"/>
      <c r="FN139" s="21"/>
      <c r="FO139" s="21"/>
      <c r="FP139" s="21"/>
      <c r="FQ139" s="21"/>
      <c r="FR139" s="21"/>
      <c r="FS139" s="21"/>
      <c r="FT139" s="21"/>
      <c r="FU139" s="21"/>
      <c r="FV139" s="21"/>
      <c r="FW139" s="21"/>
      <c r="FX139" s="21"/>
      <c r="FY139" s="21"/>
      <c r="FZ139" s="21"/>
      <c r="GA139" s="21"/>
      <c r="GB139" s="21"/>
      <c r="GC139" s="21"/>
      <c r="GD139" s="21"/>
      <c r="GE139" s="21"/>
      <c r="GF139" s="21"/>
      <c r="GG139" s="21"/>
      <c r="GH139" s="21"/>
      <c r="GI139" s="21"/>
      <c r="GJ139" s="21"/>
      <c r="GK139" s="21"/>
      <c r="GL139" s="21"/>
      <c r="GM139" s="21"/>
      <c r="GN139" s="21"/>
      <c r="GO139" s="21"/>
      <c r="GP139" s="21"/>
      <c r="GQ139" s="21"/>
      <c r="GR139" s="21"/>
      <c r="GS139" s="21"/>
      <c r="GT139" s="21"/>
      <c r="GU139" s="21"/>
      <c r="GV139" s="21"/>
      <c r="GW139" s="21"/>
      <c r="GX139" s="21"/>
      <c r="GY139" s="21"/>
      <c r="GZ139" s="21"/>
      <c r="HA139" s="21"/>
      <c r="HB139" s="21"/>
      <c r="HC139" s="21"/>
      <c r="HD139" s="21"/>
      <c r="HE139" s="21"/>
      <c r="HF139" s="21"/>
      <c r="HG139" s="21"/>
      <c r="HH139" s="21"/>
      <c r="HI139" s="21"/>
      <c r="HJ139" s="21"/>
      <c r="HK139" s="21"/>
      <c r="HL139" s="21"/>
      <c r="HM139" s="21"/>
      <c r="HN139" s="21"/>
      <c r="HO139" s="21"/>
      <c r="HP139" s="21"/>
      <c r="HQ139" s="21"/>
      <c r="HR139" s="21"/>
      <c r="HS139" s="21"/>
      <c r="HT139" s="21"/>
      <c r="HU139" s="21"/>
      <c r="HV139" s="21"/>
      <c r="HW139" s="21"/>
      <c r="HX139" s="21"/>
      <c r="HY139" s="21"/>
      <c r="HZ139" s="21"/>
      <c r="IA139" s="21"/>
      <c r="IB139" s="21"/>
      <c r="IC139" s="21"/>
      <c r="ID139" s="21"/>
      <c r="IE139" s="21"/>
      <c r="IF139" s="21"/>
      <c r="IG139" s="21"/>
      <c r="IH139" s="21"/>
      <c r="II139" s="21"/>
      <c r="IJ139" s="21"/>
      <c r="IK139" s="21"/>
      <c r="IL139" s="21"/>
      <c r="IM139" s="21"/>
      <c r="IN139" s="21"/>
      <c r="IO139" s="21"/>
      <c r="IP139" s="21"/>
      <c r="IQ139" s="21"/>
      <c r="IR139" s="21"/>
      <c r="IS139" s="21"/>
      <c r="IT139" s="21"/>
      <c r="IU139" s="21"/>
      <c r="IV139" s="21"/>
      <c r="IW139" s="21"/>
      <c r="IX139" s="21"/>
      <c r="IY139" s="21"/>
      <c r="IZ139" s="21"/>
      <c r="JA139" s="21"/>
      <c r="JB139" s="21"/>
      <c r="JC139" s="21"/>
      <c r="JD139" s="21"/>
      <c r="JE139" s="21"/>
      <c r="JF139" s="21"/>
      <c r="JG139" s="21"/>
      <c r="JH139" s="21"/>
      <c r="JI139" s="21"/>
      <c r="JJ139" s="21"/>
      <c r="JK139" s="21"/>
      <c r="JL139" s="21"/>
      <c r="JM139" s="21"/>
      <c r="JN139" s="21"/>
      <c r="JO139" s="21"/>
      <c r="JP139" s="21"/>
      <c r="JQ139" s="21"/>
      <c r="JR139" s="21"/>
      <c r="JS139" s="21"/>
      <c r="JT139" s="21"/>
      <c r="JU139" s="21"/>
      <c r="JV139" s="21"/>
      <c r="JW139" s="21"/>
      <c r="JX139" s="21"/>
      <c r="JY139" s="21"/>
      <c r="JZ139" s="21"/>
      <c r="KA139" s="21"/>
      <c r="KB139" s="21"/>
      <c r="KC139" s="21"/>
      <c r="KD139" s="21"/>
      <c r="KE139" s="21"/>
      <c r="KF139" s="21"/>
      <c r="KG139" s="21"/>
      <c r="KH139" s="21"/>
      <c r="KI139" s="21"/>
      <c r="KJ139" s="21"/>
      <c r="KK139" s="21"/>
      <c r="KL139" s="21"/>
      <c r="KM139" s="21"/>
      <c r="KN139" s="21"/>
      <c r="KO139" s="21"/>
      <c r="KP139" s="21"/>
      <c r="KQ139" s="21"/>
      <c r="KR139" s="21"/>
      <c r="KS139" s="21"/>
      <c r="KT139" s="21"/>
      <c r="KU139" s="21"/>
      <c r="KV139" s="21"/>
      <c r="KW139" s="21"/>
      <c r="KX139" s="21"/>
      <c r="KY139" s="21"/>
      <c r="KZ139" s="21"/>
      <c r="LA139" s="21"/>
      <c r="LB139" s="21"/>
      <c r="LC139" s="21"/>
      <c r="LD139" s="21"/>
      <c r="LE139" s="21"/>
      <c r="LF139" s="21"/>
      <c r="LG139" s="21"/>
      <c r="LH139" s="21"/>
      <c r="LI139" s="21"/>
      <c r="LJ139" s="21"/>
      <c r="LK139" s="21"/>
      <c r="LL139" s="21"/>
      <c r="LM139" s="21"/>
      <c r="LN139" s="21"/>
      <c r="LO139" s="21"/>
      <c r="LP139" s="21"/>
      <c r="LQ139" s="21"/>
      <c r="LR139" s="21"/>
      <c r="LS139" s="21"/>
      <c r="LT139" s="21"/>
      <c r="LU139" s="21"/>
      <c r="LV139" s="21"/>
      <c r="LW139" s="21"/>
      <c r="LX139" s="21"/>
      <c r="LY139" s="21"/>
      <c r="LZ139" s="21"/>
      <c r="MA139" s="21"/>
      <c r="MB139" s="21"/>
      <c r="MC139" s="21"/>
      <c r="MD139" s="21"/>
      <c r="ME139" s="21"/>
      <c r="MF139" s="21"/>
      <c r="MG139" s="21"/>
      <c r="MH139" s="21"/>
      <c r="MI139" s="21"/>
      <c r="MJ139" s="21"/>
      <c r="MK139" s="21"/>
      <c r="ML139" s="21"/>
      <c r="MM139" s="21"/>
    </row>
    <row r="140" spans="17:351" x14ac:dyDescent="0.25"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/>
      <c r="EM140" s="21"/>
      <c r="EN140" s="21"/>
      <c r="EO140" s="21"/>
      <c r="EP140" s="21"/>
      <c r="EQ140" s="21"/>
      <c r="ER140" s="21"/>
      <c r="ES140" s="21"/>
      <c r="ET140" s="21"/>
      <c r="EU140" s="21"/>
      <c r="EV140" s="21"/>
      <c r="EW140" s="21"/>
      <c r="EX140" s="21"/>
      <c r="EY140" s="21"/>
      <c r="EZ140" s="21"/>
      <c r="FA140" s="21"/>
      <c r="FB140" s="21"/>
      <c r="FC140" s="21"/>
      <c r="FD140" s="21"/>
      <c r="FE140" s="21"/>
      <c r="FF140" s="21"/>
      <c r="FG140" s="21"/>
      <c r="FH140" s="21"/>
      <c r="FI140" s="21"/>
      <c r="FJ140" s="21"/>
      <c r="FK140" s="21"/>
      <c r="FL140" s="21"/>
      <c r="FM140" s="21"/>
      <c r="FN140" s="21"/>
      <c r="FO140" s="21"/>
      <c r="FP140" s="21"/>
      <c r="FQ140" s="21"/>
      <c r="FR140" s="21"/>
      <c r="FS140" s="21"/>
      <c r="FT140" s="21"/>
      <c r="FU140" s="21"/>
      <c r="FV140" s="21"/>
      <c r="FW140" s="21"/>
      <c r="FX140" s="21"/>
      <c r="FY140" s="21"/>
      <c r="FZ140" s="21"/>
      <c r="GA140" s="21"/>
      <c r="GB140" s="21"/>
      <c r="GC140" s="21"/>
      <c r="GD140" s="21"/>
      <c r="GE140" s="21"/>
      <c r="GF140" s="21"/>
      <c r="GG140" s="21"/>
      <c r="GH140" s="21"/>
      <c r="GI140" s="21"/>
      <c r="GJ140" s="21"/>
      <c r="GK140" s="21"/>
      <c r="GL140" s="21"/>
      <c r="GM140" s="21"/>
      <c r="GN140" s="21"/>
      <c r="GO140" s="21"/>
      <c r="GP140" s="21"/>
      <c r="GQ140" s="21"/>
      <c r="GR140" s="21"/>
      <c r="GS140" s="21"/>
      <c r="GT140" s="21"/>
      <c r="GU140" s="21"/>
      <c r="GV140" s="21"/>
      <c r="GW140" s="21"/>
      <c r="GX140" s="21"/>
      <c r="GY140" s="21"/>
      <c r="GZ140" s="21"/>
      <c r="HA140" s="21"/>
      <c r="HB140" s="21"/>
      <c r="HC140" s="21"/>
      <c r="HD140" s="21"/>
      <c r="HE140" s="21"/>
      <c r="HF140" s="21"/>
      <c r="HG140" s="21"/>
      <c r="HH140" s="21"/>
      <c r="HI140" s="21"/>
      <c r="HJ140" s="21"/>
      <c r="HK140" s="21"/>
      <c r="HL140" s="21"/>
      <c r="HM140" s="21"/>
      <c r="HN140" s="21"/>
      <c r="HO140" s="21"/>
      <c r="HP140" s="21"/>
      <c r="HQ140" s="21"/>
      <c r="HR140" s="21"/>
      <c r="HS140" s="21"/>
      <c r="HT140" s="21"/>
      <c r="HU140" s="21"/>
      <c r="HV140" s="21"/>
      <c r="HW140" s="21"/>
      <c r="HX140" s="21"/>
      <c r="HY140" s="21"/>
      <c r="HZ140" s="21"/>
      <c r="IA140" s="21"/>
      <c r="IB140" s="21"/>
      <c r="IC140" s="21"/>
      <c r="ID140" s="21"/>
      <c r="IE140" s="21"/>
      <c r="IF140" s="21"/>
      <c r="IG140" s="21"/>
      <c r="IH140" s="21"/>
      <c r="II140" s="21"/>
      <c r="IJ140" s="21"/>
      <c r="IK140" s="21"/>
      <c r="IL140" s="21"/>
      <c r="IM140" s="21"/>
      <c r="IN140" s="21"/>
      <c r="IO140" s="21"/>
      <c r="IP140" s="21"/>
      <c r="IQ140" s="21"/>
      <c r="IR140" s="21"/>
      <c r="IS140" s="21"/>
      <c r="IT140" s="21"/>
      <c r="IU140" s="21"/>
      <c r="IV140" s="21"/>
      <c r="IW140" s="21"/>
      <c r="IX140" s="21"/>
      <c r="IY140" s="21"/>
      <c r="IZ140" s="21"/>
      <c r="JA140" s="21"/>
      <c r="JB140" s="21"/>
      <c r="JC140" s="21"/>
      <c r="JD140" s="21"/>
      <c r="JE140" s="21"/>
      <c r="JF140" s="21"/>
      <c r="JG140" s="21"/>
      <c r="JH140" s="21"/>
      <c r="JI140" s="21"/>
      <c r="JJ140" s="21"/>
      <c r="JK140" s="21"/>
      <c r="JL140" s="21"/>
      <c r="JM140" s="21"/>
      <c r="JN140" s="21"/>
      <c r="JO140" s="21"/>
      <c r="JP140" s="21"/>
      <c r="JQ140" s="21"/>
      <c r="JR140" s="21"/>
      <c r="JS140" s="21"/>
      <c r="JT140" s="21"/>
      <c r="JU140" s="21"/>
      <c r="JV140" s="21"/>
      <c r="JW140" s="21"/>
      <c r="JX140" s="21"/>
      <c r="JY140" s="21"/>
      <c r="JZ140" s="21"/>
      <c r="KA140" s="21"/>
      <c r="KB140" s="21"/>
      <c r="KC140" s="21"/>
      <c r="KD140" s="21"/>
      <c r="KE140" s="21"/>
      <c r="KF140" s="21"/>
      <c r="KG140" s="21"/>
      <c r="KH140" s="21"/>
      <c r="KI140" s="21"/>
      <c r="KJ140" s="21"/>
      <c r="KK140" s="21"/>
      <c r="KL140" s="21"/>
      <c r="KM140" s="21"/>
      <c r="KN140" s="21"/>
      <c r="KO140" s="21"/>
      <c r="KP140" s="21"/>
      <c r="KQ140" s="21"/>
      <c r="KR140" s="21"/>
      <c r="KS140" s="21"/>
      <c r="KT140" s="21"/>
      <c r="KU140" s="21"/>
      <c r="KV140" s="21"/>
      <c r="KW140" s="21"/>
      <c r="KX140" s="21"/>
      <c r="KY140" s="21"/>
      <c r="KZ140" s="21"/>
      <c r="LA140" s="21"/>
      <c r="LB140" s="21"/>
      <c r="LC140" s="21"/>
      <c r="LD140" s="21"/>
      <c r="LE140" s="21"/>
      <c r="LF140" s="21"/>
      <c r="LG140" s="21"/>
      <c r="LH140" s="21"/>
      <c r="LI140" s="21"/>
      <c r="LJ140" s="21"/>
      <c r="LK140" s="21"/>
      <c r="LL140" s="21"/>
      <c r="LM140" s="21"/>
      <c r="LN140" s="21"/>
      <c r="LO140" s="21"/>
      <c r="LP140" s="21"/>
      <c r="LQ140" s="21"/>
      <c r="LR140" s="21"/>
      <c r="LS140" s="21"/>
      <c r="LT140" s="21"/>
      <c r="LU140" s="21"/>
      <c r="LV140" s="21"/>
      <c r="LW140" s="21"/>
      <c r="LX140" s="21"/>
      <c r="LY140" s="21"/>
      <c r="LZ140" s="21"/>
      <c r="MA140" s="21"/>
      <c r="MB140" s="21"/>
      <c r="MC140" s="21"/>
      <c r="MD140" s="21"/>
      <c r="ME140" s="21"/>
      <c r="MF140" s="21"/>
      <c r="MG140" s="21"/>
      <c r="MH140" s="21"/>
      <c r="MI140" s="21"/>
      <c r="MJ140" s="21"/>
      <c r="MK140" s="21"/>
      <c r="ML140" s="21"/>
      <c r="MM140" s="21"/>
    </row>
    <row r="141" spans="17:351" x14ac:dyDescent="0.25"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/>
      <c r="EM141" s="21"/>
      <c r="EN141" s="21"/>
      <c r="EO141" s="21"/>
      <c r="EP141" s="21"/>
      <c r="EQ141" s="21"/>
      <c r="ER141" s="21"/>
      <c r="ES141" s="21"/>
      <c r="ET141" s="21"/>
      <c r="EU141" s="21"/>
      <c r="EV141" s="21"/>
      <c r="EW141" s="21"/>
      <c r="EX141" s="21"/>
      <c r="EY141" s="21"/>
      <c r="EZ141" s="21"/>
      <c r="FA141" s="21"/>
      <c r="FB141" s="21"/>
      <c r="FC141" s="21"/>
      <c r="FD141" s="21"/>
      <c r="FE141" s="21"/>
      <c r="FF141" s="21"/>
      <c r="FG141" s="21"/>
      <c r="FH141" s="21"/>
      <c r="FI141" s="21"/>
      <c r="FJ141" s="21"/>
      <c r="FK141" s="21"/>
      <c r="FL141" s="21"/>
      <c r="FM141" s="21"/>
      <c r="FN141" s="21"/>
      <c r="FO141" s="21"/>
      <c r="FP141" s="21"/>
      <c r="FQ141" s="21"/>
      <c r="FR141" s="21"/>
      <c r="FS141" s="21"/>
      <c r="FT141" s="21"/>
      <c r="FU141" s="21"/>
      <c r="FV141" s="21"/>
      <c r="FW141" s="21"/>
      <c r="FX141" s="21"/>
      <c r="FY141" s="21"/>
      <c r="FZ141" s="21"/>
      <c r="GA141" s="21"/>
      <c r="GB141" s="21"/>
      <c r="GC141" s="21"/>
      <c r="GD141" s="21"/>
      <c r="GE141" s="21"/>
      <c r="GF141" s="21"/>
      <c r="GG141" s="21"/>
      <c r="GH141" s="21"/>
      <c r="GI141" s="21"/>
      <c r="GJ141" s="21"/>
      <c r="GK141" s="21"/>
      <c r="GL141" s="21"/>
      <c r="GM141" s="21"/>
      <c r="GN141" s="21"/>
      <c r="GO141" s="21"/>
      <c r="GP141" s="21"/>
      <c r="GQ141" s="21"/>
      <c r="GR141" s="21"/>
      <c r="GS141" s="21"/>
      <c r="GT141" s="21"/>
      <c r="GU141" s="21"/>
      <c r="GV141" s="21"/>
      <c r="GW141" s="21"/>
      <c r="GX141" s="21"/>
      <c r="GY141" s="21"/>
      <c r="GZ141" s="21"/>
      <c r="HA141" s="21"/>
      <c r="HB141" s="21"/>
      <c r="HC141" s="21"/>
      <c r="HD141" s="21"/>
      <c r="HE141" s="21"/>
      <c r="HF141" s="21"/>
      <c r="HG141" s="21"/>
      <c r="HH141" s="21"/>
      <c r="HI141" s="21"/>
      <c r="HJ141" s="21"/>
      <c r="HK141" s="21"/>
      <c r="HL141" s="21"/>
      <c r="HM141" s="21"/>
      <c r="HN141" s="21"/>
      <c r="HO141" s="21"/>
      <c r="HP141" s="21"/>
      <c r="HQ141" s="21"/>
      <c r="HR141" s="21"/>
      <c r="HS141" s="21"/>
      <c r="HT141" s="21"/>
      <c r="HU141" s="21"/>
      <c r="HV141" s="21"/>
      <c r="HW141" s="21"/>
      <c r="HX141" s="21"/>
      <c r="HY141" s="21"/>
      <c r="HZ141" s="21"/>
      <c r="IA141" s="21"/>
      <c r="IB141" s="21"/>
      <c r="IC141" s="21"/>
      <c r="ID141" s="21"/>
      <c r="IE141" s="21"/>
      <c r="IF141" s="21"/>
      <c r="IG141" s="21"/>
      <c r="IH141" s="21"/>
      <c r="II141" s="21"/>
      <c r="IJ141" s="21"/>
      <c r="IK141" s="21"/>
      <c r="IL141" s="21"/>
      <c r="IM141" s="21"/>
      <c r="IN141" s="21"/>
      <c r="IO141" s="21"/>
      <c r="IP141" s="21"/>
      <c r="IQ141" s="21"/>
      <c r="IR141" s="21"/>
      <c r="IS141" s="21"/>
      <c r="IT141" s="21"/>
      <c r="IU141" s="21"/>
      <c r="IV141" s="21"/>
      <c r="IW141" s="21"/>
      <c r="IX141" s="21"/>
      <c r="IY141" s="21"/>
      <c r="IZ141" s="21"/>
      <c r="JA141" s="21"/>
      <c r="JB141" s="21"/>
      <c r="JC141" s="21"/>
      <c r="JD141" s="21"/>
      <c r="JE141" s="21"/>
      <c r="JF141" s="21"/>
      <c r="JG141" s="21"/>
      <c r="JH141" s="21"/>
      <c r="JI141" s="21"/>
      <c r="JJ141" s="21"/>
      <c r="JK141" s="21"/>
      <c r="JL141" s="21"/>
      <c r="JM141" s="21"/>
      <c r="JN141" s="21"/>
      <c r="JO141" s="21"/>
      <c r="JP141" s="21"/>
      <c r="JQ141" s="21"/>
      <c r="JR141" s="21"/>
      <c r="JS141" s="21"/>
      <c r="JT141" s="21"/>
      <c r="JU141" s="21"/>
      <c r="JV141" s="21"/>
      <c r="JW141" s="21"/>
      <c r="JX141" s="21"/>
      <c r="JY141" s="21"/>
      <c r="JZ141" s="21"/>
      <c r="KA141" s="21"/>
      <c r="KB141" s="21"/>
      <c r="KC141" s="21"/>
      <c r="KD141" s="21"/>
      <c r="KE141" s="21"/>
      <c r="KF141" s="21"/>
      <c r="KG141" s="21"/>
      <c r="KH141" s="21"/>
      <c r="KI141" s="21"/>
      <c r="KJ141" s="21"/>
      <c r="KK141" s="21"/>
      <c r="KL141" s="21"/>
      <c r="KM141" s="21"/>
      <c r="KN141" s="21"/>
      <c r="KO141" s="21"/>
      <c r="KP141" s="21"/>
      <c r="KQ141" s="21"/>
      <c r="KR141" s="21"/>
      <c r="KS141" s="21"/>
      <c r="KT141" s="21"/>
      <c r="KU141" s="21"/>
      <c r="KV141" s="21"/>
      <c r="KW141" s="21"/>
      <c r="KX141" s="21"/>
      <c r="KY141" s="21"/>
      <c r="KZ141" s="21"/>
      <c r="LA141" s="21"/>
      <c r="LB141" s="21"/>
      <c r="LC141" s="21"/>
      <c r="LD141" s="21"/>
      <c r="LE141" s="21"/>
      <c r="LF141" s="21"/>
      <c r="LG141" s="21"/>
      <c r="LH141" s="21"/>
      <c r="LI141" s="21"/>
      <c r="LJ141" s="21"/>
      <c r="LK141" s="21"/>
      <c r="LL141" s="21"/>
      <c r="LM141" s="21"/>
      <c r="LN141" s="21"/>
      <c r="LO141" s="21"/>
      <c r="LP141" s="21"/>
      <c r="LQ141" s="21"/>
      <c r="LR141" s="21"/>
      <c r="LS141" s="21"/>
      <c r="LT141" s="21"/>
      <c r="LU141" s="21"/>
      <c r="LV141" s="21"/>
      <c r="LW141" s="21"/>
      <c r="LX141" s="21"/>
      <c r="LY141" s="21"/>
      <c r="LZ141" s="21"/>
      <c r="MA141" s="21"/>
      <c r="MB141" s="21"/>
      <c r="MC141" s="21"/>
      <c r="MD141" s="21"/>
      <c r="ME141" s="21"/>
      <c r="MF141" s="21"/>
      <c r="MG141" s="21"/>
      <c r="MH141" s="21"/>
      <c r="MI141" s="21"/>
      <c r="MJ141" s="21"/>
      <c r="MK141" s="21"/>
      <c r="ML141" s="21"/>
      <c r="MM141" s="21"/>
    </row>
    <row r="142" spans="17:351" x14ac:dyDescent="0.25"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21"/>
      <c r="EN142" s="21"/>
      <c r="EO142" s="21"/>
      <c r="EP142" s="21"/>
      <c r="EQ142" s="21"/>
      <c r="ER142" s="21"/>
      <c r="ES142" s="21"/>
      <c r="ET142" s="21"/>
      <c r="EU142" s="21"/>
      <c r="EV142" s="21"/>
      <c r="EW142" s="21"/>
      <c r="EX142" s="21"/>
      <c r="EY142" s="21"/>
      <c r="EZ142" s="21"/>
      <c r="FA142" s="21"/>
      <c r="FB142" s="2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  <c r="FM142" s="21"/>
      <c r="FN142" s="21"/>
      <c r="FO142" s="21"/>
      <c r="FP142" s="21"/>
      <c r="FQ142" s="21"/>
      <c r="FR142" s="21"/>
      <c r="FS142" s="21"/>
      <c r="FT142" s="21"/>
      <c r="FU142" s="21"/>
      <c r="FV142" s="21"/>
      <c r="FW142" s="21"/>
      <c r="FX142" s="21"/>
      <c r="FY142" s="21"/>
      <c r="FZ142" s="21"/>
      <c r="GA142" s="21"/>
      <c r="GB142" s="21"/>
      <c r="GC142" s="21"/>
      <c r="GD142" s="21"/>
      <c r="GE142" s="21"/>
      <c r="GF142" s="21"/>
      <c r="GG142" s="21"/>
      <c r="GH142" s="21"/>
      <c r="GI142" s="21"/>
      <c r="GJ142" s="21"/>
      <c r="GK142" s="21"/>
      <c r="GL142" s="21"/>
      <c r="GM142" s="21"/>
      <c r="GN142" s="21"/>
      <c r="GO142" s="21"/>
      <c r="GP142" s="21"/>
      <c r="GQ142" s="21"/>
      <c r="GR142" s="21"/>
      <c r="GS142" s="21"/>
      <c r="GT142" s="21"/>
      <c r="GU142" s="21"/>
      <c r="GV142" s="21"/>
      <c r="GW142" s="21"/>
      <c r="GX142" s="21"/>
      <c r="GY142" s="21"/>
      <c r="GZ142" s="21"/>
      <c r="HA142" s="21"/>
      <c r="HB142" s="21"/>
      <c r="HC142" s="21"/>
      <c r="HD142" s="21"/>
      <c r="HE142" s="21"/>
      <c r="HF142" s="21"/>
      <c r="HG142" s="21"/>
      <c r="HH142" s="21"/>
      <c r="HI142" s="21"/>
      <c r="HJ142" s="21"/>
      <c r="HK142" s="21"/>
      <c r="HL142" s="21"/>
      <c r="HM142" s="21"/>
      <c r="HN142" s="21"/>
      <c r="HO142" s="21"/>
      <c r="HP142" s="21"/>
      <c r="HQ142" s="21"/>
      <c r="HR142" s="21"/>
      <c r="HS142" s="21"/>
      <c r="HT142" s="21"/>
      <c r="HU142" s="21"/>
      <c r="HV142" s="21"/>
      <c r="HW142" s="21"/>
      <c r="HX142" s="21"/>
      <c r="HY142" s="21"/>
      <c r="HZ142" s="21"/>
      <c r="IA142" s="21"/>
      <c r="IB142" s="21"/>
      <c r="IC142" s="21"/>
      <c r="ID142" s="21"/>
      <c r="IE142" s="21"/>
      <c r="IF142" s="21"/>
      <c r="IG142" s="21"/>
      <c r="IH142" s="21"/>
      <c r="II142" s="21"/>
      <c r="IJ142" s="21"/>
      <c r="IK142" s="21"/>
      <c r="IL142" s="21"/>
      <c r="IM142" s="21"/>
      <c r="IN142" s="21"/>
      <c r="IO142" s="21"/>
      <c r="IP142" s="21"/>
      <c r="IQ142" s="21"/>
      <c r="IR142" s="21"/>
      <c r="IS142" s="21"/>
      <c r="IT142" s="21"/>
      <c r="IU142" s="21"/>
      <c r="IV142" s="21"/>
      <c r="IW142" s="21"/>
      <c r="IX142" s="21"/>
      <c r="IY142" s="21"/>
      <c r="IZ142" s="21"/>
      <c r="JA142" s="21"/>
      <c r="JB142" s="21"/>
      <c r="JC142" s="21"/>
      <c r="JD142" s="21"/>
      <c r="JE142" s="21"/>
      <c r="JF142" s="21"/>
      <c r="JG142" s="21"/>
      <c r="JH142" s="21"/>
      <c r="JI142" s="21"/>
      <c r="JJ142" s="21"/>
      <c r="JK142" s="21"/>
      <c r="JL142" s="21"/>
      <c r="JM142" s="21"/>
      <c r="JN142" s="21"/>
      <c r="JO142" s="21"/>
      <c r="JP142" s="21"/>
      <c r="JQ142" s="21"/>
      <c r="JR142" s="21"/>
      <c r="JS142" s="21"/>
      <c r="JT142" s="21"/>
      <c r="JU142" s="21"/>
      <c r="JV142" s="21"/>
      <c r="JW142" s="21"/>
      <c r="JX142" s="21"/>
      <c r="JY142" s="21"/>
      <c r="JZ142" s="21"/>
      <c r="KA142" s="21"/>
      <c r="KB142" s="21"/>
      <c r="KC142" s="21"/>
      <c r="KD142" s="21"/>
      <c r="KE142" s="21"/>
      <c r="KF142" s="21"/>
      <c r="KG142" s="21"/>
      <c r="KH142" s="21"/>
      <c r="KI142" s="21"/>
      <c r="KJ142" s="21"/>
      <c r="KK142" s="21"/>
      <c r="KL142" s="21"/>
      <c r="KM142" s="21"/>
      <c r="KN142" s="21"/>
      <c r="KO142" s="21"/>
      <c r="KP142" s="21"/>
      <c r="KQ142" s="21"/>
      <c r="KR142" s="21"/>
      <c r="KS142" s="21"/>
      <c r="KT142" s="21"/>
      <c r="KU142" s="21"/>
      <c r="KV142" s="21"/>
      <c r="KW142" s="21"/>
      <c r="KX142" s="21"/>
      <c r="KY142" s="21"/>
      <c r="KZ142" s="21"/>
      <c r="LA142" s="21"/>
      <c r="LB142" s="21"/>
      <c r="LC142" s="21"/>
      <c r="LD142" s="21"/>
      <c r="LE142" s="21"/>
      <c r="LF142" s="21"/>
      <c r="LG142" s="21"/>
      <c r="LH142" s="21"/>
      <c r="LI142" s="21"/>
      <c r="LJ142" s="21"/>
      <c r="LK142" s="21"/>
      <c r="LL142" s="21"/>
      <c r="LM142" s="21"/>
      <c r="LN142" s="21"/>
      <c r="LO142" s="21"/>
      <c r="LP142" s="21"/>
      <c r="LQ142" s="21"/>
      <c r="LR142" s="21"/>
      <c r="LS142" s="21"/>
      <c r="LT142" s="21"/>
      <c r="LU142" s="21"/>
      <c r="LV142" s="21"/>
      <c r="LW142" s="21"/>
      <c r="LX142" s="21"/>
      <c r="LY142" s="21"/>
      <c r="LZ142" s="21"/>
      <c r="MA142" s="21"/>
      <c r="MB142" s="21"/>
      <c r="MC142" s="21"/>
      <c r="MD142" s="21"/>
      <c r="ME142" s="21"/>
      <c r="MF142" s="21"/>
      <c r="MG142" s="21"/>
      <c r="MH142" s="21"/>
      <c r="MI142" s="21"/>
      <c r="MJ142" s="21"/>
      <c r="MK142" s="21"/>
      <c r="ML142" s="21"/>
      <c r="MM142" s="21"/>
    </row>
    <row r="143" spans="17:351" x14ac:dyDescent="0.25"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21"/>
      <c r="EN143" s="21"/>
      <c r="EO143" s="21"/>
      <c r="EP143" s="21"/>
      <c r="EQ143" s="21"/>
      <c r="ER143" s="21"/>
      <c r="ES143" s="21"/>
      <c r="ET143" s="21"/>
      <c r="EU143" s="21"/>
      <c r="EV143" s="21"/>
      <c r="EW143" s="21"/>
      <c r="EX143" s="21"/>
      <c r="EY143" s="21"/>
      <c r="EZ143" s="21"/>
      <c r="FA143" s="21"/>
      <c r="FB143" s="21"/>
      <c r="FC143" s="21"/>
      <c r="FD143" s="21"/>
      <c r="FE143" s="21"/>
      <c r="FF143" s="21"/>
      <c r="FG143" s="21"/>
      <c r="FH143" s="21"/>
      <c r="FI143" s="21"/>
      <c r="FJ143" s="21"/>
      <c r="FK143" s="21"/>
      <c r="FL143" s="21"/>
      <c r="FM143" s="21"/>
      <c r="FN143" s="21"/>
      <c r="FO143" s="21"/>
      <c r="FP143" s="21"/>
      <c r="FQ143" s="21"/>
      <c r="FR143" s="21"/>
      <c r="FS143" s="21"/>
      <c r="FT143" s="21"/>
      <c r="FU143" s="21"/>
      <c r="FV143" s="21"/>
      <c r="FW143" s="21"/>
      <c r="FX143" s="21"/>
      <c r="FY143" s="21"/>
      <c r="FZ143" s="21"/>
      <c r="GA143" s="21"/>
      <c r="GB143" s="21"/>
      <c r="GC143" s="21"/>
      <c r="GD143" s="21"/>
      <c r="GE143" s="21"/>
      <c r="GF143" s="21"/>
      <c r="GG143" s="21"/>
      <c r="GH143" s="21"/>
      <c r="GI143" s="21"/>
      <c r="GJ143" s="21"/>
      <c r="GK143" s="21"/>
      <c r="GL143" s="21"/>
      <c r="GM143" s="21"/>
      <c r="GN143" s="21"/>
      <c r="GO143" s="21"/>
      <c r="GP143" s="21"/>
      <c r="GQ143" s="21"/>
      <c r="GR143" s="21"/>
      <c r="GS143" s="21"/>
      <c r="GT143" s="21"/>
      <c r="GU143" s="21"/>
      <c r="GV143" s="21"/>
      <c r="GW143" s="21"/>
      <c r="GX143" s="21"/>
      <c r="GY143" s="21"/>
      <c r="GZ143" s="21"/>
      <c r="HA143" s="21"/>
      <c r="HB143" s="21"/>
      <c r="HC143" s="21"/>
      <c r="HD143" s="21"/>
      <c r="HE143" s="21"/>
      <c r="HF143" s="21"/>
      <c r="HG143" s="21"/>
      <c r="HH143" s="21"/>
      <c r="HI143" s="21"/>
      <c r="HJ143" s="21"/>
      <c r="HK143" s="21"/>
      <c r="HL143" s="21"/>
      <c r="HM143" s="21"/>
      <c r="HN143" s="21"/>
      <c r="HO143" s="21"/>
      <c r="HP143" s="21"/>
      <c r="HQ143" s="21"/>
      <c r="HR143" s="21"/>
      <c r="HS143" s="21"/>
      <c r="HT143" s="21"/>
      <c r="HU143" s="21"/>
      <c r="HV143" s="21"/>
      <c r="HW143" s="21"/>
      <c r="HX143" s="21"/>
      <c r="HY143" s="21"/>
      <c r="HZ143" s="21"/>
      <c r="IA143" s="21"/>
      <c r="IB143" s="21"/>
      <c r="IC143" s="21"/>
      <c r="ID143" s="21"/>
      <c r="IE143" s="21"/>
      <c r="IF143" s="21"/>
      <c r="IG143" s="21"/>
      <c r="IH143" s="21"/>
      <c r="II143" s="21"/>
      <c r="IJ143" s="21"/>
      <c r="IK143" s="21"/>
      <c r="IL143" s="21"/>
      <c r="IM143" s="21"/>
      <c r="IN143" s="21"/>
      <c r="IO143" s="21"/>
      <c r="IP143" s="21"/>
      <c r="IQ143" s="21"/>
      <c r="IR143" s="21"/>
      <c r="IS143" s="21"/>
      <c r="IT143" s="21"/>
      <c r="IU143" s="21"/>
      <c r="IV143" s="21"/>
      <c r="IW143" s="21"/>
      <c r="IX143" s="21"/>
      <c r="IY143" s="21"/>
      <c r="IZ143" s="21"/>
      <c r="JA143" s="21"/>
      <c r="JB143" s="21"/>
      <c r="JC143" s="21"/>
      <c r="JD143" s="21"/>
      <c r="JE143" s="21"/>
      <c r="JF143" s="21"/>
      <c r="JG143" s="21"/>
      <c r="JH143" s="21"/>
      <c r="JI143" s="21"/>
      <c r="JJ143" s="21"/>
      <c r="JK143" s="21"/>
      <c r="JL143" s="21"/>
      <c r="JM143" s="21"/>
      <c r="JN143" s="21"/>
      <c r="JO143" s="21"/>
      <c r="JP143" s="21"/>
      <c r="JQ143" s="21"/>
      <c r="JR143" s="21"/>
      <c r="JS143" s="21"/>
      <c r="JT143" s="21"/>
      <c r="JU143" s="21"/>
      <c r="JV143" s="21"/>
      <c r="JW143" s="21"/>
      <c r="JX143" s="21"/>
      <c r="JY143" s="21"/>
      <c r="JZ143" s="21"/>
      <c r="KA143" s="21"/>
      <c r="KB143" s="21"/>
      <c r="KC143" s="21"/>
      <c r="KD143" s="21"/>
      <c r="KE143" s="21"/>
      <c r="KF143" s="21"/>
      <c r="KG143" s="21"/>
      <c r="KH143" s="21"/>
      <c r="KI143" s="21"/>
      <c r="KJ143" s="21"/>
      <c r="KK143" s="21"/>
      <c r="KL143" s="21"/>
      <c r="KM143" s="21"/>
      <c r="KN143" s="21"/>
      <c r="KO143" s="21"/>
      <c r="KP143" s="21"/>
      <c r="KQ143" s="21"/>
      <c r="KR143" s="21"/>
      <c r="KS143" s="21"/>
      <c r="KT143" s="21"/>
      <c r="KU143" s="21"/>
      <c r="KV143" s="21"/>
      <c r="KW143" s="21"/>
      <c r="KX143" s="21"/>
      <c r="KY143" s="21"/>
      <c r="KZ143" s="21"/>
      <c r="LA143" s="21"/>
      <c r="LB143" s="21"/>
      <c r="LC143" s="21"/>
      <c r="LD143" s="21"/>
      <c r="LE143" s="21"/>
      <c r="LF143" s="21"/>
      <c r="LG143" s="21"/>
      <c r="LH143" s="21"/>
      <c r="LI143" s="21"/>
      <c r="LJ143" s="21"/>
      <c r="LK143" s="21"/>
      <c r="LL143" s="21"/>
      <c r="LM143" s="21"/>
      <c r="LN143" s="21"/>
      <c r="LO143" s="21"/>
      <c r="LP143" s="21"/>
      <c r="LQ143" s="21"/>
      <c r="LR143" s="21"/>
      <c r="LS143" s="21"/>
      <c r="LT143" s="21"/>
      <c r="LU143" s="21"/>
      <c r="LV143" s="21"/>
      <c r="LW143" s="21"/>
      <c r="LX143" s="21"/>
      <c r="LY143" s="21"/>
      <c r="LZ143" s="21"/>
      <c r="MA143" s="21"/>
      <c r="MB143" s="21"/>
      <c r="MC143" s="21"/>
      <c r="MD143" s="21"/>
      <c r="ME143" s="21"/>
      <c r="MF143" s="21"/>
      <c r="MG143" s="21"/>
      <c r="MH143" s="21"/>
      <c r="MI143" s="21"/>
      <c r="MJ143" s="21"/>
      <c r="MK143" s="21"/>
      <c r="ML143" s="21"/>
      <c r="MM143" s="21"/>
    </row>
    <row r="144" spans="17:351" x14ac:dyDescent="0.25"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  <c r="FM144" s="21"/>
      <c r="FN144" s="21"/>
      <c r="FO144" s="21"/>
      <c r="FP144" s="21"/>
      <c r="FQ144" s="21"/>
      <c r="FR144" s="21"/>
      <c r="FS144" s="21"/>
      <c r="FT144" s="21"/>
      <c r="FU144" s="21"/>
      <c r="FV144" s="21"/>
      <c r="FW144" s="21"/>
      <c r="FX144" s="21"/>
      <c r="FY144" s="21"/>
      <c r="FZ144" s="21"/>
      <c r="GA144" s="21"/>
      <c r="GB144" s="21"/>
      <c r="GC144" s="21"/>
      <c r="GD144" s="21"/>
      <c r="GE144" s="21"/>
      <c r="GF144" s="21"/>
      <c r="GG144" s="21"/>
      <c r="GH144" s="21"/>
      <c r="GI144" s="21"/>
      <c r="GJ144" s="21"/>
      <c r="GK144" s="21"/>
      <c r="GL144" s="21"/>
      <c r="GM144" s="21"/>
      <c r="GN144" s="21"/>
      <c r="GO144" s="21"/>
      <c r="GP144" s="21"/>
      <c r="GQ144" s="21"/>
      <c r="GR144" s="21"/>
      <c r="GS144" s="21"/>
      <c r="GT144" s="21"/>
      <c r="GU144" s="21"/>
      <c r="GV144" s="21"/>
      <c r="GW144" s="21"/>
      <c r="GX144" s="21"/>
      <c r="GY144" s="21"/>
      <c r="GZ144" s="21"/>
      <c r="HA144" s="21"/>
      <c r="HB144" s="21"/>
      <c r="HC144" s="21"/>
      <c r="HD144" s="21"/>
      <c r="HE144" s="21"/>
      <c r="HF144" s="21"/>
      <c r="HG144" s="21"/>
      <c r="HH144" s="21"/>
      <c r="HI144" s="21"/>
      <c r="HJ144" s="21"/>
      <c r="HK144" s="21"/>
      <c r="HL144" s="21"/>
      <c r="HM144" s="21"/>
      <c r="HN144" s="21"/>
      <c r="HO144" s="21"/>
      <c r="HP144" s="21"/>
      <c r="HQ144" s="21"/>
      <c r="HR144" s="21"/>
      <c r="HS144" s="21"/>
      <c r="HT144" s="21"/>
      <c r="HU144" s="21"/>
      <c r="HV144" s="21"/>
      <c r="HW144" s="21"/>
      <c r="HX144" s="21"/>
      <c r="HY144" s="21"/>
      <c r="HZ144" s="21"/>
      <c r="IA144" s="21"/>
      <c r="IB144" s="21"/>
      <c r="IC144" s="21"/>
      <c r="ID144" s="21"/>
      <c r="IE144" s="21"/>
      <c r="IF144" s="21"/>
      <c r="IG144" s="21"/>
      <c r="IH144" s="21"/>
      <c r="II144" s="21"/>
      <c r="IJ144" s="21"/>
      <c r="IK144" s="21"/>
      <c r="IL144" s="21"/>
      <c r="IM144" s="21"/>
      <c r="IN144" s="21"/>
      <c r="IO144" s="21"/>
      <c r="IP144" s="21"/>
      <c r="IQ144" s="21"/>
      <c r="IR144" s="21"/>
      <c r="IS144" s="21"/>
      <c r="IT144" s="21"/>
      <c r="IU144" s="21"/>
      <c r="IV144" s="21"/>
      <c r="IW144" s="21"/>
      <c r="IX144" s="21"/>
      <c r="IY144" s="21"/>
      <c r="IZ144" s="21"/>
      <c r="JA144" s="21"/>
      <c r="JB144" s="21"/>
      <c r="JC144" s="21"/>
      <c r="JD144" s="21"/>
      <c r="JE144" s="21"/>
      <c r="JF144" s="21"/>
      <c r="JG144" s="21"/>
      <c r="JH144" s="21"/>
      <c r="JI144" s="21"/>
      <c r="JJ144" s="21"/>
      <c r="JK144" s="21"/>
      <c r="JL144" s="21"/>
      <c r="JM144" s="21"/>
      <c r="JN144" s="21"/>
      <c r="JO144" s="21"/>
      <c r="JP144" s="21"/>
      <c r="JQ144" s="21"/>
      <c r="JR144" s="21"/>
      <c r="JS144" s="21"/>
      <c r="JT144" s="21"/>
      <c r="JU144" s="21"/>
      <c r="JV144" s="21"/>
      <c r="JW144" s="21"/>
      <c r="JX144" s="21"/>
      <c r="JY144" s="21"/>
      <c r="JZ144" s="21"/>
      <c r="KA144" s="21"/>
      <c r="KB144" s="21"/>
      <c r="KC144" s="21"/>
      <c r="KD144" s="21"/>
      <c r="KE144" s="21"/>
      <c r="KF144" s="21"/>
      <c r="KG144" s="21"/>
      <c r="KH144" s="21"/>
      <c r="KI144" s="21"/>
      <c r="KJ144" s="21"/>
      <c r="KK144" s="21"/>
      <c r="KL144" s="21"/>
      <c r="KM144" s="21"/>
      <c r="KN144" s="21"/>
      <c r="KO144" s="21"/>
      <c r="KP144" s="21"/>
      <c r="KQ144" s="21"/>
      <c r="KR144" s="21"/>
      <c r="KS144" s="21"/>
      <c r="KT144" s="21"/>
      <c r="KU144" s="21"/>
      <c r="KV144" s="21"/>
      <c r="KW144" s="21"/>
      <c r="KX144" s="21"/>
      <c r="KY144" s="21"/>
      <c r="KZ144" s="21"/>
      <c r="LA144" s="21"/>
      <c r="LB144" s="21"/>
      <c r="LC144" s="21"/>
      <c r="LD144" s="21"/>
      <c r="LE144" s="21"/>
      <c r="LF144" s="21"/>
      <c r="LG144" s="21"/>
      <c r="LH144" s="21"/>
      <c r="LI144" s="21"/>
      <c r="LJ144" s="21"/>
      <c r="LK144" s="21"/>
      <c r="LL144" s="21"/>
      <c r="LM144" s="21"/>
      <c r="LN144" s="21"/>
      <c r="LO144" s="21"/>
      <c r="LP144" s="21"/>
      <c r="LQ144" s="21"/>
      <c r="LR144" s="21"/>
      <c r="LS144" s="21"/>
      <c r="LT144" s="21"/>
      <c r="LU144" s="21"/>
      <c r="LV144" s="21"/>
      <c r="LW144" s="21"/>
      <c r="LX144" s="21"/>
      <c r="LY144" s="21"/>
      <c r="LZ144" s="21"/>
      <c r="MA144" s="21"/>
      <c r="MB144" s="21"/>
      <c r="MC144" s="21"/>
      <c r="MD144" s="21"/>
      <c r="ME144" s="21"/>
      <c r="MF144" s="21"/>
      <c r="MG144" s="21"/>
      <c r="MH144" s="21"/>
      <c r="MI144" s="21"/>
      <c r="MJ144" s="21"/>
      <c r="MK144" s="21"/>
      <c r="ML144" s="21"/>
      <c r="MM144" s="21"/>
    </row>
    <row r="145" spans="17:351" x14ac:dyDescent="0.25"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/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/>
      <c r="FK145" s="21"/>
      <c r="FL145" s="21"/>
      <c r="FM145" s="21"/>
      <c r="FN145" s="21"/>
      <c r="FO145" s="21"/>
      <c r="FP145" s="21"/>
      <c r="FQ145" s="21"/>
      <c r="FR145" s="21"/>
      <c r="FS145" s="21"/>
      <c r="FT145" s="21"/>
      <c r="FU145" s="21"/>
      <c r="FV145" s="21"/>
      <c r="FW145" s="21"/>
      <c r="FX145" s="21"/>
      <c r="FY145" s="21"/>
      <c r="FZ145" s="21"/>
      <c r="GA145" s="21"/>
      <c r="GB145" s="21"/>
      <c r="GC145" s="21"/>
      <c r="GD145" s="21"/>
      <c r="GE145" s="21"/>
      <c r="GF145" s="21"/>
      <c r="GG145" s="21"/>
      <c r="GH145" s="21"/>
      <c r="GI145" s="21"/>
      <c r="GJ145" s="21"/>
      <c r="GK145" s="21"/>
      <c r="GL145" s="21"/>
      <c r="GM145" s="21"/>
      <c r="GN145" s="21"/>
      <c r="GO145" s="21"/>
      <c r="GP145" s="21"/>
      <c r="GQ145" s="21"/>
      <c r="GR145" s="21"/>
      <c r="GS145" s="21"/>
      <c r="GT145" s="21"/>
      <c r="GU145" s="21"/>
      <c r="GV145" s="21"/>
      <c r="GW145" s="21"/>
      <c r="GX145" s="21"/>
      <c r="GY145" s="21"/>
      <c r="GZ145" s="21"/>
      <c r="HA145" s="21"/>
      <c r="HB145" s="21"/>
      <c r="HC145" s="21"/>
      <c r="HD145" s="21"/>
      <c r="HE145" s="21"/>
      <c r="HF145" s="21"/>
      <c r="HG145" s="21"/>
      <c r="HH145" s="21"/>
      <c r="HI145" s="21"/>
      <c r="HJ145" s="21"/>
      <c r="HK145" s="21"/>
      <c r="HL145" s="21"/>
      <c r="HM145" s="21"/>
      <c r="HN145" s="21"/>
      <c r="HO145" s="21"/>
      <c r="HP145" s="21"/>
      <c r="HQ145" s="21"/>
      <c r="HR145" s="21"/>
      <c r="HS145" s="21"/>
      <c r="HT145" s="21"/>
      <c r="HU145" s="21"/>
      <c r="HV145" s="21"/>
      <c r="HW145" s="21"/>
      <c r="HX145" s="21"/>
      <c r="HY145" s="21"/>
      <c r="HZ145" s="21"/>
      <c r="IA145" s="21"/>
      <c r="IB145" s="21"/>
      <c r="IC145" s="21"/>
      <c r="ID145" s="21"/>
      <c r="IE145" s="21"/>
      <c r="IF145" s="21"/>
      <c r="IG145" s="21"/>
      <c r="IH145" s="21"/>
      <c r="II145" s="21"/>
      <c r="IJ145" s="21"/>
      <c r="IK145" s="21"/>
      <c r="IL145" s="21"/>
      <c r="IM145" s="21"/>
      <c r="IN145" s="21"/>
      <c r="IO145" s="21"/>
      <c r="IP145" s="21"/>
      <c r="IQ145" s="21"/>
      <c r="IR145" s="21"/>
      <c r="IS145" s="21"/>
      <c r="IT145" s="21"/>
      <c r="IU145" s="21"/>
      <c r="IV145" s="21"/>
      <c r="IW145" s="21"/>
      <c r="IX145" s="21"/>
      <c r="IY145" s="21"/>
      <c r="IZ145" s="21"/>
      <c r="JA145" s="21"/>
      <c r="JB145" s="21"/>
      <c r="JC145" s="21"/>
      <c r="JD145" s="21"/>
      <c r="JE145" s="21"/>
      <c r="JF145" s="21"/>
      <c r="JG145" s="21"/>
      <c r="JH145" s="21"/>
      <c r="JI145" s="21"/>
      <c r="JJ145" s="21"/>
      <c r="JK145" s="21"/>
      <c r="JL145" s="21"/>
      <c r="JM145" s="21"/>
      <c r="JN145" s="21"/>
      <c r="JO145" s="21"/>
      <c r="JP145" s="21"/>
      <c r="JQ145" s="21"/>
      <c r="JR145" s="21"/>
      <c r="JS145" s="21"/>
      <c r="JT145" s="21"/>
      <c r="JU145" s="21"/>
      <c r="JV145" s="21"/>
      <c r="JW145" s="21"/>
      <c r="JX145" s="21"/>
      <c r="JY145" s="21"/>
      <c r="JZ145" s="21"/>
      <c r="KA145" s="21"/>
      <c r="KB145" s="21"/>
      <c r="KC145" s="21"/>
      <c r="KD145" s="21"/>
      <c r="KE145" s="21"/>
      <c r="KF145" s="21"/>
      <c r="KG145" s="21"/>
      <c r="KH145" s="21"/>
      <c r="KI145" s="21"/>
      <c r="KJ145" s="21"/>
      <c r="KK145" s="21"/>
      <c r="KL145" s="21"/>
      <c r="KM145" s="21"/>
      <c r="KN145" s="21"/>
      <c r="KO145" s="21"/>
      <c r="KP145" s="21"/>
      <c r="KQ145" s="21"/>
      <c r="KR145" s="21"/>
      <c r="KS145" s="21"/>
      <c r="KT145" s="21"/>
      <c r="KU145" s="21"/>
      <c r="KV145" s="21"/>
      <c r="KW145" s="21"/>
      <c r="KX145" s="21"/>
      <c r="KY145" s="21"/>
      <c r="KZ145" s="21"/>
      <c r="LA145" s="21"/>
      <c r="LB145" s="21"/>
      <c r="LC145" s="21"/>
      <c r="LD145" s="21"/>
      <c r="LE145" s="21"/>
      <c r="LF145" s="21"/>
      <c r="LG145" s="21"/>
      <c r="LH145" s="21"/>
      <c r="LI145" s="21"/>
      <c r="LJ145" s="21"/>
      <c r="LK145" s="21"/>
      <c r="LL145" s="21"/>
      <c r="LM145" s="21"/>
      <c r="LN145" s="21"/>
      <c r="LO145" s="21"/>
      <c r="LP145" s="21"/>
      <c r="LQ145" s="21"/>
      <c r="LR145" s="21"/>
      <c r="LS145" s="21"/>
      <c r="LT145" s="21"/>
      <c r="LU145" s="21"/>
      <c r="LV145" s="21"/>
      <c r="LW145" s="21"/>
      <c r="LX145" s="21"/>
      <c r="LY145" s="21"/>
      <c r="LZ145" s="21"/>
      <c r="MA145" s="21"/>
      <c r="MB145" s="21"/>
      <c r="MC145" s="21"/>
      <c r="MD145" s="21"/>
      <c r="ME145" s="21"/>
      <c r="MF145" s="21"/>
      <c r="MG145" s="21"/>
      <c r="MH145" s="21"/>
      <c r="MI145" s="21"/>
      <c r="MJ145" s="21"/>
      <c r="MK145" s="21"/>
      <c r="ML145" s="21"/>
      <c r="MM145" s="21"/>
    </row>
    <row r="146" spans="17:351" x14ac:dyDescent="0.25"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/>
      <c r="EM146" s="21"/>
      <c r="EN146" s="21"/>
      <c r="EO146" s="21"/>
      <c r="EP146" s="21"/>
      <c r="EQ146" s="21"/>
      <c r="ER146" s="21"/>
      <c r="ES146" s="21"/>
      <c r="ET146" s="21"/>
      <c r="EU146" s="21"/>
      <c r="EV146" s="21"/>
      <c r="EW146" s="21"/>
      <c r="EX146" s="21"/>
      <c r="EY146" s="21"/>
      <c r="EZ146" s="21"/>
      <c r="FA146" s="21"/>
      <c r="FB146" s="21"/>
      <c r="FC146" s="21"/>
      <c r="FD146" s="21"/>
      <c r="FE146" s="21"/>
      <c r="FF146" s="21"/>
      <c r="FG146" s="21"/>
      <c r="FH146" s="21"/>
      <c r="FI146" s="21"/>
      <c r="FJ146" s="21"/>
      <c r="FK146" s="21"/>
      <c r="FL146" s="21"/>
      <c r="FM146" s="21"/>
      <c r="FN146" s="21"/>
      <c r="FO146" s="21"/>
      <c r="FP146" s="21"/>
      <c r="FQ146" s="21"/>
      <c r="FR146" s="21"/>
      <c r="FS146" s="21"/>
      <c r="FT146" s="21"/>
      <c r="FU146" s="21"/>
      <c r="FV146" s="21"/>
      <c r="FW146" s="21"/>
      <c r="FX146" s="21"/>
      <c r="FY146" s="21"/>
      <c r="FZ146" s="21"/>
      <c r="GA146" s="21"/>
      <c r="GB146" s="21"/>
      <c r="GC146" s="21"/>
      <c r="GD146" s="21"/>
      <c r="GE146" s="21"/>
      <c r="GF146" s="21"/>
      <c r="GG146" s="21"/>
      <c r="GH146" s="21"/>
      <c r="GI146" s="21"/>
      <c r="GJ146" s="21"/>
      <c r="GK146" s="21"/>
      <c r="GL146" s="21"/>
      <c r="GM146" s="21"/>
      <c r="GN146" s="21"/>
      <c r="GO146" s="21"/>
      <c r="GP146" s="21"/>
      <c r="GQ146" s="21"/>
      <c r="GR146" s="21"/>
      <c r="GS146" s="21"/>
      <c r="GT146" s="21"/>
      <c r="GU146" s="21"/>
      <c r="GV146" s="21"/>
      <c r="GW146" s="21"/>
      <c r="GX146" s="21"/>
      <c r="GY146" s="21"/>
      <c r="GZ146" s="21"/>
      <c r="HA146" s="21"/>
      <c r="HB146" s="21"/>
      <c r="HC146" s="21"/>
      <c r="HD146" s="21"/>
      <c r="HE146" s="21"/>
      <c r="HF146" s="21"/>
      <c r="HG146" s="21"/>
      <c r="HH146" s="21"/>
      <c r="HI146" s="21"/>
      <c r="HJ146" s="21"/>
      <c r="HK146" s="21"/>
      <c r="HL146" s="21"/>
      <c r="HM146" s="21"/>
      <c r="HN146" s="21"/>
      <c r="HO146" s="21"/>
      <c r="HP146" s="21"/>
      <c r="HQ146" s="21"/>
      <c r="HR146" s="21"/>
      <c r="HS146" s="21"/>
      <c r="HT146" s="21"/>
      <c r="HU146" s="21"/>
      <c r="HV146" s="21"/>
      <c r="HW146" s="21"/>
      <c r="HX146" s="21"/>
      <c r="HY146" s="21"/>
      <c r="HZ146" s="21"/>
      <c r="IA146" s="21"/>
      <c r="IB146" s="21"/>
      <c r="IC146" s="21"/>
      <c r="ID146" s="21"/>
      <c r="IE146" s="21"/>
      <c r="IF146" s="21"/>
      <c r="IG146" s="21"/>
      <c r="IH146" s="21"/>
      <c r="II146" s="21"/>
      <c r="IJ146" s="21"/>
      <c r="IK146" s="21"/>
      <c r="IL146" s="21"/>
      <c r="IM146" s="21"/>
      <c r="IN146" s="21"/>
      <c r="IO146" s="21"/>
      <c r="IP146" s="21"/>
      <c r="IQ146" s="21"/>
      <c r="IR146" s="21"/>
      <c r="IS146" s="21"/>
      <c r="IT146" s="21"/>
      <c r="IU146" s="21"/>
      <c r="IV146" s="21"/>
      <c r="IW146" s="21"/>
      <c r="IX146" s="21"/>
      <c r="IY146" s="21"/>
      <c r="IZ146" s="21"/>
      <c r="JA146" s="21"/>
      <c r="JB146" s="21"/>
      <c r="JC146" s="21"/>
      <c r="JD146" s="21"/>
      <c r="JE146" s="21"/>
      <c r="JF146" s="21"/>
      <c r="JG146" s="21"/>
      <c r="JH146" s="21"/>
      <c r="JI146" s="21"/>
      <c r="JJ146" s="21"/>
      <c r="JK146" s="21"/>
      <c r="JL146" s="21"/>
      <c r="JM146" s="21"/>
      <c r="JN146" s="21"/>
      <c r="JO146" s="21"/>
      <c r="JP146" s="21"/>
      <c r="JQ146" s="21"/>
      <c r="JR146" s="21"/>
      <c r="JS146" s="21"/>
      <c r="JT146" s="21"/>
      <c r="JU146" s="21"/>
      <c r="JV146" s="21"/>
      <c r="JW146" s="21"/>
      <c r="JX146" s="21"/>
      <c r="JY146" s="21"/>
      <c r="JZ146" s="21"/>
      <c r="KA146" s="21"/>
      <c r="KB146" s="21"/>
      <c r="KC146" s="21"/>
      <c r="KD146" s="21"/>
      <c r="KE146" s="21"/>
      <c r="KF146" s="21"/>
      <c r="KG146" s="21"/>
      <c r="KH146" s="21"/>
      <c r="KI146" s="21"/>
      <c r="KJ146" s="21"/>
      <c r="KK146" s="21"/>
      <c r="KL146" s="21"/>
      <c r="KM146" s="21"/>
      <c r="KN146" s="21"/>
      <c r="KO146" s="21"/>
      <c r="KP146" s="21"/>
      <c r="KQ146" s="21"/>
      <c r="KR146" s="21"/>
      <c r="KS146" s="21"/>
      <c r="KT146" s="21"/>
      <c r="KU146" s="21"/>
      <c r="KV146" s="21"/>
      <c r="KW146" s="21"/>
      <c r="KX146" s="21"/>
      <c r="KY146" s="21"/>
      <c r="KZ146" s="21"/>
      <c r="LA146" s="21"/>
      <c r="LB146" s="21"/>
      <c r="LC146" s="21"/>
      <c r="LD146" s="21"/>
      <c r="LE146" s="21"/>
      <c r="LF146" s="21"/>
      <c r="LG146" s="21"/>
      <c r="LH146" s="21"/>
      <c r="LI146" s="21"/>
      <c r="LJ146" s="21"/>
      <c r="LK146" s="21"/>
      <c r="LL146" s="21"/>
      <c r="LM146" s="21"/>
      <c r="LN146" s="21"/>
      <c r="LO146" s="21"/>
      <c r="LP146" s="21"/>
      <c r="LQ146" s="21"/>
      <c r="LR146" s="21"/>
      <c r="LS146" s="21"/>
      <c r="LT146" s="21"/>
      <c r="LU146" s="21"/>
      <c r="LV146" s="21"/>
      <c r="LW146" s="21"/>
      <c r="LX146" s="21"/>
      <c r="LY146" s="21"/>
      <c r="LZ146" s="21"/>
      <c r="MA146" s="21"/>
      <c r="MB146" s="21"/>
      <c r="MC146" s="21"/>
      <c r="MD146" s="21"/>
      <c r="ME146" s="21"/>
      <c r="MF146" s="21"/>
      <c r="MG146" s="21"/>
      <c r="MH146" s="21"/>
      <c r="MI146" s="21"/>
      <c r="MJ146" s="21"/>
      <c r="MK146" s="21"/>
      <c r="ML146" s="21"/>
      <c r="MM146" s="21"/>
    </row>
    <row r="147" spans="17:351" x14ac:dyDescent="0.25"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  <c r="EI147" s="21"/>
      <c r="EJ147" s="21"/>
      <c r="EK147" s="21"/>
      <c r="EL147" s="21"/>
      <c r="EM147" s="21"/>
      <c r="EN147" s="21"/>
      <c r="EO147" s="21"/>
      <c r="EP147" s="21"/>
      <c r="EQ147" s="21"/>
      <c r="ER147" s="21"/>
      <c r="ES147" s="21"/>
      <c r="ET147" s="21"/>
      <c r="EU147" s="21"/>
      <c r="EV147" s="21"/>
      <c r="EW147" s="21"/>
      <c r="EX147" s="21"/>
      <c r="EY147" s="21"/>
      <c r="EZ147" s="21"/>
      <c r="FA147" s="21"/>
      <c r="FB147" s="21"/>
      <c r="FC147" s="21"/>
      <c r="FD147" s="21"/>
      <c r="FE147" s="21"/>
      <c r="FF147" s="21"/>
      <c r="FG147" s="21"/>
      <c r="FH147" s="21"/>
      <c r="FI147" s="21"/>
      <c r="FJ147" s="21"/>
      <c r="FK147" s="21"/>
      <c r="FL147" s="21"/>
      <c r="FM147" s="21"/>
      <c r="FN147" s="21"/>
      <c r="FO147" s="21"/>
      <c r="FP147" s="21"/>
      <c r="FQ147" s="21"/>
      <c r="FR147" s="21"/>
      <c r="FS147" s="21"/>
      <c r="FT147" s="21"/>
      <c r="FU147" s="21"/>
      <c r="FV147" s="21"/>
      <c r="FW147" s="21"/>
      <c r="FX147" s="21"/>
      <c r="FY147" s="21"/>
      <c r="FZ147" s="21"/>
      <c r="GA147" s="21"/>
      <c r="GB147" s="21"/>
      <c r="GC147" s="21"/>
      <c r="GD147" s="21"/>
      <c r="GE147" s="21"/>
      <c r="GF147" s="21"/>
      <c r="GG147" s="21"/>
      <c r="GH147" s="21"/>
      <c r="GI147" s="21"/>
      <c r="GJ147" s="21"/>
      <c r="GK147" s="21"/>
      <c r="GL147" s="21"/>
      <c r="GM147" s="21"/>
      <c r="GN147" s="21"/>
      <c r="GO147" s="21"/>
      <c r="GP147" s="21"/>
      <c r="GQ147" s="21"/>
      <c r="GR147" s="21"/>
      <c r="GS147" s="21"/>
      <c r="GT147" s="21"/>
      <c r="GU147" s="21"/>
      <c r="GV147" s="21"/>
      <c r="GW147" s="21"/>
      <c r="GX147" s="21"/>
      <c r="GY147" s="21"/>
      <c r="GZ147" s="21"/>
      <c r="HA147" s="21"/>
      <c r="HB147" s="21"/>
      <c r="HC147" s="21"/>
      <c r="HD147" s="21"/>
      <c r="HE147" s="21"/>
      <c r="HF147" s="21"/>
      <c r="HG147" s="21"/>
      <c r="HH147" s="21"/>
      <c r="HI147" s="21"/>
      <c r="HJ147" s="21"/>
      <c r="HK147" s="21"/>
      <c r="HL147" s="21"/>
      <c r="HM147" s="21"/>
      <c r="HN147" s="21"/>
      <c r="HO147" s="21"/>
      <c r="HP147" s="21"/>
      <c r="HQ147" s="21"/>
      <c r="HR147" s="21"/>
      <c r="HS147" s="21"/>
      <c r="HT147" s="21"/>
      <c r="HU147" s="21"/>
      <c r="HV147" s="21"/>
      <c r="HW147" s="21"/>
      <c r="HX147" s="21"/>
      <c r="HY147" s="21"/>
      <c r="HZ147" s="21"/>
      <c r="IA147" s="21"/>
      <c r="IB147" s="21"/>
      <c r="IC147" s="21"/>
      <c r="ID147" s="21"/>
      <c r="IE147" s="21"/>
      <c r="IF147" s="21"/>
      <c r="IG147" s="21"/>
      <c r="IH147" s="21"/>
      <c r="II147" s="21"/>
      <c r="IJ147" s="21"/>
      <c r="IK147" s="21"/>
      <c r="IL147" s="21"/>
      <c r="IM147" s="21"/>
      <c r="IN147" s="21"/>
      <c r="IO147" s="21"/>
      <c r="IP147" s="21"/>
      <c r="IQ147" s="21"/>
      <c r="IR147" s="21"/>
      <c r="IS147" s="21"/>
      <c r="IT147" s="21"/>
      <c r="IU147" s="21"/>
      <c r="IV147" s="21"/>
      <c r="IW147" s="21"/>
      <c r="IX147" s="21"/>
      <c r="IY147" s="21"/>
      <c r="IZ147" s="21"/>
      <c r="JA147" s="21"/>
      <c r="JB147" s="21"/>
      <c r="JC147" s="21"/>
      <c r="JD147" s="21"/>
      <c r="JE147" s="21"/>
      <c r="JF147" s="21"/>
      <c r="JG147" s="21"/>
      <c r="JH147" s="21"/>
      <c r="JI147" s="21"/>
      <c r="JJ147" s="21"/>
      <c r="JK147" s="21"/>
      <c r="JL147" s="21"/>
      <c r="JM147" s="21"/>
      <c r="JN147" s="21"/>
      <c r="JO147" s="21"/>
      <c r="JP147" s="21"/>
      <c r="JQ147" s="21"/>
      <c r="JR147" s="21"/>
      <c r="JS147" s="21"/>
      <c r="JT147" s="21"/>
      <c r="JU147" s="21"/>
      <c r="JV147" s="21"/>
      <c r="JW147" s="21"/>
      <c r="JX147" s="21"/>
      <c r="JY147" s="21"/>
      <c r="JZ147" s="21"/>
      <c r="KA147" s="21"/>
      <c r="KB147" s="21"/>
      <c r="KC147" s="21"/>
      <c r="KD147" s="21"/>
      <c r="KE147" s="21"/>
      <c r="KF147" s="21"/>
      <c r="KG147" s="21"/>
      <c r="KH147" s="21"/>
      <c r="KI147" s="21"/>
      <c r="KJ147" s="21"/>
      <c r="KK147" s="21"/>
      <c r="KL147" s="21"/>
      <c r="KM147" s="21"/>
      <c r="KN147" s="21"/>
      <c r="KO147" s="21"/>
      <c r="KP147" s="21"/>
      <c r="KQ147" s="21"/>
      <c r="KR147" s="21"/>
      <c r="KS147" s="21"/>
      <c r="KT147" s="21"/>
      <c r="KU147" s="21"/>
      <c r="KV147" s="21"/>
      <c r="KW147" s="21"/>
      <c r="KX147" s="21"/>
      <c r="KY147" s="21"/>
      <c r="KZ147" s="21"/>
      <c r="LA147" s="21"/>
      <c r="LB147" s="21"/>
      <c r="LC147" s="21"/>
      <c r="LD147" s="21"/>
      <c r="LE147" s="21"/>
      <c r="LF147" s="21"/>
      <c r="LG147" s="21"/>
      <c r="LH147" s="21"/>
      <c r="LI147" s="21"/>
      <c r="LJ147" s="21"/>
      <c r="LK147" s="21"/>
      <c r="LL147" s="21"/>
      <c r="LM147" s="21"/>
      <c r="LN147" s="21"/>
      <c r="LO147" s="21"/>
      <c r="LP147" s="21"/>
      <c r="LQ147" s="21"/>
      <c r="LR147" s="21"/>
      <c r="LS147" s="21"/>
      <c r="LT147" s="21"/>
      <c r="LU147" s="21"/>
      <c r="LV147" s="21"/>
      <c r="LW147" s="21"/>
      <c r="LX147" s="21"/>
      <c r="LY147" s="21"/>
      <c r="LZ147" s="21"/>
      <c r="MA147" s="21"/>
      <c r="MB147" s="21"/>
      <c r="MC147" s="21"/>
      <c r="MD147" s="21"/>
      <c r="ME147" s="21"/>
      <c r="MF147" s="21"/>
      <c r="MG147" s="21"/>
      <c r="MH147" s="21"/>
      <c r="MI147" s="21"/>
      <c r="MJ147" s="21"/>
      <c r="MK147" s="21"/>
      <c r="ML147" s="21"/>
      <c r="MM147" s="21"/>
    </row>
    <row r="148" spans="17:351" x14ac:dyDescent="0.25"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/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/>
      <c r="FK148" s="21"/>
      <c r="FL148" s="21"/>
      <c r="FM148" s="21"/>
      <c r="FN148" s="21"/>
      <c r="FO148" s="21"/>
      <c r="FP148" s="21"/>
      <c r="FQ148" s="21"/>
      <c r="FR148" s="21"/>
      <c r="FS148" s="21"/>
      <c r="FT148" s="21"/>
      <c r="FU148" s="21"/>
      <c r="FV148" s="21"/>
      <c r="FW148" s="21"/>
      <c r="FX148" s="21"/>
      <c r="FY148" s="21"/>
      <c r="FZ148" s="21"/>
      <c r="GA148" s="21"/>
      <c r="GB148" s="21"/>
      <c r="GC148" s="21"/>
      <c r="GD148" s="21"/>
      <c r="GE148" s="21"/>
      <c r="GF148" s="21"/>
      <c r="GG148" s="21"/>
      <c r="GH148" s="21"/>
      <c r="GI148" s="21"/>
      <c r="GJ148" s="21"/>
      <c r="GK148" s="21"/>
      <c r="GL148" s="21"/>
      <c r="GM148" s="21"/>
      <c r="GN148" s="21"/>
      <c r="GO148" s="21"/>
      <c r="GP148" s="21"/>
      <c r="GQ148" s="21"/>
      <c r="GR148" s="21"/>
      <c r="GS148" s="21"/>
      <c r="GT148" s="21"/>
      <c r="GU148" s="21"/>
      <c r="GV148" s="21"/>
      <c r="GW148" s="21"/>
      <c r="GX148" s="21"/>
      <c r="GY148" s="21"/>
      <c r="GZ148" s="21"/>
      <c r="HA148" s="21"/>
      <c r="HB148" s="21"/>
      <c r="HC148" s="21"/>
      <c r="HD148" s="21"/>
      <c r="HE148" s="21"/>
      <c r="HF148" s="21"/>
      <c r="HG148" s="21"/>
      <c r="HH148" s="21"/>
      <c r="HI148" s="21"/>
      <c r="HJ148" s="21"/>
      <c r="HK148" s="21"/>
      <c r="HL148" s="21"/>
      <c r="HM148" s="21"/>
      <c r="HN148" s="21"/>
      <c r="HO148" s="21"/>
      <c r="HP148" s="21"/>
      <c r="HQ148" s="21"/>
      <c r="HR148" s="21"/>
      <c r="HS148" s="21"/>
      <c r="HT148" s="21"/>
      <c r="HU148" s="21"/>
      <c r="HV148" s="21"/>
      <c r="HW148" s="21"/>
      <c r="HX148" s="21"/>
      <c r="HY148" s="21"/>
      <c r="HZ148" s="21"/>
      <c r="IA148" s="21"/>
      <c r="IB148" s="21"/>
      <c r="IC148" s="21"/>
      <c r="ID148" s="21"/>
      <c r="IE148" s="21"/>
      <c r="IF148" s="21"/>
      <c r="IG148" s="21"/>
      <c r="IH148" s="21"/>
      <c r="II148" s="21"/>
      <c r="IJ148" s="21"/>
      <c r="IK148" s="21"/>
      <c r="IL148" s="21"/>
      <c r="IM148" s="21"/>
      <c r="IN148" s="21"/>
      <c r="IO148" s="21"/>
      <c r="IP148" s="21"/>
      <c r="IQ148" s="21"/>
      <c r="IR148" s="21"/>
      <c r="IS148" s="21"/>
      <c r="IT148" s="21"/>
      <c r="IU148" s="21"/>
      <c r="IV148" s="21"/>
      <c r="IW148" s="21"/>
      <c r="IX148" s="21"/>
      <c r="IY148" s="21"/>
      <c r="IZ148" s="21"/>
      <c r="JA148" s="21"/>
      <c r="JB148" s="21"/>
      <c r="JC148" s="21"/>
      <c r="JD148" s="21"/>
      <c r="JE148" s="21"/>
      <c r="JF148" s="21"/>
      <c r="JG148" s="21"/>
      <c r="JH148" s="21"/>
      <c r="JI148" s="21"/>
      <c r="JJ148" s="21"/>
      <c r="JK148" s="21"/>
      <c r="JL148" s="21"/>
      <c r="JM148" s="21"/>
      <c r="JN148" s="21"/>
      <c r="JO148" s="21"/>
      <c r="JP148" s="21"/>
      <c r="JQ148" s="21"/>
      <c r="JR148" s="21"/>
      <c r="JS148" s="21"/>
      <c r="JT148" s="21"/>
      <c r="JU148" s="21"/>
      <c r="JV148" s="21"/>
      <c r="JW148" s="21"/>
      <c r="JX148" s="21"/>
      <c r="JY148" s="21"/>
      <c r="JZ148" s="21"/>
      <c r="KA148" s="21"/>
      <c r="KB148" s="21"/>
      <c r="KC148" s="21"/>
      <c r="KD148" s="21"/>
      <c r="KE148" s="21"/>
      <c r="KF148" s="21"/>
      <c r="KG148" s="21"/>
      <c r="KH148" s="21"/>
      <c r="KI148" s="21"/>
      <c r="KJ148" s="21"/>
      <c r="KK148" s="21"/>
      <c r="KL148" s="21"/>
      <c r="KM148" s="21"/>
      <c r="KN148" s="21"/>
      <c r="KO148" s="21"/>
      <c r="KP148" s="21"/>
      <c r="KQ148" s="21"/>
      <c r="KR148" s="21"/>
      <c r="KS148" s="21"/>
      <c r="KT148" s="21"/>
      <c r="KU148" s="21"/>
      <c r="KV148" s="21"/>
      <c r="KW148" s="21"/>
      <c r="KX148" s="21"/>
      <c r="KY148" s="21"/>
      <c r="KZ148" s="21"/>
      <c r="LA148" s="21"/>
      <c r="LB148" s="21"/>
      <c r="LC148" s="21"/>
      <c r="LD148" s="21"/>
      <c r="LE148" s="21"/>
      <c r="LF148" s="21"/>
      <c r="LG148" s="21"/>
      <c r="LH148" s="21"/>
      <c r="LI148" s="21"/>
      <c r="LJ148" s="21"/>
      <c r="LK148" s="21"/>
      <c r="LL148" s="21"/>
      <c r="LM148" s="21"/>
      <c r="LN148" s="21"/>
      <c r="LO148" s="21"/>
      <c r="LP148" s="21"/>
      <c r="LQ148" s="21"/>
      <c r="LR148" s="21"/>
      <c r="LS148" s="21"/>
      <c r="LT148" s="21"/>
      <c r="LU148" s="21"/>
      <c r="LV148" s="21"/>
      <c r="LW148" s="21"/>
      <c r="LX148" s="21"/>
      <c r="LY148" s="21"/>
      <c r="LZ148" s="21"/>
      <c r="MA148" s="21"/>
      <c r="MB148" s="21"/>
      <c r="MC148" s="21"/>
      <c r="MD148" s="21"/>
      <c r="ME148" s="21"/>
      <c r="MF148" s="21"/>
      <c r="MG148" s="21"/>
      <c r="MH148" s="21"/>
      <c r="MI148" s="21"/>
      <c r="MJ148" s="21"/>
      <c r="MK148" s="21"/>
      <c r="ML148" s="21"/>
      <c r="MM148" s="21"/>
    </row>
    <row r="149" spans="17:351" x14ac:dyDescent="0.25"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/>
      <c r="EM149" s="21"/>
      <c r="EN149" s="21"/>
      <c r="EO149" s="21"/>
      <c r="EP149" s="21"/>
      <c r="EQ149" s="21"/>
      <c r="ER149" s="21"/>
      <c r="ES149" s="21"/>
      <c r="ET149" s="21"/>
      <c r="EU149" s="21"/>
      <c r="EV149" s="21"/>
      <c r="EW149" s="21"/>
      <c r="EX149" s="21"/>
      <c r="EY149" s="21"/>
      <c r="EZ149" s="21"/>
      <c r="FA149" s="21"/>
      <c r="FB149" s="21"/>
      <c r="FC149" s="21"/>
      <c r="FD149" s="21"/>
      <c r="FE149" s="21"/>
      <c r="FF149" s="21"/>
      <c r="FG149" s="21"/>
      <c r="FH149" s="21"/>
      <c r="FI149" s="21"/>
      <c r="FJ149" s="21"/>
      <c r="FK149" s="21"/>
      <c r="FL149" s="21"/>
      <c r="FM149" s="21"/>
      <c r="FN149" s="21"/>
      <c r="FO149" s="21"/>
      <c r="FP149" s="21"/>
      <c r="FQ149" s="21"/>
      <c r="FR149" s="21"/>
      <c r="FS149" s="21"/>
      <c r="FT149" s="21"/>
      <c r="FU149" s="21"/>
      <c r="FV149" s="21"/>
      <c r="FW149" s="21"/>
      <c r="FX149" s="21"/>
      <c r="FY149" s="21"/>
      <c r="FZ149" s="21"/>
      <c r="GA149" s="21"/>
      <c r="GB149" s="21"/>
      <c r="GC149" s="21"/>
      <c r="GD149" s="21"/>
      <c r="GE149" s="21"/>
      <c r="GF149" s="21"/>
      <c r="GG149" s="21"/>
      <c r="GH149" s="21"/>
      <c r="GI149" s="21"/>
      <c r="GJ149" s="21"/>
      <c r="GK149" s="21"/>
      <c r="GL149" s="21"/>
      <c r="GM149" s="21"/>
      <c r="GN149" s="21"/>
      <c r="GO149" s="21"/>
      <c r="GP149" s="21"/>
      <c r="GQ149" s="21"/>
      <c r="GR149" s="21"/>
      <c r="GS149" s="21"/>
      <c r="GT149" s="21"/>
      <c r="GU149" s="21"/>
      <c r="GV149" s="21"/>
      <c r="GW149" s="21"/>
      <c r="GX149" s="21"/>
      <c r="GY149" s="21"/>
      <c r="GZ149" s="21"/>
      <c r="HA149" s="21"/>
      <c r="HB149" s="21"/>
      <c r="HC149" s="21"/>
      <c r="HD149" s="21"/>
      <c r="HE149" s="21"/>
      <c r="HF149" s="21"/>
      <c r="HG149" s="21"/>
      <c r="HH149" s="21"/>
      <c r="HI149" s="21"/>
      <c r="HJ149" s="21"/>
      <c r="HK149" s="21"/>
      <c r="HL149" s="21"/>
      <c r="HM149" s="21"/>
      <c r="HN149" s="21"/>
      <c r="HO149" s="21"/>
      <c r="HP149" s="21"/>
      <c r="HQ149" s="21"/>
      <c r="HR149" s="21"/>
      <c r="HS149" s="21"/>
      <c r="HT149" s="21"/>
      <c r="HU149" s="21"/>
      <c r="HV149" s="21"/>
      <c r="HW149" s="21"/>
      <c r="HX149" s="21"/>
      <c r="HY149" s="21"/>
      <c r="HZ149" s="21"/>
      <c r="IA149" s="21"/>
      <c r="IB149" s="21"/>
      <c r="IC149" s="21"/>
      <c r="ID149" s="21"/>
      <c r="IE149" s="21"/>
      <c r="IF149" s="21"/>
      <c r="IG149" s="21"/>
      <c r="IH149" s="21"/>
      <c r="II149" s="21"/>
      <c r="IJ149" s="21"/>
      <c r="IK149" s="21"/>
      <c r="IL149" s="21"/>
      <c r="IM149" s="21"/>
      <c r="IN149" s="21"/>
      <c r="IO149" s="21"/>
      <c r="IP149" s="21"/>
      <c r="IQ149" s="21"/>
      <c r="IR149" s="21"/>
      <c r="IS149" s="21"/>
      <c r="IT149" s="21"/>
      <c r="IU149" s="21"/>
      <c r="IV149" s="21"/>
      <c r="IW149" s="21"/>
      <c r="IX149" s="21"/>
      <c r="IY149" s="21"/>
      <c r="IZ149" s="21"/>
      <c r="JA149" s="21"/>
      <c r="JB149" s="21"/>
      <c r="JC149" s="21"/>
      <c r="JD149" s="21"/>
      <c r="JE149" s="21"/>
      <c r="JF149" s="21"/>
      <c r="JG149" s="21"/>
      <c r="JH149" s="21"/>
      <c r="JI149" s="21"/>
      <c r="JJ149" s="21"/>
      <c r="JK149" s="21"/>
      <c r="JL149" s="21"/>
      <c r="JM149" s="21"/>
      <c r="JN149" s="21"/>
      <c r="JO149" s="21"/>
      <c r="JP149" s="21"/>
      <c r="JQ149" s="21"/>
      <c r="JR149" s="21"/>
      <c r="JS149" s="21"/>
      <c r="JT149" s="21"/>
      <c r="JU149" s="21"/>
      <c r="JV149" s="21"/>
      <c r="JW149" s="21"/>
      <c r="JX149" s="21"/>
      <c r="JY149" s="21"/>
      <c r="JZ149" s="21"/>
      <c r="KA149" s="21"/>
      <c r="KB149" s="21"/>
      <c r="KC149" s="21"/>
      <c r="KD149" s="21"/>
      <c r="KE149" s="21"/>
      <c r="KF149" s="21"/>
      <c r="KG149" s="21"/>
      <c r="KH149" s="21"/>
      <c r="KI149" s="21"/>
      <c r="KJ149" s="21"/>
      <c r="KK149" s="21"/>
      <c r="KL149" s="21"/>
      <c r="KM149" s="21"/>
      <c r="KN149" s="21"/>
      <c r="KO149" s="21"/>
      <c r="KP149" s="21"/>
      <c r="KQ149" s="21"/>
      <c r="KR149" s="21"/>
      <c r="KS149" s="21"/>
      <c r="KT149" s="21"/>
      <c r="KU149" s="21"/>
      <c r="KV149" s="21"/>
      <c r="KW149" s="21"/>
      <c r="KX149" s="21"/>
      <c r="KY149" s="21"/>
      <c r="KZ149" s="21"/>
      <c r="LA149" s="21"/>
      <c r="LB149" s="21"/>
      <c r="LC149" s="21"/>
      <c r="LD149" s="21"/>
      <c r="LE149" s="21"/>
      <c r="LF149" s="21"/>
      <c r="LG149" s="21"/>
      <c r="LH149" s="21"/>
      <c r="LI149" s="21"/>
      <c r="LJ149" s="21"/>
      <c r="LK149" s="21"/>
      <c r="LL149" s="21"/>
      <c r="LM149" s="21"/>
      <c r="LN149" s="21"/>
      <c r="LO149" s="21"/>
      <c r="LP149" s="21"/>
      <c r="LQ149" s="21"/>
      <c r="LR149" s="21"/>
      <c r="LS149" s="21"/>
      <c r="LT149" s="21"/>
      <c r="LU149" s="21"/>
      <c r="LV149" s="21"/>
      <c r="LW149" s="21"/>
      <c r="LX149" s="21"/>
      <c r="LY149" s="21"/>
      <c r="LZ149" s="21"/>
      <c r="MA149" s="21"/>
      <c r="MB149" s="21"/>
      <c r="MC149" s="21"/>
      <c r="MD149" s="21"/>
      <c r="ME149" s="21"/>
      <c r="MF149" s="21"/>
      <c r="MG149" s="21"/>
      <c r="MH149" s="21"/>
      <c r="MI149" s="21"/>
      <c r="MJ149" s="21"/>
      <c r="MK149" s="21"/>
      <c r="ML149" s="21"/>
      <c r="MM149" s="21"/>
    </row>
    <row r="150" spans="17:351" x14ac:dyDescent="0.25"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/>
      <c r="EM150" s="21"/>
      <c r="EN150" s="21"/>
      <c r="EO150" s="21"/>
      <c r="EP150" s="21"/>
      <c r="EQ150" s="21"/>
      <c r="ER150" s="21"/>
      <c r="ES150" s="21"/>
      <c r="ET150" s="21"/>
      <c r="EU150" s="21"/>
      <c r="EV150" s="21"/>
      <c r="EW150" s="21"/>
      <c r="EX150" s="21"/>
      <c r="EY150" s="21"/>
      <c r="EZ150" s="21"/>
      <c r="FA150" s="21"/>
      <c r="FB150" s="21"/>
      <c r="FC150" s="21"/>
      <c r="FD150" s="21"/>
      <c r="FE150" s="21"/>
      <c r="FF150" s="21"/>
      <c r="FG150" s="21"/>
      <c r="FH150" s="21"/>
      <c r="FI150" s="21"/>
      <c r="FJ150" s="21"/>
      <c r="FK150" s="21"/>
      <c r="FL150" s="21"/>
      <c r="FM150" s="21"/>
      <c r="FN150" s="21"/>
      <c r="FO150" s="21"/>
      <c r="FP150" s="21"/>
      <c r="FQ150" s="21"/>
      <c r="FR150" s="21"/>
      <c r="FS150" s="21"/>
      <c r="FT150" s="21"/>
      <c r="FU150" s="21"/>
      <c r="FV150" s="21"/>
      <c r="FW150" s="21"/>
      <c r="FX150" s="21"/>
      <c r="FY150" s="21"/>
      <c r="FZ150" s="21"/>
      <c r="GA150" s="21"/>
      <c r="GB150" s="21"/>
      <c r="GC150" s="21"/>
      <c r="GD150" s="21"/>
      <c r="GE150" s="21"/>
      <c r="GF150" s="21"/>
      <c r="GG150" s="21"/>
      <c r="GH150" s="21"/>
      <c r="GI150" s="21"/>
      <c r="GJ150" s="21"/>
      <c r="GK150" s="21"/>
      <c r="GL150" s="21"/>
      <c r="GM150" s="21"/>
      <c r="GN150" s="21"/>
      <c r="GO150" s="21"/>
      <c r="GP150" s="21"/>
      <c r="GQ150" s="21"/>
      <c r="GR150" s="21"/>
      <c r="GS150" s="21"/>
      <c r="GT150" s="21"/>
      <c r="GU150" s="21"/>
      <c r="GV150" s="21"/>
      <c r="GW150" s="21"/>
      <c r="GX150" s="21"/>
      <c r="GY150" s="21"/>
      <c r="GZ150" s="21"/>
      <c r="HA150" s="21"/>
      <c r="HB150" s="21"/>
      <c r="HC150" s="21"/>
      <c r="HD150" s="21"/>
      <c r="HE150" s="21"/>
      <c r="HF150" s="21"/>
      <c r="HG150" s="21"/>
      <c r="HH150" s="21"/>
      <c r="HI150" s="21"/>
      <c r="HJ150" s="21"/>
      <c r="HK150" s="21"/>
      <c r="HL150" s="21"/>
      <c r="HM150" s="21"/>
      <c r="HN150" s="21"/>
      <c r="HO150" s="21"/>
      <c r="HP150" s="21"/>
      <c r="HQ150" s="21"/>
      <c r="HR150" s="21"/>
      <c r="HS150" s="21"/>
      <c r="HT150" s="21"/>
      <c r="HU150" s="21"/>
      <c r="HV150" s="21"/>
      <c r="HW150" s="21"/>
      <c r="HX150" s="21"/>
      <c r="HY150" s="21"/>
      <c r="HZ150" s="21"/>
      <c r="IA150" s="21"/>
      <c r="IB150" s="21"/>
      <c r="IC150" s="21"/>
      <c r="ID150" s="21"/>
      <c r="IE150" s="21"/>
      <c r="IF150" s="21"/>
      <c r="IG150" s="21"/>
      <c r="IH150" s="21"/>
      <c r="II150" s="21"/>
      <c r="IJ150" s="21"/>
      <c r="IK150" s="21"/>
      <c r="IL150" s="21"/>
      <c r="IM150" s="21"/>
      <c r="IN150" s="21"/>
      <c r="IO150" s="21"/>
      <c r="IP150" s="21"/>
      <c r="IQ150" s="21"/>
      <c r="IR150" s="21"/>
      <c r="IS150" s="21"/>
      <c r="IT150" s="21"/>
      <c r="IU150" s="21"/>
      <c r="IV150" s="21"/>
      <c r="IW150" s="21"/>
      <c r="IX150" s="21"/>
      <c r="IY150" s="21"/>
      <c r="IZ150" s="21"/>
      <c r="JA150" s="21"/>
      <c r="JB150" s="21"/>
      <c r="JC150" s="21"/>
      <c r="JD150" s="21"/>
      <c r="JE150" s="21"/>
      <c r="JF150" s="21"/>
      <c r="JG150" s="21"/>
      <c r="JH150" s="21"/>
      <c r="JI150" s="21"/>
      <c r="JJ150" s="21"/>
      <c r="JK150" s="21"/>
      <c r="JL150" s="21"/>
      <c r="JM150" s="21"/>
      <c r="JN150" s="21"/>
      <c r="JO150" s="21"/>
      <c r="JP150" s="21"/>
      <c r="JQ150" s="21"/>
      <c r="JR150" s="21"/>
      <c r="JS150" s="21"/>
      <c r="JT150" s="21"/>
      <c r="JU150" s="21"/>
      <c r="JV150" s="21"/>
      <c r="JW150" s="21"/>
      <c r="JX150" s="21"/>
      <c r="JY150" s="21"/>
      <c r="JZ150" s="21"/>
      <c r="KA150" s="21"/>
      <c r="KB150" s="21"/>
      <c r="KC150" s="21"/>
      <c r="KD150" s="21"/>
      <c r="KE150" s="21"/>
      <c r="KF150" s="21"/>
      <c r="KG150" s="21"/>
      <c r="KH150" s="21"/>
      <c r="KI150" s="21"/>
      <c r="KJ150" s="21"/>
      <c r="KK150" s="21"/>
      <c r="KL150" s="21"/>
      <c r="KM150" s="21"/>
      <c r="KN150" s="21"/>
      <c r="KO150" s="21"/>
      <c r="KP150" s="21"/>
      <c r="KQ150" s="21"/>
      <c r="KR150" s="21"/>
      <c r="KS150" s="21"/>
      <c r="KT150" s="21"/>
      <c r="KU150" s="21"/>
      <c r="KV150" s="21"/>
      <c r="KW150" s="21"/>
      <c r="KX150" s="21"/>
      <c r="KY150" s="21"/>
      <c r="KZ150" s="21"/>
      <c r="LA150" s="21"/>
      <c r="LB150" s="21"/>
      <c r="LC150" s="21"/>
      <c r="LD150" s="21"/>
      <c r="LE150" s="21"/>
      <c r="LF150" s="21"/>
      <c r="LG150" s="21"/>
      <c r="LH150" s="21"/>
      <c r="LI150" s="21"/>
      <c r="LJ150" s="21"/>
      <c r="LK150" s="21"/>
      <c r="LL150" s="21"/>
      <c r="LM150" s="21"/>
      <c r="LN150" s="21"/>
      <c r="LO150" s="21"/>
      <c r="LP150" s="21"/>
      <c r="LQ150" s="21"/>
      <c r="LR150" s="21"/>
      <c r="LS150" s="21"/>
      <c r="LT150" s="21"/>
      <c r="LU150" s="21"/>
      <c r="LV150" s="21"/>
      <c r="LW150" s="21"/>
      <c r="LX150" s="21"/>
      <c r="LY150" s="21"/>
      <c r="LZ150" s="21"/>
      <c r="MA150" s="21"/>
      <c r="MB150" s="21"/>
      <c r="MC150" s="21"/>
      <c r="MD150" s="21"/>
      <c r="ME150" s="21"/>
      <c r="MF150" s="21"/>
      <c r="MG150" s="21"/>
      <c r="MH150" s="21"/>
      <c r="MI150" s="21"/>
      <c r="MJ150" s="21"/>
      <c r="MK150" s="21"/>
      <c r="ML150" s="21"/>
      <c r="MM150" s="21"/>
    </row>
    <row r="151" spans="17:351" x14ac:dyDescent="0.25"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/>
      <c r="EM151" s="21"/>
      <c r="EN151" s="21"/>
      <c r="EO151" s="21"/>
      <c r="EP151" s="21"/>
      <c r="EQ151" s="21"/>
      <c r="ER151" s="21"/>
      <c r="ES151" s="21"/>
      <c r="ET151" s="21"/>
      <c r="EU151" s="21"/>
      <c r="EV151" s="21"/>
      <c r="EW151" s="21"/>
      <c r="EX151" s="21"/>
      <c r="EY151" s="21"/>
      <c r="EZ151" s="21"/>
      <c r="FA151" s="21"/>
      <c r="FB151" s="21"/>
      <c r="FC151" s="21"/>
      <c r="FD151" s="21"/>
      <c r="FE151" s="21"/>
      <c r="FF151" s="21"/>
      <c r="FG151" s="21"/>
      <c r="FH151" s="21"/>
      <c r="FI151" s="21"/>
      <c r="FJ151" s="21"/>
      <c r="FK151" s="21"/>
      <c r="FL151" s="21"/>
      <c r="FM151" s="21"/>
      <c r="FN151" s="21"/>
      <c r="FO151" s="21"/>
      <c r="FP151" s="21"/>
      <c r="FQ151" s="21"/>
      <c r="FR151" s="21"/>
      <c r="FS151" s="21"/>
      <c r="FT151" s="21"/>
      <c r="FU151" s="21"/>
      <c r="FV151" s="21"/>
      <c r="FW151" s="21"/>
      <c r="FX151" s="21"/>
      <c r="FY151" s="21"/>
      <c r="FZ151" s="21"/>
      <c r="GA151" s="21"/>
      <c r="GB151" s="21"/>
      <c r="GC151" s="21"/>
      <c r="GD151" s="21"/>
      <c r="GE151" s="21"/>
      <c r="GF151" s="21"/>
      <c r="GG151" s="21"/>
      <c r="GH151" s="21"/>
      <c r="GI151" s="21"/>
      <c r="GJ151" s="21"/>
      <c r="GK151" s="21"/>
      <c r="GL151" s="21"/>
      <c r="GM151" s="21"/>
      <c r="GN151" s="21"/>
      <c r="GO151" s="21"/>
      <c r="GP151" s="21"/>
      <c r="GQ151" s="21"/>
      <c r="GR151" s="21"/>
      <c r="GS151" s="21"/>
      <c r="GT151" s="21"/>
      <c r="GU151" s="21"/>
      <c r="GV151" s="21"/>
      <c r="GW151" s="21"/>
      <c r="GX151" s="21"/>
      <c r="GY151" s="21"/>
      <c r="GZ151" s="21"/>
      <c r="HA151" s="21"/>
      <c r="HB151" s="21"/>
      <c r="HC151" s="21"/>
      <c r="HD151" s="21"/>
      <c r="HE151" s="21"/>
      <c r="HF151" s="21"/>
      <c r="HG151" s="21"/>
      <c r="HH151" s="21"/>
      <c r="HI151" s="21"/>
      <c r="HJ151" s="21"/>
      <c r="HK151" s="21"/>
      <c r="HL151" s="21"/>
      <c r="HM151" s="21"/>
      <c r="HN151" s="21"/>
      <c r="HO151" s="21"/>
      <c r="HP151" s="21"/>
      <c r="HQ151" s="21"/>
      <c r="HR151" s="21"/>
      <c r="HS151" s="21"/>
      <c r="HT151" s="21"/>
      <c r="HU151" s="21"/>
      <c r="HV151" s="21"/>
      <c r="HW151" s="21"/>
      <c r="HX151" s="21"/>
      <c r="HY151" s="21"/>
      <c r="HZ151" s="21"/>
      <c r="IA151" s="21"/>
      <c r="IB151" s="21"/>
      <c r="IC151" s="21"/>
      <c r="ID151" s="21"/>
      <c r="IE151" s="21"/>
      <c r="IF151" s="21"/>
      <c r="IG151" s="21"/>
      <c r="IH151" s="21"/>
      <c r="II151" s="21"/>
      <c r="IJ151" s="21"/>
      <c r="IK151" s="21"/>
      <c r="IL151" s="21"/>
      <c r="IM151" s="21"/>
      <c r="IN151" s="21"/>
      <c r="IO151" s="21"/>
      <c r="IP151" s="21"/>
      <c r="IQ151" s="21"/>
      <c r="IR151" s="21"/>
      <c r="IS151" s="21"/>
      <c r="IT151" s="21"/>
      <c r="IU151" s="21"/>
      <c r="IV151" s="21"/>
      <c r="IW151" s="21"/>
      <c r="IX151" s="21"/>
      <c r="IY151" s="21"/>
      <c r="IZ151" s="21"/>
      <c r="JA151" s="21"/>
      <c r="JB151" s="21"/>
      <c r="JC151" s="21"/>
      <c r="JD151" s="21"/>
      <c r="JE151" s="21"/>
      <c r="JF151" s="21"/>
      <c r="JG151" s="21"/>
      <c r="JH151" s="21"/>
      <c r="JI151" s="21"/>
      <c r="JJ151" s="21"/>
      <c r="JK151" s="21"/>
      <c r="JL151" s="21"/>
      <c r="JM151" s="21"/>
      <c r="JN151" s="21"/>
      <c r="JO151" s="21"/>
      <c r="JP151" s="21"/>
      <c r="JQ151" s="21"/>
      <c r="JR151" s="21"/>
      <c r="JS151" s="21"/>
      <c r="JT151" s="21"/>
      <c r="JU151" s="21"/>
      <c r="JV151" s="21"/>
      <c r="JW151" s="21"/>
      <c r="JX151" s="21"/>
      <c r="JY151" s="21"/>
      <c r="JZ151" s="21"/>
      <c r="KA151" s="21"/>
      <c r="KB151" s="21"/>
      <c r="KC151" s="21"/>
      <c r="KD151" s="21"/>
      <c r="KE151" s="21"/>
      <c r="KF151" s="21"/>
      <c r="KG151" s="21"/>
      <c r="KH151" s="21"/>
      <c r="KI151" s="21"/>
      <c r="KJ151" s="21"/>
      <c r="KK151" s="21"/>
      <c r="KL151" s="21"/>
      <c r="KM151" s="21"/>
      <c r="KN151" s="21"/>
      <c r="KO151" s="21"/>
      <c r="KP151" s="21"/>
      <c r="KQ151" s="21"/>
      <c r="KR151" s="21"/>
      <c r="KS151" s="21"/>
      <c r="KT151" s="21"/>
      <c r="KU151" s="21"/>
      <c r="KV151" s="21"/>
      <c r="KW151" s="21"/>
      <c r="KX151" s="21"/>
      <c r="KY151" s="21"/>
      <c r="KZ151" s="21"/>
      <c r="LA151" s="21"/>
      <c r="LB151" s="21"/>
      <c r="LC151" s="21"/>
      <c r="LD151" s="21"/>
      <c r="LE151" s="21"/>
      <c r="LF151" s="21"/>
      <c r="LG151" s="21"/>
      <c r="LH151" s="21"/>
      <c r="LI151" s="21"/>
      <c r="LJ151" s="21"/>
      <c r="LK151" s="21"/>
      <c r="LL151" s="21"/>
      <c r="LM151" s="21"/>
      <c r="LN151" s="21"/>
      <c r="LO151" s="21"/>
      <c r="LP151" s="21"/>
      <c r="LQ151" s="21"/>
      <c r="LR151" s="21"/>
      <c r="LS151" s="21"/>
      <c r="LT151" s="21"/>
      <c r="LU151" s="21"/>
      <c r="LV151" s="21"/>
      <c r="LW151" s="21"/>
      <c r="LX151" s="21"/>
      <c r="LY151" s="21"/>
      <c r="LZ151" s="21"/>
      <c r="MA151" s="21"/>
      <c r="MB151" s="21"/>
      <c r="MC151" s="21"/>
      <c r="MD151" s="21"/>
      <c r="ME151" s="21"/>
      <c r="MF151" s="21"/>
      <c r="MG151" s="21"/>
      <c r="MH151" s="21"/>
      <c r="MI151" s="21"/>
      <c r="MJ151" s="21"/>
      <c r="MK151" s="21"/>
      <c r="ML151" s="21"/>
      <c r="MM151" s="21"/>
    </row>
    <row r="152" spans="17:351" x14ac:dyDescent="0.25"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  <c r="EI152" s="21"/>
      <c r="EJ152" s="21"/>
      <c r="EK152" s="21"/>
      <c r="EL152" s="21"/>
      <c r="EM152" s="21"/>
      <c r="EN152" s="21"/>
      <c r="EO152" s="21"/>
      <c r="EP152" s="21"/>
      <c r="EQ152" s="21"/>
      <c r="ER152" s="21"/>
      <c r="ES152" s="21"/>
      <c r="ET152" s="21"/>
      <c r="EU152" s="21"/>
      <c r="EV152" s="21"/>
      <c r="EW152" s="21"/>
      <c r="EX152" s="21"/>
      <c r="EY152" s="21"/>
      <c r="EZ152" s="21"/>
      <c r="FA152" s="21"/>
      <c r="FB152" s="21"/>
      <c r="FC152" s="21"/>
      <c r="FD152" s="21"/>
      <c r="FE152" s="21"/>
      <c r="FF152" s="21"/>
      <c r="FG152" s="21"/>
      <c r="FH152" s="21"/>
      <c r="FI152" s="21"/>
      <c r="FJ152" s="21"/>
      <c r="FK152" s="21"/>
      <c r="FL152" s="21"/>
      <c r="FM152" s="21"/>
      <c r="FN152" s="21"/>
      <c r="FO152" s="21"/>
      <c r="FP152" s="21"/>
      <c r="FQ152" s="21"/>
      <c r="FR152" s="21"/>
      <c r="FS152" s="21"/>
      <c r="FT152" s="21"/>
      <c r="FU152" s="21"/>
      <c r="FV152" s="21"/>
      <c r="FW152" s="21"/>
      <c r="FX152" s="21"/>
      <c r="FY152" s="21"/>
      <c r="FZ152" s="21"/>
      <c r="GA152" s="21"/>
      <c r="GB152" s="21"/>
      <c r="GC152" s="21"/>
      <c r="GD152" s="21"/>
      <c r="GE152" s="21"/>
      <c r="GF152" s="21"/>
      <c r="GG152" s="21"/>
      <c r="GH152" s="21"/>
      <c r="GI152" s="21"/>
      <c r="GJ152" s="21"/>
      <c r="GK152" s="21"/>
      <c r="GL152" s="21"/>
      <c r="GM152" s="21"/>
      <c r="GN152" s="21"/>
      <c r="GO152" s="21"/>
      <c r="GP152" s="21"/>
      <c r="GQ152" s="21"/>
      <c r="GR152" s="21"/>
      <c r="GS152" s="21"/>
      <c r="GT152" s="21"/>
      <c r="GU152" s="21"/>
      <c r="GV152" s="21"/>
      <c r="GW152" s="21"/>
      <c r="GX152" s="21"/>
      <c r="GY152" s="21"/>
      <c r="GZ152" s="21"/>
      <c r="HA152" s="21"/>
      <c r="HB152" s="21"/>
      <c r="HC152" s="21"/>
      <c r="HD152" s="21"/>
      <c r="HE152" s="21"/>
      <c r="HF152" s="21"/>
      <c r="HG152" s="21"/>
      <c r="HH152" s="21"/>
      <c r="HI152" s="21"/>
      <c r="HJ152" s="21"/>
      <c r="HK152" s="21"/>
      <c r="HL152" s="21"/>
      <c r="HM152" s="21"/>
      <c r="HN152" s="21"/>
      <c r="HO152" s="21"/>
      <c r="HP152" s="21"/>
      <c r="HQ152" s="21"/>
      <c r="HR152" s="21"/>
      <c r="HS152" s="21"/>
      <c r="HT152" s="21"/>
      <c r="HU152" s="21"/>
      <c r="HV152" s="21"/>
      <c r="HW152" s="21"/>
      <c r="HX152" s="21"/>
      <c r="HY152" s="21"/>
      <c r="HZ152" s="21"/>
      <c r="IA152" s="21"/>
      <c r="IB152" s="21"/>
      <c r="IC152" s="21"/>
      <c r="ID152" s="21"/>
      <c r="IE152" s="21"/>
      <c r="IF152" s="21"/>
      <c r="IG152" s="21"/>
      <c r="IH152" s="21"/>
      <c r="II152" s="21"/>
      <c r="IJ152" s="21"/>
      <c r="IK152" s="21"/>
      <c r="IL152" s="21"/>
      <c r="IM152" s="21"/>
      <c r="IN152" s="21"/>
      <c r="IO152" s="21"/>
      <c r="IP152" s="21"/>
      <c r="IQ152" s="21"/>
      <c r="IR152" s="21"/>
      <c r="IS152" s="21"/>
      <c r="IT152" s="21"/>
      <c r="IU152" s="21"/>
      <c r="IV152" s="21"/>
      <c r="IW152" s="21"/>
      <c r="IX152" s="21"/>
      <c r="IY152" s="21"/>
      <c r="IZ152" s="21"/>
      <c r="JA152" s="21"/>
      <c r="JB152" s="21"/>
      <c r="JC152" s="21"/>
      <c r="JD152" s="21"/>
      <c r="JE152" s="21"/>
      <c r="JF152" s="21"/>
      <c r="JG152" s="21"/>
      <c r="JH152" s="21"/>
      <c r="JI152" s="21"/>
      <c r="JJ152" s="21"/>
      <c r="JK152" s="21"/>
      <c r="JL152" s="21"/>
      <c r="JM152" s="21"/>
      <c r="JN152" s="21"/>
      <c r="JO152" s="21"/>
      <c r="JP152" s="21"/>
      <c r="JQ152" s="21"/>
      <c r="JR152" s="21"/>
      <c r="JS152" s="21"/>
      <c r="JT152" s="21"/>
      <c r="JU152" s="21"/>
      <c r="JV152" s="21"/>
      <c r="JW152" s="21"/>
      <c r="JX152" s="21"/>
      <c r="JY152" s="21"/>
      <c r="JZ152" s="21"/>
      <c r="KA152" s="21"/>
      <c r="KB152" s="21"/>
      <c r="KC152" s="21"/>
      <c r="KD152" s="21"/>
      <c r="KE152" s="21"/>
      <c r="KF152" s="21"/>
      <c r="KG152" s="21"/>
      <c r="KH152" s="21"/>
      <c r="KI152" s="21"/>
      <c r="KJ152" s="21"/>
      <c r="KK152" s="21"/>
      <c r="KL152" s="21"/>
      <c r="KM152" s="21"/>
      <c r="KN152" s="21"/>
      <c r="KO152" s="21"/>
      <c r="KP152" s="21"/>
      <c r="KQ152" s="21"/>
      <c r="KR152" s="21"/>
      <c r="KS152" s="21"/>
      <c r="KT152" s="21"/>
      <c r="KU152" s="21"/>
      <c r="KV152" s="21"/>
      <c r="KW152" s="21"/>
      <c r="KX152" s="21"/>
      <c r="KY152" s="21"/>
      <c r="KZ152" s="21"/>
      <c r="LA152" s="21"/>
      <c r="LB152" s="21"/>
      <c r="LC152" s="21"/>
      <c r="LD152" s="21"/>
      <c r="LE152" s="21"/>
      <c r="LF152" s="21"/>
      <c r="LG152" s="21"/>
      <c r="LH152" s="21"/>
      <c r="LI152" s="21"/>
      <c r="LJ152" s="21"/>
      <c r="LK152" s="21"/>
      <c r="LL152" s="21"/>
      <c r="LM152" s="21"/>
      <c r="LN152" s="21"/>
      <c r="LO152" s="21"/>
      <c r="LP152" s="21"/>
      <c r="LQ152" s="21"/>
      <c r="LR152" s="21"/>
      <c r="LS152" s="21"/>
      <c r="LT152" s="21"/>
      <c r="LU152" s="21"/>
      <c r="LV152" s="21"/>
      <c r="LW152" s="21"/>
      <c r="LX152" s="21"/>
      <c r="LY152" s="21"/>
      <c r="LZ152" s="21"/>
      <c r="MA152" s="21"/>
      <c r="MB152" s="21"/>
      <c r="MC152" s="21"/>
      <c r="MD152" s="21"/>
      <c r="ME152" s="21"/>
      <c r="MF152" s="21"/>
      <c r="MG152" s="21"/>
      <c r="MH152" s="21"/>
      <c r="MI152" s="21"/>
      <c r="MJ152" s="21"/>
      <c r="MK152" s="21"/>
      <c r="ML152" s="21"/>
      <c r="MM152" s="21"/>
    </row>
    <row r="153" spans="17:351" x14ac:dyDescent="0.25"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/>
      <c r="EM153" s="21"/>
      <c r="EN153" s="21"/>
      <c r="EO153" s="21"/>
      <c r="EP153" s="21"/>
      <c r="EQ153" s="21"/>
      <c r="ER153" s="21"/>
      <c r="ES153" s="21"/>
      <c r="ET153" s="21"/>
      <c r="EU153" s="21"/>
      <c r="EV153" s="21"/>
      <c r="EW153" s="21"/>
      <c r="EX153" s="21"/>
      <c r="EY153" s="21"/>
      <c r="EZ153" s="21"/>
      <c r="FA153" s="21"/>
      <c r="FB153" s="21"/>
      <c r="FC153" s="21"/>
      <c r="FD153" s="21"/>
      <c r="FE153" s="21"/>
      <c r="FF153" s="21"/>
      <c r="FG153" s="21"/>
      <c r="FH153" s="21"/>
      <c r="FI153" s="21"/>
      <c r="FJ153" s="21"/>
      <c r="FK153" s="21"/>
      <c r="FL153" s="21"/>
      <c r="FM153" s="21"/>
      <c r="FN153" s="21"/>
      <c r="FO153" s="21"/>
      <c r="FP153" s="21"/>
      <c r="FQ153" s="21"/>
      <c r="FR153" s="21"/>
      <c r="FS153" s="21"/>
      <c r="FT153" s="21"/>
      <c r="FU153" s="21"/>
      <c r="FV153" s="21"/>
      <c r="FW153" s="21"/>
      <c r="FX153" s="21"/>
      <c r="FY153" s="21"/>
      <c r="FZ153" s="21"/>
      <c r="GA153" s="21"/>
      <c r="GB153" s="21"/>
      <c r="GC153" s="21"/>
      <c r="GD153" s="21"/>
      <c r="GE153" s="21"/>
      <c r="GF153" s="21"/>
      <c r="GG153" s="21"/>
      <c r="GH153" s="21"/>
      <c r="GI153" s="21"/>
      <c r="GJ153" s="21"/>
      <c r="GK153" s="21"/>
      <c r="GL153" s="21"/>
      <c r="GM153" s="21"/>
      <c r="GN153" s="21"/>
      <c r="GO153" s="21"/>
      <c r="GP153" s="21"/>
      <c r="GQ153" s="21"/>
      <c r="GR153" s="21"/>
      <c r="GS153" s="21"/>
      <c r="GT153" s="21"/>
      <c r="GU153" s="21"/>
      <c r="GV153" s="21"/>
      <c r="GW153" s="21"/>
      <c r="GX153" s="21"/>
      <c r="GY153" s="21"/>
      <c r="GZ153" s="21"/>
      <c r="HA153" s="21"/>
      <c r="HB153" s="21"/>
      <c r="HC153" s="21"/>
      <c r="HD153" s="21"/>
      <c r="HE153" s="21"/>
      <c r="HF153" s="21"/>
      <c r="HG153" s="21"/>
      <c r="HH153" s="21"/>
      <c r="HI153" s="21"/>
      <c r="HJ153" s="21"/>
      <c r="HK153" s="21"/>
      <c r="HL153" s="21"/>
      <c r="HM153" s="21"/>
      <c r="HN153" s="21"/>
      <c r="HO153" s="21"/>
      <c r="HP153" s="21"/>
      <c r="HQ153" s="21"/>
      <c r="HR153" s="21"/>
      <c r="HS153" s="21"/>
      <c r="HT153" s="21"/>
      <c r="HU153" s="21"/>
      <c r="HV153" s="21"/>
      <c r="HW153" s="21"/>
      <c r="HX153" s="21"/>
      <c r="HY153" s="21"/>
      <c r="HZ153" s="21"/>
      <c r="IA153" s="21"/>
      <c r="IB153" s="21"/>
      <c r="IC153" s="21"/>
      <c r="ID153" s="21"/>
      <c r="IE153" s="21"/>
      <c r="IF153" s="21"/>
      <c r="IG153" s="21"/>
      <c r="IH153" s="21"/>
      <c r="II153" s="21"/>
      <c r="IJ153" s="21"/>
      <c r="IK153" s="21"/>
      <c r="IL153" s="21"/>
      <c r="IM153" s="21"/>
      <c r="IN153" s="21"/>
      <c r="IO153" s="21"/>
      <c r="IP153" s="21"/>
      <c r="IQ153" s="21"/>
      <c r="IR153" s="21"/>
      <c r="IS153" s="21"/>
      <c r="IT153" s="21"/>
      <c r="IU153" s="21"/>
      <c r="IV153" s="21"/>
      <c r="IW153" s="21"/>
      <c r="IX153" s="21"/>
      <c r="IY153" s="21"/>
      <c r="IZ153" s="21"/>
      <c r="JA153" s="21"/>
      <c r="JB153" s="21"/>
      <c r="JC153" s="21"/>
      <c r="JD153" s="21"/>
      <c r="JE153" s="21"/>
      <c r="JF153" s="21"/>
      <c r="JG153" s="21"/>
      <c r="JH153" s="21"/>
      <c r="JI153" s="21"/>
      <c r="JJ153" s="21"/>
      <c r="JK153" s="21"/>
      <c r="JL153" s="21"/>
      <c r="JM153" s="21"/>
      <c r="JN153" s="21"/>
      <c r="JO153" s="21"/>
      <c r="JP153" s="21"/>
      <c r="JQ153" s="21"/>
      <c r="JR153" s="21"/>
      <c r="JS153" s="21"/>
      <c r="JT153" s="21"/>
      <c r="JU153" s="21"/>
      <c r="JV153" s="21"/>
      <c r="JW153" s="21"/>
      <c r="JX153" s="21"/>
      <c r="JY153" s="21"/>
      <c r="JZ153" s="21"/>
      <c r="KA153" s="21"/>
      <c r="KB153" s="21"/>
      <c r="KC153" s="21"/>
      <c r="KD153" s="21"/>
      <c r="KE153" s="21"/>
      <c r="KF153" s="21"/>
      <c r="KG153" s="21"/>
      <c r="KH153" s="21"/>
      <c r="KI153" s="21"/>
      <c r="KJ153" s="21"/>
      <c r="KK153" s="21"/>
      <c r="KL153" s="21"/>
      <c r="KM153" s="21"/>
      <c r="KN153" s="21"/>
      <c r="KO153" s="21"/>
      <c r="KP153" s="21"/>
      <c r="KQ153" s="21"/>
      <c r="KR153" s="21"/>
      <c r="KS153" s="21"/>
      <c r="KT153" s="21"/>
      <c r="KU153" s="21"/>
      <c r="KV153" s="21"/>
      <c r="KW153" s="21"/>
      <c r="KX153" s="21"/>
      <c r="KY153" s="21"/>
      <c r="KZ153" s="21"/>
      <c r="LA153" s="21"/>
      <c r="LB153" s="21"/>
      <c r="LC153" s="21"/>
      <c r="LD153" s="21"/>
      <c r="LE153" s="21"/>
      <c r="LF153" s="21"/>
      <c r="LG153" s="21"/>
      <c r="LH153" s="21"/>
      <c r="LI153" s="21"/>
      <c r="LJ153" s="21"/>
      <c r="LK153" s="21"/>
      <c r="LL153" s="21"/>
      <c r="LM153" s="21"/>
      <c r="LN153" s="21"/>
      <c r="LO153" s="21"/>
      <c r="LP153" s="21"/>
      <c r="LQ153" s="21"/>
      <c r="LR153" s="21"/>
      <c r="LS153" s="21"/>
      <c r="LT153" s="21"/>
      <c r="LU153" s="21"/>
      <c r="LV153" s="21"/>
      <c r="LW153" s="21"/>
      <c r="LX153" s="21"/>
      <c r="LY153" s="21"/>
      <c r="LZ153" s="21"/>
      <c r="MA153" s="21"/>
      <c r="MB153" s="21"/>
      <c r="MC153" s="21"/>
      <c r="MD153" s="21"/>
      <c r="ME153" s="21"/>
      <c r="MF153" s="21"/>
      <c r="MG153" s="21"/>
      <c r="MH153" s="21"/>
      <c r="MI153" s="21"/>
      <c r="MJ153" s="21"/>
      <c r="MK153" s="21"/>
      <c r="ML153" s="21"/>
      <c r="MM153" s="21"/>
    </row>
    <row r="154" spans="17:351" x14ac:dyDescent="0.25"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/>
      <c r="EM154" s="21"/>
      <c r="EN154" s="21"/>
      <c r="EO154" s="21"/>
      <c r="EP154" s="21"/>
      <c r="EQ154" s="21"/>
      <c r="ER154" s="21"/>
      <c r="ES154" s="21"/>
      <c r="ET154" s="21"/>
      <c r="EU154" s="21"/>
      <c r="EV154" s="21"/>
      <c r="EW154" s="21"/>
      <c r="EX154" s="21"/>
      <c r="EY154" s="21"/>
      <c r="EZ154" s="21"/>
      <c r="FA154" s="21"/>
      <c r="FB154" s="21"/>
      <c r="FC154" s="21"/>
      <c r="FD154" s="21"/>
      <c r="FE154" s="21"/>
      <c r="FF154" s="21"/>
      <c r="FG154" s="21"/>
      <c r="FH154" s="21"/>
      <c r="FI154" s="21"/>
      <c r="FJ154" s="21"/>
      <c r="FK154" s="21"/>
      <c r="FL154" s="21"/>
      <c r="FM154" s="21"/>
      <c r="FN154" s="21"/>
      <c r="FO154" s="21"/>
      <c r="FP154" s="21"/>
      <c r="FQ154" s="21"/>
      <c r="FR154" s="21"/>
      <c r="FS154" s="21"/>
      <c r="FT154" s="21"/>
      <c r="FU154" s="21"/>
      <c r="FV154" s="21"/>
      <c r="FW154" s="21"/>
      <c r="FX154" s="21"/>
      <c r="FY154" s="21"/>
      <c r="FZ154" s="21"/>
      <c r="GA154" s="21"/>
      <c r="GB154" s="21"/>
      <c r="GC154" s="21"/>
      <c r="GD154" s="21"/>
      <c r="GE154" s="21"/>
      <c r="GF154" s="21"/>
      <c r="GG154" s="21"/>
      <c r="GH154" s="21"/>
      <c r="GI154" s="21"/>
      <c r="GJ154" s="21"/>
      <c r="GK154" s="21"/>
      <c r="GL154" s="21"/>
      <c r="GM154" s="21"/>
      <c r="GN154" s="21"/>
      <c r="GO154" s="21"/>
      <c r="GP154" s="21"/>
      <c r="GQ154" s="21"/>
      <c r="GR154" s="21"/>
      <c r="GS154" s="21"/>
      <c r="GT154" s="21"/>
      <c r="GU154" s="21"/>
      <c r="GV154" s="21"/>
      <c r="GW154" s="21"/>
      <c r="GX154" s="21"/>
      <c r="GY154" s="21"/>
      <c r="GZ154" s="21"/>
      <c r="HA154" s="21"/>
      <c r="HB154" s="21"/>
      <c r="HC154" s="21"/>
      <c r="HD154" s="21"/>
      <c r="HE154" s="21"/>
      <c r="HF154" s="21"/>
      <c r="HG154" s="21"/>
      <c r="HH154" s="21"/>
      <c r="HI154" s="21"/>
      <c r="HJ154" s="21"/>
      <c r="HK154" s="21"/>
      <c r="HL154" s="21"/>
      <c r="HM154" s="21"/>
      <c r="HN154" s="21"/>
      <c r="HO154" s="21"/>
      <c r="HP154" s="21"/>
      <c r="HQ154" s="21"/>
      <c r="HR154" s="21"/>
      <c r="HS154" s="21"/>
      <c r="HT154" s="21"/>
      <c r="HU154" s="21"/>
      <c r="HV154" s="21"/>
      <c r="HW154" s="21"/>
      <c r="HX154" s="21"/>
      <c r="HY154" s="21"/>
      <c r="HZ154" s="21"/>
      <c r="IA154" s="21"/>
      <c r="IB154" s="21"/>
      <c r="IC154" s="21"/>
      <c r="ID154" s="21"/>
      <c r="IE154" s="21"/>
      <c r="IF154" s="21"/>
      <c r="IG154" s="21"/>
      <c r="IH154" s="21"/>
      <c r="II154" s="21"/>
      <c r="IJ154" s="21"/>
      <c r="IK154" s="21"/>
      <c r="IL154" s="21"/>
      <c r="IM154" s="21"/>
      <c r="IN154" s="21"/>
      <c r="IO154" s="21"/>
      <c r="IP154" s="21"/>
      <c r="IQ154" s="21"/>
      <c r="IR154" s="21"/>
      <c r="IS154" s="21"/>
      <c r="IT154" s="21"/>
      <c r="IU154" s="21"/>
      <c r="IV154" s="21"/>
      <c r="IW154" s="21"/>
      <c r="IX154" s="21"/>
      <c r="IY154" s="21"/>
      <c r="IZ154" s="21"/>
      <c r="JA154" s="21"/>
      <c r="JB154" s="21"/>
      <c r="JC154" s="21"/>
      <c r="JD154" s="21"/>
      <c r="JE154" s="21"/>
      <c r="JF154" s="21"/>
      <c r="JG154" s="21"/>
      <c r="JH154" s="21"/>
      <c r="JI154" s="21"/>
      <c r="JJ154" s="21"/>
      <c r="JK154" s="21"/>
      <c r="JL154" s="21"/>
      <c r="JM154" s="21"/>
      <c r="JN154" s="21"/>
      <c r="JO154" s="21"/>
      <c r="JP154" s="21"/>
      <c r="JQ154" s="21"/>
      <c r="JR154" s="21"/>
      <c r="JS154" s="21"/>
      <c r="JT154" s="21"/>
      <c r="JU154" s="21"/>
      <c r="JV154" s="21"/>
      <c r="JW154" s="21"/>
      <c r="JX154" s="21"/>
      <c r="JY154" s="21"/>
      <c r="JZ154" s="21"/>
      <c r="KA154" s="21"/>
      <c r="KB154" s="21"/>
      <c r="KC154" s="21"/>
      <c r="KD154" s="21"/>
      <c r="KE154" s="21"/>
      <c r="KF154" s="21"/>
      <c r="KG154" s="21"/>
      <c r="KH154" s="21"/>
      <c r="KI154" s="21"/>
      <c r="KJ154" s="21"/>
      <c r="KK154" s="21"/>
      <c r="KL154" s="21"/>
      <c r="KM154" s="21"/>
      <c r="KN154" s="21"/>
      <c r="KO154" s="21"/>
      <c r="KP154" s="21"/>
      <c r="KQ154" s="21"/>
      <c r="KR154" s="21"/>
      <c r="KS154" s="21"/>
      <c r="KT154" s="21"/>
      <c r="KU154" s="21"/>
      <c r="KV154" s="21"/>
      <c r="KW154" s="21"/>
      <c r="KX154" s="21"/>
      <c r="KY154" s="21"/>
      <c r="KZ154" s="21"/>
      <c r="LA154" s="21"/>
      <c r="LB154" s="21"/>
      <c r="LC154" s="21"/>
      <c r="LD154" s="21"/>
      <c r="LE154" s="21"/>
      <c r="LF154" s="21"/>
      <c r="LG154" s="21"/>
      <c r="LH154" s="21"/>
      <c r="LI154" s="21"/>
      <c r="LJ154" s="21"/>
      <c r="LK154" s="21"/>
      <c r="LL154" s="21"/>
      <c r="LM154" s="21"/>
      <c r="LN154" s="21"/>
      <c r="LO154" s="21"/>
      <c r="LP154" s="21"/>
      <c r="LQ154" s="21"/>
      <c r="LR154" s="21"/>
      <c r="LS154" s="21"/>
      <c r="LT154" s="21"/>
      <c r="LU154" s="21"/>
      <c r="LV154" s="21"/>
      <c r="LW154" s="21"/>
      <c r="LX154" s="21"/>
      <c r="LY154" s="21"/>
      <c r="LZ154" s="21"/>
      <c r="MA154" s="21"/>
      <c r="MB154" s="21"/>
      <c r="MC154" s="21"/>
      <c r="MD154" s="21"/>
      <c r="ME154" s="21"/>
      <c r="MF154" s="21"/>
      <c r="MG154" s="21"/>
      <c r="MH154" s="21"/>
      <c r="MI154" s="21"/>
      <c r="MJ154" s="21"/>
      <c r="MK154" s="21"/>
      <c r="ML154" s="21"/>
      <c r="MM154" s="21"/>
    </row>
    <row r="155" spans="17:351" x14ac:dyDescent="0.25"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  <c r="EI155" s="21"/>
      <c r="EJ155" s="21"/>
      <c r="EK155" s="21"/>
      <c r="EL155" s="21"/>
      <c r="EM155" s="21"/>
      <c r="EN155" s="21"/>
      <c r="EO155" s="21"/>
      <c r="EP155" s="21"/>
      <c r="EQ155" s="21"/>
      <c r="ER155" s="21"/>
      <c r="ES155" s="21"/>
      <c r="ET155" s="21"/>
      <c r="EU155" s="21"/>
      <c r="EV155" s="21"/>
      <c r="EW155" s="21"/>
      <c r="EX155" s="21"/>
      <c r="EY155" s="21"/>
      <c r="EZ155" s="21"/>
      <c r="FA155" s="21"/>
      <c r="FB155" s="21"/>
      <c r="FC155" s="21"/>
      <c r="FD155" s="21"/>
      <c r="FE155" s="21"/>
      <c r="FF155" s="21"/>
      <c r="FG155" s="21"/>
      <c r="FH155" s="21"/>
      <c r="FI155" s="21"/>
      <c r="FJ155" s="21"/>
      <c r="FK155" s="21"/>
      <c r="FL155" s="21"/>
      <c r="FM155" s="21"/>
      <c r="FN155" s="21"/>
      <c r="FO155" s="21"/>
      <c r="FP155" s="21"/>
      <c r="FQ155" s="21"/>
      <c r="FR155" s="21"/>
      <c r="FS155" s="21"/>
      <c r="FT155" s="21"/>
      <c r="FU155" s="21"/>
      <c r="FV155" s="21"/>
      <c r="FW155" s="21"/>
      <c r="FX155" s="21"/>
      <c r="FY155" s="21"/>
      <c r="FZ155" s="21"/>
      <c r="GA155" s="21"/>
      <c r="GB155" s="21"/>
      <c r="GC155" s="21"/>
      <c r="GD155" s="21"/>
      <c r="GE155" s="21"/>
      <c r="GF155" s="21"/>
      <c r="GG155" s="21"/>
      <c r="GH155" s="21"/>
      <c r="GI155" s="21"/>
      <c r="GJ155" s="21"/>
      <c r="GK155" s="21"/>
      <c r="GL155" s="21"/>
      <c r="GM155" s="21"/>
      <c r="GN155" s="21"/>
      <c r="GO155" s="21"/>
      <c r="GP155" s="21"/>
      <c r="GQ155" s="21"/>
      <c r="GR155" s="21"/>
      <c r="GS155" s="21"/>
      <c r="GT155" s="21"/>
      <c r="GU155" s="21"/>
      <c r="GV155" s="21"/>
      <c r="GW155" s="21"/>
      <c r="GX155" s="21"/>
      <c r="GY155" s="21"/>
      <c r="GZ155" s="21"/>
      <c r="HA155" s="21"/>
      <c r="HB155" s="21"/>
      <c r="HC155" s="21"/>
      <c r="HD155" s="21"/>
      <c r="HE155" s="21"/>
      <c r="HF155" s="21"/>
      <c r="HG155" s="21"/>
      <c r="HH155" s="21"/>
      <c r="HI155" s="21"/>
      <c r="HJ155" s="21"/>
      <c r="HK155" s="21"/>
      <c r="HL155" s="21"/>
      <c r="HM155" s="21"/>
      <c r="HN155" s="21"/>
      <c r="HO155" s="21"/>
      <c r="HP155" s="21"/>
      <c r="HQ155" s="21"/>
      <c r="HR155" s="21"/>
      <c r="HS155" s="21"/>
      <c r="HT155" s="21"/>
      <c r="HU155" s="21"/>
      <c r="HV155" s="21"/>
      <c r="HW155" s="21"/>
      <c r="HX155" s="21"/>
      <c r="HY155" s="21"/>
      <c r="HZ155" s="21"/>
      <c r="IA155" s="21"/>
      <c r="IB155" s="21"/>
      <c r="IC155" s="21"/>
      <c r="ID155" s="21"/>
      <c r="IE155" s="21"/>
      <c r="IF155" s="21"/>
      <c r="IG155" s="21"/>
      <c r="IH155" s="21"/>
      <c r="II155" s="21"/>
      <c r="IJ155" s="21"/>
      <c r="IK155" s="21"/>
      <c r="IL155" s="21"/>
      <c r="IM155" s="21"/>
      <c r="IN155" s="21"/>
      <c r="IO155" s="21"/>
      <c r="IP155" s="21"/>
      <c r="IQ155" s="21"/>
      <c r="IR155" s="21"/>
      <c r="IS155" s="21"/>
      <c r="IT155" s="21"/>
      <c r="IU155" s="21"/>
      <c r="IV155" s="21"/>
      <c r="IW155" s="21"/>
      <c r="IX155" s="21"/>
      <c r="IY155" s="21"/>
      <c r="IZ155" s="21"/>
      <c r="JA155" s="21"/>
      <c r="JB155" s="21"/>
      <c r="JC155" s="21"/>
      <c r="JD155" s="21"/>
      <c r="JE155" s="21"/>
      <c r="JF155" s="21"/>
      <c r="JG155" s="21"/>
      <c r="JH155" s="21"/>
      <c r="JI155" s="21"/>
      <c r="JJ155" s="21"/>
      <c r="JK155" s="21"/>
      <c r="JL155" s="21"/>
      <c r="JM155" s="21"/>
      <c r="JN155" s="21"/>
      <c r="JO155" s="21"/>
      <c r="JP155" s="21"/>
      <c r="JQ155" s="21"/>
      <c r="JR155" s="21"/>
      <c r="JS155" s="21"/>
      <c r="JT155" s="21"/>
      <c r="JU155" s="21"/>
      <c r="JV155" s="21"/>
      <c r="JW155" s="21"/>
      <c r="JX155" s="21"/>
      <c r="JY155" s="21"/>
      <c r="JZ155" s="21"/>
      <c r="KA155" s="21"/>
      <c r="KB155" s="21"/>
      <c r="KC155" s="21"/>
      <c r="KD155" s="21"/>
      <c r="KE155" s="21"/>
      <c r="KF155" s="21"/>
      <c r="KG155" s="21"/>
      <c r="KH155" s="21"/>
      <c r="KI155" s="21"/>
      <c r="KJ155" s="21"/>
      <c r="KK155" s="21"/>
      <c r="KL155" s="21"/>
      <c r="KM155" s="21"/>
      <c r="KN155" s="21"/>
      <c r="KO155" s="21"/>
      <c r="KP155" s="21"/>
      <c r="KQ155" s="21"/>
      <c r="KR155" s="21"/>
      <c r="KS155" s="21"/>
      <c r="KT155" s="21"/>
      <c r="KU155" s="21"/>
      <c r="KV155" s="21"/>
      <c r="KW155" s="21"/>
      <c r="KX155" s="21"/>
      <c r="KY155" s="21"/>
      <c r="KZ155" s="21"/>
      <c r="LA155" s="21"/>
      <c r="LB155" s="21"/>
      <c r="LC155" s="21"/>
      <c r="LD155" s="21"/>
      <c r="LE155" s="21"/>
      <c r="LF155" s="21"/>
      <c r="LG155" s="21"/>
      <c r="LH155" s="21"/>
      <c r="LI155" s="21"/>
      <c r="LJ155" s="21"/>
      <c r="LK155" s="21"/>
      <c r="LL155" s="21"/>
      <c r="LM155" s="21"/>
      <c r="LN155" s="21"/>
      <c r="LO155" s="21"/>
      <c r="LP155" s="21"/>
      <c r="LQ155" s="21"/>
      <c r="LR155" s="21"/>
      <c r="LS155" s="21"/>
      <c r="LT155" s="21"/>
      <c r="LU155" s="21"/>
      <c r="LV155" s="21"/>
      <c r="LW155" s="21"/>
      <c r="LX155" s="21"/>
      <c r="LY155" s="21"/>
      <c r="LZ155" s="21"/>
      <c r="MA155" s="21"/>
      <c r="MB155" s="21"/>
      <c r="MC155" s="21"/>
      <c r="MD155" s="21"/>
      <c r="ME155" s="21"/>
      <c r="MF155" s="21"/>
      <c r="MG155" s="21"/>
      <c r="MH155" s="21"/>
      <c r="MI155" s="21"/>
      <c r="MJ155" s="21"/>
      <c r="MK155" s="21"/>
      <c r="ML155" s="21"/>
      <c r="MM155" s="21"/>
    </row>
    <row r="156" spans="17:351" x14ac:dyDescent="0.25"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21"/>
      <c r="EN156" s="21"/>
      <c r="EO156" s="21"/>
      <c r="EP156" s="21"/>
      <c r="EQ156" s="21"/>
      <c r="ER156" s="21"/>
      <c r="ES156" s="21"/>
      <c r="ET156" s="21"/>
      <c r="EU156" s="21"/>
      <c r="EV156" s="21"/>
      <c r="EW156" s="21"/>
      <c r="EX156" s="21"/>
      <c r="EY156" s="21"/>
      <c r="EZ156" s="21"/>
      <c r="FA156" s="21"/>
      <c r="FB156" s="21"/>
      <c r="FC156" s="21"/>
      <c r="FD156" s="21"/>
      <c r="FE156" s="21"/>
      <c r="FF156" s="21"/>
      <c r="FG156" s="21"/>
      <c r="FH156" s="21"/>
      <c r="FI156" s="21"/>
      <c r="FJ156" s="21"/>
      <c r="FK156" s="21"/>
      <c r="FL156" s="21"/>
      <c r="FM156" s="21"/>
      <c r="FN156" s="21"/>
      <c r="FO156" s="21"/>
      <c r="FP156" s="21"/>
      <c r="FQ156" s="21"/>
      <c r="FR156" s="21"/>
      <c r="FS156" s="21"/>
      <c r="FT156" s="21"/>
      <c r="FU156" s="21"/>
      <c r="FV156" s="21"/>
      <c r="FW156" s="21"/>
      <c r="FX156" s="21"/>
      <c r="FY156" s="21"/>
      <c r="FZ156" s="21"/>
      <c r="GA156" s="21"/>
      <c r="GB156" s="21"/>
      <c r="GC156" s="21"/>
      <c r="GD156" s="21"/>
      <c r="GE156" s="21"/>
      <c r="GF156" s="21"/>
      <c r="GG156" s="21"/>
      <c r="GH156" s="21"/>
      <c r="GI156" s="21"/>
      <c r="GJ156" s="21"/>
      <c r="GK156" s="21"/>
      <c r="GL156" s="21"/>
      <c r="GM156" s="21"/>
      <c r="GN156" s="21"/>
      <c r="GO156" s="21"/>
      <c r="GP156" s="21"/>
      <c r="GQ156" s="21"/>
      <c r="GR156" s="21"/>
      <c r="GS156" s="21"/>
      <c r="GT156" s="21"/>
      <c r="GU156" s="21"/>
      <c r="GV156" s="21"/>
      <c r="GW156" s="21"/>
      <c r="GX156" s="21"/>
      <c r="GY156" s="21"/>
      <c r="GZ156" s="21"/>
      <c r="HA156" s="21"/>
      <c r="HB156" s="21"/>
      <c r="HC156" s="21"/>
      <c r="HD156" s="21"/>
      <c r="HE156" s="21"/>
      <c r="HF156" s="21"/>
      <c r="HG156" s="21"/>
      <c r="HH156" s="21"/>
      <c r="HI156" s="21"/>
      <c r="HJ156" s="21"/>
      <c r="HK156" s="21"/>
      <c r="HL156" s="21"/>
      <c r="HM156" s="21"/>
      <c r="HN156" s="21"/>
      <c r="HO156" s="21"/>
      <c r="HP156" s="21"/>
      <c r="HQ156" s="21"/>
      <c r="HR156" s="21"/>
      <c r="HS156" s="21"/>
      <c r="HT156" s="21"/>
      <c r="HU156" s="21"/>
      <c r="HV156" s="21"/>
      <c r="HW156" s="21"/>
      <c r="HX156" s="21"/>
      <c r="HY156" s="21"/>
      <c r="HZ156" s="21"/>
      <c r="IA156" s="21"/>
      <c r="IB156" s="21"/>
      <c r="IC156" s="21"/>
      <c r="ID156" s="21"/>
      <c r="IE156" s="21"/>
      <c r="IF156" s="21"/>
      <c r="IG156" s="21"/>
      <c r="IH156" s="21"/>
      <c r="II156" s="21"/>
      <c r="IJ156" s="21"/>
      <c r="IK156" s="21"/>
      <c r="IL156" s="21"/>
      <c r="IM156" s="21"/>
      <c r="IN156" s="21"/>
      <c r="IO156" s="21"/>
      <c r="IP156" s="21"/>
      <c r="IQ156" s="21"/>
      <c r="IR156" s="21"/>
      <c r="IS156" s="21"/>
      <c r="IT156" s="21"/>
      <c r="IU156" s="21"/>
      <c r="IV156" s="21"/>
      <c r="IW156" s="21"/>
      <c r="IX156" s="21"/>
      <c r="IY156" s="21"/>
      <c r="IZ156" s="21"/>
      <c r="JA156" s="21"/>
      <c r="JB156" s="21"/>
      <c r="JC156" s="21"/>
      <c r="JD156" s="21"/>
      <c r="JE156" s="21"/>
      <c r="JF156" s="21"/>
      <c r="JG156" s="21"/>
      <c r="JH156" s="21"/>
      <c r="JI156" s="21"/>
      <c r="JJ156" s="21"/>
      <c r="JK156" s="21"/>
      <c r="JL156" s="21"/>
      <c r="JM156" s="21"/>
      <c r="JN156" s="21"/>
      <c r="JO156" s="21"/>
      <c r="JP156" s="21"/>
      <c r="JQ156" s="21"/>
      <c r="JR156" s="21"/>
      <c r="JS156" s="21"/>
      <c r="JT156" s="21"/>
      <c r="JU156" s="21"/>
      <c r="JV156" s="21"/>
      <c r="JW156" s="21"/>
      <c r="JX156" s="21"/>
      <c r="JY156" s="21"/>
      <c r="JZ156" s="21"/>
      <c r="KA156" s="21"/>
      <c r="KB156" s="21"/>
      <c r="KC156" s="21"/>
      <c r="KD156" s="21"/>
      <c r="KE156" s="21"/>
      <c r="KF156" s="21"/>
      <c r="KG156" s="21"/>
      <c r="KH156" s="21"/>
      <c r="KI156" s="21"/>
      <c r="KJ156" s="21"/>
      <c r="KK156" s="21"/>
      <c r="KL156" s="21"/>
      <c r="KM156" s="21"/>
      <c r="KN156" s="21"/>
      <c r="KO156" s="21"/>
      <c r="KP156" s="21"/>
      <c r="KQ156" s="21"/>
      <c r="KR156" s="21"/>
      <c r="KS156" s="21"/>
      <c r="KT156" s="21"/>
      <c r="KU156" s="21"/>
      <c r="KV156" s="21"/>
      <c r="KW156" s="21"/>
      <c r="KX156" s="21"/>
      <c r="KY156" s="21"/>
      <c r="KZ156" s="21"/>
      <c r="LA156" s="21"/>
      <c r="LB156" s="21"/>
      <c r="LC156" s="21"/>
      <c r="LD156" s="21"/>
      <c r="LE156" s="21"/>
      <c r="LF156" s="21"/>
      <c r="LG156" s="21"/>
      <c r="LH156" s="21"/>
      <c r="LI156" s="21"/>
      <c r="LJ156" s="21"/>
      <c r="LK156" s="21"/>
      <c r="LL156" s="21"/>
      <c r="LM156" s="21"/>
      <c r="LN156" s="21"/>
      <c r="LO156" s="21"/>
      <c r="LP156" s="21"/>
      <c r="LQ156" s="21"/>
      <c r="LR156" s="21"/>
      <c r="LS156" s="21"/>
      <c r="LT156" s="21"/>
      <c r="LU156" s="21"/>
      <c r="LV156" s="21"/>
      <c r="LW156" s="21"/>
      <c r="LX156" s="21"/>
      <c r="LY156" s="21"/>
      <c r="LZ156" s="21"/>
      <c r="MA156" s="21"/>
      <c r="MB156" s="21"/>
      <c r="MC156" s="21"/>
      <c r="MD156" s="21"/>
      <c r="ME156" s="21"/>
      <c r="MF156" s="21"/>
      <c r="MG156" s="21"/>
      <c r="MH156" s="21"/>
      <c r="MI156" s="21"/>
      <c r="MJ156" s="21"/>
      <c r="MK156" s="21"/>
      <c r="ML156" s="21"/>
      <c r="MM156" s="21"/>
    </row>
    <row r="157" spans="17:351" x14ac:dyDescent="0.25"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/>
      <c r="FK157" s="21"/>
      <c r="FL157" s="21"/>
      <c r="FM157" s="21"/>
      <c r="FN157" s="21"/>
      <c r="FO157" s="21"/>
      <c r="FP157" s="21"/>
      <c r="FQ157" s="21"/>
      <c r="FR157" s="21"/>
      <c r="FS157" s="21"/>
      <c r="FT157" s="21"/>
      <c r="FU157" s="21"/>
      <c r="FV157" s="21"/>
      <c r="FW157" s="21"/>
      <c r="FX157" s="21"/>
      <c r="FY157" s="21"/>
      <c r="FZ157" s="21"/>
      <c r="GA157" s="21"/>
      <c r="GB157" s="21"/>
      <c r="GC157" s="21"/>
      <c r="GD157" s="21"/>
      <c r="GE157" s="21"/>
      <c r="GF157" s="21"/>
      <c r="GG157" s="21"/>
      <c r="GH157" s="21"/>
      <c r="GI157" s="21"/>
      <c r="GJ157" s="21"/>
      <c r="GK157" s="21"/>
      <c r="GL157" s="21"/>
      <c r="GM157" s="21"/>
      <c r="GN157" s="21"/>
      <c r="GO157" s="21"/>
      <c r="GP157" s="21"/>
      <c r="GQ157" s="21"/>
      <c r="GR157" s="21"/>
      <c r="GS157" s="21"/>
      <c r="GT157" s="21"/>
      <c r="GU157" s="21"/>
      <c r="GV157" s="21"/>
      <c r="GW157" s="21"/>
      <c r="GX157" s="21"/>
      <c r="GY157" s="21"/>
      <c r="GZ157" s="21"/>
      <c r="HA157" s="21"/>
      <c r="HB157" s="21"/>
      <c r="HC157" s="21"/>
      <c r="HD157" s="21"/>
      <c r="HE157" s="21"/>
      <c r="HF157" s="21"/>
      <c r="HG157" s="21"/>
      <c r="HH157" s="21"/>
      <c r="HI157" s="21"/>
      <c r="HJ157" s="21"/>
      <c r="HK157" s="21"/>
      <c r="HL157" s="21"/>
      <c r="HM157" s="21"/>
      <c r="HN157" s="21"/>
      <c r="HO157" s="21"/>
      <c r="HP157" s="21"/>
      <c r="HQ157" s="21"/>
      <c r="HR157" s="21"/>
      <c r="HS157" s="21"/>
      <c r="HT157" s="21"/>
      <c r="HU157" s="21"/>
      <c r="HV157" s="21"/>
      <c r="HW157" s="21"/>
      <c r="HX157" s="21"/>
      <c r="HY157" s="21"/>
      <c r="HZ157" s="21"/>
      <c r="IA157" s="21"/>
      <c r="IB157" s="21"/>
      <c r="IC157" s="21"/>
      <c r="ID157" s="21"/>
      <c r="IE157" s="21"/>
      <c r="IF157" s="21"/>
      <c r="IG157" s="21"/>
      <c r="IH157" s="21"/>
      <c r="II157" s="21"/>
      <c r="IJ157" s="21"/>
      <c r="IK157" s="21"/>
      <c r="IL157" s="21"/>
      <c r="IM157" s="21"/>
      <c r="IN157" s="21"/>
      <c r="IO157" s="21"/>
      <c r="IP157" s="21"/>
      <c r="IQ157" s="21"/>
      <c r="IR157" s="21"/>
      <c r="IS157" s="21"/>
      <c r="IT157" s="21"/>
      <c r="IU157" s="21"/>
      <c r="IV157" s="21"/>
      <c r="IW157" s="21"/>
      <c r="IX157" s="21"/>
      <c r="IY157" s="21"/>
      <c r="IZ157" s="21"/>
      <c r="JA157" s="21"/>
      <c r="JB157" s="21"/>
      <c r="JC157" s="21"/>
      <c r="JD157" s="21"/>
      <c r="JE157" s="21"/>
      <c r="JF157" s="21"/>
      <c r="JG157" s="21"/>
      <c r="JH157" s="21"/>
      <c r="JI157" s="21"/>
      <c r="JJ157" s="21"/>
      <c r="JK157" s="21"/>
      <c r="JL157" s="21"/>
      <c r="JM157" s="21"/>
      <c r="JN157" s="21"/>
      <c r="JO157" s="21"/>
      <c r="JP157" s="21"/>
      <c r="JQ157" s="21"/>
      <c r="JR157" s="21"/>
      <c r="JS157" s="21"/>
      <c r="JT157" s="21"/>
      <c r="JU157" s="21"/>
      <c r="JV157" s="21"/>
      <c r="JW157" s="21"/>
      <c r="JX157" s="21"/>
      <c r="JY157" s="21"/>
      <c r="JZ157" s="21"/>
      <c r="KA157" s="21"/>
      <c r="KB157" s="21"/>
      <c r="KC157" s="21"/>
      <c r="KD157" s="21"/>
      <c r="KE157" s="21"/>
      <c r="KF157" s="21"/>
      <c r="KG157" s="21"/>
      <c r="KH157" s="21"/>
      <c r="KI157" s="21"/>
      <c r="KJ157" s="21"/>
      <c r="KK157" s="21"/>
      <c r="KL157" s="21"/>
      <c r="KM157" s="21"/>
      <c r="KN157" s="21"/>
      <c r="KO157" s="21"/>
      <c r="KP157" s="21"/>
      <c r="KQ157" s="21"/>
      <c r="KR157" s="21"/>
      <c r="KS157" s="21"/>
      <c r="KT157" s="21"/>
      <c r="KU157" s="21"/>
      <c r="KV157" s="21"/>
      <c r="KW157" s="21"/>
      <c r="KX157" s="21"/>
      <c r="KY157" s="21"/>
      <c r="KZ157" s="21"/>
      <c r="LA157" s="21"/>
      <c r="LB157" s="21"/>
      <c r="LC157" s="21"/>
      <c r="LD157" s="21"/>
      <c r="LE157" s="21"/>
      <c r="LF157" s="21"/>
      <c r="LG157" s="21"/>
      <c r="LH157" s="21"/>
      <c r="LI157" s="21"/>
      <c r="LJ157" s="21"/>
      <c r="LK157" s="21"/>
      <c r="LL157" s="21"/>
      <c r="LM157" s="21"/>
      <c r="LN157" s="21"/>
      <c r="LO157" s="21"/>
      <c r="LP157" s="21"/>
      <c r="LQ157" s="21"/>
      <c r="LR157" s="21"/>
      <c r="LS157" s="21"/>
      <c r="LT157" s="21"/>
      <c r="LU157" s="21"/>
      <c r="LV157" s="21"/>
      <c r="LW157" s="21"/>
      <c r="LX157" s="21"/>
      <c r="LY157" s="21"/>
      <c r="LZ157" s="21"/>
      <c r="MA157" s="21"/>
      <c r="MB157" s="21"/>
      <c r="MC157" s="21"/>
      <c r="MD157" s="21"/>
      <c r="ME157" s="21"/>
      <c r="MF157" s="21"/>
      <c r="MG157" s="21"/>
      <c r="MH157" s="21"/>
      <c r="MI157" s="21"/>
      <c r="MJ157" s="21"/>
      <c r="MK157" s="21"/>
      <c r="ML157" s="21"/>
      <c r="MM157" s="21"/>
    </row>
    <row r="158" spans="17:351" x14ac:dyDescent="0.25"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  <c r="FM158" s="21"/>
      <c r="FN158" s="21"/>
      <c r="FO158" s="21"/>
      <c r="FP158" s="21"/>
      <c r="FQ158" s="21"/>
      <c r="FR158" s="21"/>
      <c r="FS158" s="21"/>
      <c r="FT158" s="21"/>
      <c r="FU158" s="21"/>
      <c r="FV158" s="21"/>
      <c r="FW158" s="21"/>
      <c r="FX158" s="21"/>
      <c r="FY158" s="21"/>
      <c r="FZ158" s="21"/>
      <c r="GA158" s="21"/>
      <c r="GB158" s="21"/>
      <c r="GC158" s="21"/>
      <c r="GD158" s="21"/>
      <c r="GE158" s="21"/>
      <c r="GF158" s="21"/>
      <c r="GG158" s="21"/>
      <c r="GH158" s="21"/>
      <c r="GI158" s="21"/>
      <c r="GJ158" s="21"/>
      <c r="GK158" s="21"/>
      <c r="GL158" s="21"/>
      <c r="GM158" s="21"/>
      <c r="GN158" s="21"/>
      <c r="GO158" s="21"/>
      <c r="GP158" s="21"/>
      <c r="GQ158" s="21"/>
      <c r="GR158" s="21"/>
      <c r="GS158" s="21"/>
      <c r="GT158" s="21"/>
      <c r="GU158" s="21"/>
      <c r="GV158" s="21"/>
      <c r="GW158" s="21"/>
      <c r="GX158" s="21"/>
      <c r="GY158" s="21"/>
      <c r="GZ158" s="21"/>
      <c r="HA158" s="21"/>
      <c r="HB158" s="21"/>
      <c r="HC158" s="21"/>
      <c r="HD158" s="21"/>
      <c r="HE158" s="21"/>
      <c r="HF158" s="21"/>
      <c r="HG158" s="21"/>
      <c r="HH158" s="21"/>
      <c r="HI158" s="21"/>
      <c r="HJ158" s="21"/>
      <c r="HK158" s="21"/>
      <c r="HL158" s="21"/>
      <c r="HM158" s="21"/>
      <c r="HN158" s="21"/>
      <c r="HO158" s="21"/>
      <c r="HP158" s="21"/>
      <c r="HQ158" s="21"/>
      <c r="HR158" s="21"/>
      <c r="HS158" s="21"/>
      <c r="HT158" s="21"/>
      <c r="HU158" s="21"/>
      <c r="HV158" s="21"/>
      <c r="HW158" s="21"/>
      <c r="HX158" s="21"/>
      <c r="HY158" s="21"/>
      <c r="HZ158" s="21"/>
      <c r="IA158" s="21"/>
      <c r="IB158" s="21"/>
      <c r="IC158" s="21"/>
      <c r="ID158" s="21"/>
      <c r="IE158" s="21"/>
      <c r="IF158" s="21"/>
      <c r="IG158" s="21"/>
      <c r="IH158" s="21"/>
      <c r="II158" s="21"/>
      <c r="IJ158" s="21"/>
      <c r="IK158" s="21"/>
      <c r="IL158" s="21"/>
      <c r="IM158" s="21"/>
      <c r="IN158" s="21"/>
      <c r="IO158" s="21"/>
      <c r="IP158" s="21"/>
      <c r="IQ158" s="21"/>
      <c r="IR158" s="21"/>
      <c r="IS158" s="21"/>
      <c r="IT158" s="21"/>
      <c r="IU158" s="21"/>
      <c r="IV158" s="21"/>
      <c r="IW158" s="21"/>
      <c r="IX158" s="21"/>
      <c r="IY158" s="21"/>
      <c r="IZ158" s="21"/>
      <c r="JA158" s="21"/>
      <c r="JB158" s="21"/>
      <c r="JC158" s="21"/>
      <c r="JD158" s="21"/>
      <c r="JE158" s="21"/>
      <c r="JF158" s="21"/>
      <c r="JG158" s="21"/>
      <c r="JH158" s="21"/>
      <c r="JI158" s="21"/>
      <c r="JJ158" s="21"/>
      <c r="JK158" s="21"/>
      <c r="JL158" s="21"/>
      <c r="JM158" s="21"/>
      <c r="JN158" s="21"/>
      <c r="JO158" s="21"/>
      <c r="JP158" s="21"/>
      <c r="JQ158" s="21"/>
      <c r="JR158" s="21"/>
      <c r="JS158" s="21"/>
      <c r="JT158" s="21"/>
      <c r="JU158" s="21"/>
      <c r="JV158" s="21"/>
      <c r="JW158" s="21"/>
      <c r="JX158" s="21"/>
      <c r="JY158" s="21"/>
      <c r="JZ158" s="21"/>
      <c r="KA158" s="21"/>
      <c r="KB158" s="21"/>
      <c r="KC158" s="21"/>
      <c r="KD158" s="21"/>
      <c r="KE158" s="21"/>
      <c r="KF158" s="21"/>
      <c r="KG158" s="21"/>
      <c r="KH158" s="21"/>
      <c r="KI158" s="21"/>
      <c r="KJ158" s="21"/>
      <c r="KK158" s="21"/>
      <c r="KL158" s="21"/>
      <c r="KM158" s="21"/>
      <c r="KN158" s="21"/>
      <c r="KO158" s="21"/>
      <c r="KP158" s="21"/>
      <c r="KQ158" s="21"/>
      <c r="KR158" s="21"/>
      <c r="KS158" s="21"/>
      <c r="KT158" s="21"/>
      <c r="KU158" s="21"/>
      <c r="KV158" s="21"/>
      <c r="KW158" s="21"/>
      <c r="KX158" s="21"/>
      <c r="KY158" s="21"/>
      <c r="KZ158" s="21"/>
      <c r="LA158" s="21"/>
      <c r="LB158" s="21"/>
      <c r="LC158" s="21"/>
      <c r="LD158" s="21"/>
      <c r="LE158" s="21"/>
      <c r="LF158" s="21"/>
      <c r="LG158" s="21"/>
      <c r="LH158" s="21"/>
      <c r="LI158" s="21"/>
      <c r="LJ158" s="21"/>
      <c r="LK158" s="21"/>
      <c r="LL158" s="21"/>
      <c r="LM158" s="21"/>
      <c r="LN158" s="21"/>
      <c r="LO158" s="21"/>
      <c r="LP158" s="21"/>
      <c r="LQ158" s="21"/>
      <c r="LR158" s="21"/>
      <c r="LS158" s="21"/>
      <c r="LT158" s="21"/>
      <c r="LU158" s="21"/>
      <c r="LV158" s="21"/>
      <c r="LW158" s="21"/>
      <c r="LX158" s="21"/>
      <c r="LY158" s="21"/>
      <c r="LZ158" s="21"/>
      <c r="MA158" s="21"/>
      <c r="MB158" s="21"/>
      <c r="MC158" s="21"/>
      <c r="MD158" s="21"/>
      <c r="ME158" s="21"/>
      <c r="MF158" s="21"/>
      <c r="MG158" s="21"/>
      <c r="MH158" s="21"/>
      <c r="MI158" s="21"/>
      <c r="MJ158" s="21"/>
      <c r="MK158" s="21"/>
      <c r="ML158" s="21"/>
      <c r="MM158" s="21"/>
    </row>
    <row r="159" spans="17:351" x14ac:dyDescent="0.25"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  <c r="FM159" s="21"/>
      <c r="FN159" s="21"/>
      <c r="FO159" s="21"/>
      <c r="FP159" s="21"/>
      <c r="FQ159" s="21"/>
      <c r="FR159" s="21"/>
      <c r="FS159" s="21"/>
      <c r="FT159" s="21"/>
      <c r="FU159" s="21"/>
      <c r="FV159" s="21"/>
      <c r="FW159" s="21"/>
      <c r="FX159" s="21"/>
      <c r="FY159" s="21"/>
      <c r="FZ159" s="21"/>
      <c r="GA159" s="21"/>
      <c r="GB159" s="21"/>
      <c r="GC159" s="21"/>
      <c r="GD159" s="21"/>
      <c r="GE159" s="21"/>
      <c r="GF159" s="21"/>
      <c r="GG159" s="21"/>
      <c r="GH159" s="21"/>
      <c r="GI159" s="21"/>
      <c r="GJ159" s="21"/>
      <c r="GK159" s="21"/>
      <c r="GL159" s="21"/>
      <c r="GM159" s="21"/>
      <c r="GN159" s="21"/>
      <c r="GO159" s="21"/>
      <c r="GP159" s="21"/>
      <c r="GQ159" s="21"/>
      <c r="GR159" s="21"/>
      <c r="GS159" s="21"/>
      <c r="GT159" s="21"/>
      <c r="GU159" s="21"/>
      <c r="GV159" s="21"/>
      <c r="GW159" s="21"/>
      <c r="GX159" s="21"/>
      <c r="GY159" s="21"/>
      <c r="GZ159" s="21"/>
      <c r="HA159" s="21"/>
      <c r="HB159" s="21"/>
      <c r="HC159" s="21"/>
      <c r="HD159" s="21"/>
      <c r="HE159" s="21"/>
      <c r="HF159" s="21"/>
      <c r="HG159" s="21"/>
      <c r="HH159" s="21"/>
      <c r="HI159" s="21"/>
      <c r="HJ159" s="21"/>
      <c r="HK159" s="21"/>
      <c r="HL159" s="21"/>
      <c r="HM159" s="21"/>
      <c r="HN159" s="21"/>
      <c r="HO159" s="21"/>
      <c r="HP159" s="21"/>
      <c r="HQ159" s="21"/>
      <c r="HR159" s="21"/>
      <c r="HS159" s="21"/>
      <c r="HT159" s="21"/>
      <c r="HU159" s="21"/>
      <c r="HV159" s="21"/>
      <c r="HW159" s="21"/>
      <c r="HX159" s="21"/>
      <c r="HY159" s="21"/>
      <c r="HZ159" s="21"/>
      <c r="IA159" s="21"/>
      <c r="IB159" s="21"/>
      <c r="IC159" s="21"/>
      <c r="ID159" s="21"/>
      <c r="IE159" s="21"/>
      <c r="IF159" s="21"/>
      <c r="IG159" s="21"/>
      <c r="IH159" s="21"/>
      <c r="II159" s="21"/>
      <c r="IJ159" s="21"/>
      <c r="IK159" s="21"/>
      <c r="IL159" s="21"/>
      <c r="IM159" s="21"/>
      <c r="IN159" s="21"/>
      <c r="IO159" s="21"/>
      <c r="IP159" s="21"/>
      <c r="IQ159" s="21"/>
      <c r="IR159" s="21"/>
      <c r="IS159" s="21"/>
      <c r="IT159" s="21"/>
      <c r="IU159" s="21"/>
      <c r="IV159" s="21"/>
      <c r="IW159" s="21"/>
      <c r="IX159" s="21"/>
      <c r="IY159" s="21"/>
      <c r="IZ159" s="21"/>
      <c r="JA159" s="21"/>
      <c r="JB159" s="21"/>
      <c r="JC159" s="21"/>
      <c r="JD159" s="21"/>
      <c r="JE159" s="21"/>
      <c r="JF159" s="21"/>
      <c r="JG159" s="21"/>
      <c r="JH159" s="21"/>
      <c r="JI159" s="21"/>
      <c r="JJ159" s="21"/>
      <c r="JK159" s="21"/>
      <c r="JL159" s="21"/>
      <c r="JM159" s="21"/>
      <c r="JN159" s="21"/>
      <c r="JO159" s="21"/>
      <c r="JP159" s="21"/>
      <c r="JQ159" s="21"/>
      <c r="JR159" s="21"/>
      <c r="JS159" s="21"/>
      <c r="JT159" s="21"/>
      <c r="JU159" s="21"/>
      <c r="JV159" s="21"/>
      <c r="JW159" s="21"/>
      <c r="JX159" s="21"/>
      <c r="JY159" s="21"/>
      <c r="JZ159" s="21"/>
      <c r="KA159" s="21"/>
      <c r="KB159" s="21"/>
      <c r="KC159" s="21"/>
      <c r="KD159" s="21"/>
      <c r="KE159" s="21"/>
      <c r="KF159" s="21"/>
      <c r="KG159" s="21"/>
      <c r="KH159" s="21"/>
      <c r="KI159" s="21"/>
      <c r="KJ159" s="21"/>
      <c r="KK159" s="21"/>
      <c r="KL159" s="21"/>
      <c r="KM159" s="21"/>
      <c r="KN159" s="21"/>
      <c r="KO159" s="21"/>
      <c r="KP159" s="21"/>
      <c r="KQ159" s="21"/>
      <c r="KR159" s="21"/>
      <c r="KS159" s="21"/>
      <c r="KT159" s="21"/>
      <c r="KU159" s="21"/>
      <c r="KV159" s="21"/>
      <c r="KW159" s="21"/>
      <c r="KX159" s="21"/>
      <c r="KY159" s="21"/>
      <c r="KZ159" s="21"/>
      <c r="LA159" s="21"/>
      <c r="LB159" s="21"/>
      <c r="LC159" s="21"/>
      <c r="LD159" s="21"/>
      <c r="LE159" s="21"/>
      <c r="LF159" s="21"/>
      <c r="LG159" s="21"/>
      <c r="LH159" s="21"/>
      <c r="LI159" s="21"/>
      <c r="LJ159" s="21"/>
      <c r="LK159" s="21"/>
      <c r="LL159" s="21"/>
      <c r="LM159" s="21"/>
      <c r="LN159" s="21"/>
      <c r="LO159" s="21"/>
      <c r="LP159" s="21"/>
      <c r="LQ159" s="21"/>
      <c r="LR159" s="21"/>
      <c r="LS159" s="21"/>
      <c r="LT159" s="21"/>
      <c r="LU159" s="21"/>
      <c r="LV159" s="21"/>
      <c r="LW159" s="21"/>
      <c r="LX159" s="21"/>
      <c r="LY159" s="21"/>
      <c r="LZ159" s="21"/>
      <c r="MA159" s="21"/>
      <c r="MB159" s="21"/>
      <c r="MC159" s="21"/>
      <c r="MD159" s="21"/>
      <c r="ME159" s="21"/>
      <c r="MF159" s="21"/>
      <c r="MG159" s="21"/>
      <c r="MH159" s="21"/>
      <c r="MI159" s="21"/>
      <c r="MJ159" s="21"/>
      <c r="MK159" s="21"/>
      <c r="ML159" s="21"/>
      <c r="MM159" s="21"/>
    </row>
    <row r="160" spans="17:351" x14ac:dyDescent="0.25"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  <c r="GE160" s="21"/>
      <c r="GF160" s="21"/>
      <c r="GG160" s="21"/>
      <c r="GH160" s="21"/>
      <c r="GI160" s="21"/>
      <c r="GJ160" s="21"/>
      <c r="GK160" s="21"/>
      <c r="GL160" s="21"/>
      <c r="GM160" s="21"/>
      <c r="GN160" s="21"/>
      <c r="GO160" s="21"/>
      <c r="GP160" s="21"/>
      <c r="GQ160" s="21"/>
      <c r="GR160" s="21"/>
      <c r="GS160" s="21"/>
      <c r="GT160" s="21"/>
      <c r="GU160" s="21"/>
      <c r="GV160" s="21"/>
      <c r="GW160" s="21"/>
      <c r="GX160" s="21"/>
      <c r="GY160" s="21"/>
      <c r="GZ160" s="21"/>
      <c r="HA160" s="21"/>
      <c r="HB160" s="21"/>
      <c r="HC160" s="21"/>
      <c r="HD160" s="21"/>
      <c r="HE160" s="21"/>
      <c r="HF160" s="21"/>
      <c r="HG160" s="21"/>
      <c r="HH160" s="21"/>
      <c r="HI160" s="21"/>
      <c r="HJ160" s="21"/>
      <c r="HK160" s="21"/>
      <c r="HL160" s="21"/>
      <c r="HM160" s="21"/>
      <c r="HN160" s="21"/>
      <c r="HO160" s="21"/>
      <c r="HP160" s="21"/>
      <c r="HQ160" s="21"/>
      <c r="HR160" s="21"/>
      <c r="HS160" s="21"/>
      <c r="HT160" s="21"/>
      <c r="HU160" s="21"/>
      <c r="HV160" s="21"/>
      <c r="HW160" s="21"/>
      <c r="HX160" s="21"/>
      <c r="HY160" s="21"/>
      <c r="HZ160" s="21"/>
      <c r="IA160" s="21"/>
      <c r="IB160" s="21"/>
      <c r="IC160" s="21"/>
      <c r="ID160" s="21"/>
      <c r="IE160" s="21"/>
      <c r="IF160" s="21"/>
      <c r="IG160" s="21"/>
      <c r="IH160" s="21"/>
      <c r="II160" s="21"/>
      <c r="IJ160" s="21"/>
      <c r="IK160" s="21"/>
      <c r="IL160" s="21"/>
      <c r="IM160" s="21"/>
      <c r="IN160" s="21"/>
      <c r="IO160" s="21"/>
      <c r="IP160" s="21"/>
      <c r="IQ160" s="21"/>
      <c r="IR160" s="21"/>
      <c r="IS160" s="21"/>
      <c r="IT160" s="21"/>
      <c r="IU160" s="21"/>
      <c r="IV160" s="21"/>
      <c r="IW160" s="21"/>
      <c r="IX160" s="21"/>
      <c r="IY160" s="21"/>
      <c r="IZ160" s="21"/>
      <c r="JA160" s="21"/>
      <c r="JB160" s="21"/>
      <c r="JC160" s="21"/>
      <c r="JD160" s="21"/>
      <c r="JE160" s="21"/>
      <c r="JF160" s="21"/>
      <c r="JG160" s="21"/>
      <c r="JH160" s="21"/>
      <c r="JI160" s="21"/>
      <c r="JJ160" s="21"/>
      <c r="JK160" s="21"/>
      <c r="JL160" s="21"/>
      <c r="JM160" s="21"/>
      <c r="JN160" s="21"/>
      <c r="JO160" s="21"/>
      <c r="JP160" s="21"/>
      <c r="JQ160" s="21"/>
      <c r="JR160" s="21"/>
      <c r="JS160" s="21"/>
      <c r="JT160" s="21"/>
      <c r="JU160" s="21"/>
      <c r="JV160" s="21"/>
      <c r="JW160" s="21"/>
      <c r="JX160" s="21"/>
      <c r="JY160" s="21"/>
      <c r="JZ160" s="21"/>
      <c r="KA160" s="21"/>
      <c r="KB160" s="21"/>
      <c r="KC160" s="21"/>
      <c r="KD160" s="21"/>
      <c r="KE160" s="21"/>
      <c r="KF160" s="21"/>
      <c r="KG160" s="21"/>
      <c r="KH160" s="21"/>
      <c r="KI160" s="21"/>
      <c r="KJ160" s="21"/>
      <c r="KK160" s="21"/>
      <c r="KL160" s="21"/>
      <c r="KM160" s="21"/>
      <c r="KN160" s="21"/>
      <c r="KO160" s="21"/>
      <c r="KP160" s="21"/>
      <c r="KQ160" s="21"/>
      <c r="KR160" s="21"/>
      <c r="KS160" s="21"/>
      <c r="KT160" s="21"/>
      <c r="KU160" s="21"/>
      <c r="KV160" s="21"/>
      <c r="KW160" s="21"/>
      <c r="KX160" s="21"/>
      <c r="KY160" s="21"/>
      <c r="KZ160" s="21"/>
      <c r="LA160" s="21"/>
      <c r="LB160" s="21"/>
      <c r="LC160" s="21"/>
      <c r="LD160" s="21"/>
      <c r="LE160" s="21"/>
      <c r="LF160" s="21"/>
      <c r="LG160" s="21"/>
      <c r="LH160" s="21"/>
      <c r="LI160" s="21"/>
      <c r="LJ160" s="21"/>
      <c r="LK160" s="21"/>
      <c r="LL160" s="21"/>
      <c r="LM160" s="21"/>
      <c r="LN160" s="21"/>
      <c r="LO160" s="21"/>
      <c r="LP160" s="21"/>
      <c r="LQ160" s="21"/>
      <c r="LR160" s="21"/>
      <c r="LS160" s="21"/>
      <c r="LT160" s="21"/>
      <c r="LU160" s="21"/>
      <c r="LV160" s="21"/>
      <c r="LW160" s="21"/>
      <c r="LX160" s="21"/>
      <c r="LY160" s="21"/>
      <c r="LZ160" s="21"/>
      <c r="MA160" s="21"/>
      <c r="MB160" s="21"/>
      <c r="MC160" s="21"/>
      <c r="MD160" s="21"/>
      <c r="ME160" s="21"/>
      <c r="MF160" s="21"/>
      <c r="MG160" s="21"/>
      <c r="MH160" s="21"/>
      <c r="MI160" s="21"/>
      <c r="MJ160" s="21"/>
      <c r="MK160" s="21"/>
      <c r="ML160" s="21"/>
      <c r="MM160" s="21"/>
    </row>
    <row r="161" spans="17:351" x14ac:dyDescent="0.25"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  <c r="FM161" s="21"/>
      <c r="FN161" s="21"/>
      <c r="FO161" s="21"/>
      <c r="FP161" s="21"/>
      <c r="FQ161" s="21"/>
      <c r="FR161" s="21"/>
      <c r="FS161" s="21"/>
      <c r="FT161" s="21"/>
      <c r="FU161" s="21"/>
      <c r="FV161" s="21"/>
      <c r="FW161" s="21"/>
      <c r="FX161" s="21"/>
      <c r="FY161" s="21"/>
      <c r="FZ161" s="21"/>
      <c r="GA161" s="21"/>
      <c r="GB161" s="21"/>
      <c r="GC161" s="21"/>
      <c r="GD161" s="21"/>
      <c r="GE161" s="21"/>
      <c r="GF161" s="21"/>
      <c r="GG161" s="21"/>
      <c r="GH161" s="21"/>
      <c r="GI161" s="21"/>
      <c r="GJ161" s="21"/>
      <c r="GK161" s="21"/>
      <c r="GL161" s="21"/>
      <c r="GM161" s="21"/>
      <c r="GN161" s="21"/>
      <c r="GO161" s="21"/>
      <c r="GP161" s="21"/>
      <c r="GQ161" s="21"/>
      <c r="GR161" s="21"/>
      <c r="GS161" s="21"/>
      <c r="GT161" s="21"/>
      <c r="GU161" s="21"/>
      <c r="GV161" s="21"/>
      <c r="GW161" s="21"/>
      <c r="GX161" s="21"/>
      <c r="GY161" s="21"/>
      <c r="GZ161" s="21"/>
      <c r="HA161" s="21"/>
      <c r="HB161" s="21"/>
      <c r="HC161" s="21"/>
      <c r="HD161" s="21"/>
      <c r="HE161" s="21"/>
      <c r="HF161" s="21"/>
      <c r="HG161" s="21"/>
      <c r="HH161" s="21"/>
      <c r="HI161" s="21"/>
      <c r="HJ161" s="21"/>
      <c r="HK161" s="21"/>
      <c r="HL161" s="21"/>
      <c r="HM161" s="21"/>
      <c r="HN161" s="21"/>
      <c r="HO161" s="21"/>
      <c r="HP161" s="21"/>
      <c r="HQ161" s="21"/>
      <c r="HR161" s="21"/>
      <c r="HS161" s="21"/>
      <c r="HT161" s="21"/>
      <c r="HU161" s="21"/>
      <c r="HV161" s="21"/>
      <c r="HW161" s="21"/>
      <c r="HX161" s="21"/>
      <c r="HY161" s="21"/>
      <c r="HZ161" s="21"/>
      <c r="IA161" s="21"/>
      <c r="IB161" s="21"/>
      <c r="IC161" s="21"/>
      <c r="ID161" s="21"/>
      <c r="IE161" s="21"/>
      <c r="IF161" s="21"/>
      <c r="IG161" s="21"/>
      <c r="IH161" s="21"/>
      <c r="II161" s="21"/>
      <c r="IJ161" s="21"/>
      <c r="IK161" s="21"/>
      <c r="IL161" s="21"/>
      <c r="IM161" s="21"/>
      <c r="IN161" s="21"/>
      <c r="IO161" s="21"/>
      <c r="IP161" s="21"/>
      <c r="IQ161" s="21"/>
      <c r="IR161" s="21"/>
      <c r="IS161" s="21"/>
      <c r="IT161" s="21"/>
      <c r="IU161" s="21"/>
      <c r="IV161" s="21"/>
      <c r="IW161" s="21"/>
      <c r="IX161" s="21"/>
      <c r="IY161" s="21"/>
      <c r="IZ161" s="21"/>
      <c r="JA161" s="21"/>
      <c r="JB161" s="21"/>
      <c r="JC161" s="21"/>
      <c r="JD161" s="21"/>
      <c r="JE161" s="21"/>
      <c r="JF161" s="21"/>
      <c r="JG161" s="21"/>
      <c r="JH161" s="21"/>
      <c r="JI161" s="21"/>
      <c r="JJ161" s="21"/>
      <c r="JK161" s="21"/>
      <c r="JL161" s="21"/>
      <c r="JM161" s="21"/>
      <c r="JN161" s="21"/>
      <c r="JO161" s="21"/>
      <c r="JP161" s="21"/>
      <c r="JQ161" s="21"/>
      <c r="JR161" s="21"/>
      <c r="JS161" s="21"/>
      <c r="JT161" s="21"/>
      <c r="JU161" s="21"/>
      <c r="JV161" s="21"/>
      <c r="JW161" s="21"/>
      <c r="JX161" s="21"/>
      <c r="JY161" s="21"/>
      <c r="JZ161" s="21"/>
      <c r="KA161" s="21"/>
      <c r="KB161" s="21"/>
      <c r="KC161" s="21"/>
      <c r="KD161" s="21"/>
      <c r="KE161" s="21"/>
      <c r="KF161" s="21"/>
      <c r="KG161" s="21"/>
      <c r="KH161" s="21"/>
      <c r="KI161" s="21"/>
      <c r="KJ161" s="21"/>
      <c r="KK161" s="21"/>
      <c r="KL161" s="21"/>
      <c r="KM161" s="21"/>
      <c r="KN161" s="21"/>
      <c r="KO161" s="21"/>
      <c r="KP161" s="21"/>
      <c r="KQ161" s="21"/>
      <c r="KR161" s="21"/>
      <c r="KS161" s="21"/>
      <c r="KT161" s="21"/>
      <c r="KU161" s="21"/>
      <c r="KV161" s="21"/>
      <c r="KW161" s="21"/>
      <c r="KX161" s="21"/>
      <c r="KY161" s="21"/>
      <c r="KZ161" s="21"/>
      <c r="LA161" s="21"/>
      <c r="LB161" s="21"/>
      <c r="LC161" s="21"/>
      <c r="LD161" s="21"/>
      <c r="LE161" s="21"/>
      <c r="LF161" s="21"/>
      <c r="LG161" s="21"/>
      <c r="LH161" s="21"/>
      <c r="LI161" s="21"/>
      <c r="LJ161" s="21"/>
      <c r="LK161" s="21"/>
      <c r="LL161" s="21"/>
      <c r="LM161" s="21"/>
      <c r="LN161" s="21"/>
      <c r="LO161" s="21"/>
      <c r="LP161" s="21"/>
      <c r="LQ161" s="21"/>
      <c r="LR161" s="21"/>
      <c r="LS161" s="21"/>
      <c r="LT161" s="21"/>
      <c r="LU161" s="21"/>
      <c r="LV161" s="21"/>
      <c r="LW161" s="21"/>
      <c r="LX161" s="21"/>
      <c r="LY161" s="21"/>
      <c r="LZ161" s="21"/>
      <c r="MA161" s="21"/>
      <c r="MB161" s="21"/>
      <c r="MC161" s="21"/>
      <c r="MD161" s="21"/>
      <c r="ME161" s="21"/>
      <c r="MF161" s="21"/>
      <c r="MG161" s="21"/>
      <c r="MH161" s="21"/>
      <c r="MI161" s="21"/>
      <c r="MJ161" s="21"/>
      <c r="MK161" s="21"/>
      <c r="ML161" s="21"/>
      <c r="MM161" s="21"/>
    </row>
    <row r="162" spans="17:351" x14ac:dyDescent="0.25"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21"/>
      <c r="EN162" s="21"/>
      <c r="EO162" s="21"/>
      <c r="EP162" s="21"/>
      <c r="EQ162" s="21"/>
      <c r="ER162" s="21"/>
      <c r="ES162" s="21"/>
      <c r="ET162" s="21"/>
      <c r="EU162" s="21"/>
      <c r="EV162" s="21"/>
      <c r="EW162" s="21"/>
      <c r="EX162" s="21"/>
      <c r="EY162" s="21"/>
      <c r="EZ162" s="21"/>
      <c r="FA162" s="21"/>
      <c r="FB162" s="21"/>
      <c r="FC162" s="21"/>
      <c r="FD162" s="21"/>
      <c r="FE162" s="21"/>
      <c r="FF162" s="21"/>
      <c r="FG162" s="21"/>
      <c r="FH162" s="21"/>
      <c r="FI162" s="21"/>
      <c r="FJ162" s="21"/>
      <c r="FK162" s="21"/>
      <c r="FL162" s="21"/>
      <c r="FM162" s="21"/>
      <c r="FN162" s="21"/>
      <c r="FO162" s="21"/>
      <c r="FP162" s="21"/>
      <c r="FQ162" s="21"/>
      <c r="FR162" s="21"/>
      <c r="FS162" s="21"/>
      <c r="FT162" s="21"/>
      <c r="FU162" s="21"/>
      <c r="FV162" s="21"/>
      <c r="FW162" s="21"/>
      <c r="FX162" s="21"/>
      <c r="FY162" s="21"/>
      <c r="FZ162" s="21"/>
      <c r="GA162" s="21"/>
      <c r="GB162" s="21"/>
      <c r="GC162" s="21"/>
      <c r="GD162" s="21"/>
      <c r="GE162" s="21"/>
      <c r="GF162" s="21"/>
      <c r="GG162" s="21"/>
      <c r="GH162" s="21"/>
      <c r="GI162" s="21"/>
      <c r="GJ162" s="21"/>
      <c r="GK162" s="21"/>
      <c r="GL162" s="21"/>
      <c r="GM162" s="21"/>
      <c r="GN162" s="21"/>
      <c r="GO162" s="21"/>
      <c r="GP162" s="21"/>
      <c r="GQ162" s="21"/>
      <c r="GR162" s="21"/>
      <c r="GS162" s="21"/>
      <c r="GT162" s="21"/>
      <c r="GU162" s="21"/>
      <c r="GV162" s="21"/>
      <c r="GW162" s="21"/>
      <c r="GX162" s="21"/>
      <c r="GY162" s="21"/>
      <c r="GZ162" s="21"/>
      <c r="HA162" s="21"/>
      <c r="HB162" s="21"/>
      <c r="HC162" s="21"/>
      <c r="HD162" s="21"/>
      <c r="HE162" s="21"/>
      <c r="HF162" s="21"/>
      <c r="HG162" s="21"/>
      <c r="HH162" s="21"/>
      <c r="HI162" s="21"/>
      <c r="HJ162" s="21"/>
      <c r="HK162" s="21"/>
      <c r="HL162" s="21"/>
      <c r="HM162" s="21"/>
      <c r="HN162" s="21"/>
      <c r="HO162" s="21"/>
      <c r="HP162" s="21"/>
      <c r="HQ162" s="21"/>
      <c r="HR162" s="21"/>
      <c r="HS162" s="21"/>
      <c r="HT162" s="21"/>
      <c r="HU162" s="21"/>
      <c r="HV162" s="21"/>
      <c r="HW162" s="21"/>
      <c r="HX162" s="21"/>
      <c r="HY162" s="21"/>
      <c r="HZ162" s="21"/>
      <c r="IA162" s="21"/>
      <c r="IB162" s="21"/>
      <c r="IC162" s="21"/>
      <c r="ID162" s="21"/>
      <c r="IE162" s="21"/>
      <c r="IF162" s="21"/>
      <c r="IG162" s="21"/>
      <c r="IH162" s="21"/>
      <c r="II162" s="21"/>
      <c r="IJ162" s="21"/>
      <c r="IK162" s="21"/>
      <c r="IL162" s="21"/>
      <c r="IM162" s="21"/>
      <c r="IN162" s="21"/>
      <c r="IO162" s="21"/>
      <c r="IP162" s="21"/>
      <c r="IQ162" s="21"/>
      <c r="IR162" s="21"/>
      <c r="IS162" s="21"/>
      <c r="IT162" s="21"/>
      <c r="IU162" s="21"/>
      <c r="IV162" s="21"/>
      <c r="IW162" s="21"/>
      <c r="IX162" s="21"/>
      <c r="IY162" s="21"/>
      <c r="IZ162" s="21"/>
      <c r="JA162" s="21"/>
      <c r="JB162" s="21"/>
      <c r="JC162" s="21"/>
      <c r="JD162" s="21"/>
      <c r="JE162" s="21"/>
      <c r="JF162" s="21"/>
      <c r="JG162" s="21"/>
      <c r="JH162" s="21"/>
      <c r="JI162" s="21"/>
      <c r="JJ162" s="21"/>
      <c r="JK162" s="21"/>
      <c r="JL162" s="21"/>
      <c r="JM162" s="21"/>
      <c r="JN162" s="21"/>
      <c r="JO162" s="21"/>
      <c r="JP162" s="21"/>
      <c r="JQ162" s="21"/>
      <c r="JR162" s="21"/>
      <c r="JS162" s="21"/>
      <c r="JT162" s="21"/>
      <c r="JU162" s="21"/>
      <c r="JV162" s="21"/>
      <c r="JW162" s="21"/>
      <c r="JX162" s="21"/>
      <c r="JY162" s="21"/>
      <c r="JZ162" s="21"/>
      <c r="KA162" s="21"/>
      <c r="KB162" s="21"/>
      <c r="KC162" s="21"/>
      <c r="KD162" s="21"/>
      <c r="KE162" s="21"/>
      <c r="KF162" s="21"/>
      <c r="KG162" s="21"/>
      <c r="KH162" s="21"/>
      <c r="KI162" s="21"/>
      <c r="KJ162" s="21"/>
      <c r="KK162" s="21"/>
      <c r="KL162" s="21"/>
      <c r="KM162" s="21"/>
      <c r="KN162" s="21"/>
      <c r="KO162" s="21"/>
      <c r="KP162" s="21"/>
      <c r="KQ162" s="21"/>
      <c r="KR162" s="21"/>
      <c r="KS162" s="21"/>
      <c r="KT162" s="21"/>
      <c r="KU162" s="21"/>
      <c r="KV162" s="21"/>
      <c r="KW162" s="21"/>
      <c r="KX162" s="21"/>
      <c r="KY162" s="21"/>
      <c r="KZ162" s="21"/>
      <c r="LA162" s="21"/>
      <c r="LB162" s="21"/>
      <c r="LC162" s="21"/>
      <c r="LD162" s="21"/>
      <c r="LE162" s="21"/>
      <c r="LF162" s="21"/>
      <c r="LG162" s="21"/>
      <c r="LH162" s="21"/>
      <c r="LI162" s="21"/>
      <c r="LJ162" s="21"/>
      <c r="LK162" s="21"/>
      <c r="LL162" s="21"/>
      <c r="LM162" s="21"/>
      <c r="LN162" s="21"/>
      <c r="LO162" s="21"/>
      <c r="LP162" s="21"/>
      <c r="LQ162" s="21"/>
      <c r="LR162" s="21"/>
      <c r="LS162" s="21"/>
      <c r="LT162" s="21"/>
      <c r="LU162" s="21"/>
      <c r="LV162" s="21"/>
      <c r="LW162" s="21"/>
      <c r="LX162" s="21"/>
      <c r="LY162" s="21"/>
      <c r="LZ162" s="21"/>
      <c r="MA162" s="21"/>
      <c r="MB162" s="21"/>
      <c r="MC162" s="21"/>
      <c r="MD162" s="21"/>
      <c r="ME162" s="21"/>
      <c r="MF162" s="21"/>
      <c r="MG162" s="21"/>
      <c r="MH162" s="21"/>
      <c r="MI162" s="21"/>
      <c r="MJ162" s="21"/>
      <c r="MK162" s="21"/>
      <c r="ML162" s="21"/>
      <c r="MM162" s="21"/>
    </row>
    <row r="163" spans="17:351" x14ac:dyDescent="0.25"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  <c r="FM163" s="21"/>
      <c r="FN163" s="21"/>
      <c r="FO163" s="21"/>
      <c r="FP163" s="21"/>
      <c r="FQ163" s="21"/>
      <c r="FR163" s="21"/>
      <c r="FS163" s="21"/>
      <c r="FT163" s="21"/>
      <c r="FU163" s="21"/>
      <c r="FV163" s="21"/>
      <c r="FW163" s="21"/>
      <c r="FX163" s="21"/>
      <c r="FY163" s="21"/>
      <c r="FZ163" s="21"/>
      <c r="GA163" s="21"/>
      <c r="GB163" s="21"/>
      <c r="GC163" s="21"/>
      <c r="GD163" s="21"/>
      <c r="GE163" s="21"/>
      <c r="GF163" s="21"/>
      <c r="GG163" s="21"/>
      <c r="GH163" s="21"/>
      <c r="GI163" s="21"/>
      <c r="GJ163" s="21"/>
      <c r="GK163" s="21"/>
      <c r="GL163" s="21"/>
      <c r="GM163" s="21"/>
      <c r="GN163" s="21"/>
      <c r="GO163" s="21"/>
      <c r="GP163" s="21"/>
      <c r="GQ163" s="21"/>
      <c r="GR163" s="21"/>
      <c r="GS163" s="21"/>
      <c r="GT163" s="21"/>
      <c r="GU163" s="21"/>
      <c r="GV163" s="21"/>
      <c r="GW163" s="21"/>
      <c r="GX163" s="21"/>
      <c r="GY163" s="21"/>
      <c r="GZ163" s="21"/>
      <c r="HA163" s="21"/>
      <c r="HB163" s="21"/>
      <c r="HC163" s="21"/>
      <c r="HD163" s="21"/>
      <c r="HE163" s="21"/>
      <c r="HF163" s="21"/>
      <c r="HG163" s="21"/>
      <c r="HH163" s="21"/>
      <c r="HI163" s="21"/>
      <c r="HJ163" s="21"/>
      <c r="HK163" s="21"/>
      <c r="HL163" s="21"/>
      <c r="HM163" s="21"/>
      <c r="HN163" s="21"/>
      <c r="HO163" s="21"/>
      <c r="HP163" s="21"/>
      <c r="HQ163" s="21"/>
      <c r="HR163" s="21"/>
      <c r="HS163" s="21"/>
      <c r="HT163" s="21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21"/>
      <c r="IG163" s="21"/>
      <c r="IH163" s="21"/>
      <c r="II163" s="21"/>
      <c r="IJ163" s="21"/>
      <c r="IK163" s="21"/>
      <c r="IL163" s="21"/>
      <c r="IM163" s="21"/>
      <c r="IN163" s="21"/>
      <c r="IO163" s="21"/>
      <c r="IP163" s="21"/>
      <c r="IQ163" s="21"/>
      <c r="IR163" s="21"/>
      <c r="IS163" s="21"/>
      <c r="IT163" s="21"/>
      <c r="IU163" s="21"/>
      <c r="IV163" s="21"/>
      <c r="IW163" s="21"/>
      <c r="IX163" s="21"/>
      <c r="IY163" s="21"/>
      <c r="IZ163" s="21"/>
      <c r="JA163" s="21"/>
      <c r="JB163" s="21"/>
      <c r="JC163" s="21"/>
      <c r="JD163" s="21"/>
      <c r="JE163" s="21"/>
      <c r="JF163" s="21"/>
      <c r="JG163" s="21"/>
      <c r="JH163" s="21"/>
      <c r="JI163" s="21"/>
      <c r="JJ163" s="21"/>
      <c r="JK163" s="21"/>
      <c r="JL163" s="21"/>
      <c r="JM163" s="21"/>
      <c r="JN163" s="21"/>
      <c r="JO163" s="21"/>
      <c r="JP163" s="21"/>
      <c r="JQ163" s="21"/>
      <c r="JR163" s="21"/>
      <c r="JS163" s="21"/>
      <c r="JT163" s="21"/>
      <c r="JU163" s="21"/>
      <c r="JV163" s="21"/>
      <c r="JW163" s="21"/>
      <c r="JX163" s="21"/>
      <c r="JY163" s="21"/>
      <c r="JZ163" s="21"/>
      <c r="KA163" s="21"/>
      <c r="KB163" s="21"/>
      <c r="KC163" s="21"/>
      <c r="KD163" s="21"/>
      <c r="KE163" s="21"/>
      <c r="KF163" s="21"/>
      <c r="KG163" s="21"/>
      <c r="KH163" s="21"/>
      <c r="KI163" s="21"/>
      <c r="KJ163" s="21"/>
      <c r="KK163" s="21"/>
      <c r="KL163" s="21"/>
      <c r="KM163" s="21"/>
      <c r="KN163" s="21"/>
      <c r="KO163" s="21"/>
      <c r="KP163" s="21"/>
      <c r="KQ163" s="21"/>
      <c r="KR163" s="21"/>
      <c r="KS163" s="21"/>
      <c r="KT163" s="21"/>
      <c r="KU163" s="21"/>
      <c r="KV163" s="21"/>
      <c r="KW163" s="21"/>
      <c r="KX163" s="21"/>
      <c r="KY163" s="21"/>
      <c r="KZ163" s="21"/>
      <c r="LA163" s="21"/>
      <c r="LB163" s="21"/>
      <c r="LC163" s="21"/>
      <c r="LD163" s="21"/>
      <c r="LE163" s="21"/>
      <c r="LF163" s="21"/>
      <c r="LG163" s="21"/>
      <c r="LH163" s="21"/>
      <c r="LI163" s="21"/>
      <c r="LJ163" s="21"/>
      <c r="LK163" s="21"/>
      <c r="LL163" s="21"/>
      <c r="LM163" s="21"/>
      <c r="LN163" s="21"/>
      <c r="LO163" s="21"/>
      <c r="LP163" s="21"/>
      <c r="LQ163" s="21"/>
      <c r="LR163" s="21"/>
      <c r="LS163" s="21"/>
      <c r="LT163" s="21"/>
      <c r="LU163" s="21"/>
      <c r="LV163" s="21"/>
      <c r="LW163" s="21"/>
      <c r="LX163" s="21"/>
      <c r="LY163" s="21"/>
      <c r="LZ163" s="21"/>
      <c r="MA163" s="21"/>
      <c r="MB163" s="21"/>
      <c r="MC163" s="21"/>
      <c r="MD163" s="21"/>
      <c r="ME163" s="21"/>
      <c r="MF163" s="21"/>
      <c r="MG163" s="21"/>
      <c r="MH163" s="21"/>
      <c r="MI163" s="21"/>
      <c r="MJ163" s="21"/>
      <c r="MK163" s="21"/>
      <c r="ML163" s="21"/>
      <c r="MM163" s="21"/>
    </row>
    <row r="164" spans="17:351" x14ac:dyDescent="0.25"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  <c r="FM164" s="21"/>
      <c r="FN164" s="21"/>
      <c r="FO164" s="21"/>
      <c r="FP164" s="21"/>
      <c r="FQ164" s="21"/>
      <c r="FR164" s="21"/>
      <c r="FS164" s="21"/>
      <c r="FT164" s="21"/>
      <c r="FU164" s="21"/>
      <c r="FV164" s="21"/>
      <c r="FW164" s="21"/>
      <c r="FX164" s="21"/>
      <c r="FY164" s="21"/>
      <c r="FZ164" s="21"/>
      <c r="GA164" s="21"/>
      <c r="GB164" s="21"/>
      <c r="GC164" s="21"/>
      <c r="GD164" s="21"/>
      <c r="GE164" s="21"/>
      <c r="GF164" s="21"/>
      <c r="GG164" s="21"/>
      <c r="GH164" s="21"/>
      <c r="GI164" s="21"/>
      <c r="GJ164" s="21"/>
      <c r="GK164" s="21"/>
      <c r="GL164" s="21"/>
      <c r="GM164" s="21"/>
      <c r="GN164" s="21"/>
      <c r="GO164" s="21"/>
      <c r="GP164" s="21"/>
      <c r="GQ164" s="21"/>
      <c r="GR164" s="21"/>
      <c r="GS164" s="21"/>
      <c r="GT164" s="21"/>
      <c r="GU164" s="21"/>
      <c r="GV164" s="21"/>
      <c r="GW164" s="21"/>
      <c r="GX164" s="21"/>
      <c r="GY164" s="21"/>
      <c r="GZ164" s="21"/>
      <c r="HA164" s="21"/>
      <c r="HB164" s="21"/>
      <c r="HC164" s="21"/>
      <c r="HD164" s="21"/>
      <c r="HE164" s="21"/>
      <c r="HF164" s="21"/>
      <c r="HG164" s="21"/>
      <c r="HH164" s="21"/>
      <c r="HI164" s="21"/>
      <c r="HJ164" s="21"/>
      <c r="HK164" s="21"/>
      <c r="HL164" s="21"/>
      <c r="HM164" s="21"/>
      <c r="HN164" s="21"/>
      <c r="HO164" s="21"/>
      <c r="HP164" s="21"/>
      <c r="HQ164" s="21"/>
      <c r="HR164" s="21"/>
      <c r="HS164" s="21"/>
      <c r="HT164" s="21"/>
      <c r="HU164" s="21"/>
      <c r="HV164" s="21"/>
      <c r="HW164" s="21"/>
      <c r="HX164" s="21"/>
      <c r="HY164" s="21"/>
      <c r="HZ164" s="21"/>
      <c r="IA164" s="21"/>
      <c r="IB164" s="21"/>
      <c r="IC164" s="21"/>
      <c r="ID164" s="21"/>
      <c r="IE164" s="21"/>
      <c r="IF164" s="21"/>
      <c r="IG164" s="21"/>
      <c r="IH164" s="21"/>
      <c r="II164" s="21"/>
      <c r="IJ164" s="21"/>
      <c r="IK164" s="21"/>
      <c r="IL164" s="21"/>
      <c r="IM164" s="21"/>
      <c r="IN164" s="21"/>
      <c r="IO164" s="21"/>
      <c r="IP164" s="21"/>
      <c r="IQ164" s="21"/>
      <c r="IR164" s="21"/>
      <c r="IS164" s="21"/>
      <c r="IT164" s="21"/>
      <c r="IU164" s="21"/>
      <c r="IV164" s="21"/>
      <c r="IW164" s="21"/>
      <c r="IX164" s="21"/>
      <c r="IY164" s="21"/>
      <c r="IZ164" s="21"/>
      <c r="JA164" s="21"/>
      <c r="JB164" s="21"/>
      <c r="JC164" s="21"/>
      <c r="JD164" s="21"/>
      <c r="JE164" s="21"/>
      <c r="JF164" s="21"/>
      <c r="JG164" s="21"/>
      <c r="JH164" s="21"/>
      <c r="JI164" s="21"/>
      <c r="JJ164" s="21"/>
      <c r="JK164" s="21"/>
      <c r="JL164" s="21"/>
      <c r="JM164" s="21"/>
      <c r="JN164" s="21"/>
      <c r="JO164" s="21"/>
      <c r="JP164" s="21"/>
      <c r="JQ164" s="21"/>
      <c r="JR164" s="21"/>
      <c r="JS164" s="21"/>
      <c r="JT164" s="21"/>
      <c r="JU164" s="21"/>
      <c r="JV164" s="21"/>
      <c r="JW164" s="21"/>
      <c r="JX164" s="21"/>
      <c r="JY164" s="21"/>
      <c r="JZ164" s="21"/>
      <c r="KA164" s="21"/>
      <c r="KB164" s="21"/>
      <c r="KC164" s="21"/>
      <c r="KD164" s="21"/>
      <c r="KE164" s="21"/>
      <c r="KF164" s="21"/>
      <c r="KG164" s="21"/>
      <c r="KH164" s="21"/>
      <c r="KI164" s="21"/>
      <c r="KJ164" s="21"/>
      <c r="KK164" s="21"/>
      <c r="KL164" s="21"/>
      <c r="KM164" s="21"/>
      <c r="KN164" s="21"/>
      <c r="KO164" s="21"/>
      <c r="KP164" s="21"/>
      <c r="KQ164" s="21"/>
      <c r="KR164" s="21"/>
      <c r="KS164" s="21"/>
      <c r="KT164" s="21"/>
      <c r="KU164" s="21"/>
      <c r="KV164" s="21"/>
      <c r="KW164" s="21"/>
      <c r="KX164" s="21"/>
      <c r="KY164" s="21"/>
      <c r="KZ164" s="21"/>
      <c r="LA164" s="21"/>
      <c r="LB164" s="21"/>
      <c r="LC164" s="21"/>
      <c r="LD164" s="21"/>
      <c r="LE164" s="21"/>
      <c r="LF164" s="21"/>
      <c r="LG164" s="21"/>
      <c r="LH164" s="21"/>
      <c r="LI164" s="21"/>
      <c r="LJ164" s="21"/>
      <c r="LK164" s="21"/>
      <c r="LL164" s="21"/>
      <c r="LM164" s="21"/>
      <c r="LN164" s="21"/>
      <c r="LO164" s="21"/>
      <c r="LP164" s="21"/>
      <c r="LQ164" s="21"/>
      <c r="LR164" s="21"/>
      <c r="LS164" s="21"/>
      <c r="LT164" s="21"/>
      <c r="LU164" s="21"/>
      <c r="LV164" s="21"/>
      <c r="LW164" s="21"/>
      <c r="LX164" s="21"/>
      <c r="LY164" s="21"/>
      <c r="LZ164" s="21"/>
      <c r="MA164" s="21"/>
      <c r="MB164" s="21"/>
      <c r="MC164" s="21"/>
      <c r="MD164" s="21"/>
      <c r="ME164" s="21"/>
      <c r="MF164" s="21"/>
      <c r="MG164" s="21"/>
      <c r="MH164" s="21"/>
      <c r="MI164" s="21"/>
      <c r="MJ164" s="21"/>
      <c r="MK164" s="21"/>
      <c r="ML164" s="21"/>
      <c r="MM164" s="21"/>
    </row>
    <row r="165" spans="17:351" x14ac:dyDescent="0.25"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  <c r="FM165" s="21"/>
      <c r="FN165" s="21"/>
      <c r="FO165" s="21"/>
      <c r="FP165" s="21"/>
      <c r="FQ165" s="21"/>
      <c r="FR165" s="21"/>
      <c r="FS165" s="21"/>
      <c r="FT165" s="21"/>
      <c r="FU165" s="21"/>
      <c r="FV165" s="21"/>
      <c r="FW165" s="21"/>
      <c r="FX165" s="21"/>
      <c r="FY165" s="21"/>
      <c r="FZ165" s="21"/>
      <c r="GA165" s="21"/>
      <c r="GB165" s="21"/>
      <c r="GC165" s="21"/>
      <c r="GD165" s="21"/>
      <c r="GE165" s="21"/>
      <c r="GF165" s="21"/>
      <c r="GG165" s="21"/>
      <c r="GH165" s="21"/>
      <c r="GI165" s="21"/>
      <c r="GJ165" s="21"/>
      <c r="GK165" s="21"/>
      <c r="GL165" s="21"/>
      <c r="GM165" s="21"/>
      <c r="GN165" s="21"/>
      <c r="GO165" s="21"/>
      <c r="GP165" s="21"/>
      <c r="GQ165" s="21"/>
      <c r="GR165" s="21"/>
      <c r="GS165" s="21"/>
      <c r="GT165" s="21"/>
      <c r="GU165" s="21"/>
      <c r="GV165" s="21"/>
      <c r="GW165" s="21"/>
      <c r="GX165" s="21"/>
      <c r="GY165" s="21"/>
      <c r="GZ165" s="21"/>
      <c r="HA165" s="21"/>
      <c r="HB165" s="21"/>
      <c r="HC165" s="21"/>
      <c r="HD165" s="21"/>
      <c r="HE165" s="21"/>
      <c r="HF165" s="21"/>
      <c r="HG165" s="21"/>
      <c r="HH165" s="21"/>
      <c r="HI165" s="21"/>
      <c r="HJ165" s="21"/>
      <c r="HK165" s="21"/>
      <c r="HL165" s="21"/>
      <c r="HM165" s="21"/>
      <c r="HN165" s="21"/>
      <c r="HO165" s="21"/>
      <c r="HP165" s="21"/>
      <c r="HQ165" s="21"/>
      <c r="HR165" s="21"/>
      <c r="HS165" s="21"/>
      <c r="HT165" s="21"/>
      <c r="HU165" s="21"/>
      <c r="HV165" s="21"/>
      <c r="HW165" s="21"/>
      <c r="HX165" s="21"/>
      <c r="HY165" s="21"/>
      <c r="HZ165" s="21"/>
      <c r="IA165" s="21"/>
      <c r="IB165" s="21"/>
      <c r="IC165" s="21"/>
      <c r="ID165" s="21"/>
      <c r="IE165" s="21"/>
      <c r="IF165" s="21"/>
      <c r="IG165" s="21"/>
      <c r="IH165" s="21"/>
      <c r="II165" s="21"/>
      <c r="IJ165" s="21"/>
      <c r="IK165" s="21"/>
      <c r="IL165" s="21"/>
      <c r="IM165" s="21"/>
      <c r="IN165" s="21"/>
      <c r="IO165" s="21"/>
      <c r="IP165" s="21"/>
      <c r="IQ165" s="21"/>
      <c r="IR165" s="21"/>
      <c r="IS165" s="21"/>
      <c r="IT165" s="21"/>
      <c r="IU165" s="21"/>
      <c r="IV165" s="21"/>
      <c r="IW165" s="21"/>
      <c r="IX165" s="21"/>
      <c r="IY165" s="21"/>
      <c r="IZ165" s="21"/>
      <c r="JA165" s="21"/>
      <c r="JB165" s="21"/>
      <c r="JC165" s="21"/>
      <c r="JD165" s="21"/>
      <c r="JE165" s="21"/>
      <c r="JF165" s="21"/>
      <c r="JG165" s="21"/>
      <c r="JH165" s="21"/>
      <c r="JI165" s="21"/>
      <c r="JJ165" s="21"/>
      <c r="JK165" s="21"/>
      <c r="JL165" s="21"/>
      <c r="JM165" s="21"/>
      <c r="JN165" s="21"/>
      <c r="JO165" s="21"/>
      <c r="JP165" s="21"/>
      <c r="JQ165" s="21"/>
      <c r="JR165" s="21"/>
      <c r="JS165" s="21"/>
      <c r="JT165" s="21"/>
      <c r="JU165" s="21"/>
      <c r="JV165" s="21"/>
      <c r="JW165" s="21"/>
      <c r="JX165" s="21"/>
      <c r="JY165" s="21"/>
      <c r="JZ165" s="21"/>
      <c r="KA165" s="21"/>
      <c r="KB165" s="21"/>
      <c r="KC165" s="21"/>
      <c r="KD165" s="21"/>
      <c r="KE165" s="21"/>
      <c r="KF165" s="21"/>
      <c r="KG165" s="21"/>
      <c r="KH165" s="21"/>
      <c r="KI165" s="21"/>
      <c r="KJ165" s="21"/>
      <c r="KK165" s="21"/>
      <c r="KL165" s="21"/>
      <c r="KM165" s="21"/>
      <c r="KN165" s="21"/>
      <c r="KO165" s="21"/>
      <c r="KP165" s="21"/>
      <c r="KQ165" s="21"/>
      <c r="KR165" s="21"/>
      <c r="KS165" s="21"/>
      <c r="KT165" s="21"/>
      <c r="KU165" s="21"/>
      <c r="KV165" s="21"/>
      <c r="KW165" s="21"/>
      <c r="KX165" s="21"/>
      <c r="KY165" s="21"/>
      <c r="KZ165" s="21"/>
      <c r="LA165" s="21"/>
      <c r="LB165" s="21"/>
      <c r="LC165" s="21"/>
      <c r="LD165" s="21"/>
      <c r="LE165" s="21"/>
      <c r="LF165" s="21"/>
      <c r="LG165" s="21"/>
      <c r="LH165" s="21"/>
      <c r="LI165" s="21"/>
      <c r="LJ165" s="21"/>
      <c r="LK165" s="21"/>
      <c r="LL165" s="21"/>
      <c r="LM165" s="21"/>
      <c r="LN165" s="21"/>
      <c r="LO165" s="21"/>
      <c r="LP165" s="21"/>
      <c r="LQ165" s="21"/>
      <c r="LR165" s="21"/>
      <c r="LS165" s="21"/>
      <c r="LT165" s="21"/>
      <c r="LU165" s="21"/>
      <c r="LV165" s="21"/>
      <c r="LW165" s="21"/>
      <c r="LX165" s="21"/>
      <c r="LY165" s="21"/>
      <c r="LZ165" s="21"/>
      <c r="MA165" s="21"/>
      <c r="MB165" s="21"/>
      <c r="MC165" s="21"/>
      <c r="MD165" s="21"/>
      <c r="ME165" s="21"/>
      <c r="MF165" s="21"/>
      <c r="MG165" s="21"/>
      <c r="MH165" s="21"/>
      <c r="MI165" s="21"/>
      <c r="MJ165" s="21"/>
      <c r="MK165" s="21"/>
      <c r="ML165" s="21"/>
      <c r="MM165" s="21"/>
    </row>
    <row r="166" spans="17:351" x14ac:dyDescent="0.25"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  <c r="FM166" s="21"/>
      <c r="FN166" s="21"/>
      <c r="FO166" s="21"/>
      <c r="FP166" s="21"/>
      <c r="FQ166" s="21"/>
      <c r="FR166" s="21"/>
      <c r="FS166" s="21"/>
      <c r="FT166" s="21"/>
      <c r="FU166" s="21"/>
      <c r="FV166" s="21"/>
      <c r="FW166" s="21"/>
      <c r="FX166" s="21"/>
      <c r="FY166" s="21"/>
      <c r="FZ166" s="21"/>
      <c r="GA166" s="21"/>
      <c r="GB166" s="21"/>
      <c r="GC166" s="21"/>
      <c r="GD166" s="21"/>
      <c r="GE166" s="21"/>
      <c r="GF166" s="21"/>
      <c r="GG166" s="21"/>
      <c r="GH166" s="21"/>
      <c r="GI166" s="21"/>
      <c r="GJ166" s="21"/>
      <c r="GK166" s="21"/>
      <c r="GL166" s="21"/>
      <c r="GM166" s="21"/>
      <c r="GN166" s="21"/>
      <c r="GO166" s="21"/>
      <c r="GP166" s="21"/>
      <c r="GQ166" s="21"/>
      <c r="GR166" s="21"/>
      <c r="GS166" s="21"/>
      <c r="GT166" s="21"/>
      <c r="GU166" s="21"/>
      <c r="GV166" s="21"/>
      <c r="GW166" s="21"/>
      <c r="GX166" s="21"/>
      <c r="GY166" s="21"/>
      <c r="GZ166" s="21"/>
      <c r="HA166" s="21"/>
      <c r="HB166" s="21"/>
      <c r="HC166" s="21"/>
      <c r="HD166" s="21"/>
      <c r="HE166" s="21"/>
      <c r="HF166" s="21"/>
      <c r="HG166" s="21"/>
      <c r="HH166" s="21"/>
      <c r="HI166" s="21"/>
      <c r="HJ166" s="21"/>
      <c r="HK166" s="21"/>
      <c r="HL166" s="21"/>
      <c r="HM166" s="21"/>
      <c r="HN166" s="21"/>
      <c r="HO166" s="21"/>
      <c r="HP166" s="21"/>
      <c r="HQ166" s="21"/>
      <c r="HR166" s="21"/>
      <c r="HS166" s="21"/>
      <c r="HT166" s="21"/>
      <c r="HU166" s="21"/>
      <c r="HV166" s="21"/>
      <c r="HW166" s="21"/>
      <c r="HX166" s="21"/>
      <c r="HY166" s="21"/>
      <c r="HZ166" s="21"/>
      <c r="IA166" s="21"/>
      <c r="IB166" s="21"/>
      <c r="IC166" s="21"/>
      <c r="ID166" s="21"/>
      <c r="IE166" s="21"/>
      <c r="IF166" s="21"/>
      <c r="IG166" s="21"/>
      <c r="IH166" s="21"/>
      <c r="II166" s="21"/>
      <c r="IJ166" s="21"/>
      <c r="IK166" s="21"/>
      <c r="IL166" s="21"/>
      <c r="IM166" s="21"/>
      <c r="IN166" s="21"/>
      <c r="IO166" s="21"/>
      <c r="IP166" s="21"/>
      <c r="IQ166" s="21"/>
      <c r="IR166" s="21"/>
      <c r="IS166" s="21"/>
      <c r="IT166" s="21"/>
      <c r="IU166" s="21"/>
      <c r="IV166" s="21"/>
      <c r="IW166" s="21"/>
      <c r="IX166" s="21"/>
      <c r="IY166" s="21"/>
      <c r="IZ166" s="21"/>
      <c r="JA166" s="21"/>
      <c r="JB166" s="21"/>
      <c r="JC166" s="21"/>
      <c r="JD166" s="21"/>
      <c r="JE166" s="21"/>
      <c r="JF166" s="21"/>
      <c r="JG166" s="21"/>
      <c r="JH166" s="21"/>
      <c r="JI166" s="21"/>
      <c r="JJ166" s="21"/>
      <c r="JK166" s="21"/>
      <c r="JL166" s="21"/>
      <c r="JM166" s="21"/>
      <c r="JN166" s="21"/>
      <c r="JO166" s="21"/>
      <c r="JP166" s="21"/>
      <c r="JQ166" s="21"/>
      <c r="JR166" s="21"/>
      <c r="JS166" s="21"/>
      <c r="JT166" s="21"/>
      <c r="JU166" s="21"/>
      <c r="JV166" s="21"/>
      <c r="JW166" s="21"/>
      <c r="JX166" s="21"/>
      <c r="JY166" s="21"/>
      <c r="JZ166" s="21"/>
      <c r="KA166" s="21"/>
      <c r="KB166" s="21"/>
      <c r="KC166" s="21"/>
      <c r="KD166" s="21"/>
      <c r="KE166" s="21"/>
      <c r="KF166" s="21"/>
      <c r="KG166" s="21"/>
      <c r="KH166" s="21"/>
      <c r="KI166" s="21"/>
      <c r="KJ166" s="21"/>
      <c r="KK166" s="21"/>
      <c r="KL166" s="21"/>
      <c r="KM166" s="21"/>
      <c r="KN166" s="21"/>
      <c r="KO166" s="21"/>
      <c r="KP166" s="21"/>
      <c r="KQ166" s="21"/>
      <c r="KR166" s="21"/>
      <c r="KS166" s="21"/>
      <c r="KT166" s="21"/>
      <c r="KU166" s="21"/>
      <c r="KV166" s="21"/>
      <c r="KW166" s="21"/>
      <c r="KX166" s="21"/>
      <c r="KY166" s="21"/>
      <c r="KZ166" s="21"/>
      <c r="LA166" s="21"/>
      <c r="LB166" s="21"/>
      <c r="LC166" s="21"/>
      <c r="LD166" s="21"/>
      <c r="LE166" s="21"/>
      <c r="LF166" s="21"/>
      <c r="LG166" s="21"/>
      <c r="LH166" s="21"/>
      <c r="LI166" s="21"/>
      <c r="LJ166" s="21"/>
      <c r="LK166" s="21"/>
      <c r="LL166" s="21"/>
      <c r="LM166" s="21"/>
      <c r="LN166" s="21"/>
      <c r="LO166" s="21"/>
      <c r="LP166" s="21"/>
      <c r="LQ166" s="21"/>
      <c r="LR166" s="21"/>
      <c r="LS166" s="21"/>
      <c r="LT166" s="21"/>
      <c r="LU166" s="21"/>
      <c r="LV166" s="21"/>
      <c r="LW166" s="21"/>
      <c r="LX166" s="21"/>
      <c r="LY166" s="21"/>
      <c r="LZ166" s="21"/>
      <c r="MA166" s="21"/>
      <c r="MB166" s="21"/>
      <c r="MC166" s="21"/>
      <c r="MD166" s="21"/>
      <c r="ME166" s="21"/>
      <c r="MF166" s="21"/>
      <c r="MG166" s="21"/>
      <c r="MH166" s="21"/>
      <c r="MI166" s="21"/>
      <c r="MJ166" s="21"/>
      <c r="MK166" s="21"/>
      <c r="ML166" s="21"/>
      <c r="MM166" s="21"/>
    </row>
    <row r="167" spans="17:351" x14ac:dyDescent="0.25"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21"/>
      <c r="EN167" s="21"/>
      <c r="EO167" s="21"/>
      <c r="EP167" s="21"/>
      <c r="EQ167" s="21"/>
      <c r="ER167" s="21"/>
      <c r="ES167" s="21"/>
      <c r="ET167" s="21"/>
      <c r="EU167" s="21"/>
      <c r="EV167" s="21"/>
      <c r="EW167" s="21"/>
      <c r="EX167" s="21"/>
      <c r="EY167" s="21"/>
      <c r="EZ167" s="21"/>
      <c r="FA167" s="21"/>
      <c r="FB167" s="21"/>
      <c r="FC167" s="21"/>
      <c r="FD167" s="21"/>
      <c r="FE167" s="21"/>
      <c r="FF167" s="21"/>
      <c r="FG167" s="21"/>
      <c r="FH167" s="21"/>
      <c r="FI167" s="21"/>
      <c r="FJ167" s="21"/>
      <c r="FK167" s="21"/>
      <c r="FL167" s="21"/>
      <c r="FM167" s="21"/>
      <c r="FN167" s="21"/>
      <c r="FO167" s="21"/>
      <c r="FP167" s="21"/>
      <c r="FQ167" s="21"/>
      <c r="FR167" s="21"/>
      <c r="FS167" s="21"/>
      <c r="FT167" s="21"/>
      <c r="FU167" s="21"/>
      <c r="FV167" s="21"/>
      <c r="FW167" s="21"/>
      <c r="FX167" s="21"/>
      <c r="FY167" s="21"/>
      <c r="FZ167" s="21"/>
      <c r="GA167" s="21"/>
      <c r="GB167" s="21"/>
      <c r="GC167" s="21"/>
      <c r="GD167" s="21"/>
      <c r="GE167" s="21"/>
      <c r="GF167" s="21"/>
      <c r="GG167" s="21"/>
      <c r="GH167" s="21"/>
      <c r="GI167" s="21"/>
      <c r="GJ167" s="21"/>
      <c r="GK167" s="21"/>
      <c r="GL167" s="21"/>
      <c r="GM167" s="21"/>
      <c r="GN167" s="21"/>
      <c r="GO167" s="21"/>
      <c r="GP167" s="21"/>
      <c r="GQ167" s="21"/>
      <c r="GR167" s="21"/>
      <c r="GS167" s="21"/>
      <c r="GT167" s="21"/>
      <c r="GU167" s="21"/>
      <c r="GV167" s="21"/>
      <c r="GW167" s="21"/>
      <c r="GX167" s="21"/>
      <c r="GY167" s="21"/>
      <c r="GZ167" s="21"/>
      <c r="HA167" s="21"/>
      <c r="HB167" s="21"/>
      <c r="HC167" s="21"/>
      <c r="HD167" s="21"/>
      <c r="HE167" s="21"/>
      <c r="HF167" s="21"/>
      <c r="HG167" s="21"/>
      <c r="HH167" s="21"/>
      <c r="HI167" s="21"/>
      <c r="HJ167" s="21"/>
      <c r="HK167" s="21"/>
      <c r="HL167" s="21"/>
      <c r="HM167" s="21"/>
      <c r="HN167" s="21"/>
      <c r="HO167" s="21"/>
      <c r="HP167" s="21"/>
      <c r="HQ167" s="21"/>
      <c r="HR167" s="21"/>
      <c r="HS167" s="21"/>
      <c r="HT167" s="21"/>
      <c r="HU167" s="21"/>
      <c r="HV167" s="21"/>
      <c r="HW167" s="21"/>
      <c r="HX167" s="21"/>
      <c r="HY167" s="21"/>
      <c r="HZ167" s="21"/>
      <c r="IA167" s="21"/>
      <c r="IB167" s="21"/>
      <c r="IC167" s="21"/>
      <c r="ID167" s="21"/>
      <c r="IE167" s="21"/>
      <c r="IF167" s="21"/>
      <c r="IG167" s="21"/>
      <c r="IH167" s="21"/>
      <c r="II167" s="21"/>
      <c r="IJ167" s="21"/>
      <c r="IK167" s="21"/>
      <c r="IL167" s="21"/>
      <c r="IM167" s="21"/>
      <c r="IN167" s="21"/>
      <c r="IO167" s="21"/>
      <c r="IP167" s="21"/>
      <c r="IQ167" s="21"/>
      <c r="IR167" s="21"/>
      <c r="IS167" s="21"/>
      <c r="IT167" s="21"/>
      <c r="IU167" s="21"/>
      <c r="IV167" s="21"/>
      <c r="IW167" s="21"/>
      <c r="IX167" s="21"/>
      <c r="IY167" s="21"/>
      <c r="IZ167" s="21"/>
      <c r="JA167" s="21"/>
      <c r="JB167" s="21"/>
      <c r="JC167" s="21"/>
      <c r="JD167" s="21"/>
      <c r="JE167" s="21"/>
      <c r="JF167" s="21"/>
      <c r="JG167" s="21"/>
      <c r="JH167" s="21"/>
      <c r="JI167" s="21"/>
      <c r="JJ167" s="21"/>
      <c r="JK167" s="21"/>
      <c r="JL167" s="21"/>
      <c r="JM167" s="21"/>
      <c r="JN167" s="21"/>
      <c r="JO167" s="21"/>
      <c r="JP167" s="21"/>
      <c r="JQ167" s="21"/>
      <c r="JR167" s="21"/>
      <c r="JS167" s="21"/>
      <c r="JT167" s="21"/>
      <c r="JU167" s="21"/>
      <c r="JV167" s="21"/>
      <c r="JW167" s="21"/>
      <c r="JX167" s="21"/>
      <c r="JY167" s="21"/>
      <c r="JZ167" s="21"/>
      <c r="KA167" s="21"/>
      <c r="KB167" s="21"/>
      <c r="KC167" s="21"/>
      <c r="KD167" s="21"/>
      <c r="KE167" s="21"/>
      <c r="KF167" s="21"/>
      <c r="KG167" s="21"/>
      <c r="KH167" s="21"/>
      <c r="KI167" s="21"/>
      <c r="KJ167" s="21"/>
      <c r="KK167" s="21"/>
      <c r="KL167" s="21"/>
      <c r="KM167" s="21"/>
      <c r="KN167" s="21"/>
      <c r="KO167" s="21"/>
      <c r="KP167" s="21"/>
      <c r="KQ167" s="21"/>
      <c r="KR167" s="21"/>
      <c r="KS167" s="21"/>
      <c r="KT167" s="21"/>
      <c r="KU167" s="21"/>
      <c r="KV167" s="21"/>
      <c r="KW167" s="21"/>
      <c r="KX167" s="21"/>
      <c r="KY167" s="21"/>
      <c r="KZ167" s="21"/>
      <c r="LA167" s="21"/>
      <c r="LB167" s="21"/>
      <c r="LC167" s="21"/>
      <c r="LD167" s="21"/>
      <c r="LE167" s="21"/>
      <c r="LF167" s="21"/>
      <c r="LG167" s="21"/>
      <c r="LH167" s="21"/>
      <c r="LI167" s="21"/>
      <c r="LJ167" s="21"/>
      <c r="LK167" s="21"/>
      <c r="LL167" s="21"/>
      <c r="LM167" s="21"/>
      <c r="LN167" s="21"/>
      <c r="LO167" s="21"/>
      <c r="LP167" s="21"/>
      <c r="LQ167" s="21"/>
      <c r="LR167" s="21"/>
      <c r="LS167" s="21"/>
      <c r="LT167" s="21"/>
      <c r="LU167" s="21"/>
      <c r="LV167" s="21"/>
      <c r="LW167" s="21"/>
      <c r="LX167" s="21"/>
      <c r="LY167" s="21"/>
      <c r="LZ167" s="21"/>
      <c r="MA167" s="21"/>
      <c r="MB167" s="21"/>
      <c r="MC167" s="21"/>
      <c r="MD167" s="21"/>
      <c r="ME167" s="21"/>
      <c r="MF167" s="21"/>
      <c r="MG167" s="21"/>
      <c r="MH167" s="21"/>
      <c r="MI167" s="21"/>
      <c r="MJ167" s="21"/>
      <c r="MK167" s="21"/>
      <c r="ML167" s="21"/>
      <c r="MM167" s="21"/>
    </row>
    <row r="168" spans="17:351" x14ac:dyDescent="0.25"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  <c r="FM168" s="21"/>
      <c r="FN168" s="21"/>
      <c r="FO168" s="21"/>
      <c r="FP168" s="21"/>
      <c r="FQ168" s="21"/>
      <c r="FR168" s="21"/>
      <c r="FS168" s="21"/>
      <c r="FT168" s="21"/>
      <c r="FU168" s="21"/>
      <c r="FV168" s="21"/>
      <c r="FW168" s="21"/>
      <c r="FX168" s="21"/>
      <c r="FY168" s="21"/>
      <c r="FZ168" s="21"/>
      <c r="GA168" s="21"/>
      <c r="GB168" s="21"/>
      <c r="GC168" s="21"/>
      <c r="GD168" s="21"/>
      <c r="GE168" s="21"/>
      <c r="GF168" s="21"/>
      <c r="GG168" s="21"/>
      <c r="GH168" s="21"/>
      <c r="GI168" s="21"/>
      <c r="GJ168" s="21"/>
      <c r="GK168" s="21"/>
      <c r="GL168" s="21"/>
      <c r="GM168" s="21"/>
      <c r="GN168" s="21"/>
      <c r="GO168" s="21"/>
      <c r="GP168" s="21"/>
      <c r="GQ168" s="21"/>
      <c r="GR168" s="21"/>
      <c r="GS168" s="21"/>
      <c r="GT168" s="21"/>
      <c r="GU168" s="21"/>
      <c r="GV168" s="21"/>
      <c r="GW168" s="21"/>
      <c r="GX168" s="21"/>
      <c r="GY168" s="21"/>
      <c r="GZ168" s="21"/>
      <c r="HA168" s="21"/>
      <c r="HB168" s="21"/>
      <c r="HC168" s="21"/>
      <c r="HD168" s="21"/>
      <c r="HE168" s="21"/>
      <c r="HF168" s="21"/>
      <c r="HG168" s="21"/>
      <c r="HH168" s="21"/>
      <c r="HI168" s="21"/>
      <c r="HJ168" s="21"/>
      <c r="HK168" s="21"/>
      <c r="HL168" s="21"/>
      <c r="HM168" s="21"/>
      <c r="HN168" s="21"/>
      <c r="HO168" s="21"/>
      <c r="HP168" s="21"/>
      <c r="HQ168" s="21"/>
      <c r="HR168" s="21"/>
      <c r="HS168" s="21"/>
      <c r="HT168" s="21"/>
      <c r="HU168" s="21"/>
      <c r="HV168" s="21"/>
      <c r="HW168" s="21"/>
      <c r="HX168" s="21"/>
      <c r="HY168" s="21"/>
      <c r="HZ168" s="21"/>
      <c r="IA168" s="21"/>
      <c r="IB168" s="21"/>
      <c r="IC168" s="21"/>
      <c r="ID168" s="21"/>
      <c r="IE168" s="21"/>
      <c r="IF168" s="21"/>
      <c r="IG168" s="21"/>
      <c r="IH168" s="21"/>
      <c r="II168" s="21"/>
      <c r="IJ168" s="21"/>
      <c r="IK168" s="21"/>
      <c r="IL168" s="21"/>
      <c r="IM168" s="21"/>
      <c r="IN168" s="21"/>
      <c r="IO168" s="21"/>
      <c r="IP168" s="21"/>
      <c r="IQ168" s="21"/>
      <c r="IR168" s="21"/>
      <c r="IS168" s="21"/>
      <c r="IT168" s="21"/>
      <c r="IU168" s="21"/>
      <c r="IV168" s="21"/>
      <c r="IW168" s="21"/>
      <c r="IX168" s="21"/>
      <c r="IY168" s="21"/>
      <c r="IZ168" s="21"/>
      <c r="JA168" s="21"/>
      <c r="JB168" s="21"/>
      <c r="JC168" s="21"/>
      <c r="JD168" s="21"/>
      <c r="JE168" s="21"/>
      <c r="JF168" s="21"/>
      <c r="JG168" s="21"/>
      <c r="JH168" s="21"/>
      <c r="JI168" s="21"/>
      <c r="JJ168" s="21"/>
      <c r="JK168" s="21"/>
      <c r="JL168" s="21"/>
      <c r="JM168" s="21"/>
      <c r="JN168" s="21"/>
      <c r="JO168" s="21"/>
      <c r="JP168" s="21"/>
      <c r="JQ168" s="21"/>
      <c r="JR168" s="21"/>
      <c r="JS168" s="21"/>
      <c r="JT168" s="21"/>
      <c r="JU168" s="21"/>
      <c r="JV168" s="21"/>
      <c r="JW168" s="21"/>
      <c r="JX168" s="21"/>
      <c r="JY168" s="21"/>
      <c r="JZ168" s="21"/>
      <c r="KA168" s="21"/>
      <c r="KB168" s="21"/>
      <c r="KC168" s="21"/>
      <c r="KD168" s="21"/>
      <c r="KE168" s="21"/>
      <c r="KF168" s="21"/>
      <c r="KG168" s="21"/>
      <c r="KH168" s="21"/>
      <c r="KI168" s="21"/>
      <c r="KJ168" s="21"/>
      <c r="KK168" s="21"/>
      <c r="KL168" s="21"/>
      <c r="KM168" s="21"/>
      <c r="KN168" s="21"/>
      <c r="KO168" s="21"/>
      <c r="KP168" s="21"/>
      <c r="KQ168" s="21"/>
      <c r="KR168" s="21"/>
      <c r="KS168" s="21"/>
      <c r="KT168" s="21"/>
      <c r="KU168" s="21"/>
      <c r="KV168" s="21"/>
      <c r="KW168" s="21"/>
      <c r="KX168" s="21"/>
      <c r="KY168" s="21"/>
      <c r="KZ168" s="21"/>
      <c r="LA168" s="21"/>
      <c r="LB168" s="21"/>
      <c r="LC168" s="21"/>
      <c r="LD168" s="21"/>
      <c r="LE168" s="21"/>
      <c r="LF168" s="21"/>
      <c r="LG168" s="21"/>
      <c r="LH168" s="21"/>
      <c r="LI168" s="21"/>
      <c r="LJ168" s="21"/>
      <c r="LK168" s="21"/>
      <c r="LL168" s="21"/>
      <c r="LM168" s="21"/>
      <c r="LN168" s="21"/>
      <c r="LO168" s="21"/>
      <c r="LP168" s="21"/>
      <c r="LQ168" s="21"/>
      <c r="LR168" s="21"/>
      <c r="LS168" s="21"/>
      <c r="LT168" s="21"/>
      <c r="LU168" s="21"/>
      <c r="LV168" s="21"/>
      <c r="LW168" s="21"/>
      <c r="LX168" s="21"/>
      <c r="LY168" s="21"/>
      <c r="LZ168" s="21"/>
      <c r="MA168" s="21"/>
      <c r="MB168" s="21"/>
      <c r="MC168" s="21"/>
      <c r="MD168" s="21"/>
      <c r="ME168" s="21"/>
      <c r="MF168" s="21"/>
      <c r="MG168" s="21"/>
      <c r="MH168" s="21"/>
      <c r="MI168" s="21"/>
      <c r="MJ168" s="21"/>
      <c r="MK168" s="21"/>
      <c r="ML168" s="21"/>
      <c r="MM168" s="21"/>
    </row>
    <row r="169" spans="17:351" x14ac:dyDescent="0.25"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  <c r="FM169" s="21"/>
      <c r="FN169" s="21"/>
      <c r="FO169" s="21"/>
      <c r="FP169" s="21"/>
      <c r="FQ169" s="21"/>
      <c r="FR169" s="21"/>
      <c r="FS169" s="21"/>
      <c r="FT169" s="21"/>
      <c r="FU169" s="21"/>
      <c r="FV169" s="21"/>
      <c r="FW169" s="21"/>
      <c r="FX169" s="21"/>
      <c r="FY169" s="21"/>
      <c r="FZ169" s="21"/>
      <c r="GA169" s="21"/>
      <c r="GB169" s="21"/>
      <c r="GC169" s="21"/>
      <c r="GD169" s="21"/>
      <c r="GE169" s="21"/>
      <c r="GF169" s="21"/>
      <c r="GG169" s="21"/>
      <c r="GH169" s="21"/>
      <c r="GI169" s="21"/>
      <c r="GJ169" s="21"/>
      <c r="GK169" s="21"/>
      <c r="GL169" s="21"/>
      <c r="GM169" s="21"/>
      <c r="GN169" s="21"/>
      <c r="GO169" s="21"/>
      <c r="GP169" s="21"/>
      <c r="GQ169" s="21"/>
      <c r="GR169" s="21"/>
      <c r="GS169" s="21"/>
      <c r="GT169" s="21"/>
      <c r="GU169" s="21"/>
      <c r="GV169" s="21"/>
      <c r="GW169" s="21"/>
      <c r="GX169" s="21"/>
      <c r="GY169" s="21"/>
      <c r="GZ169" s="21"/>
      <c r="HA169" s="21"/>
      <c r="HB169" s="21"/>
      <c r="HC169" s="21"/>
      <c r="HD169" s="21"/>
      <c r="HE169" s="21"/>
      <c r="HF169" s="21"/>
      <c r="HG169" s="21"/>
      <c r="HH169" s="21"/>
      <c r="HI169" s="21"/>
      <c r="HJ169" s="21"/>
      <c r="HK169" s="21"/>
      <c r="HL169" s="21"/>
      <c r="HM169" s="21"/>
      <c r="HN169" s="21"/>
      <c r="HO169" s="21"/>
      <c r="HP169" s="21"/>
      <c r="HQ169" s="21"/>
      <c r="HR169" s="21"/>
      <c r="HS169" s="21"/>
      <c r="HT169" s="21"/>
      <c r="HU169" s="21"/>
      <c r="HV169" s="21"/>
      <c r="HW169" s="21"/>
      <c r="HX169" s="21"/>
      <c r="HY169" s="21"/>
      <c r="HZ169" s="21"/>
      <c r="IA169" s="21"/>
      <c r="IB169" s="21"/>
      <c r="IC169" s="21"/>
      <c r="ID169" s="21"/>
      <c r="IE169" s="21"/>
      <c r="IF169" s="21"/>
      <c r="IG169" s="21"/>
      <c r="IH169" s="21"/>
      <c r="II169" s="21"/>
      <c r="IJ169" s="21"/>
      <c r="IK169" s="21"/>
      <c r="IL169" s="21"/>
      <c r="IM169" s="21"/>
      <c r="IN169" s="21"/>
      <c r="IO169" s="21"/>
      <c r="IP169" s="21"/>
      <c r="IQ169" s="21"/>
      <c r="IR169" s="21"/>
      <c r="IS169" s="21"/>
      <c r="IT169" s="21"/>
      <c r="IU169" s="21"/>
      <c r="IV169" s="21"/>
      <c r="IW169" s="21"/>
      <c r="IX169" s="21"/>
      <c r="IY169" s="21"/>
      <c r="IZ169" s="21"/>
      <c r="JA169" s="21"/>
      <c r="JB169" s="21"/>
      <c r="JC169" s="21"/>
      <c r="JD169" s="21"/>
      <c r="JE169" s="21"/>
      <c r="JF169" s="21"/>
      <c r="JG169" s="21"/>
      <c r="JH169" s="21"/>
      <c r="JI169" s="21"/>
      <c r="JJ169" s="21"/>
      <c r="JK169" s="21"/>
      <c r="JL169" s="21"/>
      <c r="JM169" s="21"/>
      <c r="JN169" s="21"/>
      <c r="JO169" s="21"/>
      <c r="JP169" s="21"/>
      <c r="JQ169" s="21"/>
      <c r="JR169" s="21"/>
      <c r="JS169" s="21"/>
      <c r="JT169" s="21"/>
      <c r="JU169" s="21"/>
      <c r="JV169" s="21"/>
      <c r="JW169" s="21"/>
      <c r="JX169" s="21"/>
      <c r="JY169" s="21"/>
      <c r="JZ169" s="21"/>
      <c r="KA169" s="21"/>
      <c r="KB169" s="21"/>
      <c r="KC169" s="21"/>
      <c r="KD169" s="21"/>
      <c r="KE169" s="21"/>
      <c r="KF169" s="21"/>
      <c r="KG169" s="21"/>
      <c r="KH169" s="21"/>
      <c r="KI169" s="21"/>
      <c r="KJ169" s="21"/>
      <c r="KK169" s="21"/>
      <c r="KL169" s="21"/>
      <c r="KM169" s="21"/>
      <c r="KN169" s="21"/>
      <c r="KO169" s="21"/>
      <c r="KP169" s="21"/>
      <c r="KQ169" s="21"/>
      <c r="KR169" s="21"/>
      <c r="KS169" s="21"/>
      <c r="KT169" s="21"/>
      <c r="KU169" s="21"/>
      <c r="KV169" s="21"/>
      <c r="KW169" s="21"/>
      <c r="KX169" s="21"/>
      <c r="KY169" s="21"/>
      <c r="KZ169" s="21"/>
      <c r="LA169" s="21"/>
      <c r="LB169" s="21"/>
      <c r="LC169" s="21"/>
      <c r="LD169" s="21"/>
      <c r="LE169" s="21"/>
      <c r="LF169" s="21"/>
      <c r="LG169" s="21"/>
      <c r="LH169" s="21"/>
      <c r="LI169" s="21"/>
      <c r="LJ169" s="21"/>
      <c r="LK169" s="21"/>
      <c r="LL169" s="21"/>
      <c r="LM169" s="21"/>
      <c r="LN169" s="21"/>
      <c r="LO169" s="21"/>
      <c r="LP169" s="21"/>
      <c r="LQ169" s="21"/>
      <c r="LR169" s="21"/>
      <c r="LS169" s="21"/>
      <c r="LT169" s="21"/>
      <c r="LU169" s="21"/>
      <c r="LV169" s="21"/>
      <c r="LW169" s="21"/>
      <c r="LX169" s="21"/>
      <c r="LY169" s="21"/>
      <c r="LZ169" s="21"/>
      <c r="MA169" s="21"/>
      <c r="MB169" s="21"/>
      <c r="MC169" s="21"/>
      <c r="MD169" s="21"/>
      <c r="ME169" s="21"/>
      <c r="MF169" s="21"/>
      <c r="MG169" s="21"/>
      <c r="MH169" s="21"/>
      <c r="MI169" s="21"/>
      <c r="MJ169" s="21"/>
      <c r="MK169" s="21"/>
      <c r="ML169" s="21"/>
      <c r="MM169" s="21"/>
    </row>
    <row r="170" spans="17:351" x14ac:dyDescent="0.25"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  <c r="FM170" s="21"/>
      <c r="FN170" s="21"/>
      <c r="FO170" s="21"/>
      <c r="FP170" s="21"/>
      <c r="FQ170" s="21"/>
      <c r="FR170" s="21"/>
      <c r="FS170" s="21"/>
      <c r="FT170" s="21"/>
      <c r="FU170" s="21"/>
      <c r="FV170" s="21"/>
      <c r="FW170" s="21"/>
      <c r="FX170" s="21"/>
      <c r="FY170" s="21"/>
      <c r="FZ170" s="21"/>
      <c r="GA170" s="21"/>
      <c r="GB170" s="21"/>
      <c r="GC170" s="21"/>
      <c r="GD170" s="21"/>
      <c r="GE170" s="21"/>
      <c r="GF170" s="21"/>
      <c r="GG170" s="21"/>
      <c r="GH170" s="21"/>
      <c r="GI170" s="21"/>
      <c r="GJ170" s="21"/>
      <c r="GK170" s="21"/>
      <c r="GL170" s="21"/>
      <c r="GM170" s="21"/>
      <c r="GN170" s="21"/>
      <c r="GO170" s="21"/>
      <c r="GP170" s="21"/>
      <c r="GQ170" s="21"/>
      <c r="GR170" s="21"/>
      <c r="GS170" s="21"/>
      <c r="GT170" s="21"/>
      <c r="GU170" s="21"/>
      <c r="GV170" s="21"/>
      <c r="GW170" s="21"/>
      <c r="GX170" s="21"/>
      <c r="GY170" s="21"/>
      <c r="GZ170" s="21"/>
      <c r="HA170" s="21"/>
      <c r="HB170" s="21"/>
      <c r="HC170" s="21"/>
      <c r="HD170" s="21"/>
      <c r="HE170" s="21"/>
      <c r="HF170" s="21"/>
      <c r="HG170" s="21"/>
      <c r="HH170" s="21"/>
      <c r="HI170" s="21"/>
      <c r="HJ170" s="21"/>
      <c r="HK170" s="21"/>
      <c r="HL170" s="21"/>
      <c r="HM170" s="21"/>
      <c r="HN170" s="21"/>
      <c r="HO170" s="21"/>
      <c r="HP170" s="21"/>
      <c r="HQ170" s="21"/>
      <c r="HR170" s="21"/>
      <c r="HS170" s="21"/>
      <c r="HT170" s="21"/>
      <c r="HU170" s="21"/>
      <c r="HV170" s="21"/>
      <c r="HW170" s="21"/>
      <c r="HX170" s="21"/>
      <c r="HY170" s="21"/>
      <c r="HZ170" s="21"/>
      <c r="IA170" s="21"/>
      <c r="IB170" s="21"/>
      <c r="IC170" s="21"/>
      <c r="ID170" s="21"/>
      <c r="IE170" s="21"/>
      <c r="IF170" s="21"/>
      <c r="IG170" s="21"/>
      <c r="IH170" s="21"/>
      <c r="II170" s="21"/>
      <c r="IJ170" s="21"/>
      <c r="IK170" s="21"/>
      <c r="IL170" s="21"/>
      <c r="IM170" s="21"/>
      <c r="IN170" s="21"/>
      <c r="IO170" s="21"/>
      <c r="IP170" s="21"/>
      <c r="IQ170" s="21"/>
      <c r="IR170" s="21"/>
      <c r="IS170" s="21"/>
      <c r="IT170" s="21"/>
      <c r="IU170" s="21"/>
      <c r="IV170" s="21"/>
      <c r="IW170" s="21"/>
      <c r="IX170" s="21"/>
      <c r="IY170" s="21"/>
      <c r="IZ170" s="21"/>
      <c r="JA170" s="21"/>
      <c r="JB170" s="21"/>
      <c r="JC170" s="21"/>
      <c r="JD170" s="21"/>
      <c r="JE170" s="21"/>
      <c r="JF170" s="21"/>
      <c r="JG170" s="21"/>
      <c r="JH170" s="21"/>
      <c r="JI170" s="21"/>
      <c r="JJ170" s="21"/>
      <c r="JK170" s="21"/>
      <c r="JL170" s="21"/>
      <c r="JM170" s="21"/>
      <c r="JN170" s="21"/>
      <c r="JO170" s="21"/>
      <c r="JP170" s="21"/>
      <c r="JQ170" s="21"/>
      <c r="JR170" s="21"/>
      <c r="JS170" s="21"/>
      <c r="JT170" s="21"/>
      <c r="JU170" s="21"/>
      <c r="JV170" s="21"/>
      <c r="JW170" s="21"/>
      <c r="JX170" s="21"/>
      <c r="JY170" s="21"/>
      <c r="JZ170" s="21"/>
      <c r="KA170" s="21"/>
      <c r="KB170" s="21"/>
      <c r="KC170" s="21"/>
      <c r="KD170" s="21"/>
      <c r="KE170" s="21"/>
      <c r="KF170" s="21"/>
      <c r="KG170" s="21"/>
      <c r="KH170" s="21"/>
      <c r="KI170" s="21"/>
      <c r="KJ170" s="21"/>
      <c r="KK170" s="21"/>
      <c r="KL170" s="21"/>
      <c r="KM170" s="21"/>
      <c r="KN170" s="21"/>
      <c r="KO170" s="21"/>
      <c r="KP170" s="21"/>
      <c r="KQ170" s="21"/>
      <c r="KR170" s="21"/>
      <c r="KS170" s="21"/>
      <c r="KT170" s="21"/>
      <c r="KU170" s="21"/>
      <c r="KV170" s="21"/>
      <c r="KW170" s="21"/>
      <c r="KX170" s="21"/>
      <c r="KY170" s="21"/>
      <c r="KZ170" s="21"/>
      <c r="LA170" s="21"/>
      <c r="LB170" s="21"/>
      <c r="LC170" s="21"/>
      <c r="LD170" s="21"/>
      <c r="LE170" s="21"/>
      <c r="LF170" s="21"/>
      <c r="LG170" s="21"/>
      <c r="LH170" s="21"/>
      <c r="LI170" s="21"/>
      <c r="LJ170" s="21"/>
      <c r="LK170" s="21"/>
      <c r="LL170" s="21"/>
      <c r="LM170" s="21"/>
      <c r="LN170" s="21"/>
      <c r="LO170" s="21"/>
      <c r="LP170" s="21"/>
      <c r="LQ170" s="21"/>
      <c r="LR170" s="21"/>
      <c r="LS170" s="21"/>
      <c r="LT170" s="21"/>
      <c r="LU170" s="21"/>
      <c r="LV170" s="21"/>
      <c r="LW170" s="21"/>
      <c r="LX170" s="21"/>
      <c r="LY170" s="21"/>
      <c r="LZ170" s="21"/>
      <c r="MA170" s="21"/>
      <c r="MB170" s="21"/>
      <c r="MC170" s="21"/>
      <c r="MD170" s="21"/>
      <c r="ME170" s="21"/>
      <c r="MF170" s="21"/>
      <c r="MG170" s="21"/>
      <c r="MH170" s="21"/>
      <c r="MI170" s="21"/>
      <c r="MJ170" s="21"/>
      <c r="MK170" s="21"/>
      <c r="ML170" s="21"/>
      <c r="MM170" s="21"/>
    </row>
    <row r="171" spans="17:351" x14ac:dyDescent="0.25"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  <c r="FM171" s="21"/>
      <c r="FN171" s="21"/>
      <c r="FO171" s="21"/>
      <c r="FP171" s="21"/>
      <c r="FQ171" s="21"/>
      <c r="FR171" s="21"/>
      <c r="FS171" s="21"/>
      <c r="FT171" s="21"/>
      <c r="FU171" s="21"/>
      <c r="FV171" s="21"/>
      <c r="FW171" s="21"/>
      <c r="FX171" s="21"/>
      <c r="FY171" s="21"/>
      <c r="FZ171" s="21"/>
      <c r="GA171" s="21"/>
      <c r="GB171" s="21"/>
      <c r="GC171" s="21"/>
      <c r="GD171" s="21"/>
      <c r="GE171" s="21"/>
      <c r="GF171" s="21"/>
      <c r="GG171" s="21"/>
      <c r="GH171" s="21"/>
      <c r="GI171" s="21"/>
      <c r="GJ171" s="21"/>
      <c r="GK171" s="21"/>
      <c r="GL171" s="21"/>
      <c r="GM171" s="21"/>
      <c r="GN171" s="21"/>
      <c r="GO171" s="21"/>
      <c r="GP171" s="21"/>
      <c r="GQ171" s="21"/>
      <c r="GR171" s="21"/>
      <c r="GS171" s="21"/>
      <c r="GT171" s="21"/>
      <c r="GU171" s="21"/>
      <c r="GV171" s="21"/>
      <c r="GW171" s="21"/>
      <c r="GX171" s="21"/>
      <c r="GY171" s="21"/>
      <c r="GZ171" s="21"/>
      <c r="HA171" s="21"/>
      <c r="HB171" s="21"/>
      <c r="HC171" s="21"/>
      <c r="HD171" s="21"/>
      <c r="HE171" s="21"/>
      <c r="HF171" s="21"/>
      <c r="HG171" s="21"/>
      <c r="HH171" s="21"/>
      <c r="HI171" s="21"/>
      <c r="HJ171" s="21"/>
      <c r="HK171" s="21"/>
      <c r="HL171" s="21"/>
      <c r="HM171" s="21"/>
      <c r="HN171" s="21"/>
      <c r="HO171" s="21"/>
      <c r="HP171" s="21"/>
      <c r="HQ171" s="21"/>
      <c r="HR171" s="21"/>
      <c r="HS171" s="21"/>
      <c r="HT171" s="21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21"/>
      <c r="IG171" s="21"/>
      <c r="IH171" s="21"/>
      <c r="II171" s="21"/>
      <c r="IJ171" s="21"/>
      <c r="IK171" s="21"/>
      <c r="IL171" s="21"/>
      <c r="IM171" s="21"/>
      <c r="IN171" s="21"/>
      <c r="IO171" s="21"/>
      <c r="IP171" s="21"/>
      <c r="IQ171" s="21"/>
      <c r="IR171" s="21"/>
      <c r="IS171" s="21"/>
      <c r="IT171" s="21"/>
      <c r="IU171" s="21"/>
      <c r="IV171" s="21"/>
      <c r="IW171" s="21"/>
      <c r="IX171" s="21"/>
      <c r="IY171" s="21"/>
      <c r="IZ171" s="21"/>
      <c r="JA171" s="21"/>
      <c r="JB171" s="21"/>
      <c r="JC171" s="21"/>
      <c r="JD171" s="21"/>
      <c r="JE171" s="21"/>
      <c r="JF171" s="21"/>
      <c r="JG171" s="21"/>
      <c r="JH171" s="21"/>
      <c r="JI171" s="21"/>
      <c r="JJ171" s="21"/>
      <c r="JK171" s="21"/>
      <c r="JL171" s="21"/>
      <c r="JM171" s="21"/>
      <c r="JN171" s="21"/>
      <c r="JO171" s="21"/>
      <c r="JP171" s="21"/>
      <c r="JQ171" s="21"/>
      <c r="JR171" s="21"/>
      <c r="JS171" s="21"/>
      <c r="JT171" s="21"/>
      <c r="JU171" s="21"/>
      <c r="JV171" s="21"/>
      <c r="JW171" s="21"/>
      <c r="JX171" s="21"/>
      <c r="JY171" s="21"/>
      <c r="JZ171" s="21"/>
      <c r="KA171" s="21"/>
      <c r="KB171" s="21"/>
      <c r="KC171" s="21"/>
      <c r="KD171" s="21"/>
      <c r="KE171" s="21"/>
      <c r="KF171" s="21"/>
      <c r="KG171" s="21"/>
      <c r="KH171" s="21"/>
      <c r="KI171" s="21"/>
      <c r="KJ171" s="21"/>
      <c r="KK171" s="21"/>
      <c r="KL171" s="21"/>
      <c r="KM171" s="21"/>
      <c r="KN171" s="21"/>
      <c r="KO171" s="21"/>
      <c r="KP171" s="21"/>
      <c r="KQ171" s="21"/>
      <c r="KR171" s="21"/>
      <c r="KS171" s="21"/>
      <c r="KT171" s="21"/>
      <c r="KU171" s="21"/>
      <c r="KV171" s="21"/>
      <c r="KW171" s="21"/>
      <c r="KX171" s="21"/>
      <c r="KY171" s="21"/>
      <c r="KZ171" s="21"/>
      <c r="LA171" s="21"/>
      <c r="LB171" s="21"/>
      <c r="LC171" s="21"/>
      <c r="LD171" s="21"/>
      <c r="LE171" s="21"/>
      <c r="LF171" s="21"/>
      <c r="LG171" s="21"/>
      <c r="LH171" s="21"/>
      <c r="LI171" s="21"/>
      <c r="LJ171" s="21"/>
      <c r="LK171" s="21"/>
      <c r="LL171" s="21"/>
      <c r="LM171" s="21"/>
      <c r="LN171" s="21"/>
      <c r="LO171" s="21"/>
      <c r="LP171" s="21"/>
      <c r="LQ171" s="21"/>
      <c r="LR171" s="21"/>
      <c r="LS171" s="21"/>
      <c r="LT171" s="21"/>
      <c r="LU171" s="21"/>
      <c r="LV171" s="21"/>
      <c r="LW171" s="21"/>
      <c r="LX171" s="21"/>
      <c r="LY171" s="21"/>
      <c r="LZ171" s="21"/>
      <c r="MA171" s="21"/>
      <c r="MB171" s="21"/>
      <c r="MC171" s="21"/>
      <c r="MD171" s="21"/>
      <c r="ME171" s="21"/>
      <c r="MF171" s="21"/>
      <c r="MG171" s="21"/>
      <c r="MH171" s="21"/>
      <c r="MI171" s="21"/>
      <c r="MJ171" s="21"/>
      <c r="MK171" s="21"/>
      <c r="ML171" s="21"/>
      <c r="MM171" s="21"/>
    </row>
    <row r="172" spans="17:351" x14ac:dyDescent="0.25"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  <c r="FM172" s="21"/>
      <c r="FN172" s="21"/>
      <c r="FO172" s="21"/>
      <c r="FP172" s="21"/>
      <c r="FQ172" s="21"/>
      <c r="FR172" s="21"/>
      <c r="FS172" s="21"/>
      <c r="FT172" s="21"/>
      <c r="FU172" s="21"/>
      <c r="FV172" s="21"/>
      <c r="FW172" s="21"/>
      <c r="FX172" s="21"/>
      <c r="FY172" s="21"/>
      <c r="FZ172" s="21"/>
      <c r="GA172" s="21"/>
      <c r="GB172" s="21"/>
      <c r="GC172" s="21"/>
      <c r="GD172" s="21"/>
      <c r="GE172" s="21"/>
      <c r="GF172" s="21"/>
      <c r="GG172" s="21"/>
      <c r="GH172" s="21"/>
      <c r="GI172" s="21"/>
      <c r="GJ172" s="21"/>
      <c r="GK172" s="21"/>
      <c r="GL172" s="21"/>
      <c r="GM172" s="21"/>
      <c r="GN172" s="21"/>
      <c r="GO172" s="21"/>
      <c r="GP172" s="21"/>
      <c r="GQ172" s="21"/>
      <c r="GR172" s="21"/>
      <c r="GS172" s="21"/>
      <c r="GT172" s="21"/>
      <c r="GU172" s="21"/>
      <c r="GV172" s="21"/>
      <c r="GW172" s="21"/>
      <c r="GX172" s="21"/>
      <c r="GY172" s="21"/>
      <c r="GZ172" s="21"/>
      <c r="HA172" s="21"/>
      <c r="HB172" s="21"/>
      <c r="HC172" s="21"/>
      <c r="HD172" s="21"/>
      <c r="HE172" s="21"/>
      <c r="HF172" s="21"/>
      <c r="HG172" s="21"/>
      <c r="HH172" s="21"/>
      <c r="HI172" s="21"/>
      <c r="HJ172" s="21"/>
      <c r="HK172" s="21"/>
      <c r="HL172" s="21"/>
      <c r="HM172" s="21"/>
      <c r="HN172" s="21"/>
      <c r="HO172" s="21"/>
      <c r="HP172" s="21"/>
      <c r="HQ172" s="21"/>
      <c r="HR172" s="21"/>
      <c r="HS172" s="21"/>
      <c r="HT172" s="21"/>
      <c r="HU172" s="21"/>
      <c r="HV172" s="21"/>
      <c r="HW172" s="21"/>
      <c r="HX172" s="21"/>
      <c r="HY172" s="21"/>
      <c r="HZ172" s="21"/>
      <c r="IA172" s="21"/>
      <c r="IB172" s="21"/>
      <c r="IC172" s="21"/>
      <c r="ID172" s="21"/>
      <c r="IE172" s="21"/>
      <c r="IF172" s="21"/>
      <c r="IG172" s="21"/>
      <c r="IH172" s="21"/>
      <c r="II172" s="21"/>
      <c r="IJ172" s="21"/>
      <c r="IK172" s="21"/>
      <c r="IL172" s="21"/>
      <c r="IM172" s="21"/>
      <c r="IN172" s="21"/>
      <c r="IO172" s="21"/>
      <c r="IP172" s="21"/>
      <c r="IQ172" s="21"/>
      <c r="IR172" s="21"/>
      <c r="IS172" s="21"/>
      <c r="IT172" s="21"/>
      <c r="IU172" s="21"/>
      <c r="IV172" s="21"/>
      <c r="IW172" s="21"/>
      <c r="IX172" s="21"/>
      <c r="IY172" s="21"/>
      <c r="IZ172" s="21"/>
      <c r="JA172" s="21"/>
      <c r="JB172" s="21"/>
      <c r="JC172" s="21"/>
      <c r="JD172" s="21"/>
      <c r="JE172" s="21"/>
      <c r="JF172" s="21"/>
      <c r="JG172" s="21"/>
      <c r="JH172" s="21"/>
      <c r="JI172" s="21"/>
      <c r="JJ172" s="21"/>
      <c r="JK172" s="21"/>
      <c r="JL172" s="21"/>
      <c r="JM172" s="21"/>
      <c r="JN172" s="21"/>
      <c r="JO172" s="21"/>
      <c r="JP172" s="21"/>
      <c r="JQ172" s="21"/>
      <c r="JR172" s="21"/>
      <c r="JS172" s="21"/>
      <c r="JT172" s="21"/>
      <c r="JU172" s="21"/>
      <c r="JV172" s="21"/>
      <c r="JW172" s="21"/>
      <c r="JX172" s="21"/>
      <c r="JY172" s="21"/>
      <c r="JZ172" s="21"/>
      <c r="KA172" s="21"/>
      <c r="KB172" s="21"/>
      <c r="KC172" s="21"/>
      <c r="KD172" s="21"/>
      <c r="KE172" s="21"/>
      <c r="KF172" s="21"/>
      <c r="KG172" s="21"/>
      <c r="KH172" s="21"/>
      <c r="KI172" s="21"/>
      <c r="KJ172" s="21"/>
      <c r="KK172" s="21"/>
      <c r="KL172" s="21"/>
      <c r="KM172" s="21"/>
      <c r="KN172" s="21"/>
      <c r="KO172" s="21"/>
      <c r="KP172" s="21"/>
      <c r="KQ172" s="21"/>
      <c r="KR172" s="21"/>
      <c r="KS172" s="21"/>
      <c r="KT172" s="21"/>
      <c r="KU172" s="21"/>
      <c r="KV172" s="21"/>
      <c r="KW172" s="21"/>
      <c r="KX172" s="21"/>
      <c r="KY172" s="21"/>
      <c r="KZ172" s="21"/>
      <c r="LA172" s="21"/>
      <c r="LB172" s="21"/>
      <c r="LC172" s="21"/>
      <c r="LD172" s="21"/>
      <c r="LE172" s="21"/>
      <c r="LF172" s="21"/>
      <c r="LG172" s="21"/>
      <c r="LH172" s="21"/>
      <c r="LI172" s="21"/>
      <c r="LJ172" s="21"/>
      <c r="LK172" s="21"/>
      <c r="LL172" s="21"/>
      <c r="LM172" s="21"/>
      <c r="LN172" s="21"/>
      <c r="LO172" s="21"/>
      <c r="LP172" s="21"/>
      <c r="LQ172" s="21"/>
      <c r="LR172" s="21"/>
      <c r="LS172" s="21"/>
      <c r="LT172" s="21"/>
      <c r="LU172" s="21"/>
      <c r="LV172" s="21"/>
      <c r="LW172" s="21"/>
      <c r="LX172" s="21"/>
      <c r="LY172" s="21"/>
      <c r="LZ172" s="21"/>
      <c r="MA172" s="21"/>
      <c r="MB172" s="21"/>
      <c r="MC172" s="21"/>
      <c r="MD172" s="21"/>
      <c r="ME172" s="21"/>
      <c r="MF172" s="21"/>
      <c r="MG172" s="21"/>
      <c r="MH172" s="21"/>
      <c r="MI172" s="21"/>
      <c r="MJ172" s="21"/>
      <c r="MK172" s="21"/>
      <c r="ML172" s="21"/>
      <c r="MM172" s="21"/>
    </row>
    <row r="173" spans="17:351" x14ac:dyDescent="0.25"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  <c r="FM173" s="21"/>
      <c r="FN173" s="21"/>
      <c r="FO173" s="21"/>
      <c r="FP173" s="21"/>
      <c r="FQ173" s="21"/>
      <c r="FR173" s="21"/>
      <c r="FS173" s="21"/>
      <c r="FT173" s="21"/>
      <c r="FU173" s="21"/>
      <c r="FV173" s="21"/>
      <c r="FW173" s="21"/>
      <c r="FX173" s="21"/>
      <c r="FY173" s="21"/>
      <c r="FZ173" s="21"/>
      <c r="GA173" s="21"/>
      <c r="GB173" s="21"/>
      <c r="GC173" s="21"/>
      <c r="GD173" s="21"/>
      <c r="GE173" s="21"/>
      <c r="GF173" s="21"/>
      <c r="GG173" s="21"/>
      <c r="GH173" s="21"/>
      <c r="GI173" s="21"/>
      <c r="GJ173" s="21"/>
      <c r="GK173" s="21"/>
      <c r="GL173" s="21"/>
      <c r="GM173" s="21"/>
      <c r="GN173" s="21"/>
      <c r="GO173" s="21"/>
      <c r="GP173" s="21"/>
      <c r="GQ173" s="21"/>
      <c r="GR173" s="21"/>
      <c r="GS173" s="21"/>
      <c r="GT173" s="21"/>
      <c r="GU173" s="21"/>
      <c r="GV173" s="21"/>
      <c r="GW173" s="21"/>
      <c r="GX173" s="21"/>
      <c r="GY173" s="21"/>
      <c r="GZ173" s="21"/>
      <c r="HA173" s="21"/>
      <c r="HB173" s="21"/>
      <c r="HC173" s="21"/>
      <c r="HD173" s="21"/>
      <c r="HE173" s="21"/>
      <c r="HF173" s="21"/>
      <c r="HG173" s="21"/>
      <c r="HH173" s="21"/>
      <c r="HI173" s="21"/>
      <c r="HJ173" s="21"/>
      <c r="HK173" s="21"/>
      <c r="HL173" s="21"/>
      <c r="HM173" s="21"/>
      <c r="HN173" s="21"/>
      <c r="HO173" s="21"/>
      <c r="HP173" s="21"/>
      <c r="HQ173" s="21"/>
      <c r="HR173" s="21"/>
      <c r="HS173" s="21"/>
      <c r="HT173" s="21"/>
      <c r="HU173" s="21"/>
      <c r="HV173" s="21"/>
      <c r="HW173" s="21"/>
      <c r="HX173" s="21"/>
      <c r="HY173" s="21"/>
      <c r="HZ173" s="21"/>
      <c r="IA173" s="21"/>
      <c r="IB173" s="21"/>
      <c r="IC173" s="21"/>
      <c r="ID173" s="21"/>
      <c r="IE173" s="21"/>
      <c r="IF173" s="21"/>
      <c r="IG173" s="21"/>
      <c r="IH173" s="21"/>
      <c r="II173" s="21"/>
      <c r="IJ173" s="21"/>
      <c r="IK173" s="21"/>
      <c r="IL173" s="21"/>
      <c r="IM173" s="21"/>
      <c r="IN173" s="21"/>
      <c r="IO173" s="21"/>
      <c r="IP173" s="21"/>
      <c r="IQ173" s="21"/>
      <c r="IR173" s="21"/>
      <c r="IS173" s="21"/>
      <c r="IT173" s="21"/>
      <c r="IU173" s="21"/>
      <c r="IV173" s="21"/>
      <c r="IW173" s="21"/>
      <c r="IX173" s="21"/>
      <c r="IY173" s="21"/>
      <c r="IZ173" s="21"/>
      <c r="JA173" s="21"/>
      <c r="JB173" s="21"/>
      <c r="JC173" s="21"/>
      <c r="JD173" s="21"/>
      <c r="JE173" s="21"/>
      <c r="JF173" s="21"/>
      <c r="JG173" s="21"/>
      <c r="JH173" s="21"/>
      <c r="JI173" s="21"/>
      <c r="JJ173" s="21"/>
      <c r="JK173" s="21"/>
      <c r="JL173" s="21"/>
      <c r="JM173" s="21"/>
      <c r="JN173" s="21"/>
      <c r="JO173" s="21"/>
      <c r="JP173" s="21"/>
      <c r="JQ173" s="21"/>
      <c r="JR173" s="21"/>
      <c r="JS173" s="21"/>
      <c r="JT173" s="21"/>
      <c r="JU173" s="21"/>
      <c r="JV173" s="21"/>
      <c r="JW173" s="21"/>
      <c r="JX173" s="21"/>
      <c r="JY173" s="21"/>
      <c r="JZ173" s="21"/>
      <c r="KA173" s="21"/>
      <c r="KB173" s="21"/>
      <c r="KC173" s="21"/>
      <c r="KD173" s="21"/>
      <c r="KE173" s="21"/>
      <c r="KF173" s="21"/>
      <c r="KG173" s="21"/>
      <c r="KH173" s="21"/>
      <c r="KI173" s="21"/>
      <c r="KJ173" s="21"/>
      <c r="KK173" s="21"/>
      <c r="KL173" s="21"/>
      <c r="KM173" s="21"/>
      <c r="KN173" s="21"/>
      <c r="KO173" s="21"/>
      <c r="KP173" s="21"/>
      <c r="KQ173" s="21"/>
      <c r="KR173" s="21"/>
      <c r="KS173" s="21"/>
      <c r="KT173" s="21"/>
      <c r="KU173" s="21"/>
      <c r="KV173" s="21"/>
      <c r="KW173" s="21"/>
      <c r="KX173" s="21"/>
      <c r="KY173" s="21"/>
      <c r="KZ173" s="21"/>
      <c r="LA173" s="21"/>
      <c r="LB173" s="21"/>
      <c r="LC173" s="21"/>
      <c r="LD173" s="21"/>
      <c r="LE173" s="21"/>
      <c r="LF173" s="21"/>
      <c r="LG173" s="21"/>
      <c r="LH173" s="21"/>
      <c r="LI173" s="21"/>
      <c r="LJ173" s="21"/>
      <c r="LK173" s="21"/>
      <c r="LL173" s="21"/>
      <c r="LM173" s="21"/>
      <c r="LN173" s="21"/>
      <c r="LO173" s="21"/>
      <c r="LP173" s="21"/>
      <c r="LQ173" s="21"/>
      <c r="LR173" s="21"/>
      <c r="LS173" s="21"/>
      <c r="LT173" s="21"/>
      <c r="LU173" s="21"/>
      <c r="LV173" s="21"/>
      <c r="LW173" s="21"/>
      <c r="LX173" s="21"/>
      <c r="LY173" s="21"/>
      <c r="LZ173" s="21"/>
      <c r="MA173" s="21"/>
      <c r="MB173" s="21"/>
      <c r="MC173" s="21"/>
      <c r="MD173" s="21"/>
      <c r="ME173" s="21"/>
      <c r="MF173" s="21"/>
      <c r="MG173" s="21"/>
      <c r="MH173" s="21"/>
      <c r="MI173" s="21"/>
      <c r="MJ173" s="21"/>
      <c r="MK173" s="21"/>
      <c r="ML173" s="21"/>
      <c r="MM173" s="21"/>
    </row>
    <row r="174" spans="17:351" x14ac:dyDescent="0.25"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21"/>
      <c r="EB174" s="21"/>
      <c r="EC174" s="21"/>
      <c r="ED174" s="21"/>
      <c r="EE174" s="21"/>
      <c r="EF174" s="21"/>
      <c r="EG174" s="21"/>
      <c r="EH174" s="21"/>
      <c r="EI174" s="21"/>
      <c r="EJ174" s="21"/>
      <c r="EK174" s="21"/>
      <c r="EL174" s="21"/>
      <c r="EM174" s="21"/>
      <c r="EN174" s="21"/>
      <c r="EO174" s="21"/>
      <c r="EP174" s="21"/>
      <c r="EQ174" s="21"/>
      <c r="ER174" s="21"/>
      <c r="ES174" s="21"/>
      <c r="ET174" s="21"/>
      <c r="EU174" s="21"/>
      <c r="EV174" s="21"/>
      <c r="EW174" s="21"/>
      <c r="EX174" s="21"/>
      <c r="EY174" s="21"/>
      <c r="EZ174" s="21"/>
      <c r="FA174" s="21"/>
      <c r="FB174" s="21"/>
      <c r="FC174" s="21"/>
      <c r="FD174" s="21"/>
      <c r="FE174" s="21"/>
      <c r="FF174" s="21"/>
      <c r="FG174" s="21"/>
      <c r="FH174" s="21"/>
      <c r="FI174" s="21"/>
      <c r="FJ174" s="21"/>
      <c r="FK174" s="21"/>
      <c r="FL174" s="21"/>
      <c r="FM174" s="21"/>
      <c r="FN174" s="21"/>
      <c r="FO174" s="21"/>
      <c r="FP174" s="21"/>
      <c r="FQ174" s="21"/>
      <c r="FR174" s="21"/>
      <c r="FS174" s="21"/>
      <c r="FT174" s="21"/>
      <c r="FU174" s="21"/>
      <c r="FV174" s="21"/>
      <c r="FW174" s="21"/>
      <c r="FX174" s="21"/>
      <c r="FY174" s="21"/>
      <c r="FZ174" s="21"/>
      <c r="GA174" s="21"/>
      <c r="GB174" s="21"/>
      <c r="GC174" s="21"/>
      <c r="GD174" s="21"/>
      <c r="GE174" s="21"/>
      <c r="GF174" s="21"/>
      <c r="GG174" s="21"/>
      <c r="GH174" s="21"/>
      <c r="GI174" s="21"/>
      <c r="GJ174" s="21"/>
      <c r="GK174" s="21"/>
      <c r="GL174" s="21"/>
      <c r="GM174" s="21"/>
      <c r="GN174" s="21"/>
      <c r="GO174" s="21"/>
      <c r="GP174" s="21"/>
      <c r="GQ174" s="21"/>
      <c r="GR174" s="21"/>
      <c r="GS174" s="21"/>
      <c r="GT174" s="21"/>
      <c r="GU174" s="21"/>
      <c r="GV174" s="21"/>
      <c r="GW174" s="21"/>
      <c r="GX174" s="21"/>
      <c r="GY174" s="21"/>
      <c r="GZ174" s="21"/>
      <c r="HA174" s="21"/>
      <c r="HB174" s="21"/>
      <c r="HC174" s="21"/>
      <c r="HD174" s="21"/>
      <c r="HE174" s="21"/>
      <c r="HF174" s="21"/>
      <c r="HG174" s="21"/>
      <c r="HH174" s="21"/>
      <c r="HI174" s="21"/>
      <c r="HJ174" s="21"/>
      <c r="HK174" s="21"/>
      <c r="HL174" s="21"/>
      <c r="HM174" s="21"/>
      <c r="HN174" s="21"/>
      <c r="HO174" s="21"/>
      <c r="HP174" s="21"/>
      <c r="HQ174" s="21"/>
      <c r="HR174" s="21"/>
      <c r="HS174" s="21"/>
      <c r="HT174" s="21"/>
      <c r="HU174" s="21"/>
      <c r="HV174" s="21"/>
      <c r="HW174" s="21"/>
      <c r="HX174" s="21"/>
      <c r="HY174" s="21"/>
      <c r="HZ174" s="21"/>
      <c r="IA174" s="21"/>
      <c r="IB174" s="21"/>
      <c r="IC174" s="21"/>
      <c r="ID174" s="21"/>
      <c r="IE174" s="21"/>
      <c r="IF174" s="21"/>
      <c r="IG174" s="21"/>
      <c r="IH174" s="21"/>
      <c r="II174" s="21"/>
      <c r="IJ174" s="21"/>
      <c r="IK174" s="21"/>
      <c r="IL174" s="21"/>
      <c r="IM174" s="21"/>
      <c r="IN174" s="21"/>
      <c r="IO174" s="21"/>
      <c r="IP174" s="21"/>
      <c r="IQ174" s="21"/>
      <c r="IR174" s="21"/>
      <c r="IS174" s="21"/>
      <c r="IT174" s="21"/>
      <c r="IU174" s="21"/>
      <c r="IV174" s="21"/>
      <c r="IW174" s="21"/>
      <c r="IX174" s="21"/>
      <c r="IY174" s="21"/>
      <c r="IZ174" s="21"/>
      <c r="JA174" s="21"/>
      <c r="JB174" s="21"/>
      <c r="JC174" s="21"/>
      <c r="JD174" s="21"/>
      <c r="JE174" s="21"/>
      <c r="JF174" s="21"/>
      <c r="JG174" s="21"/>
      <c r="JH174" s="21"/>
      <c r="JI174" s="21"/>
      <c r="JJ174" s="21"/>
      <c r="JK174" s="21"/>
      <c r="JL174" s="21"/>
      <c r="JM174" s="21"/>
      <c r="JN174" s="21"/>
      <c r="JO174" s="21"/>
      <c r="JP174" s="21"/>
      <c r="JQ174" s="21"/>
      <c r="JR174" s="21"/>
      <c r="JS174" s="21"/>
      <c r="JT174" s="21"/>
      <c r="JU174" s="21"/>
      <c r="JV174" s="21"/>
      <c r="JW174" s="21"/>
      <c r="JX174" s="21"/>
      <c r="JY174" s="21"/>
      <c r="JZ174" s="21"/>
      <c r="KA174" s="21"/>
      <c r="KB174" s="21"/>
      <c r="KC174" s="21"/>
      <c r="KD174" s="21"/>
      <c r="KE174" s="21"/>
      <c r="KF174" s="21"/>
      <c r="KG174" s="21"/>
      <c r="KH174" s="21"/>
      <c r="KI174" s="21"/>
      <c r="KJ174" s="21"/>
      <c r="KK174" s="21"/>
      <c r="KL174" s="21"/>
      <c r="KM174" s="21"/>
      <c r="KN174" s="21"/>
      <c r="KO174" s="21"/>
      <c r="KP174" s="21"/>
      <c r="KQ174" s="21"/>
      <c r="KR174" s="21"/>
      <c r="KS174" s="21"/>
      <c r="KT174" s="21"/>
      <c r="KU174" s="21"/>
      <c r="KV174" s="21"/>
      <c r="KW174" s="21"/>
      <c r="KX174" s="21"/>
      <c r="KY174" s="21"/>
      <c r="KZ174" s="21"/>
      <c r="LA174" s="21"/>
      <c r="LB174" s="21"/>
      <c r="LC174" s="21"/>
      <c r="LD174" s="21"/>
      <c r="LE174" s="21"/>
      <c r="LF174" s="21"/>
      <c r="LG174" s="21"/>
      <c r="LH174" s="21"/>
      <c r="LI174" s="21"/>
      <c r="LJ174" s="21"/>
      <c r="LK174" s="21"/>
      <c r="LL174" s="21"/>
      <c r="LM174" s="21"/>
      <c r="LN174" s="21"/>
      <c r="LO174" s="21"/>
      <c r="LP174" s="21"/>
      <c r="LQ174" s="21"/>
      <c r="LR174" s="21"/>
      <c r="LS174" s="21"/>
      <c r="LT174" s="21"/>
      <c r="LU174" s="21"/>
      <c r="LV174" s="21"/>
      <c r="LW174" s="21"/>
      <c r="LX174" s="21"/>
      <c r="LY174" s="21"/>
      <c r="LZ174" s="21"/>
      <c r="MA174" s="21"/>
      <c r="MB174" s="21"/>
      <c r="MC174" s="21"/>
      <c r="MD174" s="21"/>
      <c r="ME174" s="21"/>
      <c r="MF174" s="21"/>
      <c r="MG174" s="21"/>
      <c r="MH174" s="21"/>
      <c r="MI174" s="21"/>
      <c r="MJ174" s="21"/>
      <c r="MK174" s="21"/>
      <c r="ML174" s="21"/>
      <c r="MM174" s="21"/>
    </row>
    <row r="175" spans="17:351" x14ac:dyDescent="0.25"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  <c r="EE175" s="21"/>
      <c r="EF175" s="21"/>
      <c r="EG175" s="21"/>
      <c r="EH175" s="21"/>
      <c r="EI175" s="21"/>
      <c r="EJ175" s="21"/>
      <c r="EK175" s="21"/>
      <c r="EL175" s="21"/>
      <c r="EM175" s="21"/>
      <c r="EN175" s="21"/>
      <c r="EO175" s="21"/>
      <c r="EP175" s="21"/>
      <c r="EQ175" s="21"/>
      <c r="ER175" s="21"/>
      <c r="ES175" s="21"/>
      <c r="ET175" s="21"/>
      <c r="EU175" s="21"/>
      <c r="EV175" s="21"/>
      <c r="EW175" s="21"/>
      <c r="EX175" s="21"/>
      <c r="EY175" s="21"/>
      <c r="EZ175" s="21"/>
      <c r="FA175" s="21"/>
      <c r="FB175" s="21"/>
      <c r="FC175" s="21"/>
      <c r="FD175" s="21"/>
      <c r="FE175" s="21"/>
      <c r="FF175" s="21"/>
      <c r="FG175" s="21"/>
      <c r="FH175" s="21"/>
      <c r="FI175" s="21"/>
      <c r="FJ175" s="21"/>
      <c r="FK175" s="21"/>
      <c r="FL175" s="21"/>
      <c r="FM175" s="21"/>
      <c r="FN175" s="21"/>
      <c r="FO175" s="21"/>
      <c r="FP175" s="21"/>
      <c r="FQ175" s="21"/>
      <c r="FR175" s="21"/>
      <c r="FS175" s="21"/>
      <c r="FT175" s="21"/>
      <c r="FU175" s="21"/>
      <c r="FV175" s="21"/>
      <c r="FW175" s="21"/>
      <c r="FX175" s="21"/>
      <c r="FY175" s="21"/>
      <c r="FZ175" s="21"/>
      <c r="GA175" s="21"/>
      <c r="GB175" s="21"/>
      <c r="GC175" s="21"/>
      <c r="GD175" s="21"/>
      <c r="GE175" s="21"/>
      <c r="GF175" s="21"/>
      <c r="GG175" s="21"/>
      <c r="GH175" s="21"/>
      <c r="GI175" s="21"/>
      <c r="GJ175" s="21"/>
      <c r="GK175" s="21"/>
      <c r="GL175" s="21"/>
      <c r="GM175" s="21"/>
      <c r="GN175" s="21"/>
      <c r="GO175" s="21"/>
      <c r="GP175" s="21"/>
      <c r="GQ175" s="21"/>
      <c r="GR175" s="21"/>
      <c r="GS175" s="21"/>
      <c r="GT175" s="21"/>
      <c r="GU175" s="21"/>
      <c r="GV175" s="21"/>
      <c r="GW175" s="21"/>
      <c r="GX175" s="21"/>
      <c r="GY175" s="21"/>
      <c r="GZ175" s="21"/>
      <c r="HA175" s="21"/>
      <c r="HB175" s="21"/>
      <c r="HC175" s="21"/>
      <c r="HD175" s="21"/>
      <c r="HE175" s="21"/>
      <c r="HF175" s="21"/>
      <c r="HG175" s="21"/>
      <c r="HH175" s="21"/>
      <c r="HI175" s="21"/>
      <c r="HJ175" s="21"/>
      <c r="HK175" s="21"/>
      <c r="HL175" s="21"/>
      <c r="HM175" s="21"/>
      <c r="HN175" s="21"/>
      <c r="HO175" s="21"/>
      <c r="HP175" s="21"/>
      <c r="HQ175" s="21"/>
      <c r="HR175" s="21"/>
      <c r="HS175" s="21"/>
      <c r="HT175" s="21"/>
      <c r="HU175" s="21"/>
      <c r="HV175" s="21"/>
      <c r="HW175" s="21"/>
      <c r="HX175" s="21"/>
      <c r="HY175" s="21"/>
      <c r="HZ175" s="21"/>
      <c r="IA175" s="21"/>
      <c r="IB175" s="21"/>
      <c r="IC175" s="21"/>
      <c r="ID175" s="21"/>
      <c r="IE175" s="21"/>
      <c r="IF175" s="21"/>
      <c r="IG175" s="21"/>
      <c r="IH175" s="21"/>
      <c r="II175" s="21"/>
      <c r="IJ175" s="21"/>
      <c r="IK175" s="21"/>
      <c r="IL175" s="21"/>
      <c r="IM175" s="21"/>
      <c r="IN175" s="21"/>
      <c r="IO175" s="21"/>
      <c r="IP175" s="21"/>
      <c r="IQ175" s="21"/>
      <c r="IR175" s="21"/>
      <c r="IS175" s="21"/>
      <c r="IT175" s="21"/>
      <c r="IU175" s="21"/>
      <c r="IV175" s="21"/>
      <c r="IW175" s="21"/>
      <c r="IX175" s="21"/>
      <c r="IY175" s="21"/>
      <c r="IZ175" s="21"/>
      <c r="JA175" s="21"/>
      <c r="JB175" s="21"/>
      <c r="JC175" s="21"/>
      <c r="JD175" s="21"/>
      <c r="JE175" s="21"/>
      <c r="JF175" s="21"/>
      <c r="JG175" s="21"/>
      <c r="JH175" s="21"/>
      <c r="JI175" s="21"/>
      <c r="JJ175" s="21"/>
      <c r="JK175" s="21"/>
      <c r="JL175" s="21"/>
      <c r="JM175" s="21"/>
      <c r="JN175" s="21"/>
      <c r="JO175" s="21"/>
      <c r="JP175" s="21"/>
      <c r="JQ175" s="21"/>
      <c r="JR175" s="21"/>
      <c r="JS175" s="21"/>
      <c r="JT175" s="21"/>
      <c r="JU175" s="21"/>
      <c r="JV175" s="21"/>
      <c r="JW175" s="21"/>
      <c r="JX175" s="21"/>
      <c r="JY175" s="21"/>
      <c r="JZ175" s="21"/>
      <c r="KA175" s="21"/>
      <c r="KB175" s="21"/>
      <c r="KC175" s="21"/>
      <c r="KD175" s="21"/>
      <c r="KE175" s="21"/>
      <c r="KF175" s="21"/>
      <c r="KG175" s="21"/>
      <c r="KH175" s="21"/>
      <c r="KI175" s="21"/>
      <c r="KJ175" s="21"/>
      <c r="KK175" s="21"/>
      <c r="KL175" s="21"/>
      <c r="KM175" s="21"/>
      <c r="KN175" s="21"/>
      <c r="KO175" s="21"/>
      <c r="KP175" s="21"/>
      <c r="KQ175" s="21"/>
      <c r="KR175" s="21"/>
      <c r="KS175" s="21"/>
      <c r="KT175" s="21"/>
      <c r="KU175" s="21"/>
      <c r="KV175" s="21"/>
      <c r="KW175" s="21"/>
      <c r="KX175" s="21"/>
      <c r="KY175" s="21"/>
      <c r="KZ175" s="21"/>
      <c r="LA175" s="21"/>
      <c r="LB175" s="21"/>
      <c r="LC175" s="21"/>
      <c r="LD175" s="21"/>
      <c r="LE175" s="21"/>
      <c r="LF175" s="21"/>
      <c r="LG175" s="21"/>
      <c r="LH175" s="21"/>
      <c r="LI175" s="21"/>
      <c r="LJ175" s="21"/>
      <c r="LK175" s="21"/>
      <c r="LL175" s="21"/>
      <c r="LM175" s="21"/>
      <c r="LN175" s="21"/>
      <c r="LO175" s="21"/>
      <c r="LP175" s="21"/>
      <c r="LQ175" s="21"/>
      <c r="LR175" s="21"/>
      <c r="LS175" s="21"/>
      <c r="LT175" s="21"/>
      <c r="LU175" s="21"/>
      <c r="LV175" s="21"/>
      <c r="LW175" s="21"/>
      <c r="LX175" s="21"/>
      <c r="LY175" s="21"/>
      <c r="LZ175" s="21"/>
      <c r="MA175" s="21"/>
      <c r="MB175" s="21"/>
      <c r="MC175" s="21"/>
      <c r="MD175" s="21"/>
      <c r="ME175" s="21"/>
      <c r="MF175" s="21"/>
      <c r="MG175" s="21"/>
      <c r="MH175" s="21"/>
      <c r="MI175" s="21"/>
      <c r="MJ175" s="21"/>
      <c r="MK175" s="21"/>
      <c r="ML175" s="21"/>
      <c r="MM175" s="21"/>
    </row>
    <row r="176" spans="17:351" x14ac:dyDescent="0.25"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  <c r="EI176" s="21"/>
      <c r="EJ176" s="21"/>
      <c r="EK176" s="21"/>
      <c r="EL176" s="21"/>
      <c r="EM176" s="21"/>
      <c r="EN176" s="21"/>
      <c r="EO176" s="21"/>
      <c r="EP176" s="21"/>
      <c r="EQ176" s="21"/>
      <c r="ER176" s="21"/>
      <c r="ES176" s="21"/>
      <c r="ET176" s="21"/>
      <c r="EU176" s="21"/>
      <c r="EV176" s="21"/>
      <c r="EW176" s="21"/>
      <c r="EX176" s="21"/>
      <c r="EY176" s="21"/>
      <c r="EZ176" s="21"/>
      <c r="FA176" s="21"/>
      <c r="FB176" s="21"/>
      <c r="FC176" s="21"/>
      <c r="FD176" s="21"/>
      <c r="FE176" s="21"/>
      <c r="FF176" s="21"/>
      <c r="FG176" s="21"/>
      <c r="FH176" s="21"/>
      <c r="FI176" s="21"/>
      <c r="FJ176" s="21"/>
      <c r="FK176" s="21"/>
      <c r="FL176" s="21"/>
      <c r="FM176" s="21"/>
      <c r="FN176" s="21"/>
      <c r="FO176" s="21"/>
      <c r="FP176" s="21"/>
      <c r="FQ176" s="21"/>
      <c r="FR176" s="21"/>
      <c r="FS176" s="21"/>
      <c r="FT176" s="21"/>
      <c r="FU176" s="21"/>
      <c r="FV176" s="21"/>
      <c r="FW176" s="21"/>
      <c r="FX176" s="21"/>
      <c r="FY176" s="21"/>
      <c r="FZ176" s="21"/>
      <c r="GA176" s="21"/>
      <c r="GB176" s="21"/>
      <c r="GC176" s="21"/>
      <c r="GD176" s="21"/>
      <c r="GE176" s="21"/>
      <c r="GF176" s="21"/>
      <c r="GG176" s="21"/>
      <c r="GH176" s="21"/>
      <c r="GI176" s="21"/>
      <c r="GJ176" s="21"/>
      <c r="GK176" s="21"/>
      <c r="GL176" s="21"/>
      <c r="GM176" s="21"/>
      <c r="GN176" s="21"/>
      <c r="GO176" s="21"/>
      <c r="GP176" s="21"/>
      <c r="GQ176" s="21"/>
      <c r="GR176" s="21"/>
      <c r="GS176" s="21"/>
      <c r="GT176" s="21"/>
      <c r="GU176" s="21"/>
      <c r="GV176" s="21"/>
      <c r="GW176" s="21"/>
      <c r="GX176" s="21"/>
      <c r="GY176" s="21"/>
      <c r="GZ176" s="21"/>
      <c r="HA176" s="21"/>
      <c r="HB176" s="21"/>
      <c r="HC176" s="21"/>
      <c r="HD176" s="21"/>
      <c r="HE176" s="21"/>
      <c r="HF176" s="21"/>
      <c r="HG176" s="21"/>
      <c r="HH176" s="21"/>
      <c r="HI176" s="21"/>
      <c r="HJ176" s="21"/>
      <c r="HK176" s="21"/>
      <c r="HL176" s="21"/>
      <c r="HM176" s="21"/>
      <c r="HN176" s="21"/>
      <c r="HO176" s="21"/>
      <c r="HP176" s="21"/>
      <c r="HQ176" s="21"/>
      <c r="HR176" s="21"/>
      <c r="HS176" s="21"/>
      <c r="HT176" s="21"/>
      <c r="HU176" s="21"/>
      <c r="HV176" s="21"/>
      <c r="HW176" s="21"/>
      <c r="HX176" s="21"/>
      <c r="HY176" s="21"/>
      <c r="HZ176" s="21"/>
      <c r="IA176" s="21"/>
      <c r="IB176" s="21"/>
      <c r="IC176" s="21"/>
      <c r="ID176" s="21"/>
      <c r="IE176" s="21"/>
      <c r="IF176" s="21"/>
      <c r="IG176" s="21"/>
      <c r="IH176" s="21"/>
      <c r="II176" s="21"/>
      <c r="IJ176" s="21"/>
      <c r="IK176" s="21"/>
      <c r="IL176" s="21"/>
      <c r="IM176" s="21"/>
      <c r="IN176" s="21"/>
      <c r="IO176" s="21"/>
      <c r="IP176" s="21"/>
      <c r="IQ176" s="21"/>
      <c r="IR176" s="21"/>
      <c r="IS176" s="21"/>
      <c r="IT176" s="21"/>
      <c r="IU176" s="21"/>
      <c r="IV176" s="21"/>
      <c r="IW176" s="21"/>
      <c r="IX176" s="21"/>
      <c r="IY176" s="21"/>
      <c r="IZ176" s="21"/>
      <c r="JA176" s="21"/>
      <c r="JB176" s="21"/>
      <c r="JC176" s="21"/>
      <c r="JD176" s="21"/>
      <c r="JE176" s="21"/>
      <c r="JF176" s="21"/>
      <c r="JG176" s="21"/>
      <c r="JH176" s="21"/>
      <c r="JI176" s="21"/>
      <c r="JJ176" s="21"/>
      <c r="JK176" s="21"/>
      <c r="JL176" s="21"/>
      <c r="JM176" s="21"/>
      <c r="JN176" s="21"/>
      <c r="JO176" s="21"/>
      <c r="JP176" s="21"/>
      <c r="JQ176" s="21"/>
      <c r="JR176" s="21"/>
      <c r="JS176" s="21"/>
      <c r="JT176" s="21"/>
      <c r="JU176" s="21"/>
      <c r="JV176" s="21"/>
      <c r="JW176" s="21"/>
      <c r="JX176" s="21"/>
      <c r="JY176" s="21"/>
      <c r="JZ176" s="21"/>
      <c r="KA176" s="21"/>
      <c r="KB176" s="21"/>
      <c r="KC176" s="21"/>
      <c r="KD176" s="21"/>
      <c r="KE176" s="21"/>
      <c r="KF176" s="21"/>
      <c r="KG176" s="21"/>
      <c r="KH176" s="21"/>
      <c r="KI176" s="21"/>
      <c r="KJ176" s="21"/>
      <c r="KK176" s="21"/>
      <c r="KL176" s="21"/>
      <c r="KM176" s="21"/>
      <c r="KN176" s="21"/>
      <c r="KO176" s="21"/>
      <c r="KP176" s="21"/>
      <c r="KQ176" s="21"/>
      <c r="KR176" s="21"/>
      <c r="KS176" s="21"/>
      <c r="KT176" s="21"/>
      <c r="KU176" s="21"/>
      <c r="KV176" s="21"/>
      <c r="KW176" s="21"/>
      <c r="KX176" s="21"/>
      <c r="KY176" s="21"/>
      <c r="KZ176" s="21"/>
      <c r="LA176" s="21"/>
      <c r="LB176" s="21"/>
      <c r="LC176" s="21"/>
      <c r="LD176" s="21"/>
      <c r="LE176" s="21"/>
      <c r="LF176" s="21"/>
      <c r="LG176" s="21"/>
      <c r="LH176" s="21"/>
      <c r="LI176" s="21"/>
      <c r="LJ176" s="21"/>
      <c r="LK176" s="21"/>
      <c r="LL176" s="21"/>
      <c r="LM176" s="21"/>
      <c r="LN176" s="21"/>
      <c r="LO176" s="21"/>
      <c r="LP176" s="21"/>
      <c r="LQ176" s="21"/>
      <c r="LR176" s="21"/>
      <c r="LS176" s="21"/>
      <c r="LT176" s="21"/>
      <c r="LU176" s="21"/>
      <c r="LV176" s="21"/>
      <c r="LW176" s="21"/>
      <c r="LX176" s="21"/>
      <c r="LY176" s="21"/>
      <c r="LZ176" s="21"/>
      <c r="MA176" s="21"/>
      <c r="MB176" s="21"/>
      <c r="MC176" s="21"/>
      <c r="MD176" s="21"/>
      <c r="ME176" s="21"/>
      <c r="MF176" s="21"/>
      <c r="MG176" s="21"/>
      <c r="MH176" s="21"/>
      <c r="MI176" s="21"/>
      <c r="MJ176" s="21"/>
      <c r="MK176" s="21"/>
      <c r="ML176" s="21"/>
      <c r="MM176" s="21"/>
    </row>
    <row r="177" spans="17:351" x14ac:dyDescent="0.25"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21"/>
      <c r="EB177" s="21"/>
      <c r="EC177" s="21"/>
      <c r="ED177" s="21"/>
      <c r="EE177" s="21"/>
      <c r="EF177" s="21"/>
      <c r="EG177" s="21"/>
      <c r="EH177" s="21"/>
      <c r="EI177" s="21"/>
      <c r="EJ177" s="21"/>
      <c r="EK177" s="21"/>
      <c r="EL177" s="21"/>
      <c r="EM177" s="21"/>
      <c r="EN177" s="21"/>
      <c r="EO177" s="21"/>
      <c r="EP177" s="21"/>
      <c r="EQ177" s="21"/>
      <c r="ER177" s="21"/>
      <c r="ES177" s="21"/>
      <c r="ET177" s="21"/>
      <c r="EU177" s="21"/>
      <c r="EV177" s="21"/>
      <c r="EW177" s="21"/>
      <c r="EX177" s="21"/>
      <c r="EY177" s="21"/>
      <c r="EZ177" s="21"/>
      <c r="FA177" s="21"/>
      <c r="FB177" s="21"/>
      <c r="FC177" s="21"/>
      <c r="FD177" s="21"/>
      <c r="FE177" s="21"/>
      <c r="FF177" s="21"/>
      <c r="FG177" s="21"/>
      <c r="FH177" s="21"/>
      <c r="FI177" s="21"/>
      <c r="FJ177" s="21"/>
      <c r="FK177" s="21"/>
      <c r="FL177" s="21"/>
      <c r="FM177" s="21"/>
      <c r="FN177" s="21"/>
      <c r="FO177" s="21"/>
      <c r="FP177" s="21"/>
      <c r="FQ177" s="21"/>
      <c r="FR177" s="21"/>
      <c r="FS177" s="21"/>
      <c r="FT177" s="21"/>
      <c r="FU177" s="21"/>
      <c r="FV177" s="21"/>
      <c r="FW177" s="21"/>
      <c r="FX177" s="21"/>
      <c r="FY177" s="21"/>
      <c r="FZ177" s="21"/>
      <c r="GA177" s="21"/>
      <c r="GB177" s="21"/>
      <c r="GC177" s="21"/>
      <c r="GD177" s="21"/>
      <c r="GE177" s="21"/>
      <c r="GF177" s="21"/>
      <c r="GG177" s="21"/>
      <c r="GH177" s="21"/>
      <c r="GI177" s="21"/>
      <c r="GJ177" s="21"/>
      <c r="GK177" s="21"/>
      <c r="GL177" s="21"/>
      <c r="GM177" s="21"/>
      <c r="GN177" s="21"/>
      <c r="GO177" s="21"/>
      <c r="GP177" s="21"/>
      <c r="GQ177" s="21"/>
      <c r="GR177" s="21"/>
      <c r="GS177" s="21"/>
      <c r="GT177" s="21"/>
      <c r="GU177" s="21"/>
      <c r="GV177" s="21"/>
      <c r="GW177" s="21"/>
      <c r="GX177" s="21"/>
      <c r="GY177" s="21"/>
      <c r="GZ177" s="21"/>
      <c r="HA177" s="21"/>
      <c r="HB177" s="21"/>
      <c r="HC177" s="21"/>
      <c r="HD177" s="21"/>
      <c r="HE177" s="21"/>
      <c r="HF177" s="21"/>
      <c r="HG177" s="21"/>
      <c r="HH177" s="21"/>
      <c r="HI177" s="21"/>
      <c r="HJ177" s="21"/>
      <c r="HK177" s="21"/>
      <c r="HL177" s="21"/>
      <c r="HM177" s="21"/>
      <c r="HN177" s="21"/>
      <c r="HO177" s="21"/>
      <c r="HP177" s="21"/>
      <c r="HQ177" s="21"/>
      <c r="HR177" s="21"/>
      <c r="HS177" s="21"/>
      <c r="HT177" s="21"/>
      <c r="HU177" s="21"/>
      <c r="HV177" s="21"/>
      <c r="HW177" s="21"/>
      <c r="HX177" s="21"/>
      <c r="HY177" s="21"/>
      <c r="HZ177" s="21"/>
      <c r="IA177" s="21"/>
      <c r="IB177" s="21"/>
      <c r="IC177" s="21"/>
      <c r="ID177" s="21"/>
      <c r="IE177" s="21"/>
      <c r="IF177" s="21"/>
      <c r="IG177" s="21"/>
      <c r="IH177" s="21"/>
      <c r="II177" s="21"/>
      <c r="IJ177" s="21"/>
      <c r="IK177" s="21"/>
      <c r="IL177" s="21"/>
      <c r="IM177" s="21"/>
      <c r="IN177" s="21"/>
      <c r="IO177" s="21"/>
      <c r="IP177" s="21"/>
      <c r="IQ177" s="21"/>
      <c r="IR177" s="21"/>
      <c r="IS177" s="21"/>
      <c r="IT177" s="21"/>
      <c r="IU177" s="21"/>
      <c r="IV177" s="21"/>
      <c r="IW177" s="21"/>
      <c r="IX177" s="21"/>
      <c r="IY177" s="21"/>
      <c r="IZ177" s="21"/>
      <c r="JA177" s="21"/>
      <c r="JB177" s="21"/>
      <c r="JC177" s="21"/>
      <c r="JD177" s="21"/>
      <c r="JE177" s="21"/>
      <c r="JF177" s="21"/>
      <c r="JG177" s="21"/>
      <c r="JH177" s="21"/>
      <c r="JI177" s="21"/>
      <c r="JJ177" s="21"/>
      <c r="JK177" s="21"/>
      <c r="JL177" s="21"/>
      <c r="JM177" s="21"/>
      <c r="JN177" s="21"/>
      <c r="JO177" s="21"/>
      <c r="JP177" s="21"/>
      <c r="JQ177" s="21"/>
      <c r="JR177" s="21"/>
      <c r="JS177" s="21"/>
      <c r="JT177" s="21"/>
      <c r="JU177" s="21"/>
      <c r="JV177" s="21"/>
      <c r="JW177" s="21"/>
      <c r="JX177" s="21"/>
      <c r="JY177" s="21"/>
      <c r="JZ177" s="21"/>
      <c r="KA177" s="21"/>
      <c r="KB177" s="21"/>
      <c r="KC177" s="21"/>
      <c r="KD177" s="21"/>
      <c r="KE177" s="21"/>
      <c r="KF177" s="21"/>
      <c r="KG177" s="21"/>
      <c r="KH177" s="21"/>
      <c r="KI177" s="21"/>
      <c r="KJ177" s="21"/>
      <c r="KK177" s="21"/>
      <c r="KL177" s="21"/>
      <c r="KM177" s="21"/>
      <c r="KN177" s="21"/>
      <c r="KO177" s="21"/>
      <c r="KP177" s="21"/>
      <c r="KQ177" s="21"/>
      <c r="KR177" s="21"/>
      <c r="KS177" s="21"/>
      <c r="KT177" s="21"/>
      <c r="KU177" s="21"/>
      <c r="KV177" s="21"/>
      <c r="KW177" s="21"/>
      <c r="KX177" s="21"/>
      <c r="KY177" s="21"/>
      <c r="KZ177" s="21"/>
      <c r="LA177" s="21"/>
      <c r="LB177" s="21"/>
      <c r="LC177" s="21"/>
      <c r="LD177" s="21"/>
      <c r="LE177" s="21"/>
      <c r="LF177" s="21"/>
      <c r="LG177" s="21"/>
      <c r="LH177" s="21"/>
      <c r="LI177" s="21"/>
      <c r="LJ177" s="21"/>
      <c r="LK177" s="21"/>
      <c r="LL177" s="21"/>
      <c r="LM177" s="21"/>
      <c r="LN177" s="21"/>
      <c r="LO177" s="21"/>
      <c r="LP177" s="21"/>
      <c r="LQ177" s="21"/>
      <c r="LR177" s="21"/>
      <c r="LS177" s="21"/>
      <c r="LT177" s="21"/>
      <c r="LU177" s="21"/>
      <c r="LV177" s="21"/>
      <c r="LW177" s="21"/>
      <c r="LX177" s="21"/>
      <c r="LY177" s="21"/>
      <c r="LZ177" s="21"/>
      <c r="MA177" s="21"/>
      <c r="MB177" s="21"/>
      <c r="MC177" s="21"/>
      <c r="MD177" s="21"/>
      <c r="ME177" s="21"/>
      <c r="MF177" s="21"/>
      <c r="MG177" s="21"/>
      <c r="MH177" s="21"/>
      <c r="MI177" s="21"/>
      <c r="MJ177" s="21"/>
      <c r="MK177" s="21"/>
      <c r="ML177" s="21"/>
      <c r="MM177" s="21"/>
    </row>
    <row r="178" spans="17:351" x14ac:dyDescent="0.25"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  <c r="EI178" s="21"/>
      <c r="EJ178" s="21"/>
      <c r="EK178" s="21"/>
      <c r="EL178" s="21"/>
      <c r="EM178" s="21"/>
      <c r="EN178" s="21"/>
      <c r="EO178" s="21"/>
      <c r="EP178" s="21"/>
      <c r="EQ178" s="21"/>
      <c r="ER178" s="21"/>
      <c r="ES178" s="21"/>
      <c r="ET178" s="21"/>
      <c r="EU178" s="21"/>
      <c r="EV178" s="21"/>
      <c r="EW178" s="21"/>
      <c r="EX178" s="21"/>
      <c r="EY178" s="21"/>
      <c r="EZ178" s="21"/>
      <c r="FA178" s="21"/>
      <c r="FB178" s="21"/>
      <c r="FC178" s="21"/>
      <c r="FD178" s="21"/>
      <c r="FE178" s="21"/>
      <c r="FF178" s="21"/>
      <c r="FG178" s="21"/>
      <c r="FH178" s="21"/>
      <c r="FI178" s="21"/>
      <c r="FJ178" s="21"/>
      <c r="FK178" s="21"/>
      <c r="FL178" s="21"/>
      <c r="FM178" s="21"/>
      <c r="FN178" s="21"/>
      <c r="FO178" s="21"/>
      <c r="FP178" s="21"/>
      <c r="FQ178" s="21"/>
      <c r="FR178" s="21"/>
      <c r="FS178" s="21"/>
      <c r="FT178" s="21"/>
      <c r="FU178" s="21"/>
      <c r="FV178" s="21"/>
      <c r="FW178" s="21"/>
      <c r="FX178" s="21"/>
      <c r="FY178" s="21"/>
      <c r="FZ178" s="21"/>
      <c r="GA178" s="21"/>
      <c r="GB178" s="21"/>
      <c r="GC178" s="21"/>
      <c r="GD178" s="21"/>
      <c r="GE178" s="21"/>
      <c r="GF178" s="21"/>
      <c r="GG178" s="21"/>
      <c r="GH178" s="21"/>
      <c r="GI178" s="21"/>
      <c r="GJ178" s="21"/>
      <c r="GK178" s="21"/>
      <c r="GL178" s="21"/>
      <c r="GM178" s="21"/>
      <c r="GN178" s="21"/>
      <c r="GO178" s="21"/>
      <c r="GP178" s="21"/>
      <c r="GQ178" s="21"/>
      <c r="GR178" s="21"/>
      <c r="GS178" s="21"/>
      <c r="GT178" s="21"/>
      <c r="GU178" s="21"/>
      <c r="GV178" s="21"/>
      <c r="GW178" s="21"/>
      <c r="GX178" s="21"/>
      <c r="GY178" s="21"/>
      <c r="GZ178" s="21"/>
      <c r="HA178" s="21"/>
      <c r="HB178" s="21"/>
      <c r="HC178" s="21"/>
      <c r="HD178" s="21"/>
      <c r="HE178" s="21"/>
      <c r="HF178" s="21"/>
      <c r="HG178" s="21"/>
      <c r="HH178" s="21"/>
      <c r="HI178" s="21"/>
      <c r="HJ178" s="21"/>
      <c r="HK178" s="21"/>
      <c r="HL178" s="21"/>
      <c r="HM178" s="21"/>
      <c r="HN178" s="21"/>
      <c r="HO178" s="21"/>
      <c r="HP178" s="21"/>
      <c r="HQ178" s="21"/>
      <c r="HR178" s="21"/>
      <c r="HS178" s="21"/>
      <c r="HT178" s="21"/>
      <c r="HU178" s="21"/>
      <c r="HV178" s="21"/>
      <c r="HW178" s="21"/>
      <c r="HX178" s="21"/>
      <c r="HY178" s="21"/>
      <c r="HZ178" s="21"/>
      <c r="IA178" s="21"/>
      <c r="IB178" s="21"/>
      <c r="IC178" s="21"/>
      <c r="ID178" s="21"/>
      <c r="IE178" s="21"/>
      <c r="IF178" s="21"/>
      <c r="IG178" s="21"/>
      <c r="IH178" s="21"/>
      <c r="II178" s="21"/>
      <c r="IJ178" s="21"/>
      <c r="IK178" s="21"/>
      <c r="IL178" s="21"/>
      <c r="IM178" s="21"/>
      <c r="IN178" s="21"/>
      <c r="IO178" s="21"/>
      <c r="IP178" s="21"/>
      <c r="IQ178" s="21"/>
      <c r="IR178" s="21"/>
      <c r="IS178" s="21"/>
      <c r="IT178" s="21"/>
      <c r="IU178" s="21"/>
      <c r="IV178" s="21"/>
      <c r="IW178" s="21"/>
      <c r="IX178" s="21"/>
      <c r="IY178" s="21"/>
      <c r="IZ178" s="21"/>
      <c r="JA178" s="21"/>
      <c r="JB178" s="21"/>
      <c r="JC178" s="21"/>
      <c r="JD178" s="21"/>
      <c r="JE178" s="21"/>
      <c r="JF178" s="21"/>
      <c r="JG178" s="21"/>
      <c r="JH178" s="21"/>
      <c r="JI178" s="21"/>
      <c r="JJ178" s="21"/>
      <c r="JK178" s="21"/>
      <c r="JL178" s="21"/>
      <c r="JM178" s="21"/>
      <c r="JN178" s="21"/>
      <c r="JO178" s="21"/>
      <c r="JP178" s="21"/>
      <c r="JQ178" s="21"/>
      <c r="JR178" s="21"/>
      <c r="JS178" s="21"/>
      <c r="JT178" s="21"/>
      <c r="JU178" s="21"/>
      <c r="JV178" s="21"/>
      <c r="JW178" s="21"/>
      <c r="JX178" s="21"/>
      <c r="JY178" s="21"/>
      <c r="JZ178" s="21"/>
      <c r="KA178" s="21"/>
      <c r="KB178" s="21"/>
      <c r="KC178" s="21"/>
      <c r="KD178" s="21"/>
      <c r="KE178" s="21"/>
      <c r="KF178" s="21"/>
      <c r="KG178" s="21"/>
      <c r="KH178" s="21"/>
      <c r="KI178" s="21"/>
      <c r="KJ178" s="21"/>
      <c r="KK178" s="21"/>
      <c r="KL178" s="21"/>
      <c r="KM178" s="21"/>
      <c r="KN178" s="21"/>
      <c r="KO178" s="21"/>
      <c r="KP178" s="21"/>
      <c r="KQ178" s="21"/>
      <c r="KR178" s="21"/>
      <c r="KS178" s="21"/>
      <c r="KT178" s="21"/>
      <c r="KU178" s="21"/>
      <c r="KV178" s="21"/>
      <c r="KW178" s="21"/>
      <c r="KX178" s="21"/>
      <c r="KY178" s="21"/>
      <c r="KZ178" s="21"/>
      <c r="LA178" s="21"/>
      <c r="LB178" s="21"/>
      <c r="LC178" s="21"/>
      <c r="LD178" s="21"/>
      <c r="LE178" s="21"/>
      <c r="LF178" s="21"/>
      <c r="LG178" s="21"/>
      <c r="LH178" s="21"/>
      <c r="LI178" s="21"/>
      <c r="LJ178" s="21"/>
      <c r="LK178" s="21"/>
      <c r="LL178" s="21"/>
      <c r="LM178" s="21"/>
      <c r="LN178" s="21"/>
      <c r="LO178" s="21"/>
      <c r="LP178" s="21"/>
      <c r="LQ178" s="21"/>
      <c r="LR178" s="21"/>
      <c r="LS178" s="21"/>
      <c r="LT178" s="21"/>
      <c r="LU178" s="21"/>
      <c r="LV178" s="21"/>
      <c r="LW178" s="21"/>
      <c r="LX178" s="21"/>
      <c r="LY178" s="21"/>
      <c r="LZ178" s="21"/>
      <c r="MA178" s="21"/>
      <c r="MB178" s="21"/>
      <c r="MC178" s="21"/>
      <c r="MD178" s="21"/>
      <c r="ME178" s="21"/>
      <c r="MF178" s="21"/>
      <c r="MG178" s="21"/>
      <c r="MH178" s="21"/>
      <c r="MI178" s="21"/>
      <c r="MJ178" s="21"/>
      <c r="MK178" s="21"/>
      <c r="ML178" s="21"/>
      <c r="MM178" s="21"/>
    </row>
    <row r="179" spans="17:351" x14ac:dyDescent="0.25"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21"/>
      <c r="EI179" s="21"/>
      <c r="EJ179" s="21"/>
      <c r="EK179" s="21"/>
      <c r="EL179" s="21"/>
      <c r="EM179" s="21"/>
      <c r="EN179" s="21"/>
      <c r="EO179" s="21"/>
      <c r="EP179" s="21"/>
      <c r="EQ179" s="21"/>
      <c r="ER179" s="21"/>
      <c r="ES179" s="21"/>
      <c r="ET179" s="21"/>
      <c r="EU179" s="21"/>
      <c r="EV179" s="21"/>
      <c r="EW179" s="21"/>
      <c r="EX179" s="21"/>
      <c r="EY179" s="21"/>
      <c r="EZ179" s="21"/>
      <c r="FA179" s="21"/>
      <c r="FB179" s="21"/>
      <c r="FC179" s="21"/>
      <c r="FD179" s="21"/>
      <c r="FE179" s="21"/>
      <c r="FF179" s="21"/>
      <c r="FG179" s="21"/>
      <c r="FH179" s="21"/>
      <c r="FI179" s="21"/>
      <c r="FJ179" s="21"/>
      <c r="FK179" s="21"/>
      <c r="FL179" s="21"/>
      <c r="FM179" s="21"/>
      <c r="FN179" s="21"/>
      <c r="FO179" s="21"/>
      <c r="FP179" s="21"/>
      <c r="FQ179" s="21"/>
      <c r="FR179" s="21"/>
      <c r="FS179" s="21"/>
      <c r="FT179" s="21"/>
      <c r="FU179" s="21"/>
      <c r="FV179" s="21"/>
      <c r="FW179" s="21"/>
      <c r="FX179" s="21"/>
      <c r="FY179" s="21"/>
      <c r="FZ179" s="21"/>
      <c r="GA179" s="21"/>
      <c r="GB179" s="21"/>
      <c r="GC179" s="21"/>
      <c r="GD179" s="21"/>
      <c r="GE179" s="21"/>
      <c r="GF179" s="21"/>
      <c r="GG179" s="21"/>
      <c r="GH179" s="21"/>
      <c r="GI179" s="21"/>
      <c r="GJ179" s="21"/>
      <c r="GK179" s="21"/>
      <c r="GL179" s="21"/>
      <c r="GM179" s="21"/>
      <c r="GN179" s="21"/>
      <c r="GO179" s="21"/>
      <c r="GP179" s="21"/>
      <c r="GQ179" s="21"/>
      <c r="GR179" s="21"/>
      <c r="GS179" s="21"/>
      <c r="GT179" s="21"/>
      <c r="GU179" s="21"/>
      <c r="GV179" s="21"/>
      <c r="GW179" s="21"/>
      <c r="GX179" s="21"/>
      <c r="GY179" s="21"/>
      <c r="GZ179" s="21"/>
      <c r="HA179" s="21"/>
      <c r="HB179" s="21"/>
      <c r="HC179" s="21"/>
      <c r="HD179" s="21"/>
      <c r="HE179" s="21"/>
      <c r="HF179" s="21"/>
      <c r="HG179" s="21"/>
      <c r="HH179" s="21"/>
      <c r="HI179" s="21"/>
      <c r="HJ179" s="21"/>
      <c r="HK179" s="21"/>
      <c r="HL179" s="21"/>
      <c r="HM179" s="21"/>
      <c r="HN179" s="21"/>
      <c r="HO179" s="21"/>
      <c r="HP179" s="21"/>
      <c r="HQ179" s="21"/>
      <c r="HR179" s="21"/>
      <c r="HS179" s="21"/>
      <c r="HT179" s="21"/>
      <c r="HU179" s="21"/>
      <c r="HV179" s="21"/>
      <c r="HW179" s="21"/>
      <c r="HX179" s="21"/>
      <c r="HY179" s="21"/>
      <c r="HZ179" s="21"/>
      <c r="IA179" s="21"/>
      <c r="IB179" s="21"/>
      <c r="IC179" s="21"/>
      <c r="ID179" s="21"/>
      <c r="IE179" s="21"/>
      <c r="IF179" s="21"/>
      <c r="IG179" s="21"/>
      <c r="IH179" s="21"/>
      <c r="II179" s="21"/>
      <c r="IJ179" s="21"/>
      <c r="IK179" s="21"/>
      <c r="IL179" s="21"/>
      <c r="IM179" s="21"/>
      <c r="IN179" s="21"/>
      <c r="IO179" s="21"/>
      <c r="IP179" s="21"/>
      <c r="IQ179" s="21"/>
      <c r="IR179" s="21"/>
      <c r="IS179" s="21"/>
      <c r="IT179" s="21"/>
      <c r="IU179" s="21"/>
      <c r="IV179" s="21"/>
      <c r="IW179" s="21"/>
      <c r="IX179" s="21"/>
      <c r="IY179" s="21"/>
      <c r="IZ179" s="21"/>
      <c r="JA179" s="21"/>
      <c r="JB179" s="21"/>
      <c r="JC179" s="21"/>
      <c r="JD179" s="21"/>
      <c r="JE179" s="21"/>
      <c r="JF179" s="21"/>
      <c r="JG179" s="21"/>
      <c r="JH179" s="21"/>
      <c r="JI179" s="21"/>
      <c r="JJ179" s="21"/>
      <c r="JK179" s="21"/>
      <c r="JL179" s="21"/>
      <c r="JM179" s="21"/>
      <c r="JN179" s="21"/>
      <c r="JO179" s="21"/>
      <c r="JP179" s="21"/>
      <c r="JQ179" s="21"/>
      <c r="JR179" s="21"/>
      <c r="JS179" s="21"/>
      <c r="JT179" s="21"/>
      <c r="JU179" s="21"/>
      <c r="JV179" s="21"/>
      <c r="JW179" s="21"/>
      <c r="JX179" s="21"/>
      <c r="JY179" s="21"/>
      <c r="JZ179" s="21"/>
      <c r="KA179" s="21"/>
      <c r="KB179" s="21"/>
      <c r="KC179" s="21"/>
      <c r="KD179" s="21"/>
      <c r="KE179" s="21"/>
      <c r="KF179" s="21"/>
      <c r="KG179" s="21"/>
      <c r="KH179" s="21"/>
      <c r="KI179" s="21"/>
      <c r="KJ179" s="21"/>
      <c r="KK179" s="21"/>
      <c r="KL179" s="21"/>
      <c r="KM179" s="21"/>
      <c r="KN179" s="21"/>
      <c r="KO179" s="21"/>
      <c r="KP179" s="21"/>
      <c r="KQ179" s="21"/>
      <c r="KR179" s="21"/>
      <c r="KS179" s="21"/>
      <c r="KT179" s="21"/>
      <c r="KU179" s="21"/>
      <c r="KV179" s="21"/>
      <c r="KW179" s="21"/>
      <c r="KX179" s="21"/>
      <c r="KY179" s="21"/>
      <c r="KZ179" s="21"/>
      <c r="LA179" s="21"/>
      <c r="LB179" s="21"/>
      <c r="LC179" s="21"/>
      <c r="LD179" s="21"/>
      <c r="LE179" s="21"/>
      <c r="LF179" s="21"/>
      <c r="LG179" s="21"/>
      <c r="LH179" s="21"/>
      <c r="LI179" s="21"/>
      <c r="LJ179" s="21"/>
      <c r="LK179" s="21"/>
      <c r="LL179" s="21"/>
      <c r="LM179" s="21"/>
      <c r="LN179" s="21"/>
      <c r="LO179" s="21"/>
      <c r="LP179" s="21"/>
      <c r="LQ179" s="21"/>
      <c r="LR179" s="21"/>
      <c r="LS179" s="21"/>
      <c r="LT179" s="21"/>
      <c r="LU179" s="21"/>
      <c r="LV179" s="21"/>
      <c r="LW179" s="21"/>
      <c r="LX179" s="21"/>
      <c r="LY179" s="21"/>
      <c r="LZ179" s="21"/>
      <c r="MA179" s="21"/>
      <c r="MB179" s="21"/>
      <c r="MC179" s="21"/>
      <c r="MD179" s="21"/>
      <c r="ME179" s="21"/>
      <c r="MF179" s="21"/>
      <c r="MG179" s="21"/>
      <c r="MH179" s="21"/>
      <c r="MI179" s="21"/>
      <c r="MJ179" s="21"/>
      <c r="MK179" s="21"/>
      <c r="ML179" s="21"/>
      <c r="MM179" s="21"/>
    </row>
    <row r="180" spans="17:351" x14ac:dyDescent="0.25"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/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/>
      <c r="FK180" s="21"/>
      <c r="FL180" s="21"/>
      <c r="FM180" s="21"/>
      <c r="FN180" s="21"/>
      <c r="FO180" s="21"/>
      <c r="FP180" s="21"/>
      <c r="FQ180" s="21"/>
      <c r="FR180" s="21"/>
      <c r="FS180" s="21"/>
      <c r="FT180" s="21"/>
      <c r="FU180" s="21"/>
      <c r="FV180" s="21"/>
      <c r="FW180" s="21"/>
      <c r="FX180" s="21"/>
      <c r="FY180" s="21"/>
      <c r="FZ180" s="21"/>
      <c r="GA180" s="21"/>
      <c r="GB180" s="21"/>
      <c r="GC180" s="21"/>
      <c r="GD180" s="21"/>
      <c r="GE180" s="21"/>
      <c r="GF180" s="21"/>
      <c r="GG180" s="21"/>
      <c r="GH180" s="21"/>
      <c r="GI180" s="21"/>
      <c r="GJ180" s="21"/>
      <c r="GK180" s="21"/>
      <c r="GL180" s="21"/>
      <c r="GM180" s="21"/>
      <c r="GN180" s="21"/>
      <c r="GO180" s="21"/>
      <c r="GP180" s="21"/>
      <c r="GQ180" s="21"/>
      <c r="GR180" s="21"/>
      <c r="GS180" s="21"/>
      <c r="GT180" s="21"/>
      <c r="GU180" s="21"/>
      <c r="GV180" s="21"/>
      <c r="GW180" s="21"/>
      <c r="GX180" s="21"/>
      <c r="GY180" s="21"/>
      <c r="GZ180" s="21"/>
      <c r="HA180" s="21"/>
      <c r="HB180" s="21"/>
      <c r="HC180" s="21"/>
      <c r="HD180" s="21"/>
      <c r="HE180" s="21"/>
      <c r="HF180" s="21"/>
      <c r="HG180" s="21"/>
      <c r="HH180" s="21"/>
      <c r="HI180" s="21"/>
      <c r="HJ180" s="21"/>
      <c r="HK180" s="21"/>
      <c r="HL180" s="21"/>
      <c r="HM180" s="21"/>
      <c r="HN180" s="21"/>
      <c r="HO180" s="21"/>
      <c r="HP180" s="21"/>
      <c r="HQ180" s="21"/>
      <c r="HR180" s="21"/>
      <c r="HS180" s="21"/>
      <c r="HT180" s="21"/>
      <c r="HU180" s="21"/>
      <c r="HV180" s="21"/>
      <c r="HW180" s="21"/>
      <c r="HX180" s="21"/>
      <c r="HY180" s="21"/>
      <c r="HZ180" s="21"/>
      <c r="IA180" s="21"/>
      <c r="IB180" s="21"/>
      <c r="IC180" s="21"/>
      <c r="ID180" s="21"/>
      <c r="IE180" s="21"/>
      <c r="IF180" s="21"/>
      <c r="IG180" s="21"/>
      <c r="IH180" s="21"/>
      <c r="II180" s="21"/>
      <c r="IJ180" s="21"/>
      <c r="IK180" s="21"/>
      <c r="IL180" s="21"/>
      <c r="IM180" s="21"/>
      <c r="IN180" s="21"/>
      <c r="IO180" s="21"/>
      <c r="IP180" s="21"/>
      <c r="IQ180" s="21"/>
      <c r="IR180" s="21"/>
      <c r="IS180" s="21"/>
      <c r="IT180" s="21"/>
      <c r="IU180" s="21"/>
      <c r="IV180" s="21"/>
      <c r="IW180" s="21"/>
      <c r="IX180" s="21"/>
      <c r="IY180" s="21"/>
      <c r="IZ180" s="21"/>
      <c r="JA180" s="21"/>
      <c r="JB180" s="21"/>
      <c r="JC180" s="21"/>
      <c r="JD180" s="21"/>
      <c r="JE180" s="21"/>
      <c r="JF180" s="21"/>
      <c r="JG180" s="21"/>
      <c r="JH180" s="21"/>
      <c r="JI180" s="21"/>
      <c r="JJ180" s="21"/>
      <c r="JK180" s="21"/>
      <c r="JL180" s="21"/>
      <c r="JM180" s="21"/>
      <c r="JN180" s="21"/>
      <c r="JO180" s="21"/>
      <c r="JP180" s="21"/>
      <c r="JQ180" s="21"/>
      <c r="JR180" s="21"/>
      <c r="JS180" s="21"/>
      <c r="JT180" s="21"/>
      <c r="JU180" s="21"/>
      <c r="JV180" s="21"/>
      <c r="JW180" s="21"/>
      <c r="JX180" s="21"/>
      <c r="JY180" s="21"/>
      <c r="JZ180" s="21"/>
      <c r="KA180" s="21"/>
      <c r="KB180" s="21"/>
      <c r="KC180" s="21"/>
      <c r="KD180" s="21"/>
      <c r="KE180" s="21"/>
      <c r="KF180" s="21"/>
      <c r="KG180" s="21"/>
      <c r="KH180" s="21"/>
      <c r="KI180" s="21"/>
      <c r="KJ180" s="21"/>
      <c r="KK180" s="21"/>
      <c r="KL180" s="21"/>
      <c r="KM180" s="21"/>
      <c r="KN180" s="21"/>
      <c r="KO180" s="21"/>
      <c r="KP180" s="21"/>
      <c r="KQ180" s="21"/>
      <c r="KR180" s="21"/>
      <c r="KS180" s="21"/>
      <c r="KT180" s="21"/>
      <c r="KU180" s="21"/>
      <c r="KV180" s="21"/>
      <c r="KW180" s="21"/>
      <c r="KX180" s="21"/>
      <c r="KY180" s="21"/>
      <c r="KZ180" s="21"/>
      <c r="LA180" s="21"/>
      <c r="LB180" s="21"/>
      <c r="LC180" s="21"/>
      <c r="LD180" s="21"/>
      <c r="LE180" s="21"/>
      <c r="LF180" s="21"/>
      <c r="LG180" s="21"/>
      <c r="LH180" s="21"/>
      <c r="LI180" s="21"/>
      <c r="LJ180" s="21"/>
      <c r="LK180" s="21"/>
      <c r="LL180" s="21"/>
      <c r="LM180" s="21"/>
      <c r="LN180" s="21"/>
      <c r="LO180" s="21"/>
      <c r="LP180" s="21"/>
      <c r="LQ180" s="21"/>
      <c r="LR180" s="21"/>
      <c r="LS180" s="21"/>
      <c r="LT180" s="21"/>
      <c r="LU180" s="21"/>
      <c r="LV180" s="21"/>
      <c r="LW180" s="21"/>
      <c r="LX180" s="21"/>
      <c r="LY180" s="21"/>
      <c r="LZ180" s="21"/>
      <c r="MA180" s="21"/>
      <c r="MB180" s="21"/>
      <c r="MC180" s="21"/>
      <c r="MD180" s="21"/>
      <c r="ME180" s="21"/>
      <c r="MF180" s="21"/>
      <c r="MG180" s="21"/>
      <c r="MH180" s="21"/>
      <c r="MI180" s="21"/>
      <c r="MJ180" s="21"/>
      <c r="MK180" s="21"/>
      <c r="ML180" s="21"/>
      <c r="MM180" s="21"/>
    </row>
    <row r="181" spans="17:351" x14ac:dyDescent="0.25"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21"/>
      <c r="EI181" s="21"/>
      <c r="EJ181" s="21"/>
      <c r="EK181" s="21"/>
      <c r="EL181" s="21"/>
      <c r="EM181" s="21"/>
      <c r="EN181" s="21"/>
      <c r="EO181" s="21"/>
      <c r="EP181" s="21"/>
      <c r="EQ181" s="21"/>
      <c r="ER181" s="21"/>
      <c r="ES181" s="21"/>
      <c r="ET181" s="21"/>
      <c r="EU181" s="21"/>
      <c r="EV181" s="21"/>
      <c r="EW181" s="21"/>
      <c r="EX181" s="21"/>
      <c r="EY181" s="21"/>
      <c r="EZ181" s="21"/>
      <c r="FA181" s="21"/>
      <c r="FB181" s="21"/>
      <c r="FC181" s="21"/>
      <c r="FD181" s="21"/>
      <c r="FE181" s="21"/>
      <c r="FF181" s="21"/>
      <c r="FG181" s="21"/>
      <c r="FH181" s="21"/>
      <c r="FI181" s="21"/>
      <c r="FJ181" s="21"/>
      <c r="FK181" s="21"/>
      <c r="FL181" s="21"/>
      <c r="FM181" s="21"/>
      <c r="FN181" s="21"/>
      <c r="FO181" s="21"/>
      <c r="FP181" s="21"/>
      <c r="FQ181" s="21"/>
      <c r="FR181" s="21"/>
      <c r="FS181" s="21"/>
      <c r="FT181" s="21"/>
      <c r="FU181" s="21"/>
      <c r="FV181" s="21"/>
      <c r="FW181" s="21"/>
      <c r="FX181" s="21"/>
      <c r="FY181" s="21"/>
      <c r="FZ181" s="21"/>
      <c r="GA181" s="21"/>
      <c r="GB181" s="21"/>
      <c r="GC181" s="21"/>
      <c r="GD181" s="21"/>
      <c r="GE181" s="21"/>
      <c r="GF181" s="21"/>
      <c r="GG181" s="21"/>
      <c r="GH181" s="21"/>
      <c r="GI181" s="21"/>
      <c r="GJ181" s="21"/>
      <c r="GK181" s="21"/>
      <c r="GL181" s="21"/>
      <c r="GM181" s="21"/>
      <c r="GN181" s="21"/>
      <c r="GO181" s="21"/>
      <c r="GP181" s="21"/>
      <c r="GQ181" s="21"/>
      <c r="GR181" s="21"/>
      <c r="GS181" s="21"/>
      <c r="GT181" s="21"/>
      <c r="GU181" s="21"/>
      <c r="GV181" s="21"/>
      <c r="GW181" s="21"/>
      <c r="GX181" s="21"/>
      <c r="GY181" s="21"/>
      <c r="GZ181" s="21"/>
      <c r="HA181" s="21"/>
      <c r="HB181" s="21"/>
      <c r="HC181" s="21"/>
      <c r="HD181" s="21"/>
      <c r="HE181" s="21"/>
      <c r="HF181" s="21"/>
      <c r="HG181" s="21"/>
      <c r="HH181" s="21"/>
      <c r="HI181" s="21"/>
      <c r="HJ181" s="21"/>
      <c r="HK181" s="21"/>
      <c r="HL181" s="21"/>
      <c r="HM181" s="21"/>
      <c r="HN181" s="21"/>
      <c r="HO181" s="21"/>
      <c r="HP181" s="21"/>
      <c r="HQ181" s="21"/>
      <c r="HR181" s="21"/>
      <c r="HS181" s="21"/>
      <c r="HT181" s="21"/>
      <c r="HU181" s="21"/>
      <c r="HV181" s="21"/>
      <c r="HW181" s="21"/>
      <c r="HX181" s="21"/>
      <c r="HY181" s="21"/>
      <c r="HZ181" s="21"/>
      <c r="IA181" s="21"/>
      <c r="IB181" s="21"/>
      <c r="IC181" s="21"/>
      <c r="ID181" s="21"/>
      <c r="IE181" s="21"/>
      <c r="IF181" s="21"/>
      <c r="IG181" s="21"/>
      <c r="IH181" s="21"/>
      <c r="II181" s="21"/>
      <c r="IJ181" s="21"/>
      <c r="IK181" s="21"/>
      <c r="IL181" s="21"/>
      <c r="IM181" s="21"/>
      <c r="IN181" s="21"/>
      <c r="IO181" s="21"/>
      <c r="IP181" s="21"/>
      <c r="IQ181" s="21"/>
      <c r="IR181" s="21"/>
      <c r="IS181" s="21"/>
      <c r="IT181" s="21"/>
      <c r="IU181" s="21"/>
      <c r="IV181" s="21"/>
      <c r="IW181" s="21"/>
      <c r="IX181" s="21"/>
      <c r="IY181" s="21"/>
      <c r="IZ181" s="21"/>
      <c r="JA181" s="21"/>
      <c r="JB181" s="21"/>
      <c r="JC181" s="21"/>
      <c r="JD181" s="21"/>
      <c r="JE181" s="21"/>
      <c r="JF181" s="21"/>
      <c r="JG181" s="21"/>
      <c r="JH181" s="21"/>
      <c r="JI181" s="21"/>
      <c r="JJ181" s="21"/>
      <c r="JK181" s="21"/>
      <c r="JL181" s="21"/>
      <c r="JM181" s="21"/>
      <c r="JN181" s="21"/>
      <c r="JO181" s="21"/>
      <c r="JP181" s="21"/>
      <c r="JQ181" s="21"/>
      <c r="JR181" s="21"/>
      <c r="JS181" s="21"/>
      <c r="JT181" s="21"/>
      <c r="JU181" s="21"/>
      <c r="JV181" s="21"/>
      <c r="JW181" s="21"/>
      <c r="JX181" s="21"/>
      <c r="JY181" s="21"/>
      <c r="JZ181" s="21"/>
      <c r="KA181" s="21"/>
      <c r="KB181" s="21"/>
      <c r="KC181" s="21"/>
      <c r="KD181" s="21"/>
      <c r="KE181" s="21"/>
      <c r="KF181" s="21"/>
      <c r="KG181" s="21"/>
      <c r="KH181" s="21"/>
      <c r="KI181" s="21"/>
      <c r="KJ181" s="21"/>
      <c r="KK181" s="21"/>
      <c r="KL181" s="21"/>
      <c r="KM181" s="21"/>
      <c r="KN181" s="21"/>
      <c r="KO181" s="21"/>
      <c r="KP181" s="21"/>
      <c r="KQ181" s="21"/>
      <c r="KR181" s="21"/>
      <c r="KS181" s="21"/>
      <c r="KT181" s="21"/>
      <c r="KU181" s="21"/>
      <c r="KV181" s="21"/>
      <c r="KW181" s="21"/>
      <c r="KX181" s="21"/>
      <c r="KY181" s="21"/>
      <c r="KZ181" s="21"/>
      <c r="LA181" s="21"/>
      <c r="LB181" s="21"/>
      <c r="LC181" s="21"/>
      <c r="LD181" s="21"/>
      <c r="LE181" s="21"/>
      <c r="LF181" s="21"/>
      <c r="LG181" s="21"/>
      <c r="LH181" s="21"/>
      <c r="LI181" s="21"/>
      <c r="LJ181" s="21"/>
      <c r="LK181" s="21"/>
      <c r="LL181" s="21"/>
      <c r="LM181" s="21"/>
      <c r="LN181" s="21"/>
      <c r="LO181" s="21"/>
      <c r="LP181" s="21"/>
      <c r="LQ181" s="21"/>
      <c r="LR181" s="21"/>
      <c r="LS181" s="21"/>
      <c r="LT181" s="21"/>
      <c r="LU181" s="21"/>
      <c r="LV181" s="21"/>
      <c r="LW181" s="21"/>
      <c r="LX181" s="21"/>
      <c r="LY181" s="21"/>
      <c r="LZ181" s="21"/>
      <c r="MA181" s="21"/>
      <c r="MB181" s="21"/>
      <c r="MC181" s="21"/>
      <c r="MD181" s="21"/>
      <c r="ME181" s="21"/>
      <c r="MF181" s="21"/>
      <c r="MG181" s="21"/>
      <c r="MH181" s="21"/>
      <c r="MI181" s="21"/>
      <c r="MJ181" s="21"/>
      <c r="MK181" s="21"/>
      <c r="ML181" s="21"/>
      <c r="MM181" s="21"/>
    </row>
    <row r="182" spans="17:351" x14ac:dyDescent="0.25"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21"/>
      <c r="EI182" s="21"/>
      <c r="EJ182" s="21"/>
      <c r="EK182" s="21"/>
      <c r="EL182" s="21"/>
      <c r="EM182" s="21"/>
      <c r="EN182" s="21"/>
      <c r="EO182" s="21"/>
      <c r="EP182" s="21"/>
      <c r="EQ182" s="21"/>
      <c r="ER182" s="21"/>
      <c r="ES182" s="21"/>
      <c r="ET182" s="21"/>
      <c r="EU182" s="21"/>
      <c r="EV182" s="21"/>
      <c r="EW182" s="21"/>
      <c r="EX182" s="21"/>
      <c r="EY182" s="21"/>
      <c r="EZ182" s="21"/>
      <c r="FA182" s="21"/>
      <c r="FB182" s="21"/>
      <c r="FC182" s="21"/>
      <c r="FD182" s="21"/>
      <c r="FE182" s="21"/>
      <c r="FF182" s="21"/>
      <c r="FG182" s="21"/>
      <c r="FH182" s="21"/>
      <c r="FI182" s="21"/>
      <c r="FJ182" s="21"/>
      <c r="FK182" s="21"/>
      <c r="FL182" s="21"/>
      <c r="FM182" s="21"/>
      <c r="FN182" s="21"/>
      <c r="FO182" s="21"/>
      <c r="FP182" s="21"/>
      <c r="FQ182" s="21"/>
      <c r="FR182" s="21"/>
      <c r="FS182" s="21"/>
      <c r="FT182" s="21"/>
      <c r="FU182" s="21"/>
      <c r="FV182" s="21"/>
      <c r="FW182" s="21"/>
      <c r="FX182" s="21"/>
      <c r="FY182" s="21"/>
      <c r="FZ182" s="21"/>
      <c r="GA182" s="21"/>
      <c r="GB182" s="21"/>
      <c r="GC182" s="21"/>
      <c r="GD182" s="21"/>
      <c r="GE182" s="21"/>
      <c r="GF182" s="21"/>
      <c r="GG182" s="21"/>
      <c r="GH182" s="21"/>
      <c r="GI182" s="21"/>
      <c r="GJ182" s="21"/>
      <c r="GK182" s="21"/>
      <c r="GL182" s="21"/>
      <c r="GM182" s="21"/>
      <c r="GN182" s="21"/>
      <c r="GO182" s="21"/>
      <c r="GP182" s="21"/>
      <c r="GQ182" s="21"/>
      <c r="GR182" s="21"/>
      <c r="GS182" s="21"/>
      <c r="GT182" s="21"/>
      <c r="GU182" s="21"/>
      <c r="GV182" s="21"/>
      <c r="GW182" s="21"/>
      <c r="GX182" s="21"/>
      <c r="GY182" s="21"/>
      <c r="GZ182" s="21"/>
      <c r="HA182" s="21"/>
      <c r="HB182" s="21"/>
      <c r="HC182" s="21"/>
      <c r="HD182" s="21"/>
      <c r="HE182" s="21"/>
      <c r="HF182" s="21"/>
      <c r="HG182" s="21"/>
      <c r="HH182" s="21"/>
      <c r="HI182" s="21"/>
      <c r="HJ182" s="21"/>
      <c r="HK182" s="21"/>
      <c r="HL182" s="21"/>
      <c r="HM182" s="21"/>
      <c r="HN182" s="21"/>
      <c r="HO182" s="21"/>
      <c r="HP182" s="21"/>
      <c r="HQ182" s="21"/>
      <c r="HR182" s="21"/>
      <c r="HS182" s="21"/>
      <c r="HT182" s="21"/>
      <c r="HU182" s="21"/>
      <c r="HV182" s="21"/>
      <c r="HW182" s="21"/>
      <c r="HX182" s="21"/>
      <c r="HY182" s="21"/>
      <c r="HZ182" s="21"/>
      <c r="IA182" s="21"/>
      <c r="IB182" s="21"/>
      <c r="IC182" s="21"/>
      <c r="ID182" s="21"/>
      <c r="IE182" s="21"/>
      <c r="IF182" s="21"/>
      <c r="IG182" s="21"/>
      <c r="IH182" s="21"/>
      <c r="II182" s="21"/>
      <c r="IJ182" s="21"/>
      <c r="IK182" s="21"/>
      <c r="IL182" s="21"/>
      <c r="IM182" s="21"/>
      <c r="IN182" s="21"/>
      <c r="IO182" s="21"/>
      <c r="IP182" s="21"/>
      <c r="IQ182" s="21"/>
      <c r="IR182" s="21"/>
      <c r="IS182" s="21"/>
      <c r="IT182" s="21"/>
      <c r="IU182" s="21"/>
      <c r="IV182" s="21"/>
      <c r="IW182" s="21"/>
      <c r="IX182" s="21"/>
      <c r="IY182" s="21"/>
      <c r="IZ182" s="21"/>
      <c r="JA182" s="21"/>
      <c r="JB182" s="21"/>
      <c r="JC182" s="21"/>
      <c r="JD182" s="21"/>
      <c r="JE182" s="21"/>
      <c r="JF182" s="21"/>
      <c r="JG182" s="21"/>
      <c r="JH182" s="21"/>
      <c r="JI182" s="21"/>
      <c r="JJ182" s="21"/>
      <c r="JK182" s="21"/>
      <c r="JL182" s="21"/>
      <c r="JM182" s="21"/>
      <c r="JN182" s="21"/>
      <c r="JO182" s="21"/>
      <c r="JP182" s="21"/>
      <c r="JQ182" s="21"/>
      <c r="JR182" s="21"/>
      <c r="JS182" s="21"/>
      <c r="JT182" s="21"/>
      <c r="JU182" s="21"/>
      <c r="JV182" s="21"/>
      <c r="JW182" s="21"/>
      <c r="JX182" s="21"/>
      <c r="JY182" s="21"/>
      <c r="JZ182" s="21"/>
      <c r="KA182" s="21"/>
      <c r="KB182" s="21"/>
      <c r="KC182" s="21"/>
      <c r="KD182" s="21"/>
      <c r="KE182" s="21"/>
      <c r="KF182" s="21"/>
      <c r="KG182" s="21"/>
      <c r="KH182" s="21"/>
      <c r="KI182" s="21"/>
      <c r="KJ182" s="21"/>
      <c r="KK182" s="21"/>
      <c r="KL182" s="21"/>
      <c r="KM182" s="21"/>
      <c r="KN182" s="21"/>
      <c r="KO182" s="21"/>
      <c r="KP182" s="21"/>
      <c r="KQ182" s="21"/>
      <c r="KR182" s="21"/>
      <c r="KS182" s="21"/>
      <c r="KT182" s="21"/>
      <c r="KU182" s="21"/>
      <c r="KV182" s="21"/>
      <c r="KW182" s="21"/>
      <c r="KX182" s="21"/>
      <c r="KY182" s="21"/>
      <c r="KZ182" s="21"/>
      <c r="LA182" s="21"/>
      <c r="LB182" s="21"/>
      <c r="LC182" s="21"/>
      <c r="LD182" s="21"/>
      <c r="LE182" s="21"/>
      <c r="LF182" s="21"/>
      <c r="LG182" s="21"/>
      <c r="LH182" s="21"/>
      <c r="LI182" s="21"/>
      <c r="LJ182" s="21"/>
      <c r="LK182" s="21"/>
      <c r="LL182" s="21"/>
      <c r="LM182" s="21"/>
      <c r="LN182" s="21"/>
      <c r="LO182" s="21"/>
      <c r="LP182" s="21"/>
      <c r="LQ182" s="21"/>
      <c r="LR182" s="21"/>
      <c r="LS182" s="21"/>
      <c r="LT182" s="21"/>
      <c r="LU182" s="21"/>
      <c r="LV182" s="21"/>
      <c r="LW182" s="21"/>
      <c r="LX182" s="21"/>
      <c r="LY182" s="21"/>
      <c r="LZ182" s="21"/>
      <c r="MA182" s="21"/>
      <c r="MB182" s="21"/>
      <c r="MC182" s="21"/>
      <c r="MD182" s="21"/>
      <c r="ME182" s="21"/>
      <c r="MF182" s="21"/>
      <c r="MG182" s="21"/>
      <c r="MH182" s="21"/>
      <c r="MI182" s="21"/>
      <c r="MJ182" s="21"/>
      <c r="MK182" s="21"/>
      <c r="ML182" s="21"/>
      <c r="MM182" s="21"/>
    </row>
    <row r="183" spans="17:351" x14ac:dyDescent="0.25"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  <c r="DW183" s="21"/>
      <c r="DX183" s="21"/>
      <c r="DY183" s="21"/>
      <c r="DZ183" s="21"/>
      <c r="EA183" s="21"/>
      <c r="EB183" s="21"/>
      <c r="EC183" s="21"/>
      <c r="ED183" s="21"/>
      <c r="EE183" s="21"/>
      <c r="EF183" s="21"/>
      <c r="EG183" s="21"/>
      <c r="EH183" s="21"/>
      <c r="EI183" s="21"/>
      <c r="EJ183" s="21"/>
      <c r="EK183" s="21"/>
      <c r="EL183" s="21"/>
      <c r="EM183" s="21"/>
      <c r="EN183" s="21"/>
      <c r="EO183" s="21"/>
      <c r="EP183" s="21"/>
      <c r="EQ183" s="21"/>
      <c r="ER183" s="21"/>
      <c r="ES183" s="21"/>
      <c r="ET183" s="21"/>
      <c r="EU183" s="21"/>
      <c r="EV183" s="21"/>
      <c r="EW183" s="21"/>
      <c r="EX183" s="21"/>
      <c r="EY183" s="21"/>
      <c r="EZ183" s="21"/>
      <c r="FA183" s="21"/>
      <c r="FB183" s="21"/>
      <c r="FC183" s="21"/>
      <c r="FD183" s="21"/>
      <c r="FE183" s="21"/>
      <c r="FF183" s="21"/>
      <c r="FG183" s="21"/>
      <c r="FH183" s="21"/>
      <c r="FI183" s="21"/>
      <c r="FJ183" s="21"/>
      <c r="FK183" s="21"/>
      <c r="FL183" s="21"/>
      <c r="FM183" s="21"/>
      <c r="FN183" s="21"/>
      <c r="FO183" s="21"/>
      <c r="FP183" s="21"/>
      <c r="FQ183" s="21"/>
      <c r="FR183" s="21"/>
      <c r="FS183" s="21"/>
      <c r="FT183" s="21"/>
      <c r="FU183" s="21"/>
      <c r="FV183" s="21"/>
      <c r="FW183" s="21"/>
      <c r="FX183" s="21"/>
      <c r="FY183" s="21"/>
      <c r="FZ183" s="21"/>
      <c r="GA183" s="21"/>
      <c r="GB183" s="21"/>
      <c r="GC183" s="21"/>
      <c r="GD183" s="21"/>
      <c r="GE183" s="21"/>
      <c r="GF183" s="21"/>
      <c r="GG183" s="21"/>
      <c r="GH183" s="21"/>
      <c r="GI183" s="21"/>
      <c r="GJ183" s="21"/>
      <c r="GK183" s="21"/>
      <c r="GL183" s="21"/>
      <c r="GM183" s="21"/>
      <c r="GN183" s="21"/>
      <c r="GO183" s="21"/>
      <c r="GP183" s="21"/>
      <c r="GQ183" s="21"/>
      <c r="GR183" s="21"/>
      <c r="GS183" s="21"/>
      <c r="GT183" s="21"/>
      <c r="GU183" s="21"/>
      <c r="GV183" s="21"/>
      <c r="GW183" s="21"/>
      <c r="GX183" s="21"/>
      <c r="GY183" s="21"/>
      <c r="GZ183" s="21"/>
      <c r="HA183" s="21"/>
      <c r="HB183" s="21"/>
      <c r="HC183" s="21"/>
      <c r="HD183" s="21"/>
      <c r="HE183" s="21"/>
      <c r="HF183" s="21"/>
      <c r="HG183" s="21"/>
      <c r="HH183" s="21"/>
      <c r="HI183" s="21"/>
      <c r="HJ183" s="21"/>
      <c r="HK183" s="21"/>
      <c r="HL183" s="21"/>
      <c r="HM183" s="21"/>
      <c r="HN183" s="21"/>
      <c r="HO183" s="21"/>
      <c r="HP183" s="21"/>
      <c r="HQ183" s="21"/>
      <c r="HR183" s="21"/>
      <c r="HS183" s="21"/>
      <c r="HT183" s="21"/>
      <c r="HU183" s="21"/>
      <c r="HV183" s="21"/>
      <c r="HW183" s="21"/>
      <c r="HX183" s="21"/>
      <c r="HY183" s="21"/>
      <c r="HZ183" s="21"/>
      <c r="IA183" s="21"/>
      <c r="IB183" s="21"/>
      <c r="IC183" s="21"/>
      <c r="ID183" s="21"/>
      <c r="IE183" s="21"/>
      <c r="IF183" s="21"/>
      <c r="IG183" s="21"/>
      <c r="IH183" s="21"/>
      <c r="II183" s="21"/>
      <c r="IJ183" s="21"/>
      <c r="IK183" s="21"/>
      <c r="IL183" s="21"/>
      <c r="IM183" s="21"/>
      <c r="IN183" s="21"/>
      <c r="IO183" s="21"/>
      <c r="IP183" s="21"/>
      <c r="IQ183" s="21"/>
      <c r="IR183" s="21"/>
      <c r="IS183" s="21"/>
      <c r="IT183" s="21"/>
      <c r="IU183" s="21"/>
      <c r="IV183" s="21"/>
      <c r="IW183" s="21"/>
      <c r="IX183" s="21"/>
      <c r="IY183" s="21"/>
      <c r="IZ183" s="21"/>
      <c r="JA183" s="21"/>
      <c r="JB183" s="21"/>
      <c r="JC183" s="21"/>
      <c r="JD183" s="21"/>
      <c r="JE183" s="21"/>
      <c r="JF183" s="21"/>
      <c r="JG183" s="21"/>
      <c r="JH183" s="21"/>
      <c r="JI183" s="21"/>
      <c r="JJ183" s="21"/>
      <c r="JK183" s="21"/>
      <c r="JL183" s="21"/>
      <c r="JM183" s="21"/>
      <c r="JN183" s="21"/>
      <c r="JO183" s="21"/>
      <c r="JP183" s="21"/>
      <c r="JQ183" s="21"/>
      <c r="JR183" s="21"/>
      <c r="JS183" s="21"/>
      <c r="JT183" s="21"/>
      <c r="JU183" s="21"/>
      <c r="JV183" s="21"/>
      <c r="JW183" s="21"/>
      <c r="JX183" s="21"/>
      <c r="JY183" s="21"/>
      <c r="JZ183" s="21"/>
      <c r="KA183" s="21"/>
      <c r="KB183" s="21"/>
      <c r="KC183" s="21"/>
      <c r="KD183" s="21"/>
      <c r="KE183" s="21"/>
      <c r="KF183" s="21"/>
      <c r="KG183" s="21"/>
      <c r="KH183" s="21"/>
      <c r="KI183" s="21"/>
      <c r="KJ183" s="21"/>
      <c r="KK183" s="21"/>
      <c r="KL183" s="21"/>
      <c r="KM183" s="21"/>
      <c r="KN183" s="21"/>
      <c r="KO183" s="21"/>
      <c r="KP183" s="21"/>
      <c r="KQ183" s="21"/>
      <c r="KR183" s="21"/>
      <c r="KS183" s="21"/>
      <c r="KT183" s="21"/>
      <c r="KU183" s="21"/>
      <c r="KV183" s="21"/>
      <c r="KW183" s="21"/>
      <c r="KX183" s="21"/>
      <c r="KY183" s="21"/>
      <c r="KZ183" s="21"/>
      <c r="LA183" s="21"/>
      <c r="LB183" s="21"/>
      <c r="LC183" s="21"/>
      <c r="LD183" s="21"/>
      <c r="LE183" s="21"/>
      <c r="LF183" s="21"/>
      <c r="LG183" s="21"/>
      <c r="LH183" s="21"/>
      <c r="LI183" s="21"/>
      <c r="LJ183" s="21"/>
      <c r="LK183" s="21"/>
      <c r="LL183" s="21"/>
      <c r="LM183" s="21"/>
      <c r="LN183" s="21"/>
      <c r="LO183" s="21"/>
      <c r="LP183" s="21"/>
      <c r="LQ183" s="21"/>
      <c r="LR183" s="21"/>
      <c r="LS183" s="21"/>
      <c r="LT183" s="21"/>
      <c r="LU183" s="21"/>
      <c r="LV183" s="21"/>
      <c r="LW183" s="21"/>
      <c r="LX183" s="21"/>
      <c r="LY183" s="21"/>
      <c r="LZ183" s="21"/>
      <c r="MA183" s="21"/>
      <c r="MB183" s="21"/>
      <c r="MC183" s="21"/>
      <c r="MD183" s="21"/>
      <c r="ME183" s="21"/>
      <c r="MF183" s="21"/>
      <c r="MG183" s="21"/>
      <c r="MH183" s="21"/>
      <c r="MI183" s="21"/>
      <c r="MJ183" s="21"/>
      <c r="MK183" s="21"/>
      <c r="ML183" s="21"/>
      <c r="MM183" s="21"/>
    </row>
    <row r="184" spans="17:351" x14ac:dyDescent="0.25"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  <c r="DW184" s="21"/>
      <c r="DX184" s="21"/>
      <c r="DY184" s="21"/>
      <c r="DZ184" s="21"/>
      <c r="EA184" s="21"/>
      <c r="EB184" s="21"/>
      <c r="EC184" s="21"/>
      <c r="ED184" s="21"/>
      <c r="EE184" s="21"/>
      <c r="EF184" s="21"/>
      <c r="EG184" s="21"/>
      <c r="EH184" s="21"/>
      <c r="EI184" s="21"/>
      <c r="EJ184" s="21"/>
      <c r="EK184" s="21"/>
      <c r="EL184" s="21"/>
      <c r="EM184" s="21"/>
      <c r="EN184" s="21"/>
      <c r="EO184" s="21"/>
      <c r="EP184" s="21"/>
      <c r="EQ184" s="21"/>
      <c r="ER184" s="21"/>
      <c r="ES184" s="21"/>
      <c r="ET184" s="21"/>
      <c r="EU184" s="21"/>
      <c r="EV184" s="21"/>
      <c r="EW184" s="21"/>
      <c r="EX184" s="21"/>
      <c r="EY184" s="21"/>
      <c r="EZ184" s="21"/>
      <c r="FA184" s="21"/>
      <c r="FB184" s="21"/>
      <c r="FC184" s="21"/>
      <c r="FD184" s="21"/>
      <c r="FE184" s="21"/>
      <c r="FF184" s="21"/>
      <c r="FG184" s="21"/>
      <c r="FH184" s="21"/>
      <c r="FI184" s="21"/>
      <c r="FJ184" s="21"/>
      <c r="FK184" s="21"/>
      <c r="FL184" s="21"/>
      <c r="FM184" s="21"/>
      <c r="FN184" s="21"/>
      <c r="FO184" s="21"/>
      <c r="FP184" s="21"/>
      <c r="FQ184" s="21"/>
      <c r="FR184" s="21"/>
      <c r="FS184" s="21"/>
      <c r="FT184" s="21"/>
      <c r="FU184" s="21"/>
      <c r="FV184" s="21"/>
      <c r="FW184" s="21"/>
      <c r="FX184" s="21"/>
      <c r="FY184" s="21"/>
      <c r="FZ184" s="21"/>
      <c r="GA184" s="21"/>
      <c r="GB184" s="21"/>
      <c r="GC184" s="21"/>
      <c r="GD184" s="21"/>
      <c r="GE184" s="21"/>
      <c r="GF184" s="21"/>
      <c r="GG184" s="21"/>
      <c r="GH184" s="21"/>
      <c r="GI184" s="21"/>
      <c r="GJ184" s="21"/>
      <c r="GK184" s="21"/>
      <c r="GL184" s="21"/>
      <c r="GM184" s="21"/>
      <c r="GN184" s="21"/>
      <c r="GO184" s="21"/>
      <c r="GP184" s="21"/>
      <c r="GQ184" s="21"/>
      <c r="GR184" s="21"/>
      <c r="GS184" s="21"/>
      <c r="GT184" s="21"/>
      <c r="GU184" s="21"/>
      <c r="GV184" s="21"/>
      <c r="GW184" s="21"/>
      <c r="GX184" s="21"/>
      <c r="GY184" s="21"/>
      <c r="GZ184" s="21"/>
      <c r="HA184" s="21"/>
      <c r="HB184" s="21"/>
      <c r="HC184" s="21"/>
      <c r="HD184" s="21"/>
      <c r="HE184" s="21"/>
      <c r="HF184" s="21"/>
      <c r="HG184" s="21"/>
      <c r="HH184" s="21"/>
      <c r="HI184" s="21"/>
      <c r="HJ184" s="21"/>
      <c r="HK184" s="21"/>
      <c r="HL184" s="21"/>
      <c r="HM184" s="21"/>
      <c r="HN184" s="21"/>
      <c r="HO184" s="21"/>
      <c r="HP184" s="21"/>
      <c r="HQ184" s="21"/>
      <c r="HR184" s="21"/>
      <c r="HS184" s="21"/>
      <c r="HT184" s="21"/>
      <c r="HU184" s="21"/>
      <c r="HV184" s="21"/>
      <c r="HW184" s="21"/>
      <c r="HX184" s="21"/>
      <c r="HY184" s="21"/>
      <c r="HZ184" s="21"/>
      <c r="IA184" s="21"/>
      <c r="IB184" s="21"/>
      <c r="IC184" s="21"/>
      <c r="ID184" s="21"/>
      <c r="IE184" s="21"/>
      <c r="IF184" s="21"/>
      <c r="IG184" s="21"/>
      <c r="IH184" s="21"/>
      <c r="II184" s="21"/>
      <c r="IJ184" s="21"/>
      <c r="IK184" s="21"/>
      <c r="IL184" s="21"/>
      <c r="IM184" s="21"/>
      <c r="IN184" s="21"/>
      <c r="IO184" s="21"/>
      <c r="IP184" s="21"/>
      <c r="IQ184" s="21"/>
      <c r="IR184" s="21"/>
      <c r="IS184" s="21"/>
      <c r="IT184" s="21"/>
      <c r="IU184" s="21"/>
      <c r="IV184" s="21"/>
      <c r="IW184" s="21"/>
      <c r="IX184" s="21"/>
      <c r="IY184" s="21"/>
      <c r="IZ184" s="21"/>
      <c r="JA184" s="21"/>
      <c r="JB184" s="21"/>
      <c r="JC184" s="21"/>
      <c r="JD184" s="21"/>
      <c r="JE184" s="21"/>
      <c r="JF184" s="21"/>
      <c r="JG184" s="21"/>
      <c r="JH184" s="21"/>
      <c r="JI184" s="21"/>
      <c r="JJ184" s="21"/>
      <c r="JK184" s="21"/>
      <c r="JL184" s="21"/>
      <c r="JM184" s="21"/>
      <c r="JN184" s="21"/>
      <c r="JO184" s="21"/>
      <c r="JP184" s="21"/>
      <c r="JQ184" s="21"/>
      <c r="JR184" s="21"/>
      <c r="JS184" s="21"/>
      <c r="JT184" s="21"/>
      <c r="JU184" s="21"/>
      <c r="JV184" s="21"/>
      <c r="JW184" s="21"/>
      <c r="JX184" s="21"/>
      <c r="JY184" s="21"/>
      <c r="JZ184" s="21"/>
      <c r="KA184" s="21"/>
      <c r="KB184" s="21"/>
      <c r="KC184" s="21"/>
      <c r="KD184" s="21"/>
      <c r="KE184" s="21"/>
      <c r="KF184" s="21"/>
      <c r="KG184" s="21"/>
      <c r="KH184" s="21"/>
      <c r="KI184" s="21"/>
      <c r="KJ184" s="21"/>
      <c r="KK184" s="21"/>
      <c r="KL184" s="21"/>
      <c r="KM184" s="21"/>
      <c r="KN184" s="21"/>
      <c r="KO184" s="21"/>
      <c r="KP184" s="21"/>
      <c r="KQ184" s="21"/>
      <c r="KR184" s="21"/>
      <c r="KS184" s="21"/>
      <c r="KT184" s="21"/>
      <c r="KU184" s="21"/>
      <c r="KV184" s="21"/>
      <c r="KW184" s="21"/>
      <c r="KX184" s="21"/>
      <c r="KY184" s="21"/>
      <c r="KZ184" s="21"/>
      <c r="LA184" s="21"/>
      <c r="LB184" s="21"/>
      <c r="LC184" s="21"/>
      <c r="LD184" s="21"/>
      <c r="LE184" s="21"/>
      <c r="LF184" s="21"/>
      <c r="LG184" s="21"/>
      <c r="LH184" s="21"/>
      <c r="LI184" s="21"/>
      <c r="LJ184" s="21"/>
      <c r="LK184" s="21"/>
      <c r="LL184" s="21"/>
      <c r="LM184" s="21"/>
      <c r="LN184" s="21"/>
      <c r="LO184" s="21"/>
      <c r="LP184" s="21"/>
      <c r="LQ184" s="21"/>
      <c r="LR184" s="21"/>
      <c r="LS184" s="21"/>
      <c r="LT184" s="21"/>
      <c r="LU184" s="21"/>
      <c r="LV184" s="21"/>
      <c r="LW184" s="21"/>
      <c r="LX184" s="21"/>
      <c r="LY184" s="21"/>
      <c r="LZ184" s="21"/>
      <c r="MA184" s="21"/>
      <c r="MB184" s="21"/>
      <c r="MC184" s="21"/>
      <c r="MD184" s="21"/>
      <c r="ME184" s="21"/>
      <c r="MF184" s="21"/>
      <c r="MG184" s="21"/>
      <c r="MH184" s="21"/>
      <c r="MI184" s="21"/>
      <c r="MJ184" s="21"/>
      <c r="MK184" s="21"/>
      <c r="ML184" s="21"/>
      <c r="MM184" s="21"/>
    </row>
    <row r="185" spans="17:351" x14ac:dyDescent="0.25"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  <c r="DW185" s="21"/>
      <c r="DX185" s="21"/>
      <c r="DY185" s="21"/>
      <c r="DZ185" s="21"/>
      <c r="EA185" s="21"/>
      <c r="EB185" s="21"/>
      <c r="EC185" s="21"/>
      <c r="ED185" s="21"/>
      <c r="EE185" s="21"/>
      <c r="EF185" s="21"/>
      <c r="EG185" s="21"/>
      <c r="EH185" s="21"/>
      <c r="EI185" s="21"/>
      <c r="EJ185" s="21"/>
      <c r="EK185" s="21"/>
      <c r="EL185" s="21"/>
      <c r="EM185" s="21"/>
      <c r="EN185" s="21"/>
      <c r="EO185" s="21"/>
      <c r="EP185" s="21"/>
      <c r="EQ185" s="21"/>
      <c r="ER185" s="21"/>
      <c r="ES185" s="21"/>
      <c r="ET185" s="21"/>
      <c r="EU185" s="21"/>
      <c r="EV185" s="21"/>
      <c r="EW185" s="21"/>
      <c r="EX185" s="21"/>
      <c r="EY185" s="21"/>
      <c r="EZ185" s="21"/>
      <c r="FA185" s="21"/>
      <c r="FB185" s="21"/>
      <c r="FC185" s="21"/>
      <c r="FD185" s="21"/>
      <c r="FE185" s="21"/>
      <c r="FF185" s="21"/>
      <c r="FG185" s="21"/>
      <c r="FH185" s="21"/>
      <c r="FI185" s="21"/>
      <c r="FJ185" s="21"/>
      <c r="FK185" s="21"/>
      <c r="FL185" s="21"/>
      <c r="FM185" s="21"/>
      <c r="FN185" s="21"/>
      <c r="FO185" s="21"/>
      <c r="FP185" s="21"/>
      <c r="FQ185" s="21"/>
      <c r="FR185" s="21"/>
      <c r="FS185" s="21"/>
      <c r="FT185" s="21"/>
      <c r="FU185" s="21"/>
      <c r="FV185" s="21"/>
      <c r="FW185" s="21"/>
      <c r="FX185" s="21"/>
      <c r="FY185" s="21"/>
      <c r="FZ185" s="21"/>
      <c r="GA185" s="21"/>
      <c r="GB185" s="21"/>
      <c r="GC185" s="21"/>
      <c r="GD185" s="21"/>
      <c r="GE185" s="21"/>
      <c r="GF185" s="21"/>
      <c r="GG185" s="21"/>
      <c r="GH185" s="21"/>
      <c r="GI185" s="21"/>
      <c r="GJ185" s="21"/>
      <c r="GK185" s="21"/>
      <c r="GL185" s="21"/>
      <c r="GM185" s="21"/>
      <c r="GN185" s="21"/>
      <c r="GO185" s="21"/>
      <c r="GP185" s="21"/>
      <c r="GQ185" s="21"/>
      <c r="GR185" s="21"/>
      <c r="GS185" s="21"/>
      <c r="GT185" s="21"/>
      <c r="GU185" s="21"/>
      <c r="GV185" s="21"/>
      <c r="GW185" s="21"/>
      <c r="GX185" s="21"/>
      <c r="GY185" s="21"/>
      <c r="GZ185" s="21"/>
      <c r="HA185" s="21"/>
      <c r="HB185" s="21"/>
      <c r="HC185" s="21"/>
      <c r="HD185" s="21"/>
      <c r="HE185" s="21"/>
      <c r="HF185" s="21"/>
      <c r="HG185" s="21"/>
      <c r="HH185" s="21"/>
      <c r="HI185" s="21"/>
      <c r="HJ185" s="21"/>
      <c r="HK185" s="21"/>
      <c r="HL185" s="21"/>
      <c r="HM185" s="21"/>
      <c r="HN185" s="21"/>
      <c r="HO185" s="21"/>
      <c r="HP185" s="21"/>
      <c r="HQ185" s="21"/>
      <c r="HR185" s="21"/>
      <c r="HS185" s="21"/>
      <c r="HT185" s="21"/>
      <c r="HU185" s="21"/>
      <c r="HV185" s="21"/>
      <c r="HW185" s="21"/>
      <c r="HX185" s="21"/>
      <c r="HY185" s="21"/>
      <c r="HZ185" s="21"/>
      <c r="IA185" s="21"/>
      <c r="IB185" s="21"/>
      <c r="IC185" s="21"/>
      <c r="ID185" s="21"/>
      <c r="IE185" s="21"/>
      <c r="IF185" s="21"/>
      <c r="IG185" s="21"/>
      <c r="IH185" s="21"/>
      <c r="II185" s="21"/>
      <c r="IJ185" s="21"/>
      <c r="IK185" s="21"/>
      <c r="IL185" s="21"/>
      <c r="IM185" s="21"/>
      <c r="IN185" s="21"/>
      <c r="IO185" s="21"/>
      <c r="IP185" s="21"/>
      <c r="IQ185" s="21"/>
      <c r="IR185" s="21"/>
      <c r="IS185" s="21"/>
      <c r="IT185" s="21"/>
      <c r="IU185" s="21"/>
      <c r="IV185" s="21"/>
      <c r="IW185" s="21"/>
      <c r="IX185" s="21"/>
      <c r="IY185" s="21"/>
      <c r="IZ185" s="21"/>
      <c r="JA185" s="21"/>
      <c r="JB185" s="21"/>
      <c r="JC185" s="21"/>
      <c r="JD185" s="21"/>
      <c r="JE185" s="21"/>
      <c r="JF185" s="21"/>
      <c r="JG185" s="21"/>
      <c r="JH185" s="21"/>
      <c r="JI185" s="21"/>
      <c r="JJ185" s="21"/>
      <c r="JK185" s="21"/>
      <c r="JL185" s="21"/>
      <c r="JM185" s="21"/>
      <c r="JN185" s="21"/>
      <c r="JO185" s="21"/>
      <c r="JP185" s="21"/>
      <c r="JQ185" s="21"/>
      <c r="JR185" s="21"/>
      <c r="JS185" s="21"/>
      <c r="JT185" s="21"/>
      <c r="JU185" s="21"/>
      <c r="JV185" s="21"/>
      <c r="JW185" s="21"/>
      <c r="JX185" s="21"/>
      <c r="JY185" s="21"/>
      <c r="JZ185" s="21"/>
      <c r="KA185" s="21"/>
      <c r="KB185" s="21"/>
      <c r="KC185" s="21"/>
      <c r="KD185" s="21"/>
      <c r="KE185" s="21"/>
      <c r="KF185" s="21"/>
      <c r="KG185" s="21"/>
      <c r="KH185" s="21"/>
      <c r="KI185" s="21"/>
      <c r="KJ185" s="21"/>
      <c r="KK185" s="21"/>
      <c r="KL185" s="21"/>
      <c r="KM185" s="21"/>
      <c r="KN185" s="21"/>
      <c r="KO185" s="21"/>
      <c r="KP185" s="21"/>
      <c r="KQ185" s="21"/>
      <c r="KR185" s="21"/>
      <c r="KS185" s="21"/>
      <c r="KT185" s="21"/>
      <c r="KU185" s="21"/>
      <c r="KV185" s="21"/>
      <c r="KW185" s="21"/>
      <c r="KX185" s="21"/>
      <c r="KY185" s="21"/>
      <c r="KZ185" s="21"/>
      <c r="LA185" s="21"/>
      <c r="LB185" s="21"/>
      <c r="LC185" s="21"/>
      <c r="LD185" s="21"/>
      <c r="LE185" s="21"/>
      <c r="LF185" s="21"/>
      <c r="LG185" s="21"/>
      <c r="LH185" s="21"/>
      <c r="LI185" s="21"/>
      <c r="LJ185" s="21"/>
      <c r="LK185" s="21"/>
      <c r="LL185" s="21"/>
      <c r="LM185" s="21"/>
      <c r="LN185" s="21"/>
      <c r="LO185" s="21"/>
      <c r="LP185" s="21"/>
      <c r="LQ185" s="21"/>
      <c r="LR185" s="21"/>
      <c r="LS185" s="21"/>
      <c r="LT185" s="21"/>
      <c r="LU185" s="21"/>
      <c r="LV185" s="21"/>
      <c r="LW185" s="21"/>
      <c r="LX185" s="21"/>
      <c r="LY185" s="21"/>
      <c r="LZ185" s="21"/>
      <c r="MA185" s="21"/>
      <c r="MB185" s="21"/>
      <c r="MC185" s="21"/>
      <c r="MD185" s="21"/>
      <c r="ME185" s="21"/>
      <c r="MF185" s="21"/>
      <c r="MG185" s="21"/>
      <c r="MH185" s="21"/>
      <c r="MI185" s="21"/>
      <c r="MJ185" s="21"/>
      <c r="MK185" s="21"/>
      <c r="ML185" s="21"/>
      <c r="MM185" s="21"/>
    </row>
    <row r="186" spans="17:351" x14ac:dyDescent="0.25"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  <c r="DW186" s="21"/>
      <c r="DX186" s="21"/>
      <c r="DY186" s="21"/>
      <c r="DZ186" s="21"/>
      <c r="EA186" s="21"/>
      <c r="EB186" s="21"/>
      <c r="EC186" s="21"/>
      <c r="ED186" s="21"/>
      <c r="EE186" s="21"/>
      <c r="EF186" s="21"/>
      <c r="EG186" s="21"/>
      <c r="EH186" s="21"/>
      <c r="EI186" s="21"/>
      <c r="EJ186" s="21"/>
      <c r="EK186" s="21"/>
      <c r="EL186" s="21"/>
      <c r="EM186" s="21"/>
      <c r="EN186" s="21"/>
      <c r="EO186" s="21"/>
      <c r="EP186" s="21"/>
      <c r="EQ186" s="21"/>
      <c r="ER186" s="21"/>
      <c r="ES186" s="21"/>
      <c r="ET186" s="21"/>
      <c r="EU186" s="21"/>
      <c r="EV186" s="21"/>
      <c r="EW186" s="21"/>
      <c r="EX186" s="21"/>
      <c r="EY186" s="21"/>
      <c r="EZ186" s="21"/>
      <c r="FA186" s="21"/>
      <c r="FB186" s="21"/>
      <c r="FC186" s="21"/>
      <c r="FD186" s="21"/>
      <c r="FE186" s="21"/>
      <c r="FF186" s="21"/>
      <c r="FG186" s="21"/>
      <c r="FH186" s="21"/>
      <c r="FI186" s="21"/>
      <c r="FJ186" s="21"/>
      <c r="FK186" s="21"/>
      <c r="FL186" s="21"/>
      <c r="FM186" s="21"/>
      <c r="FN186" s="21"/>
      <c r="FO186" s="21"/>
      <c r="FP186" s="21"/>
      <c r="FQ186" s="21"/>
      <c r="FR186" s="21"/>
      <c r="FS186" s="21"/>
      <c r="FT186" s="21"/>
      <c r="FU186" s="21"/>
      <c r="FV186" s="21"/>
      <c r="FW186" s="21"/>
      <c r="FX186" s="21"/>
      <c r="FY186" s="21"/>
      <c r="FZ186" s="21"/>
      <c r="GA186" s="21"/>
      <c r="GB186" s="21"/>
      <c r="GC186" s="21"/>
      <c r="GD186" s="21"/>
      <c r="GE186" s="21"/>
      <c r="GF186" s="21"/>
      <c r="GG186" s="21"/>
      <c r="GH186" s="21"/>
      <c r="GI186" s="21"/>
      <c r="GJ186" s="21"/>
      <c r="GK186" s="21"/>
      <c r="GL186" s="21"/>
      <c r="GM186" s="21"/>
      <c r="GN186" s="21"/>
      <c r="GO186" s="21"/>
      <c r="GP186" s="21"/>
      <c r="GQ186" s="21"/>
      <c r="GR186" s="21"/>
      <c r="GS186" s="21"/>
      <c r="GT186" s="21"/>
      <c r="GU186" s="21"/>
      <c r="GV186" s="21"/>
      <c r="GW186" s="21"/>
      <c r="GX186" s="21"/>
      <c r="GY186" s="21"/>
      <c r="GZ186" s="21"/>
      <c r="HA186" s="21"/>
      <c r="HB186" s="21"/>
      <c r="HC186" s="21"/>
      <c r="HD186" s="21"/>
      <c r="HE186" s="21"/>
      <c r="HF186" s="21"/>
      <c r="HG186" s="21"/>
      <c r="HH186" s="21"/>
      <c r="HI186" s="21"/>
      <c r="HJ186" s="21"/>
      <c r="HK186" s="21"/>
      <c r="HL186" s="21"/>
      <c r="HM186" s="21"/>
      <c r="HN186" s="21"/>
      <c r="HO186" s="21"/>
      <c r="HP186" s="21"/>
      <c r="HQ186" s="21"/>
      <c r="HR186" s="21"/>
      <c r="HS186" s="21"/>
      <c r="HT186" s="21"/>
      <c r="HU186" s="21"/>
      <c r="HV186" s="21"/>
      <c r="HW186" s="21"/>
      <c r="HX186" s="21"/>
      <c r="HY186" s="21"/>
      <c r="HZ186" s="21"/>
      <c r="IA186" s="21"/>
      <c r="IB186" s="21"/>
      <c r="IC186" s="21"/>
      <c r="ID186" s="21"/>
      <c r="IE186" s="21"/>
      <c r="IF186" s="21"/>
      <c r="IG186" s="21"/>
      <c r="IH186" s="21"/>
      <c r="II186" s="21"/>
      <c r="IJ186" s="21"/>
      <c r="IK186" s="21"/>
      <c r="IL186" s="21"/>
      <c r="IM186" s="21"/>
      <c r="IN186" s="21"/>
      <c r="IO186" s="21"/>
      <c r="IP186" s="21"/>
      <c r="IQ186" s="21"/>
      <c r="IR186" s="21"/>
      <c r="IS186" s="21"/>
      <c r="IT186" s="21"/>
      <c r="IU186" s="21"/>
      <c r="IV186" s="21"/>
      <c r="IW186" s="21"/>
      <c r="IX186" s="21"/>
      <c r="IY186" s="21"/>
      <c r="IZ186" s="21"/>
      <c r="JA186" s="21"/>
      <c r="JB186" s="21"/>
      <c r="JC186" s="21"/>
      <c r="JD186" s="21"/>
      <c r="JE186" s="21"/>
      <c r="JF186" s="21"/>
      <c r="JG186" s="21"/>
      <c r="JH186" s="21"/>
      <c r="JI186" s="21"/>
      <c r="JJ186" s="21"/>
      <c r="JK186" s="21"/>
      <c r="JL186" s="21"/>
      <c r="JM186" s="21"/>
      <c r="JN186" s="21"/>
      <c r="JO186" s="21"/>
      <c r="JP186" s="21"/>
      <c r="JQ186" s="21"/>
      <c r="JR186" s="21"/>
      <c r="JS186" s="21"/>
      <c r="JT186" s="21"/>
      <c r="JU186" s="21"/>
      <c r="JV186" s="21"/>
      <c r="JW186" s="21"/>
      <c r="JX186" s="21"/>
      <c r="JY186" s="21"/>
      <c r="JZ186" s="21"/>
      <c r="KA186" s="21"/>
      <c r="KB186" s="21"/>
      <c r="KC186" s="21"/>
      <c r="KD186" s="21"/>
      <c r="KE186" s="21"/>
      <c r="KF186" s="21"/>
      <c r="KG186" s="21"/>
      <c r="KH186" s="21"/>
      <c r="KI186" s="21"/>
      <c r="KJ186" s="21"/>
      <c r="KK186" s="21"/>
      <c r="KL186" s="21"/>
      <c r="KM186" s="21"/>
      <c r="KN186" s="21"/>
      <c r="KO186" s="21"/>
      <c r="KP186" s="21"/>
      <c r="KQ186" s="21"/>
      <c r="KR186" s="21"/>
      <c r="KS186" s="21"/>
      <c r="KT186" s="21"/>
      <c r="KU186" s="21"/>
      <c r="KV186" s="21"/>
      <c r="KW186" s="21"/>
      <c r="KX186" s="21"/>
      <c r="KY186" s="21"/>
      <c r="KZ186" s="21"/>
      <c r="LA186" s="21"/>
      <c r="LB186" s="21"/>
      <c r="LC186" s="21"/>
      <c r="LD186" s="21"/>
      <c r="LE186" s="21"/>
      <c r="LF186" s="21"/>
      <c r="LG186" s="21"/>
      <c r="LH186" s="21"/>
      <c r="LI186" s="21"/>
      <c r="LJ186" s="21"/>
      <c r="LK186" s="21"/>
      <c r="LL186" s="21"/>
      <c r="LM186" s="21"/>
      <c r="LN186" s="21"/>
      <c r="LO186" s="21"/>
      <c r="LP186" s="21"/>
      <c r="LQ186" s="21"/>
      <c r="LR186" s="21"/>
      <c r="LS186" s="21"/>
      <c r="LT186" s="21"/>
      <c r="LU186" s="21"/>
      <c r="LV186" s="21"/>
      <c r="LW186" s="21"/>
      <c r="LX186" s="21"/>
      <c r="LY186" s="21"/>
      <c r="LZ186" s="21"/>
      <c r="MA186" s="21"/>
      <c r="MB186" s="21"/>
      <c r="MC186" s="21"/>
      <c r="MD186" s="21"/>
      <c r="ME186" s="21"/>
      <c r="MF186" s="21"/>
      <c r="MG186" s="21"/>
      <c r="MH186" s="21"/>
      <c r="MI186" s="21"/>
      <c r="MJ186" s="21"/>
      <c r="MK186" s="21"/>
      <c r="ML186" s="21"/>
      <c r="MM186" s="21"/>
    </row>
    <row r="187" spans="17:351" x14ac:dyDescent="0.25"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21"/>
      <c r="EI187" s="21"/>
      <c r="EJ187" s="21"/>
      <c r="EK187" s="21"/>
      <c r="EL187" s="21"/>
      <c r="EM187" s="21"/>
      <c r="EN187" s="21"/>
      <c r="EO187" s="21"/>
      <c r="EP187" s="21"/>
      <c r="EQ187" s="21"/>
      <c r="ER187" s="21"/>
      <c r="ES187" s="21"/>
      <c r="ET187" s="21"/>
      <c r="EU187" s="21"/>
      <c r="EV187" s="21"/>
      <c r="EW187" s="21"/>
      <c r="EX187" s="21"/>
      <c r="EY187" s="21"/>
      <c r="EZ187" s="21"/>
      <c r="FA187" s="21"/>
      <c r="FB187" s="21"/>
      <c r="FC187" s="21"/>
      <c r="FD187" s="21"/>
      <c r="FE187" s="21"/>
      <c r="FF187" s="21"/>
      <c r="FG187" s="21"/>
      <c r="FH187" s="21"/>
      <c r="FI187" s="21"/>
      <c r="FJ187" s="21"/>
      <c r="FK187" s="21"/>
      <c r="FL187" s="21"/>
      <c r="FM187" s="21"/>
      <c r="FN187" s="21"/>
      <c r="FO187" s="21"/>
      <c r="FP187" s="21"/>
      <c r="FQ187" s="21"/>
      <c r="FR187" s="21"/>
      <c r="FS187" s="21"/>
      <c r="FT187" s="21"/>
      <c r="FU187" s="21"/>
      <c r="FV187" s="21"/>
      <c r="FW187" s="21"/>
      <c r="FX187" s="21"/>
      <c r="FY187" s="21"/>
      <c r="FZ187" s="21"/>
      <c r="GA187" s="21"/>
      <c r="GB187" s="21"/>
      <c r="GC187" s="21"/>
      <c r="GD187" s="21"/>
      <c r="GE187" s="21"/>
      <c r="GF187" s="21"/>
      <c r="GG187" s="21"/>
      <c r="GH187" s="21"/>
      <c r="GI187" s="21"/>
      <c r="GJ187" s="21"/>
      <c r="GK187" s="21"/>
      <c r="GL187" s="21"/>
      <c r="GM187" s="21"/>
      <c r="GN187" s="21"/>
      <c r="GO187" s="21"/>
      <c r="GP187" s="21"/>
      <c r="GQ187" s="21"/>
      <c r="GR187" s="21"/>
      <c r="GS187" s="21"/>
      <c r="GT187" s="21"/>
      <c r="GU187" s="21"/>
      <c r="GV187" s="21"/>
      <c r="GW187" s="21"/>
      <c r="GX187" s="21"/>
      <c r="GY187" s="21"/>
      <c r="GZ187" s="21"/>
      <c r="HA187" s="21"/>
      <c r="HB187" s="21"/>
      <c r="HC187" s="21"/>
      <c r="HD187" s="21"/>
      <c r="HE187" s="21"/>
      <c r="HF187" s="21"/>
      <c r="HG187" s="21"/>
      <c r="HH187" s="21"/>
      <c r="HI187" s="21"/>
      <c r="HJ187" s="21"/>
      <c r="HK187" s="21"/>
      <c r="HL187" s="21"/>
      <c r="HM187" s="21"/>
      <c r="HN187" s="21"/>
      <c r="HO187" s="21"/>
      <c r="HP187" s="21"/>
      <c r="HQ187" s="21"/>
      <c r="HR187" s="21"/>
      <c r="HS187" s="21"/>
      <c r="HT187" s="21"/>
      <c r="HU187" s="21"/>
      <c r="HV187" s="21"/>
      <c r="HW187" s="21"/>
      <c r="HX187" s="21"/>
      <c r="HY187" s="21"/>
      <c r="HZ187" s="21"/>
      <c r="IA187" s="21"/>
      <c r="IB187" s="21"/>
      <c r="IC187" s="21"/>
      <c r="ID187" s="21"/>
      <c r="IE187" s="21"/>
      <c r="IF187" s="21"/>
      <c r="IG187" s="21"/>
      <c r="IH187" s="21"/>
      <c r="II187" s="21"/>
      <c r="IJ187" s="21"/>
      <c r="IK187" s="21"/>
      <c r="IL187" s="21"/>
      <c r="IM187" s="21"/>
      <c r="IN187" s="21"/>
      <c r="IO187" s="21"/>
      <c r="IP187" s="21"/>
      <c r="IQ187" s="21"/>
      <c r="IR187" s="21"/>
      <c r="IS187" s="21"/>
      <c r="IT187" s="21"/>
      <c r="IU187" s="21"/>
      <c r="IV187" s="21"/>
      <c r="IW187" s="21"/>
      <c r="IX187" s="21"/>
      <c r="IY187" s="21"/>
      <c r="IZ187" s="21"/>
      <c r="JA187" s="21"/>
      <c r="JB187" s="21"/>
      <c r="JC187" s="21"/>
      <c r="JD187" s="21"/>
      <c r="JE187" s="21"/>
      <c r="JF187" s="21"/>
      <c r="JG187" s="21"/>
      <c r="JH187" s="21"/>
      <c r="JI187" s="21"/>
      <c r="JJ187" s="21"/>
      <c r="JK187" s="21"/>
      <c r="JL187" s="21"/>
      <c r="JM187" s="21"/>
      <c r="JN187" s="21"/>
      <c r="JO187" s="21"/>
      <c r="JP187" s="21"/>
      <c r="JQ187" s="21"/>
      <c r="JR187" s="21"/>
      <c r="JS187" s="21"/>
      <c r="JT187" s="21"/>
      <c r="JU187" s="21"/>
      <c r="JV187" s="21"/>
      <c r="JW187" s="21"/>
      <c r="JX187" s="21"/>
      <c r="JY187" s="21"/>
      <c r="JZ187" s="21"/>
      <c r="KA187" s="21"/>
      <c r="KB187" s="21"/>
      <c r="KC187" s="21"/>
      <c r="KD187" s="21"/>
      <c r="KE187" s="21"/>
      <c r="KF187" s="21"/>
      <c r="KG187" s="21"/>
      <c r="KH187" s="21"/>
      <c r="KI187" s="21"/>
      <c r="KJ187" s="21"/>
      <c r="KK187" s="21"/>
      <c r="KL187" s="21"/>
      <c r="KM187" s="21"/>
      <c r="KN187" s="21"/>
      <c r="KO187" s="21"/>
      <c r="KP187" s="21"/>
      <c r="KQ187" s="21"/>
      <c r="KR187" s="21"/>
      <c r="KS187" s="21"/>
      <c r="KT187" s="21"/>
      <c r="KU187" s="21"/>
      <c r="KV187" s="21"/>
      <c r="KW187" s="21"/>
      <c r="KX187" s="21"/>
      <c r="KY187" s="21"/>
      <c r="KZ187" s="21"/>
      <c r="LA187" s="21"/>
      <c r="LB187" s="21"/>
      <c r="LC187" s="21"/>
      <c r="LD187" s="21"/>
      <c r="LE187" s="21"/>
      <c r="LF187" s="21"/>
      <c r="LG187" s="21"/>
      <c r="LH187" s="21"/>
      <c r="LI187" s="21"/>
      <c r="LJ187" s="21"/>
      <c r="LK187" s="21"/>
      <c r="LL187" s="21"/>
      <c r="LM187" s="21"/>
      <c r="LN187" s="21"/>
      <c r="LO187" s="21"/>
      <c r="LP187" s="21"/>
      <c r="LQ187" s="21"/>
      <c r="LR187" s="21"/>
      <c r="LS187" s="21"/>
      <c r="LT187" s="21"/>
      <c r="LU187" s="21"/>
      <c r="LV187" s="21"/>
      <c r="LW187" s="21"/>
      <c r="LX187" s="21"/>
      <c r="LY187" s="21"/>
      <c r="LZ187" s="21"/>
      <c r="MA187" s="21"/>
      <c r="MB187" s="21"/>
      <c r="MC187" s="21"/>
      <c r="MD187" s="21"/>
      <c r="ME187" s="21"/>
      <c r="MF187" s="21"/>
      <c r="MG187" s="21"/>
      <c r="MH187" s="21"/>
      <c r="MI187" s="21"/>
      <c r="MJ187" s="21"/>
      <c r="MK187" s="21"/>
      <c r="ML187" s="21"/>
      <c r="MM187" s="21"/>
    </row>
    <row r="188" spans="17:351" x14ac:dyDescent="0.25"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A188" s="21"/>
      <c r="EB188" s="21"/>
      <c r="EC188" s="21"/>
      <c r="ED188" s="21"/>
      <c r="EE188" s="21"/>
      <c r="EF188" s="21"/>
      <c r="EG188" s="21"/>
      <c r="EH188" s="21"/>
      <c r="EI188" s="21"/>
      <c r="EJ188" s="21"/>
      <c r="EK188" s="21"/>
      <c r="EL188" s="21"/>
      <c r="EM188" s="21"/>
      <c r="EN188" s="21"/>
      <c r="EO188" s="21"/>
      <c r="EP188" s="21"/>
      <c r="EQ188" s="21"/>
      <c r="ER188" s="21"/>
      <c r="ES188" s="21"/>
      <c r="ET188" s="21"/>
      <c r="EU188" s="21"/>
      <c r="EV188" s="21"/>
      <c r="EW188" s="21"/>
      <c r="EX188" s="21"/>
      <c r="EY188" s="21"/>
      <c r="EZ188" s="21"/>
      <c r="FA188" s="21"/>
      <c r="FB188" s="21"/>
      <c r="FC188" s="21"/>
      <c r="FD188" s="21"/>
      <c r="FE188" s="21"/>
      <c r="FF188" s="21"/>
      <c r="FG188" s="21"/>
      <c r="FH188" s="21"/>
      <c r="FI188" s="21"/>
      <c r="FJ188" s="21"/>
      <c r="FK188" s="21"/>
      <c r="FL188" s="21"/>
      <c r="FM188" s="21"/>
      <c r="FN188" s="21"/>
      <c r="FO188" s="21"/>
      <c r="FP188" s="21"/>
      <c r="FQ188" s="21"/>
      <c r="FR188" s="21"/>
      <c r="FS188" s="21"/>
      <c r="FT188" s="21"/>
      <c r="FU188" s="21"/>
      <c r="FV188" s="21"/>
      <c r="FW188" s="21"/>
      <c r="FX188" s="21"/>
      <c r="FY188" s="21"/>
      <c r="FZ188" s="21"/>
      <c r="GA188" s="21"/>
      <c r="GB188" s="21"/>
      <c r="GC188" s="21"/>
      <c r="GD188" s="21"/>
      <c r="GE188" s="21"/>
      <c r="GF188" s="21"/>
      <c r="GG188" s="21"/>
      <c r="GH188" s="21"/>
      <c r="GI188" s="21"/>
      <c r="GJ188" s="21"/>
      <c r="GK188" s="21"/>
      <c r="GL188" s="21"/>
      <c r="GM188" s="21"/>
      <c r="GN188" s="21"/>
      <c r="GO188" s="21"/>
      <c r="GP188" s="21"/>
      <c r="GQ188" s="21"/>
      <c r="GR188" s="21"/>
      <c r="GS188" s="21"/>
      <c r="GT188" s="21"/>
      <c r="GU188" s="21"/>
      <c r="GV188" s="21"/>
      <c r="GW188" s="21"/>
      <c r="GX188" s="21"/>
      <c r="GY188" s="21"/>
      <c r="GZ188" s="21"/>
      <c r="HA188" s="21"/>
      <c r="HB188" s="21"/>
      <c r="HC188" s="21"/>
      <c r="HD188" s="21"/>
      <c r="HE188" s="21"/>
      <c r="HF188" s="21"/>
      <c r="HG188" s="21"/>
      <c r="HH188" s="21"/>
      <c r="HI188" s="21"/>
      <c r="HJ188" s="21"/>
      <c r="HK188" s="21"/>
      <c r="HL188" s="21"/>
      <c r="HM188" s="21"/>
      <c r="HN188" s="21"/>
      <c r="HO188" s="21"/>
      <c r="HP188" s="21"/>
      <c r="HQ188" s="21"/>
      <c r="HR188" s="21"/>
      <c r="HS188" s="21"/>
      <c r="HT188" s="21"/>
      <c r="HU188" s="21"/>
      <c r="HV188" s="21"/>
      <c r="HW188" s="21"/>
      <c r="HX188" s="21"/>
      <c r="HY188" s="21"/>
      <c r="HZ188" s="21"/>
      <c r="IA188" s="21"/>
      <c r="IB188" s="21"/>
      <c r="IC188" s="21"/>
      <c r="ID188" s="21"/>
      <c r="IE188" s="21"/>
      <c r="IF188" s="21"/>
      <c r="IG188" s="21"/>
      <c r="IH188" s="21"/>
      <c r="II188" s="21"/>
      <c r="IJ188" s="21"/>
      <c r="IK188" s="21"/>
      <c r="IL188" s="21"/>
      <c r="IM188" s="21"/>
      <c r="IN188" s="21"/>
      <c r="IO188" s="21"/>
      <c r="IP188" s="21"/>
      <c r="IQ188" s="21"/>
      <c r="IR188" s="21"/>
      <c r="IS188" s="21"/>
      <c r="IT188" s="21"/>
      <c r="IU188" s="21"/>
      <c r="IV188" s="21"/>
      <c r="IW188" s="21"/>
      <c r="IX188" s="21"/>
      <c r="IY188" s="21"/>
      <c r="IZ188" s="21"/>
      <c r="JA188" s="21"/>
      <c r="JB188" s="21"/>
      <c r="JC188" s="21"/>
      <c r="JD188" s="21"/>
      <c r="JE188" s="21"/>
      <c r="JF188" s="21"/>
      <c r="JG188" s="21"/>
      <c r="JH188" s="21"/>
      <c r="JI188" s="21"/>
      <c r="JJ188" s="21"/>
      <c r="JK188" s="21"/>
      <c r="JL188" s="21"/>
      <c r="JM188" s="21"/>
      <c r="JN188" s="21"/>
      <c r="JO188" s="21"/>
      <c r="JP188" s="21"/>
      <c r="JQ188" s="21"/>
      <c r="JR188" s="21"/>
      <c r="JS188" s="21"/>
      <c r="JT188" s="21"/>
      <c r="JU188" s="21"/>
      <c r="JV188" s="21"/>
      <c r="JW188" s="21"/>
      <c r="JX188" s="21"/>
      <c r="JY188" s="21"/>
      <c r="JZ188" s="21"/>
      <c r="KA188" s="21"/>
      <c r="KB188" s="21"/>
      <c r="KC188" s="21"/>
      <c r="KD188" s="21"/>
      <c r="KE188" s="21"/>
      <c r="KF188" s="21"/>
      <c r="KG188" s="21"/>
      <c r="KH188" s="21"/>
      <c r="KI188" s="21"/>
      <c r="KJ188" s="21"/>
      <c r="KK188" s="21"/>
      <c r="KL188" s="21"/>
      <c r="KM188" s="21"/>
      <c r="KN188" s="21"/>
      <c r="KO188" s="21"/>
      <c r="KP188" s="21"/>
      <c r="KQ188" s="21"/>
      <c r="KR188" s="21"/>
      <c r="KS188" s="21"/>
      <c r="KT188" s="21"/>
      <c r="KU188" s="21"/>
      <c r="KV188" s="21"/>
      <c r="KW188" s="21"/>
      <c r="KX188" s="21"/>
      <c r="KY188" s="21"/>
      <c r="KZ188" s="21"/>
      <c r="LA188" s="21"/>
      <c r="LB188" s="21"/>
      <c r="LC188" s="21"/>
      <c r="LD188" s="21"/>
      <c r="LE188" s="21"/>
      <c r="LF188" s="21"/>
      <c r="LG188" s="21"/>
      <c r="LH188" s="21"/>
      <c r="LI188" s="21"/>
      <c r="LJ188" s="21"/>
      <c r="LK188" s="21"/>
      <c r="LL188" s="21"/>
      <c r="LM188" s="21"/>
      <c r="LN188" s="21"/>
      <c r="LO188" s="21"/>
      <c r="LP188" s="21"/>
      <c r="LQ188" s="21"/>
      <c r="LR188" s="21"/>
      <c r="LS188" s="21"/>
      <c r="LT188" s="21"/>
      <c r="LU188" s="21"/>
      <c r="LV188" s="21"/>
      <c r="LW188" s="21"/>
      <c r="LX188" s="21"/>
      <c r="LY188" s="21"/>
      <c r="LZ188" s="21"/>
      <c r="MA188" s="21"/>
      <c r="MB188" s="21"/>
      <c r="MC188" s="21"/>
      <c r="MD188" s="21"/>
      <c r="ME188" s="21"/>
      <c r="MF188" s="21"/>
      <c r="MG188" s="21"/>
      <c r="MH188" s="21"/>
      <c r="MI188" s="21"/>
      <c r="MJ188" s="21"/>
      <c r="MK188" s="21"/>
      <c r="ML188" s="21"/>
      <c r="MM188" s="21"/>
    </row>
    <row r="189" spans="17:351" x14ac:dyDescent="0.25"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A189" s="21"/>
      <c r="EB189" s="21"/>
      <c r="EC189" s="21"/>
      <c r="ED189" s="21"/>
      <c r="EE189" s="21"/>
      <c r="EF189" s="21"/>
      <c r="EG189" s="21"/>
      <c r="EH189" s="21"/>
      <c r="EI189" s="21"/>
      <c r="EJ189" s="21"/>
      <c r="EK189" s="21"/>
      <c r="EL189" s="21"/>
      <c r="EM189" s="21"/>
      <c r="EN189" s="21"/>
      <c r="EO189" s="21"/>
      <c r="EP189" s="21"/>
      <c r="EQ189" s="21"/>
      <c r="ER189" s="21"/>
      <c r="ES189" s="21"/>
      <c r="ET189" s="21"/>
      <c r="EU189" s="21"/>
      <c r="EV189" s="21"/>
      <c r="EW189" s="21"/>
      <c r="EX189" s="21"/>
      <c r="EY189" s="21"/>
      <c r="EZ189" s="21"/>
      <c r="FA189" s="21"/>
      <c r="FB189" s="21"/>
      <c r="FC189" s="21"/>
      <c r="FD189" s="21"/>
      <c r="FE189" s="21"/>
      <c r="FF189" s="21"/>
      <c r="FG189" s="21"/>
      <c r="FH189" s="21"/>
      <c r="FI189" s="21"/>
      <c r="FJ189" s="21"/>
      <c r="FK189" s="21"/>
      <c r="FL189" s="21"/>
      <c r="FM189" s="21"/>
      <c r="FN189" s="21"/>
      <c r="FO189" s="21"/>
      <c r="FP189" s="21"/>
      <c r="FQ189" s="21"/>
      <c r="FR189" s="21"/>
      <c r="FS189" s="21"/>
      <c r="FT189" s="21"/>
      <c r="FU189" s="21"/>
      <c r="FV189" s="21"/>
      <c r="FW189" s="21"/>
      <c r="FX189" s="21"/>
      <c r="FY189" s="21"/>
      <c r="FZ189" s="21"/>
      <c r="GA189" s="21"/>
      <c r="GB189" s="21"/>
      <c r="GC189" s="21"/>
      <c r="GD189" s="21"/>
      <c r="GE189" s="21"/>
      <c r="GF189" s="21"/>
      <c r="GG189" s="21"/>
      <c r="GH189" s="21"/>
      <c r="GI189" s="21"/>
      <c r="GJ189" s="21"/>
      <c r="GK189" s="21"/>
      <c r="GL189" s="21"/>
      <c r="GM189" s="21"/>
      <c r="GN189" s="21"/>
      <c r="GO189" s="21"/>
      <c r="GP189" s="21"/>
      <c r="GQ189" s="21"/>
      <c r="GR189" s="21"/>
      <c r="GS189" s="21"/>
      <c r="GT189" s="21"/>
      <c r="GU189" s="21"/>
      <c r="GV189" s="21"/>
      <c r="GW189" s="21"/>
      <c r="GX189" s="21"/>
      <c r="GY189" s="21"/>
      <c r="GZ189" s="21"/>
      <c r="HA189" s="21"/>
      <c r="HB189" s="21"/>
      <c r="HC189" s="21"/>
      <c r="HD189" s="21"/>
      <c r="HE189" s="21"/>
      <c r="HF189" s="21"/>
      <c r="HG189" s="21"/>
      <c r="HH189" s="21"/>
      <c r="HI189" s="21"/>
      <c r="HJ189" s="21"/>
      <c r="HK189" s="21"/>
      <c r="HL189" s="21"/>
      <c r="HM189" s="21"/>
      <c r="HN189" s="21"/>
      <c r="HO189" s="21"/>
      <c r="HP189" s="21"/>
      <c r="HQ189" s="21"/>
      <c r="HR189" s="21"/>
      <c r="HS189" s="21"/>
      <c r="HT189" s="21"/>
      <c r="HU189" s="21"/>
      <c r="HV189" s="21"/>
      <c r="HW189" s="21"/>
      <c r="HX189" s="21"/>
      <c r="HY189" s="21"/>
      <c r="HZ189" s="21"/>
      <c r="IA189" s="21"/>
      <c r="IB189" s="21"/>
      <c r="IC189" s="21"/>
      <c r="ID189" s="21"/>
      <c r="IE189" s="21"/>
      <c r="IF189" s="21"/>
      <c r="IG189" s="21"/>
      <c r="IH189" s="21"/>
      <c r="II189" s="21"/>
      <c r="IJ189" s="21"/>
      <c r="IK189" s="21"/>
      <c r="IL189" s="21"/>
      <c r="IM189" s="21"/>
      <c r="IN189" s="21"/>
      <c r="IO189" s="21"/>
      <c r="IP189" s="21"/>
      <c r="IQ189" s="21"/>
      <c r="IR189" s="21"/>
      <c r="IS189" s="21"/>
      <c r="IT189" s="21"/>
      <c r="IU189" s="21"/>
      <c r="IV189" s="21"/>
      <c r="IW189" s="21"/>
      <c r="IX189" s="21"/>
      <c r="IY189" s="21"/>
      <c r="IZ189" s="21"/>
      <c r="JA189" s="21"/>
      <c r="JB189" s="21"/>
      <c r="JC189" s="21"/>
      <c r="JD189" s="21"/>
      <c r="JE189" s="21"/>
      <c r="JF189" s="21"/>
      <c r="JG189" s="21"/>
      <c r="JH189" s="21"/>
      <c r="JI189" s="21"/>
      <c r="JJ189" s="21"/>
      <c r="JK189" s="21"/>
      <c r="JL189" s="21"/>
      <c r="JM189" s="21"/>
      <c r="JN189" s="21"/>
      <c r="JO189" s="21"/>
      <c r="JP189" s="21"/>
      <c r="JQ189" s="21"/>
      <c r="JR189" s="21"/>
      <c r="JS189" s="21"/>
      <c r="JT189" s="21"/>
      <c r="JU189" s="21"/>
      <c r="JV189" s="21"/>
      <c r="JW189" s="21"/>
      <c r="JX189" s="21"/>
      <c r="JY189" s="21"/>
      <c r="JZ189" s="21"/>
      <c r="KA189" s="21"/>
      <c r="KB189" s="21"/>
      <c r="KC189" s="21"/>
      <c r="KD189" s="21"/>
      <c r="KE189" s="21"/>
      <c r="KF189" s="21"/>
      <c r="KG189" s="21"/>
      <c r="KH189" s="21"/>
      <c r="KI189" s="21"/>
      <c r="KJ189" s="21"/>
      <c r="KK189" s="21"/>
      <c r="KL189" s="21"/>
      <c r="KM189" s="21"/>
      <c r="KN189" s="21"/>
      <c r="KO189" s="21"/>
      <c r="KP189" s="21"/>
      <c r="KQ189" s="21"/>
      <c r="KR189" s="21"/>
      <c r="KS189" s="21"/>
      <c r="KT189" s="21"/>
      <c r="KU189" s="21"/>
      <c r="KV189" s="21"/>
      <c r="KW189" s="21"/>
      <c r="KX189" s="21"/>
      <c r="KY189" s="21"/>
      <c r="KZ189" s="21"/>
      <c r="LA189" s="21"/>
      <c r="LB189" s="21"/>
      <c r="LC189" s="21"/>
      <c r="LD189" s="21"/>
      <c r="LE189" s="21"/>
      <c r="LF189" s="21"/>
      <c r="LG189" s="21"/>
      <c r="LH189" s="21"/>
      <c r="LI189" s="21"/>
      <c r="LJ189" s="21"/>
      <c r="LK189" s="21"/>
      <c r="LL189" s="21"/>
      <c r="LM189" s="21"/>
      <c r="LN189" s="21"/>
      <c r="LO189" s="21"/>
      <c r="LP189" s="21"/>
      <c r="LQ189" s="21"/>
      <c r="LR189" s="21"/>
      <c r="LS189" s="21"/>
      <c r="LT189" s="21"/>
      <c r="LU189" s="21"/>
      <c r="LV189" s="21"/>
      <c r="LW189" s="21"/>
      <c r="LX189" s="21"/>
      <c r="LY189" s="21"/>
      <c r="LZ189" s="21"/>
      <c r="MA189" s="21"/>
      <c r="MB189" s="21"/>
      <c r="MC189" s="21"/>
      <c r="MD189" s="21"/>
      <c r="ME189" s="21"/>
      <c r="MF189" s="21"/>
      <c r="MG189" s="21"/>
      <c r="MH189" s="21"/>
      <c r="MI189" s="21"/>
      <c r="MJ189" s="21"/>
      <c r="MK189" s="21"/>
      <c r="ML189" s="21"/>
      <c r="MM189" s="21"/>
    </row>
    <row r="190" spans="17:351" x14ac:dyDescent="0.25"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A190" s="21"/>
      <c r="EB190" s="21"/>
      <c r="EC190" s="21"/>
      <c r="ED190" s="21"/>
      <c r="EE190" s="21"/>
      <c r="EF190" s="21"/>
      <c r="EG190" s="21"/>
      <c r="EH190" s="21"/>
      <c r="EI190" s="21"/>
      <c r="EJ190" s="21"/>
      <c r="EK190" s="21"/>
      <c r="EL190" s="21"/>
      <c r="EM190" s="21"/>
      <c r="EN190" s="21"/>
      <c r="EO190" s="21"/>
      <c r="EP190" s="21"/>
      <c r="EQ190" s="21"/>
      <c r="ER190" s="21"/>
      <c r="ES190" s="21"/>
      <c r="ET190" s="21"/>
      <c r="EU190" s="21"/>
      <c r="EV190" s="21"/>
      <c r="EW190" s="21"/>
      <c r="EX190" s="21"/>
      <c r="EY190" s="21"/>
      <c r="EZ190" s="21"/>
      <c r="FA190" s="21"/>
      <c r="FB190" s="21"/>
      <c r="FC190" s="21"/>
      <c r="FD190" s="21"/>
      <c r="FE190" s="21"/>
      <c r="FF190" s="21"/>
      <c r="FG190" s="21"/>
      <c r="FH190" s="21"/>
      <c r="FI190" s="21"/>
      <c r="FJ190" s="21"/>
      <c r="FK190" s="21"/>
      <c r="FL190" s="21"/>
      <c r="FM190" s="21"/>
      <c r="FN190" s="21"/>
      <c r="FO190" s="21"/>
      <c r="FP190" s="21"/>
      <c r="FQ190" s="21"/>
      <c r="FR190" s="21"/>
      <c r="FS190" s="21"/>
      <c r="FT190" s="21"/>
      <c r="FU190" s="21"/>
      <c r="FV190" s="21"/>
      <c r="FW190" s="21"/>
      <c r="FX190" s="21"/>
      <c r="FY190" s="21"/>
      <c r="FZ190" s="21"/>
      <c r="GA190" s="21"/>
      <c r="GB190" s="21"/>
      <c r="GC190" s="21"/>
      <c r="GD190" s="21"/>
      <c r="GE190" s="21"/>
      <c r="GF190" s="21"/>
      <c r="GG190" s="21"/>
      <c r="GH190" s="21"/>
      <c r="GI190" s="21"/>
      <c r="GJ190" s="21"/>
      <c r="GK190" s="21"/>
      <c r="GL190" s="21"/>
      <c r="GM190" s="21"/>
      <c r="GN190" s="21"/>
      <c r="GO190" s="21"/>
      <c r="GP190" s="21"/>
      <c r="GQ190" s="21"/>
      <c r="GR190" s="21"/>
      <c r="GS190" s="21"/>
      <c r="GT190" s="21"/>
      <c r="GU190" s="21"/>
      <c r="GV190" s="21"/>
      <c r="GW190" s="21"/>
      <c r="GX190" s="21"/>
      <c r="GY190" s="21"/>
      <c r="GZ190" s="21"/>
      <c r="HA190" s="21"/>
      <c r="HB190" s="21"/>
      <c r="HC190" s="21"/>
      <c r="HD190" s="21"/>
      <c r="HE190" s="21"/>
      <c r="HF190" s="21"/>
      <c r="HG190" s="21"/>
      <c r="HH190" s="21"/>
      <c r="HI190" s="21"/>
      <c r="HJ190" s="21"/>
      <c r="HK190" s="21"/>
      <c r="HL190" s="21"/>
      <c r="HM190" s="21"/>
      <c r="HN190" s="21"/>
      <c r="HO190" s="21"/>
      <c r="HP190" s="21"/>
      <c r="HQ190" s="21"/>
      <c r="HR190" s="21"/>
      <c r="HS190" s="21"/>
      <c r="HT190" s="21"/>
      <c r="HU190" s="21"/>
      <c r="HV190" s="21"/>
      <c r="HW190" s="21"/>
      <c r="HX190" s="21"/>
      <c r="HY190" s="21"/>
      <c r="HZ190" s="21"/>
      <c r="IA190" s="21"/>
      <c r="IB190" s="21"/>
      <c r="IC190" s="21"/>
      <c r="ID190" s="21"/>
      <c r="IE190" s="21"/>
      <c r="IF190" s="21"/>
      <c r="IG190" s="21"/>
      <c r="IH190" s="21"/>
      <c r="II190" s="21"/>
      <c r="IJ190" s="21"/>
      <c r="IK190" s="21"/>
      <c r="IL190" s="21"/>
      <c r="IM190" s="21"/>
      <c r="IN190" s="21"/>
      <c r="IO190" s="21"/>
      <c r="IP190" s="21"/>
      <c r="IQ190" s="21"/>
      <c r="IR190" s="21"/>
      <c r="IS190" s="21"/>
      <c r="IT190" s="21"/>
      <c r="IU190" s="21"/>
      <c r="IV190" s="21"/>
      <c r="IW190" s="21"/>
      <c r="IX190" s="21"/>
      <c r="IY190" s="21"/>
      <c r="IZ190" s="21"/>
      <c r="JA190" s="21"/>
      <c r="JB190" s="21"/>
      <c r="JC190" s="21"/>
      <c r="JD190" s="21"/>
      <c r="JE190" s="21"/>
      <c r="JF190" s="21"/>
      <c r="JG190" s="21"/>
      <c r="JH190" s="21"/>
      <c r="JI190" s="21"/>
      <c r="JJ190" s="21"/>
      <c r="JK190" s="21"/>
      <c r="JL190" s="21"/>
      <c r="JM190" s="21"/>
      <c r="JN190" s="21"/>
      <c r="JO190" s="21"/>
      <c r="JP190" s="21"/>
      <c r="JQ190" s="21"/>
      <c r="JR190" s="21"/>
      <c r="JS190" s="21"/>
      <c r="JT190" s="21"/>
      <c r="JU190" s="21"/>
      <c r="JV190" s="21"/>
      <c r="JW190" s="21"/>
      <c r="JX190" s="21"/>
      <c r="JY190" s="21"/>
      <c r="JZ190" s="21"/>
      <c r="KA190" s="21"/>
      <c r="KB190" s="21"/>
      <c r="KC190" s="21"/>
      <c r="KD190" s="21"/>
      <c r="KE190" s="21"/>
      <c r="KF190" s="21"/>
      <c r="KG190" s="21"/>
      <c r="KH190" s="21"/>
      <c r="KI190" s="21"/>
      <c r="KJ190" s="21"/>
      <c r="KK190" s="21"/>
      <c r="KL190" s="21"/>
      <c r="KM190" s="21"/>
      <c r="KN190" s="21"/>
      <c r="KO190" s="21"/>
      <c r="KP190" s="21"/>
      <c r="KQ190" s="21"/>
      <c r="KR190" s="21"/>
      <c r="KS190" s="21"/>
      <c r="KT190" s="21"/>
      <c r="KU190" s="21"/>
      <c r="KV190" s="21"/>
      <c r="KW190" s="21"/>
      <c r="KX190" s="21"/>
      <c r="KY190" s="21"/>
      <c r="KZ190" s="21"/>
      <c r="LA190" s="21"/>
      <c r="LB190" s="21"/>
      <c r="LC190" s="21"/>
      <c r="LD190" s="21"/>
      <c r="LE190" s="21"/>
      <c r="LF190" s="21"/>
      <c r="LG190" s="21"/>
      <c r="LH190" s="21"/>
      <c r="LI190" s="21"/>
      <c r="LJ190" s="21"/>
      <c r="LK190" s="21"/>
      <c r="LL190" s="21"/>
      <c r="LM190" s="21"/>
      <c r="LN190" s="21"/>
      <c r="LO190" s="21"/>
      <c r="LP190" s="21"/>
      <c r="LQ190" s="21"/>
      <c r="LR190" s="21"/>
      <c r="LS190" s="21"/>
      <c r="LT190" s="21"/>
      <c r="LU190" s="21"/>
      <c r="LV190" s="21"/>
      <c r="LW190" s="21"/>
      <c r="LX190" s="21"/>
      <c r="LY190" s="21"/>
      <c r="LZ190" s="21"/>
      <c r="MA190" s="21"/>
      <c r="MB190" s="21"/>
      <c r="MC190" s="21"/>
      <c r="MD190" s="21"/>
      <c r="ME190" s="21"/>
      <c r="MF190" s="21"/>
      <c r="MG190" s="21"/>
      <c r="MH190" s="21"/>
      <c r="MI190" s="21"/>
      <c r="MJ190" s="21"/>
      <c r="MK190" s="21"/>
      <c r="ML190" s="21"/>
      <c r="MM190" s="21"/>
    </row>
    <row r="191" spans="17:351" x14ac:dyDescent="0.25"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/>
      <c r="EM191" s="21"/>
      <c r="EN191" s="21"/>
      <c r="EO191" s="21"/>
      <c r="EP191" s="21"/>
      <c r="EQ191" s="21"/>
      <c r="ER191" s="21"/>
      <c r="ES191" s="21"/>
      <c r="ET191" s="21"/>
      <c r="EU191" s="21"/>
      <c r="EV191" s="21"/>
      <c r="EW191" s="21"/>
      <c r="EX191" s="21"/>
      <c r="EY191" s="21"/>
      <c r="EZ191" s="21"/>
      <c r="FA191" s="21"/>
      <c r="FB191" s="21"/>
      <c r="FC191" s="21"/>
      <c r="FD191" s="21"/>
      <c r="FE191" s="21"/>
      <c r="FF191" s="21"/>
      <c r="FG191" s="21"/>
      <c r="FH191" s="21"/>
      <c r="FI191" s="21"/>
      <c r="FJ191" s="21"/>
      <c r="FK191" s="21"/>
      <c r="FL191" s="21"/>
      <c r="FM191" s="21"/>
      <c r="FN191" s="21"/>
      <c r="FO191" s="21"/>
      <c r="FP191" s="21"/>
      <c r="FQ191" s="21"/>
      <c r="FR191" s="21"/>
      <c r="FS191" s="21"/>
      <c r="FT191" s="21"/>
      <c r="FU191" s="21"/>
      <c r="FV191" s="21"/>
      <c r="FW191" s="21"/>
      <c r="FX191" s="21"/>
      <c r="FY191" s="21"/>
      <c r="FZ191" s="21"/>
      <c r="GA191" s="21"/>
      <c r="GB191" s="21"/>
      <c r="GC191" s="21"/>
      <c r="GD191" s="21"/>
      <c r="GE191" s="21"/>
      <c r="GF191" s="21"/>
      <c r="GG191" s="21"/>
      <c r="GH191" s="21"/>
      <c r="GI191" s="21"/>
      <c r="GJ191" s="21"/>
      <c r="GK191" s="21"/>
      <c r="GL191" s="21"/>
      <c r="GM191" s="21"/>
      <c r="GN191" s="21"/>
      <c r="GO191" s="21"/>
      <c r="GP191" s="21"/>
      <c r="GQ191" s="21"/>
      <c r="GR191" s="21"/>
      <c r="GS191" s="21"/>
      <c r="GT191" s="21"/>
      <c r="GU191" s="21"/>
      <c r="GV191" s="21"/>
      <c r="GW191" s="21"/>
      <c r="GX191" s="21"/>
      <c r="GY191" s="21"/>
      <c r="GZ191" s="21"/>
      <c r="HA191" s="21"/>
      <c r="HB191" s="21"/>
      <c r="HC191" s="21"/>
      <c r="HD191" s="21"/>
      <c r="HE191" s="21"/>
      <c r="HF191" s="21"/>
      <c r="HG191" s="21"/>
      <c r="HH191" s="21"/>
      <c r="HI191" s="21"/>
      <c r="HJ191" s="21"/>
      <c r="HK191" s="21"/>
      <c r="HL191" s="21"/>
      <c r="HM191" s="21"/>
      <c r="HN191" s="21"/>
      <c r="HO191" s="21"/>
      <c r="HP191" s="21"/>
      <c r="HQ191" s="21"/>
      <c r="HR191" s="21"/>
      <c r="HS191" s="21"/>
      <c r="HT191" s="21"/>
      <c r="HU191" s="21"/>
      <c r="HV191" s="21"/>
      <c r="HW191" s="21"/>
      <c r="HX191" s="21"/>
      <c r="HY191" s="21"/>
      <c r="HZ191" s="21"/>
      <c r="IA191" s="21"/>
      <c r="IB191" s="21"/>
      <c r="IC191" s="21"/>
      <c r="ID191" s="21"/>
      <c r="IE191" s="21"/>
      <c r="IF191" s="21"/>
      <c r="IG191" s="21"/>
      <c r="IH191" s="21"/>
      <c r="II191" s="21"/>
      <c r="IJ191" s="21"/>
      <c r="IK191" s="21"/>
      <c r="IL191" s="21"/>
      <c r="IM191" s="21"/>
      <c r="IN191" s="21"/>
      <c r="IO191" s="21"/>
      <c r="IP191" s="21"/>
      <c r="IQ191" s="21"/>
      <c r="IR191" s="21"/>
      <c r="IS191" s="21"/>
      <c r="IT191" s="21"/>
      <c r="IU191" s="21"/>
      <c r="IV191" s="21"/>
      <c r="IW191" s="21"/>
      <c r="IX191" s="21"/>
      <c r="IY191" s="21"/>
      <c r="IZ191" s="21"/>
      <c r="JA191" s="21"/>
      <c r="JB191" s="21"/>
      <c r="JC191" s="21"/>
      <c r="JD191" s="21"/>
      <c r="JE191" s="21"/>
      <c r="JF191" s="21"/>
      <c r="JG191" s="21"/>
      <c r="JH191" s="21"/>
      <c r="JI191" s="21"/>
      <c r="JJ191" s="21"/>
      <c r="JK191" s="21"/>
      <c r="JL191" s="21"/>
      <c r="JM191" s="21"/>
      <c r="JN191" s="21"/>
      <c r="JO191" s="21"/>
      <c r="JP191" s="21"/>
      <c r="JQ191" s="21"/>
      <c r="JR191" s="21"/>
      <c r="JS191" s="21"/>
      <c r="JT191" s="21"/>
      <c r="JU191" s="21"/>
      <c r="JV191" s="21"/>
      <c r="JW191" s="21"/>
      <c r="JX191" s="21"/>
      <c r="JY191" s="21"/>
      <c r="JZ191" s="21"/>
      <c r="KA191" s="21"/>
      <c r="KB191" s="21"/>
      <c r="KC191" s="21"/>
      <c r="KD191" s="21"/>
      <c r="KE191" s="21"/>
      <c r="KF191" s="21"/>
      <c r="KG191" s="21"/>
      <c r="KH191" s="21"/>
      <c r="KI191" s="21"/>
      <c r="KJ191" s="21"/>
      <c r="KK191" s="21"/>
      <c r="KL191" s="21"/>
      <c r="KM191" s="21"/>
      <c r="KN191" s="21"/>
      <c r="KO191" s="21"/>
      <c r="KP191" s="21"/>
      <c r="KQ191" s="21"/>
      <c r="KR191" s="21"/>
      <c r="KS191" s="21"/>
      <c r="KT191" s="21"/>
      <c r="KU191" s="21"/>
      <c r="KV191" s="21"/>
      <c r="KW191" s="21"/>
      <c r="KX191" s="21"/>
      <c r="KY191" s="21"/>
      <c r="KZ191" s="21"/>
      <c r="LA191" s="21"/>
      <c r="LB191" s="21"/>
      <c r="LC191" s="21"/>
      <c r="LD191" s="21"/>
      <c r="LE191" s="21"/>
      <c r="LF191" s="21"/>
      <c r="LG191" s="21"/>
      <c r="LH191" s="21"/>
      <c r="LI191" s="21"/>
      <c r="LJ191" s="21"/>
      <c r="LK191" s="21"/>
      <c r="LL191" s="21"/>
      <c r="LM191" s="21"/>
      <c r="LN191" s="21"/>
      <c r="LO191" s="21"/>
      <c r="LP191" s="21"/>
      <c r="LQ191" s="21"/>
      <c r="LR191" s="21"/>
      <c r="LS191" s="21"/>
      <c r="LT191" s="21"/>
      <c r="LU191" s="21"/>
      <c r="LV191" s="21"/>
      <c r="LW191" s="21"/>
      <c r="LX191" s="21"/>
      <c r="LY191" s="21"/>
      <c r="LZ191" s="21"/>
      <c r="MA191" s="21"/>
      <c r="MB191" s="21"/>
      <c r="MC191" s="21"/>
      <c r="MD191" s="21"/>
      <c r="ME191" s="21"/>
      <c r="MF191" s="21"/>
      <c r="MG191" s="21"/>
      <c r="MH191" s="21"/>
      <c r="MI191" s="21"/>
      <c r="MJ191" s="21"/>
      <c r="MK191" s="21"/>
      <c r="ML191" s="21"/>
      <c r="MM191" s="21"/>
    </row>
    <row r="192" spans="17:351" x14ac:dyDescent="0.25"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A192" s="21"/>
      <c r="EB192" s="21"/>
      <c r="EC192" s="21"/>
      <c r="ED192" s="21"/>
      <c r="EE192" s="21"/>
      <c r="EF192" s="21"/>
      <c r="EG192" s="21"/>
      <c r="EH192" s="21"/>
      <c r="EI192" s="21"/>
      <c r="EJ192" s="21"/>
      <c r="EK192" s="21"/>
      <c r="EL192" s="21"/>
      <c r="EM192" s="21"/>
      <c r="EN192" s="21"/>
      <c r="EO192" s="21"/>
      <c r="EP192" s="21"/>
      <c r="EQ192" s="21"/>
      <c r="ER192" s="21"/>
      <c r="ES192" s="21"/>
      <c r="ET192" s="21"/>
      <c r="EU192" s="21"/>
      <c r="EV192" s="21"/>
      <c r="EW192" s="21"/>
      <c r="EX192" s="21"/>
      <c r="EY192" s="21"/>
      <c r="EZ192" s="21"/>
      <c r="FA192" s="21"/>
      <c r="FB192" s="21"/>
      <c r="FC192" s="21"/>
      <c r="FD192" s="21"/>
      <c r="FE192" s="21"/>
      <c r="FF192" s="21"/>
      <c r="FG192" s="21"/>
      <c r="FH192" s="21"/>
      <c r="FI192" s="21"/>
      <c r="FJ192" s="21"/>
      <c r="FK192" s="21"/>
      <c r="FL192" s="21"/>
      <c r="FM192" s="21"/>
      <c r="FN192" s="21"/>
      <c r="FO192" s="21"/>
      <c r="FP192" s="21"/>
      <c r="FQ192" s="21"/>
      <c r="FR192" s="21"/>
      <c r="FS192" s="21"/>
      <c r="FT192" s="21"/>
      <c r="FU192" s="21"/>
      <c r="FV192" s="21"/>
      <c r="FW192" s="21"/>
      <c r="FX192" s="21"/>
      <c r="FY192" s="21"/>
      <c r="FZ192" s="21"/>
      <c r="GA192" s="21"/>
      <c r="GB192" s="21"/>
      <c r="GC192" s="21"/>
      <c r="GD192" s="21"/>
      <c r="GE192" s="21"/>
      <c r="GF192" s="21"/>
      <c r="GG192" s="21"/>
      <c r="GH192" s="21"/>
      <c r="GI192" s="21"/>
      <c r="GJ192" s="21"/>
      <c r="GK192" s="21"/>
      <c r="GL192" s="21"/>
      <c r="GM192" s="21"/>
      <c r="GN192" s="21"/>
      <c r="GO192" s="21"/>
      <c r="GP192" s="21"/>
      <c r="GQ192" s="21"/>
      <c r="GR192" s="21"/>
      <c r="GS192" s="21"/>
      <c r="GT192" s="21"/>
      <c r="GU192" s="21"/>
      <c r="GV192" s="21"/>
      <c r="GW192" s="21"/>
      <c r="GX192" s="21"/>
      <c r="GY192" s="21"/>
      <c r="GZ192" s="21"/>
      <c r="HA192" s="21"/>
      <c r="HB192" s="21"/>
      <c r="HC192" s="21"/>
      <c r="HD192" s="21"/>
      <c r="HE192" s="21"/>
      <c r="HF192" s="21"/>
      <c r="HG192" s="21"/>
      <c r="HH192" s="21"/>
      <c r="HI192" s="21"/>
      <c r="HJ192" s="21"/>
      <c r="HK192" s="21"/>
      <c r="HL192" s="21"/>
      <c r="HM192" s="21"/>
      <c r="HN192" s="21"/>
      <c r="HO192" s="21"/>
      <c r="HP192" s="21"/>
      <c r="HQ192" s="21"/>
      <c r="HR192" s="21"/>
      <c r="HS192" s="21"/>
      <c r="HT192" s="21"/>
      <c r="HU192" s="21"/>
      <c r="HV192" s="21"/>
      <c r="HW192" s="21"/>
      <c r="HX192" s="21"/>
      <c r="HY192" s="21"/>
      <c r="HZ192" s="21"/>
      <c r="IA192" s="21"/>
      <c r="IB192" s="21"/>
      <c r="IC192" s="21"/>
      <c r="ID192" s="21"/>
      <c r="IE192" s="21"/>
      <c r="IF192" s="21"/>
      <c r="IG192" s="21"/>
      <c r="IH192" s="21"/>
      <c r="II192" s="21"/>
      <c r="IJ192" s="21"/>
      <c r="IK192" s="21"/>
      <c r="IL192" s="21"/>
      <c r="IM192" s="21"/>
      <c r="IN192" s="21"/>
      <c r="IO192" s="21"/>
      <c r="IP192" s="21"/>
      <c r="IQ192" s="21"/>
      <c r="IR192" s="21"/>
      <c r="IS192" s="21"/>
      <c r="IT192" s="21"/>
      <c r="IU192" s="21"/>
      <c r="IV192" s="21"/>
      <c r="IW192" s="21"/>
      <c r="IX192" s="21"/>
      <c r="IY192" s="21"/>
      <c r="IZ192" s="21"/>
      <c r="JA192" s="21"/>
      <c r="JB192" s="21"/>
      <c r="JC192" s="21"/>
      <c r="JD192" s="21"/>
      <c r="JE192" s="21"/>
      <c r="JF192" s="21"/>
      <c r="JG192" s="21"/>
      <c r="JH192" s="21"/>
      <c r="JI192" s="21"/>
      <c r="JJ192" s="21"/>
      <c r="JK192" s="21"/>
      <c r="JL192" s="21"/>
      <c r="JM192" s="21"/>
      <c r="JN192" s="21"/>
      <c r="JO192" s="21"/>
      <c r="JP192" s="21"/>
      <c r="JQ192" s="21"/>
      <c r="JR192" s="21"/>
      <c r="JS192" s="21"/>
      <c r="JT192" s="21"/>
      <c r="JU192" s="21"/>
      <c r="JV192" s="21"/>
      <c r="JW192" s="21"/>
      <c r="JX192" s="21"/>
      <c r="JY192" s="21"/>
      <c r="JZ192" s="21"/>
      <c r="KA192" s="21"/>
      <c r="KB192" s="21"/>
      <c r="KC192" s="21"/>
      <c r="KD192" s="21"/>
      <c r="KE192" s="21"/>
      <c r="KF192" s="21"/>
      <c r="KG192" s="21"/>
      <c r="KH192" s="21"/>
      <c r="KI192" s="21"/>
      <c r="KJ192" s="21"/>
      <c r="KK192" s="21"/>
      <c r="KL192" s="21"/>
      <c r="KM192" s="21"/>
      <c r="KN192" s="21"/>
      <c r="KO192" s="21"/>
      <c r="KP192" s="21"/>
      <c r="KQ192" s="21"/>
      <c r="KR192" s="21"/>
      <c r="KS192" s="21"/>
      <c r="KT192" s="21"/>
      <c r="KU192" s="21"/>
      <c r="KV192" s="21"/>
      <c r="KW192" s="21"/>
      <c r="KX192" s="21"/>
      <c r="KY192" s="21"/>
      <c r="KZ192" s="21"/>
      <c r="LA192" s="21"/>
      <c r="LB192" s="21"/>
      <c r="LC192" s="21"/>
      <c r="LD192" s="21"/>
      <c r="LE192" s="21"/>
      <c r="LF192" s="21"/>
      <c r="LG192" s="21"/>
      <c r="LH192" s="21"/>
      <c r="LI192" s="21"/>
      <c r="LJ192" s="21"/>
      <c r="LK192" s="21"/>
      <c r="LL192" s="21"/>
      <c r="LM192" s="21"/>
      <c r="LN192" s="21"/>
      <c r="LO192" s="21"/>
      <c r="LP192" s="21"/>
      <c r="LQ192" s="21"/>
      <c r="LR192" s="21"/>
      <c r="LS192" s="21"/>
      <c r="LT192" s="21"/>
      <c r="LU192" s="21"/>
      <c r="LV192" s="21"/>
      <c r="LW192" s="21"/>
      <c r="LX192" s="21"/>
      <c r="LY192" s="21"/>
      <c r="LZ192" s="21"/>
      <c r="MA192" s="21"/>
      <c r="MB192" s="21"/>
      <c r="MC192" s="21"/>
      <c r="MD192" s="21"/>
      <c r="ME192" s="21"/>
      <c r="MF192" s="21"/>
      <c r="MG192" s="21"/>
      <c r="MH192" s="21"/>
      <c r="MI192" s="21"/>
      <c r="MJ192" s="21"/>
      <c r="MK192" s="21"/>
      <c r="ML192" s="21"/>
      <c r="MM192" s="21"/>
    </row>
    <row r="193" spans="17:351" x14ac:dyDescent="0.25"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A193" s="21"/>
      <c r="EB193" s="21"/>
      <c r="EC193" s="21"/>
      <c r="ED193" s="21"/>
      <c r="EE193" s="21"/>
      <c r="EF193" s="21"/>
      <c r="EG193" s="21"/>
      <c r="EH193" s="21"/>
      <c r="EI193" s="21"/>
      <c r="EJ193" s="21"/>
      <c r="EK193" s="21"/>
      <c r="EL193" s="21"/>
      <c r="EM193" s="21"/>
      <c r="EN193" s="21"/>
      <c r="EO193" s="21"/>
      <c r="EP193" s="21"/>
      <c r="EQ193" s="21"/>
      <c r="ER193" s="21"/>
      <c r="ES193" s="21"/>
      <c r="ET193" s="21"/>
      <c r="EU193" s="21"/>
      <c r="EV193" s="21"/>
      <c r="EW193" s="21"/>
      <c r="EX193" s="21"/>
      <c r="EY193" s="21"/>
      <c r="EZ193" s="21"/>
      <c r="FA193" s="21"/>
      <c r="FB193" s="21"/>
      <c r="FC193" s="21"/>
      <c r="FD193" s="21"/>
      <c r="FE193" s="21"/>
      <c r="FF193" s="21"/>
      <c r="FG193" s="21"/>
      <c r="FH193" s="21"/>
      <c r="FI193" s="21"/>
      <c r="FJ193" s="21"/>
      <c r="FK193" s="21"/>
      <c r="FL193" s="21"/>
      <c r="FM193" s="21"/>
      <c r="FN193" s="21"/>
      <c r="FO193" s="21"/>
      <c r="FP193" s="21"/>
      <c r="FQ193" s="21"/>
      <c r="FR193" s="21"/>
      <c r="FS193" s="21"/>
      <c r="FT193" s="21"/>
      <c r="FU193" s="21"/>
      <c r="FV193" s="21"/>
      <c r="FW193" s="21"/>
      <c r="FX193" s="21"/>
      <c r="FY193" s="21"/>
      <c r="FZ193" s="21"/>
      <c r="GA193" s="21"/>
      <c r="GB193" s="21"/>
      <c r="GC193" s="21"/>
      <c r="GD193" s="21"/>
      <c r="GE193" s="21"/>
      <c r="GF193" s="21"/>
      <c r="GG193" s="21"/>
      <c r="GH193" s="21"/>
      <c r="GI193" s="21"/>
      <c r="GJ193" s="21"/>
      <c r="GK193" s="21"/>
      <c r="GL193" s="21"/>
      <c r="GM193" s="21"/>
      <c r="GN193" s="21"/>
      <c r="GO193" s="21"/>
      <c r="GP193" s="21"/>
      <c r="GQ193" s="21"/>
      <c r="GR193" s="21"/>
      <c r="GS193" s="21"/>
      <c r="GT193" s="21"/>
      <c r="GU193" s="21"/>
      <c r="GV193" s="21"/>
      <c r="GW193" s="21"/>
      <c r="GX193" s="21"/>
      <c r="GY193" s="21"/>
      <c r="GZ193" s="21"/>
      <c r="HA193" s="21"/>
      <c r="HB193" s="21"/>
      <c r="HC193" s="21"/>
      <c r="HD193" s="21"/>
      <c r="HE193" s="21"/>
      <c r="HF193" s="21"/>
      <c r="HG193" s="21"/>
      <c r="HH193" s="21"/>
      <c r="HI193" s="21"/>
      <c r="HJ193" s="21"/>
      <c r="HK193" s="21"/>
      <c r="HL193" s="21"/>
      <c r="HM193" s="21"/>
      <c r="HN193" s="21"/>
      <c r="HO193" s="21"/>
      <c r="HP193" s="21"/>
      <c r="HQ193" s="21"/>
      <c r="HR193" s="21"/>
      <c r="HS193" s="21"/>
      <c r="HT193" s="21"/>
      <c r="HU193" s="21"/>
      <c r="HV193" s="21"/>
      <c r="HW193" s="21"/>
      <c r="HX193" s="21"/>
      <c r="HY193" s="21"/>
      <c r="HZ193" s="21"/>
      <c r="IA193" s="21"/>
      <c r="IB193" s="21"/>
      <c r="IC193" s="21"/>
      <c r="ID193" s="21"/>
      <c r="IE193" s="21"/>
      <c r="IF193" s="21"/>
      <c r="IG193" s="21"/>
      <c r="IH193" s="21"/>
      <c r="II193" s="21"/>
      <c r="IJ193" s="21"/>
      <c r="IK193" s="21"/>
      <c r="IL193" s="21"/>
      <c r="IM193" s="21"/>
      <c r="IN193" s="21"/>
      <c r="IO193" s="21"/>
      <c r="IP193" s="21"/>
      <c r="IQ193" s="21"/>
      <c r="IR193" s="21"/>
      <c r="IS193" s="21"/>
      <c r="IT193" s="21"/>
      <c r="IU193" s="21"/>
      <c r="IV193" s="21"/>
      <c r="IW193" s="21"/>
      <c r="IX193" s="21"/>
      <c r="IY193" s="21"/>
      <c r="IZ193" s="21"/>
      <c r="JA193" s="21"/>
      <c r="JB193" s="21"/>
      <c r="JC193" s="21"/>
      <c r="JD193" s="21"/>
      <c r="JE193" s="21"/>
      <c r="JF193" s="21"/>
      <c r="JG193" s="21"/>
      <c r="JH193" s="21"/>
      <c r="JI193" s="21"/>
      <c r="JJ193" s="21"/>
      <c r="JK193" s="21"/>
      <c r="JL193" s="21"/>
      <c r="JM193" s="21"/>
      <c r="JN193" s="21"/>
      <c r="JO193" s="21"/>
      <c r="JP193" s="21"/>
      <c r="JQ193" s="21"/>
      <c r="JR193" s="21"/>
      <c r="JS193" s="21"/>
      <c r="JT193" s="21"/>
      <c r="JU193" s="21"/>
      <c r="JV193" s="21"/>
      <c r="JW193" s="21"/>
      <c r="JX193" s="21"/>
      <c r="JY193" s="21"/>
      <c r="JZ193" s="21"/>
      <c r="KA193" s="21"/>
      <c r="KB193" s="21"/>
      <c r="KC193" s="21"/>
      <c r="KD193" s="21"/>
      <c r="KE193" s="21"/>
      <c r="KF193" s="21"/>
      <c r="KG193" s="21"/>
      <c r="KH193" s="21"/>
      <c r="KI193" s="21"/>
      <c r="KJ193" s="21"/>
      <c r="KK193" s="21"/>
      <c r="KL193" s="21"/>
      <c r="KM193" s="21"/>
      <c r="KN193" s="21"/>
      <c r="KO193" s="21"/>
      <c r="KP193" s="21"/>
      <c r="KQ193" s="21"/>
      <c r="KR193" s="21"/>
      <c r="KS193" s="21"/>
      <c r="KT193" s="21"/>
      <c r="KU193" s="21"/>
      <c r="KV193" s="21"/>
      <c r="KW193" s="21"/>
      <c r="KX193" s="21"/>
      <c r="KY193" s="21"/>
      <c r="KZ193" s="21"/>
      <c r="LA193" s="21"/>
      <c r="LB193" s="21"/>
      <c r="LC193" s="21"/>
      <c r="LD193" s="21"/>
      <c r="LE193" s="21"/>
      <c r="LF193" s="21"/>
      <c r="LG193" s="21"/>
      <c r="LH193" s="21"/>
      <c r="LI193" s="21"/>
      <c r="LJ193" s="21"/>
      <c r="LK193" s="21"/>
      <c r="LL193" s="21"/>
      <c r="LM193" s="21"/>
      <c r="LN193" s="21"/>
      <c r="LO193" s="21"/>
      <c r="LP193" s="21"/>
      <c r="LQ193" s="21"/>
      <c r="LR193" s="21"/>
      <c r="LS193" s="21"/>
      <c r="LT193" s="21"/>
      <c r="LU193" s="21"/>
      <c r="LV193" s="21"/>
      <c r="LW193" s="21"/>
      <c r="LX193" s="21"/>
      <c r="LY193" s="21"/>
      <c r="LZ193" s="21"/>
      <c r="MA193" s="21"/>
      <c r="MB193" s="21"/>
      <c r="MC193" s="21"/>
      <c r="MD193" s="21"/>
      <c r="ME193" s="21"/>
      <c r="MF193" s="21"/>
      <c r="MG193" s="21"/>
      <c r="MH193" s="21"/>
      <c r="MI193" s="21"/>
      <c r="MJ193" s="21"/>
      <c r="MK193" s="21"/>
      <c r="ML193" s="21"/>
      <c r="MM193" s="21"/>
    </row>
    <row r="194" spans="17:351" x14ac:dyDescent="0.25"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  <c r="DB194" s="21"/>
      <c r="DC194" s="21"/>
      <c r="DD194" s="21"/>
      <c r="DE194" s="21"/>
      <c r="DF194" s="21"/>
      <c r="DG194" s="21"/>
      <c r="DH194" s="21"/>
      <c r="DI194" s="21"/>
      <c r="DJ194" s="21"/>
      <c r="DK194" s="21"/>
      <c r="DL194" s="21"/>
      <c r="DM194" s="21"/>
      <c r="DN194" s="21"/>
      <c r="DO194" s="21"/>
      <c r="DP194" s="21"/>
      <c r="DQ194" s="21"/>
      <c r="DR194" s="21"/>
      <c r="DS194" s="21"/>
      <c r="DT194" s="21"/>
      <c r="DU194" s="21"/>
      <c r="DV194" s="21"/>
      <c r="DW194" s="21"/>
      <c r="DX194" s="21"/>
      <c r="DY194" s="21"/>
      <c r="DZ194" s="21"/>
      <c r="EA194" s="21"/>
      <c r="EB194" s="21"/>
      <c r="EC194" s="21"/>
      <c r="ED194" s="21"/>
      <c r="EE194" s="21"/>
      <c r="EF194" s="21"/>
      <c r="EG194" s="21"/>
      <c r="EH194" s="21"/>
      <c r="EI194" s="21"/>
      <c r="EJ194" s="21"/>
      <c r="EK194" s="21"/>
      <c r="EL194" s="21"/>
      <c r="EM194" s="21"/>
      <c r="EN194" s="21"/>
      <c r="EO194" s="21"/>
      <c r="EP194" s="21"/>
      <c r="EQ194" s="21"/>
      <c r="ER194" s="21"/>
      <c r="ES194" s="21"/>
      <c r="ET194" s="21"/>
      <c r="EU194" s="21"/>
      <c r="EV194" s="21"/>
      <c r="EW194" s="21"/>
      <c r="EX194" s="21"/>
      <c r="EY194" s="21"/>
      <c r="EZ194" s="21"/>
      <c r="FA194" s="21"/>
      <c r="FB194" s="21"/>
      <c r="FC194" s="21"/>
      <c r="FD194" s="21"/>
      <c r="FE194" s="21"/>
      <c r="FF194" s="21"/>
      <c r="FG194" s="21"/>
      <c r="FH194" s="21"/>
      <c r="FI194" s="21"/>
      <c r="FJ194" s="21"/>
      <c r="FK194" s="21"/>
      <c r="FL194" s="21"/>
      <c r="FM194" s="21"/>
      <c r="FN194" s="21"/>
      <c r="FO194" s="21"/>
      <c r="FP194" s="21"/>
      <c r="FQ194" s="21"/>
      <c r="FR194" s="21"/>
      <c r="FS194" s="21"/>
      <c r="FT194" s="21"/>
      <c r="FU194" s="21"/>
      <c r="FV194" s="21"/>
      <c r="FW194" s="21"/>
      <c r="FX194" s="21"/>
      <c r="FY194" s="21"/>
      <c r="FZ194" s="21"/>
      <c r="GA194" s="21"/>
      <c r="GB194" s="21"/>
      <c r="GC194" s="21"/>
      <c r="GD194" s="21"/>
      <c r="GE194" s="21"/>
      <c r="GF194" s="21"/>
      <c r="GG194" s="21"/>
      <c r="GH194" s="21"/>
      <c r="GI194" s="21"/>
      <c r="GJ194" s="21"/>
      <c r="GK194" s="21"/>
      <c r="GL194" s="21"/>
      <c r="GM194" s="21"/>
      <c r="GN194" s="21"/>
      <c r="GO194" s="21"/>
      <c r="GP194" s="21"/>
      <c r="GQ194" s="21"/>
      <c r="GR194" s="21"/>
      <c r="GS194" s="21"/>
      <c r="GT194" s="21"/>
      <c r="GU194" s="21"/>
      <c r="GV194" s="21"/>
      <c r="GW194" s="21"/>
      <c r="GX194" s="21"/>
      <c r="GY194" s="21"/>
      <c r="GZ194" s="21"/>
      <c r="HA194" s="21"/>
      <c r="HB194" s="21"/>
      <c r="HC194" s="21"/>
      <c r="HD194" s="21"/>
      <c r="HE194" s="21"/>
      <c r="HF194" s="21"/>
      <c r="HG194" s="21"/>
      <c r="HH194" s="21"/>
      <c r="HI194" s="21"/>
      <c r="HJ194" s="21"/>
      <c r="HK194" s="21"/>
      <c r="HL194" s="21"/>
      <c r="HM194" s="21"/>
      <c r="HN194" s="21"/>
      <c r="HO194" s="21"/>
      <c r="HP194" s="21"/>
      <c r="HQ194" s="21"/>
      <c r="HR194" s="21"/>
      <c r="HS194" s="21"/>
      <c r="HT194" s="21"/>
      <c r="HU194" s="21"/>
      <c r="HV194" s="21"/>
      <c r="HW194" s="21"/>
      <c r="HX194" s="21"/>
      <c r="HY194" s="21"/>
      <c r="HZ194" s="21"/>
      <c r="IA194" s="21"/>
      <c r="IB194" s="21"/>
      <c r="IC194" s="21"/>
      <c r="ID194" s="21"/>
      <c r="IE194" s="21"/>
      <c r="IF194" s="21"/>
      <c r="IG194" s="21"/>
      <c r="IH194" s="21"/>
      <c r="II194" s="21"/>
      <c r="IJ194" s="21"/>
      <c r="IK194" s="21"/>
      <c r="IL194" s="21"/>
      <c r="IM194" s="21"/>
      <c r="IN194" s="21"/>
      <c r="IO194" s="21"/>
      <c r="IP194" s="21"/>
      <c r="IQ194" s="21"/>
      <c r="IR194" s="21"/>
      <c r="IS194" s="21"/>
      <c r="IT194" s="21"/>
      <c r="IU194" s="21"/>
      <c r="IV194" s="21"/>
      <c r="IW194" s="21"/>
      <c r="IX194" s="21"/>
      <c r="IY194" s="21"/>
      <c r="IZ194" s="21"/>
      <c r="JA194" s="21"/>
      <c r="JB194" s="21"/>
      <c r="JC194" s="21"/>
      <c r="JD194" s="21"/>
      <c r="JE194" s="21"/>
      <c r="JF194" s="21"/>
      <c r="JG194" s="21"/>
      <c r="JH194" s="21"/>
      <c r="JI194" s="21"/>
      <c r="JJ194" s="21"/>
      <c r="JK194" s="21"/>
      <c r="JL194" s="21"/>
      <c r="JM194" s="21"/>
      <c r="JN194" s="21"/>
      <c r="JO194" s="21"/>
      <c r="JP194" s="21"/>
      <c r="JQ194" s="21"/>
      <c r="JR194" s="21"/>
      <c r="JS194" s="21"/>
      <c r="JT194" s="21"/>
      <c r="JU194" s="21"/>
      <c r="JV194" s="21"/>
      <c r="JW194" s="21"/>
      <c r="JX194" s="21"/>
      <c r="JY194" s="21"/>
      <c r="JZ194" s="21"/>
      <c r="KA194" s="21"/>
      <c r="KB194" s="21"/>
      <c r="KC194" s="21"/>
      <c r="KD194" s="21"/>
      <c r="KE194" s="21"/>
      <c r="KF194" s="21"/>
      <c r="KG194" s="21"/>
      <c r="KH194" s="21"/>
      <c r="KI194" s="21"/>
      <c r="KJ194" s="21"/>
      <c r="KK194" s="21"/>
      <c r="KL194" s="21"/>
      <c r="KM194" s="21"/>
      <c r="KN194" s="21"/>
      <c r="KO194" s="21"/>
      <c r="KP194" s="21"/>
      <c r="KQ194" s="21"/>
      <c r="KR194" s="21"/>
      <c r="KS194" s="21"/>
      <c r="KT194" s="21"/>
      <c r="KU194" s="21"/>
      <c r="KV194" s="21"/>
      <c r="KW194" s="21"/>
      <c r="KX194" s="21"/>
      <c r="KY194" s="21"/>
      <c r="KZ194" s="21"/>
      <c r="LA194" s="21"/>
      <c r="LB194" s="21"/>
      <c r="LC194" s="21"/>
      <c r="LD194" s="21"/>
      <c r="LE194" s="21"/>
      <c r="LF194" s="21"/>
      <c r="LG194" s="21"/>
      <c r="LH194" s="21"/>
      <c r="LI194" s="21"/>
      <c r="LJ194" s="21"/>
      <c r="LK194" s="21"/>
      <c r="LL194" s="21"/>
      <c r="LM194" s="21"/>
      <c r="LN194" s="21"/>
      <c r="LO194" s="21"/>
      <c r="LP194" s="21"/>
      <c r="LQ194" s="21"/>
      <c r="LR194" s="21"/>
      <c r="LS194" s="21"/>
      <c r="LT194" s="21"/>
      <c r="LU194" s="21"/>
      <c r="LV194" s="21"/>
      <c r="LW194" s="21"/>
      <c r="LX194" s="21"/>
      <c r="LY194" s="21"/>
      <c r="LZ194" s="21"/>
      <c r="MA194" s="21"/>
      <c r="MB194" s="21"/>
      <c r="MC194" s="21"/>
      <c r="MD194" s="21"/>
      <c r="ME194" s="21"/>
      <c r="MF194" s="21"/>
      <c r="MG194" s="21"/>
      <c r="MH194" s="21"/>
      <c r="MI194" s="21"/>
      <c r="MJ194" s="21"/>
      <c r="MK194" s="21"/>
      <c r="ML194" s="21"/>
      <c r="MM194" s="21"/>
    </row>
    <row r="195" spans="17:351" x14ac:dyDescent="0.25"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A195" s="21"/>
      <c r="EB195" s="21"/>
      <c r="EC195" s="21"/>
      <c r="ED195" s="21"/>
      <c r="EE195" s="21"/>
      <c r="EF195" s="21"/>
      <c r="EG195" s="21"/>
      <c r="EH195" s="21"/>
      <c r="EI195" s="21"/>
      <c r="EJ195" s="21"/>
      <c r="EK195" s="21"/>
      <c r="EL195" s="21"/>
      <c r="EM195" s="21"/>
      <c r="EN195" s="21"/>
      <c r="EO195" s="21"/>
      <c r="EP195" s="21"/>
      <c r="EQ195" s="21"/>
      <c r="ER195" s="21"/>
      <c r="ES195" s="21"/>
      <c r="ET195" s="21"/>
      <c r="EU195" s="21"/>
      <c r="EV195" s="21"/>
      <c r="EW195" s="21"/>
      <c r="EX195" s="21"/>
      <c r="EY195" s="21"/>
      <c r="EZ195" s="21"/>
      <c r="FA195" s="21"/>
      <c r="FB195" s="21"/>
      <c r="FC195" s="21"/>
      <c r="FD195" s="21"/>
      <c r="FE195" s="21"/>
      <c r="FF195" s="21"/>
      <c r="FG195" s="21"/>
      <c r="FH195" s="21"/>
      <c r="FI195" s="21"/>
      <c r="FJ195" s="21"/>
      <c r="FK195" s="21"/>
      <c r="FL195" s="21"/>
      <c r="FM195" s="21"/>
      <c r="FN195" s="21"/>
      <c r="FO195" s="21"/>
      <c r="FP195" s="21"/>
      <c r="FQ195" s="21"/>
      <c r="FR195" s="21"/>
      <c r="FS195" s="21"/>
      <c r="FT195" s="21"/>
      <c r="FU195" s="21"/>
      <c r="FV195" s="21"/>
      <c r="FW195" s="21"/>
      <c r="FX195" s="21"/>
      <c r="FY195" s="21"/>
      <c r="FZ195" s="21"/>
      <c r="GA195" s="21"/>
      <c r="GB195" s="21"/>
      <c r="GC195" s="21"/>
      <c r="GD195" s="21"/>
      <c r="GE195" s="21"/>
      <c r="GF195" s="21"/>
      <c r="GG195" s="21"/>
      <c r="GH195" s="21"/>
      <c r="GI195" s="21"/>
      <c r="GJ195" s="21"/>
      <c r="GK195" s="21"/>
      <c r="GL195" s="21"/>
      <c r="GM195" s="21"/>
      <c r="GN195" s="21"/>
      <c r="GO195" s="21"/>
      <c r="GP195" s="21"/>
      <c r="GQ195" s="21"/>
      <c r="GR195" s="21"/>
      <c r="GS195" s="21"/>
      <c r="GT195" s="21"/>
      <c r="GU195" s="21"/>
      <c r="GV195" s="21"/>
      <c r="GW195" s="21"/>
      <c r="GX195" s="21"/>
      <c r="GY195" s="21"/>
      <c r="GZ195" s="21"/>
      <c r="HA195" s="21"/>
      <c r="HB195" s="21"/>
      <c r="HC195" s="21"/>
      <c r="HD195" s="21"/>
      <c r="HE195" s="21"/>
      <c r="HF195" s="21"/>
      <c r="HG195" s="21"/>
      <c r="HH195" s="21"/>
      <c r="HI195" s="21"/>
      <c r="HJ195" s="21"/>
      <c r="HK195" s="21"/>
      <c r="HL195" s="21"/>
      <c r="HM195" s="21"/>
      <c r="HN195" s="21"/>
      <c r="HO195" s="21"/>
      <c r="HP195" s="21"/>
      <c r="HQ195" s="21"/>
      <c r="HR195" s="21"/>
      <c r="HS195" s="21"/>
      <c r="HT195" s="21"/>
      <c r="HU195" s="21"/>
      <c r="HV195" s="21"/>
      <c r="HW195" s="21"/>
      <c r="HX195" s="21"/>
      <c r="HY195" s="21"/>
      <c r="HZ195" s="21"/>
      <c r="IA195" s="21"/>
      <c r="IB195" s="21"/>
      <c r="IC195" s="21"/>
      <c r="ID195" s="21"/>
      <c r="IE195" s="21"/>
      <c r="IF195" s="21"/>
      <c r="IG195" s="21"/>
      <c r="IH195" s="21"/>
      <c r="II195" s="21"/>
      <c r="IJ195" s="21"/>
      <c r="IK195" s="21"/>
      <c r="IL195" s="21"/>
      <c r="IM195" s="21"/>
      <c r="IN195" s="21"/>
      <c r="IO195" s="21"/>
      <c r="IP195" s="21"/>
      <c r="IQ195" s="21"/>
      <c r="IR195" s="21"/>
      <c r="IS195" s="21"/>
      <c r="IT195" s="21"/>
      <c r="IU195" s="21"/>
      <c r="IV195" s="21"/>
      <c r="IW195" s="21"/>
      <c r="IX195" s="21"/>
      <c r="IY195" s="21"/>
      <c r="IZ195" s="21"/>
      <c r="JA195" s="21"/>
      <c r="JB195" s="21"/>
      <c r="JC195" s="21"/>
      <c r="JD195" s="21"/>
      <c r="JE195" s="21"/>
      <c r="JF195" s="21"/>
      <c r="JG195" s="21"/>
      <c r="JH195" s="21"/>
      <c r="JI195" s="21"/>
      <c r="JJ195" s="21"/>
      <c r="JK195" s="21"/>
      <c r="JL195" s="21"/>
      <c r="JM195" s="21"/>
      <c r="JN195" s="21"/>
      <c r="JO195" s="21"/>
      <c r="JP195" s="21"/>
      <c r="JQ195" s="21"/>
      <c r="JR195" s="21"/>
      <c r="JS195" s="21"/>
      <c r="JT195" s="21"/>
      <c r="JU195" s="21"/>
      <c r="JV195" s="21"/>
      <c r="JW195" s="21"/>
      <c r="JX195" s="21"/>
      <c r="JY195" s="21"/>
      <c r="JZ195" s="21"/>
      <c r="KA195" s="21"/>
      <c r="KB195" s="21"/>
      <c r="KC195" s="21"/>
      <c r="KD195" s="21"/>
      <c r="KE195" s="21"/>
      <c r="KF195" s="21"/>
      <c r="KG195" s="21"/>
      <c r="KH195" s="21"/>
      <c r="KI195" s="21"/>
      <c r="KJ195" s="21"/>
      <c r="KK195" s="21"/>
      <c r="KL195" s="21"/>
      <c r="KM195" s="21"/>
      <c r="KN195" s="21"/>
      <c r="KO195" s="21"/>
      <c r="KP195" s="21"/>
      <c r="KQ195" s="21"/>
      <c r="KR195" s="21"/>
      <c r="KS195" s="21"/>
      <c r="KT195" s="21"/>
      <c r="KU195" s="21"/>
      <c r="KV195" s="21"/>
      <c r="KW195" s="21"/>
      <c r="KX195" s="21"/>
      <c r="KY195" s="21"/>
      <c r="KZ195" s="21"/>
      <c r="LA195" s="21"/>
      <c r="LB195" s="21"/>
      <c r="LC195" s="21"/>
      <c r="LD195" s="21"/>
      <c r="LE195" s="21"/>
      <c r="LF195" s="21"/>
      <c r="LG195" s="21"/>
      <c r="LH195" s="21"/>
      <c r="LI195" s="21"/>
      <c r="LJ195" s="21"/>
      <c r="LK195" s="21"/>
      <c r="LL195" s="21"/>
      <c r="LM195" s="21"/>
      <c r="LN195" s="21"/>
      <c r="LO195" s="21"/>
      <c r="LP195" s="21"/>
      <c r="LQ195" s="21"/>
      <c r="LR195" s="21"/>
      <c r="LS195" s="21"/>
      <c r="LT195" s="21"/>
      <c r="LU195" s="21"/>
      <c r="LV195" s="21"/>
      <c r="LW195" s="21"/>
      <c r="LX195" s="21"/>
      <c r="LY195" s="21"/>
      <c r="LZ195" s="21"/>
      <c r="MA195" s="21"/>
      <c r="MB195" s="21"/>
      <c r="MC195" s="21"/>
      <c r="MD195" s="21"/>
      <c r="ME195" s="21"/>
      <c r="MF195" s="21"/>
      <c r="MG195" s="21"/>
      <c r="MH195" s="21"/>
      <c r="MI195" s="21"/>
      <c r="MJ195" s="21"/>
      <c r="MK195" s="21"/>
      <c r="ML195" s="21"/>
      <c r="MM195" s="21"/>
    </row>
    <row r="196" spans="17:351" x14ac:dyDescent="0.25"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A196" s="21"/>
      <c r="EB196" s="21"/>
      <c r="EC196" s="21"/>
      <c r="ED196" s="21"/>
      <c r="EE196" s="21"/>
      <c r="EF196" s="21"/>
      <c r="EG196" s="21"/>
      <c r="EH196" s="21"/>
      <c r="EI196" s="21"/>
      <c r="EJ196" s="21"/>
      <c r="EK196" s="21"/>
      <c r="EL196" s="21"/>
      <c r="EM196" s="21"/>
      <c r="EN196" s="21"/>
      <c r="EO196" s="21"/>
      <c r="EP196" s="21"/>
      <c r="EQ196" s="21"/>
      <c r="ER196" s="21"/>
      <c r="ES196" s="21"/>
      <c r="ET196" s="21"/>
      <c r="EU196" s="21"/>
      <c r="EV196" s="21"/>
      <c r="EW196" s="21"/>
      <c r="EX196" s="21"/>
      <c r="EY196" s="21"/>
      <c r="EZ196" s="21"/>
      <c r="FA196" s="21"/>
      <c r="FB196" s="21"/>
      <c r="FC196" s="21"/>
      <c r="FD196" s="21"/>
      <c r="FE196" s="21"/>
      <c r="FF196" s="21"/>
      <c r="FG196" s="21"/>
      <c r="FH196" s="21"/>
      <c r="FI196" s="21"/>
      <c r="FJ196" s="21"/>
      <c r="FK196" s="21"/>
      <c r="FL196" s="21"/>
      <c r="FM196" s="21"/>
      <c r="FN196" s="21"/>
      <c r="FO196" s="21"/>
      <c r="FP196" s="21"/>
      <c r="FQ196" s="21"/>
      <c r="FR196" s="21"/>
      <c r="FS196" s="21"/>
      <c r="FT196" s="21"/>
      <c r="FU196" s="21"/>
      <c r="FV196" s="21"/>
      <c r="FW196" s="21"/>
      <c r="FX196" s="21"/>
      <c r="FY196" s="21"/>
      <c r="FZ196" s="21"/>
      <c r="GA196" s="21"/>
      <c r="GB196" s="21"/>
      <c r="GC196" s="21"/>
      <c r="GD196" s="21"/>
      <c r="GE196" s="21"/>
      <c r="GF196" s="21"/>
      <c r="GG196" s="21"/>
      <c r="GH196" s="21"/>
      <c r="GI196" s="21"/>
      <c r="GJ196" s="21"/>
      <c r="GK196" s="21"/>
      <c r="GL196" s="21"/>
      <c r="GM196" s="21"/>
      <c r="GN196" s="21"/>
      <c r="GO196" s="21"/>
      <c r="GP196" s="21"/>
      <c r="GQ196" s="21"/>
      <c r="GR196" s="21"/>
      <c r="GS196" s="21"/>
      <c r="GT196" s="21"/>
      <c r="GU196" s="21"/>
      <c r="GV196" s="21"/>
      <c r="GW196" s="21"/>
      <c r="GX196" s="21"/>
      <c r="GY196" s="21"/>
      <c r="GZ196" s="21"/>
      <c r="HA196" s="21"/>
      <c r="HB196" s="21"/>
      <c r="HC196" s="21"/>
      <c r="HD196" s="21"/>
      <c r="HE196" s="21"/>
      <c r="HF196" s="21"/>
      <c r="HG196" s="21"/>
      <c r="HH196" s="21"/>
      <c r="HI196" s="21"/>
      <c r="HJ196" s="21"/>
      <c r="HK196" s="21"/>
      <c r="HL196" s="21"/>
      <c r="HM196" s="21"/>
      <c r="HN196" s="21"/>
      <c r="HO196" s="21"/>
      <c r="HP196" s="21"/>
      <c r="HQ196" s="21"/>
      <c r="HR196" s="21"/>
      <c r="HS196" s="21"/>
      <c r="HT196" s="21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1"/>
      <c r="IG196" s="21"/>
      <c r="IH196" s="21"/>
      <c r="II196" s="21"/>
      <c r="IJ196" s="21"/>
      <c r="IK196" s="21"/>
      <c r="IL196" s="21"/>
      <c r="IM196" s="21"/>
      <c r="IN196" s="21"/>
      <c r="IO196" s="21"/>
      <c r="IP196" s="21"/>
      <c r="IQ196" s="21"/>
      <c r="IR196" s="21"/>
      <c r="IS196" s="21"/>
      <c r="IT196" s="21"/>
      <c r="IU196" s="21"/>
      <c r="IV196" s="21"/>
      <c r="IW196" s="21"/>
      <c r="IX196" s="21"/>
      <c r="IY196" s="21"/>
      <c r="IZ196" s="21"/>
      <c r="JA196" s="21"/>
      <c r="JB196" s="21"/>
      <c r="JC196" s="21"/>
      <c r="JD196" s="21"/>
      <c r="JE196" s="21"/>
      <c r="JF196" s="21"/>
      <c r="JG196" s="21"/>
      <c r="JH196" s="21"/>
      <c r="JI196" s="21"/>
      <c r="JJ196" s="21"/>
      <c r="JK196" s="21"/>
      <c r="JL196" s="21"/>
      <c r="JM196" s="21"/>
      <c r="JN196" s="21"/>
      <c r="JO196" s="21"/>
      <c r="JP196" s="21"/>
      <c r="JQ196" s="21"/>
      <c r="JR196" s="21"/>
      <c r="JS196" s="21"/>
      <c r="JT196" s="21"/>
      <c r="JU196" s="21"/>
      <c r="JV196" s="21"/>
      <c r="JW196" s="21"/>
      <c r="JX196" s="21"/>
      <c r="JY196" s="21"/>
      <c r="JZ196" s="21"/>
      <c r="KA196" s="21"/>
      <c r="KB196" s="21"/>
      <c r="KC196" s="21"/>
      <c r="KD196" s="21"/>
      <c r="KE196" s="21"/>
      <c r="KF196" s="21"/>
      <c r="KG196" s="21"/>
      <c r="KH196" s="21"/>
      <c r="KI196" s="21"/>
      <c r="KJ196" s="21"/>
      <c r="KK196" s="21"/>
      <c r="KL196" s="21"/>
      <c r="KM196" s="21"/>
      <c r="KN196" s="21"/>
      <c r="KO196" s="21"/>
      <c r="KP196" s="21"/>
      <c r="KQ196" s="21"/>
      <c r="KR196" s="21"/>
      <c r="KS196" s="21"/>
      <c r="KT196" s="21"/>
      <c r="KU196" s="21"/>
      <c r="KV196" s="21"/>
      <c r="KW196" s="21"/>
      <c r="KX196" s="21"/>
      <c r="KY196" s="21"/>
      <c r="KZ196" s="21"/>
      <c r="LA196" s="21"/>
      <c r="LB196" s="21"/>
      <c r="LC196" s="21"/>
      <c r="LD196" s="21"/>
      <c r="LE196" s="21"/>
      <c r="LF196" s="21"/>
      <c r="LG196" s="21"/>
      <c r="LH196" s="21"/>
      <c r="LI196" s="21"/>
      <c r="LJ196" s="21"/>
      <c r="LK196" s="21"/>
      <c r="LL196" s="21"/>
      <c r="LM196" s="21"/>
      <c r="LN196" s="21"/>
      <c r="LO196" s="21"/>
      <c r="LP196" s="21"/>
      <c r="LQ196" s="21"/>
      <c r="LR196" s="21"/>
      <c r="LS196" s="21"/>
      <c r="LT196" s="21"/>
      <c r="LU196" s="21"/>
      <c r="LV196" s="21"/>
      <c r="LW196" s="21"/>
      <c r="LX196" s="21"/>
      <c r="LY196" s="21"/>
      <c r="LZ196" s="21"/>
      <c r="MA196" s="21"/>
      <c r="MB196" s="21"/>
      <c r="MC196" s="21"/>
      <c r="MD196" s="21"/>
      <c r="ME196" s="21"/>
      <c r="MF196" s="21"/>
      <c r="MG196" s="21"/>
      <c r="MH196" s="21"/>
      <c r="MI196" s="21"/>
      <c r="MJ196" s="21"/>
      <c r="MK196" s="21"/>
      <c r="ML196" s="21"/>
      <c r="MM196" s="21"/>
    </row>
    <row r="197" spans="17:351" x14ac:dyDescent="0.25"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A197" s="21"/>
      <c r="EB197" s="21"/>
      <c r="EC197" s="21"/>
      <c r="ED197" s="21"/>
      <c r="EE197" s="21"/>
      <c r="EF197" s="21"/>
      <c r="EG197" s="21"/>
      <c r="EH197" s="21"/>
      <c r="EI197" s="21"/>
      <c r="EJ197" s="21"/>
      <c r="EK197" s="21"/>
      <c r="EL197" s="21"/>
      <c r="EM197" s="21"/>
      <c r="EN197" s="21"/>
      <c r="EO197" s="21"/>
      <c r="EP197" s="21"/>
      <c r="EQ197" s="21"/>
      <c r="ER197" s="21"/>
      <c r="ES197" s="21"/>
      <c r="ET197" s="21"/>
      <c r="EU197" s="21"/>
      <c r="EV197" s="21"/>
      <c r="EW197" s="21"/>
      <c r="EX197" s="21"/>
      <c r="EY197" s="21"/>
      <c r="EZ197" s="21"/>
      <c r="FA197" s="21"/>
      <c r="FB197" s="21"/>
      <c r="FC197" s="21"/>
      <c r="FD197" s="21"/>
      <c r="FE197" s="21"/>
      <c r="FF197" s="21"/>
      <c r="FG197" s="21"/>
      <c r="FH197" s="21"/>
      <c r="FI197" s="21"/>
      <c r="FJ197" s="21"/>
      <c r="FK197" s="21"/>
      <c r="FL197" s="21"/>
      <c r="FM197" s="21"/>
      <c r="FN197" s="21"/>
      <c r="FO197" s="21"/>
      <c r="FP197" s="21"/>
      <c r="FQ197" s="21"/>
      <c r="FR197" s="21"/>
      <c r="FS197" s="21"/>
      <c r="FT197" s="21"/>
      <c r="FU197" s="21"/>
      <c r="FV197" s="21"/>
      <c r="FW197" s="21"/>
      <c r="FX197" s="21"/>
      <c r="FY197" s="21"/>
      <c r="FZ197" s="21"/>
      <c r="GA197" s="21"/>
      <c r="GB197" s="21"/>
      <c r="GC197" s="21"/>
      <c r="GD197" s="21"/>
      <c r="GE197" s="21"/>
      <c r="GF197" s="21"/>
      <c r="GG197" s="21"/>
      <c r="GH197" s="21"/>
      <c r="GI197" s="21"/>
      <c r="GJ197" s="21"/>
      <c r="GK197" s="21"/>
      <c r="GL197" s="21"/>
      <c r="GM197" s="21"/>
      <c r="GN197" s="21"/>
      <c r="GO197" s="21"/>
      <c r="GP197" s="21"/>
      <c r="GQ197" s="21"/>
      <c r="GR197" s="21"/>
      <c r="GS197" s="21"/>
      <c r="GT197" s="21"/>
      <c r="GU197" s="21"/>
      <c r="GV197" s="21"/>
      <c r="GW197" s="21"/>
      <c r="GX197" s="21"/>
      <c r="GY197" s="21"/>
      <c r="GZ197" s="21"/>
      <c r="HA197" s="21"/>
      <c r="HB197" s="21"/>
      <c r="HC197" s="21"/>
      <c r="HD197" s="21"/>
      <c r="HE197" s="21"/>
      <c r="HF197" s="21"/>
      <c r="HG197" s="21"/>
      <c r="HH197" s="21"/>
      <c r="HI197" s="21"/>
      <c r="HJ197" s="21"/>
      <c r="HK197" s="21"/>
      <c r="HL197" s="21"/>
      <c r="HM197" s="21"/>
      <c r="HN197" s="21"/>
      <c r="HO197" s="21"/>
      <c r="HP197" s="21"/>
      <c r="HQ197" s="21"/>
      <c r="HR197" s="21"/>
      <c r="HS197" s="21"/>
      <c r="HT197" s="21"/>
      <c r="HU197" s="21"/>
      <c r="HV197" s="21"/>
      <c r="HW197" s="21"/>
      <c r="HX197" s="21"/>
      <c r="HY197" s="21"/>
      <c r="HZ197" s="21"/>
      <c r="IA197" s="21"/>
      <c r="IB197" s="21"/>
      <c r="IC197" s="21"/>
      <c r="ID197" s="21"/>
      <c r="IE197" s="21"/>
      <c r="IF197" s="21"/>
      <c r="IG197" s="21"/>
      <c r="IH197" s="21"/>
      <c r="II197" s="21"/>
      <c r="IJ197" s="21"/>
      <c r="IK197" s="21"/>
      <c r="IL197" s="21"/>
      <c r="IM197" s="21"/>
      <c r="IN197" s="21"/>
      <c r="IO197" s="21"/>
      <c r="IP197" s="21"/>
      <c r="IQ197" s="21"/>
      <c r="IR197" s="21"/>
      <c r="IS197" s="21"/>
      <c r="IT197" s="21"/>
      <c r="IU197" s="21"/>
      <c r="IV197" s="21"/>
      <c r="IW197" s="21"/>
      <c r="IX197" s="21"/>
      <c r="IY197" s="21"/>
      <c r="IZ197" s="21"/>
      <c r="JA197" s="21"/>
      <c r="JB197" s="21"/>
      <c r="JC197" s="21"/>
      <c r="JD197" s="21"/>
      <c r="JE197" s="21"/>
      <c r="JF197" s="21"/>
      <c r="JG197" s="21"/>
      <c r="JH197" s="21"/>
      <c r="JI197" s="21"/>
      <c r="JJ197" s="21"/>
      <c r="JK197" s="21"/>
      <c r="JL197" s="21"/>
      <c r="JM197" s="21"/>
      <c r="JN197" s="21"/>
      <c r="JO197" s="21"/>
      <c r="JP197" s="21"/>
      <c r="JQ197" s="21"/>
      <c r="JR197" s="21"/>
      <c r="JS197" s="21"/>
      <c r="JT197" s="21"/>
      <c r="JU197" s="21"/>
      <c r="JV197" s="21"/>
      <c r="JW197" s="21"/>
      <c r="JX197" s="21"/>
      <c r="JY197" s="21"/>
      <c r="JZ197" s="21"/>
      <c r="KA197" s="21"/>
      <c r="KB197" s="21"/>
      <c r="KC197" s="21"/>
      <c r="KD197" s="21"/>
      <c r="KE197" s="21"/>
      <c r="KF197" s="21"/>
      <c r="KG197" s="21"/>
      <c r="KH197" s="21"/>
      <c r="KI197" s="21"/>
      <c r="KJ197" s="21"/>
      <c r="KK197" s="21"/>
      <c r="KL197" s="21"/>
      <c r="KM197" s="21"/>
      <c r="KN197" s="21"/>
      <c r="KO197" s="21"/>
      <c r="KP197" s="21"/>
      <c r="KQ197" s="21"/>
      <c r="KR197" s="21"/>
      <c r="KS197" s="21"/>
      <c r="KT197" s="21"/>
      <c r="KU197" s="21"/>
      <c r="KV197" s="21"/>
      <c r="KW197" s="21"/>
      <c r="KX197" s="21"/>
      <c r="KY197" s="21"/>
      <c r="KZ197" s="21"/>
      <c r="LA197" s="21"/>
      <c r="LB197" s="21"/>
      <c r="LC197" s="21"/>
      <c r="LD197" s="21"/>
      <c r="LE197" s="21"/>
      <c r="LF197" s="21"/>
      <c r="LG197" s="21"/>
      <c r="LH197" s="21"/>
      <c r="LI197" s="21"/>
      <c r="LJ197" s="21"/>
      <c r="LK197" s="21"/>
      <c r="LL197" s="21"/>
      <c r="LM197" s="21"/>
      <c r="LN197" s="21"/>
      <c r="LO197" s="21"/>
      <c r="LP197" s="21"/>
      <c r="LQ197" s="21"/>
      <c r="LR197" s="21"/>
      <c r="LS197" s="21"/>
      <c r="LT197" s="21"/>
      <c r="LU197" s="21"/>
      <c r="LV197" s="21"/>
      <c r="LW197" s="21"/>
      <c r="LX197" s="21"/>
      <c r="LY197" s="21"/>
      <c r="LZ197" s="21"/>
      <c r="MA197" s="21"/>
      <c r="MB197" s="21"/>
      <c r="MC197" s="21"/>
      <c r="MD197" s="21"/>
      <c r="ME197" s="21"/>
      <c r="MF197" s="21"/>
      <c r="MG197" s="21"/>
      <c r="MH197" s="21"/>
      <c r="MI197" s="21"/>
      <c r="MJ197" s="21"/>
      <c r="MK197" s="21"/>
      <c r="ML197" s="21"/>
      <c r="MM197" s="21"/>
    </row>
    <row r="198" spans="17:351" x14ac:dyDescent="0.25"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A198" s="21"/>
      <c r="EB198" s="21"/>
      <c r="EC198" s="21"/>
      <c r="ED198" s="21"/>
      <c r="EE198" s="21"/>
      <c r="EF198" s="21"/>
      <c r="EG198" s="21"/>
      <c r="EH198" s="21"/>
      <c r="EI198" s="21"/>
      <c r="EJ198" s="21"/>
      <c r="EK198" s="21"/>
      <c r="EL198" s="21"/>
      <c r="EM198" s="21"/>
      <c r="EN198" s="21"/>
      <c r="EO198" s="21"/>
      <c r="EP198" s="21"/>
      <c r="EQ198" s="21"/>
      <c r="ER198" s="21"/>
      <c r="ES198" s="21"/>
      <c r="ET198" s="21"/>
      <c r="EU198" s="21"/>
      <c r="EV198" s="21"/>
      <c r="EW198" s="21"/>
      <c r="EX198" s="21"/>
      <c r="EY198" s="21"/>
      <c r="EZ198" s="21"/>
      <c r="FA198" s="21"/>
      <c r="FB198" s="21"/>
      <c r="FC198" s="21"/>
      <c r="FD198" s="21"/>
      <c r="FE198" s="21"/>
      <c r="FF198" s="21"/>
      <c r="FG198" s="21"/>
      <c r="FH198" s="21"/>
      <c r="FI198" s="21"/>
      <c r="FJ198" s="21"/>
      <c r="FK198" s="21"/>
      <c r="FL198" s="21"/>
      <c r="FM198" s="21"/>
      <c r="FN198" s="21"/>
      <c r="FO198" s="21"/>
      <c r="FP198" s="21"/>
      <c r="FQ198" s="21"/>
      <c r="FR198" s="21"/>
      <c r="FS198" s="21"/>
      <c r="FT198" s="21"/>
      <c r="FU198" s="21"/>
      <c r="FV198" s="21"/>
      <c r="FW198" s="21"/>
      <c r="FX198" s="21"/>
      <c r="FY198" s="21"/>
      <c r="FZ198" s="21"/>
      <c r="GA198" s="21"/>
      <c r="GB198" s="21"/>
      <c r="GC198" s="21"/>
      <c r="GD198" s="21"/>
      <c r="GE198" s="21"/>
      <c r="GF198" s="21"/>
      <c r="GG198" s="21"/>
      <c r="GH198" s="21"/>
      <c r="GI198" s="21"/>
      <c r="GJ198" s="21"/>
      <c r="GK198" s="21"/>
      <c r="GL198" s="21"/>
      <c r="GM198" s="21"/>
      <c r="GN198" s="21"/>
      <c r="GO198" s="21"/>
      <c r="GP198" s="21"/>
      <c r="GQ198" s="21"/>
      <c r="GR198" s="21"/>
      <c r="GS198" s="21"/>
      <c r="GT198" s="21"/>
      <c r="GU198" s="21"/>
      <c r="GV198" s="21"/>
      <c r="GW198" s="21"/>
      <c r="GX198" s="21"/>
      <c r="GY198" s="21"/>
      <c r="GZ198" s="21"/>
      <c r="HA198" s="21"/>
      <c r="HB198" s="21"/>
      <c r="HC198" s="21"/>
      <c r="HD198" s="21"/>
      <c r="HE198" s="21"/>
      <c r="HF198" s="21"/>
      <c r="HG198" s="21"/>
      <c r="HH198" s="21"/>
      <c r="HI198" s="21"/>
      <c r="HJ198" s="21"/>
      <c r="HK198" s="21"/>
      <c r="HL198" s="21"/>
      <c r="HM198" s="21"/>
      <c r="HN198" s="21"/>
      <c r="HO198" s="21"/>
      <c r="HP198" s="21"/>
      <c r="HQ198" s="21"/>
      <c r="HR198" s="21"/>
      <c r="HS198" s="21"/>
      <c r="HT198" s="21"/>
      <c r="HU198" s="21"/>
      <c r="HV198" s="21"/>
      <c r="HW198" s="21"/>
      <c r="HX198" s="21"/>
      <c r="HY198" s="21"/>
      <c r="HZ198" s="21"/>
      <c r="IA198" s="21"/>
      <c r="IB198" s="21"/>
      <c r="IC198" s="21"/>
      <c r="ID198" s="21"/>
      <c r="IE198" s="21"/>
      <c r="IF198" s="21"/>
      <c r="IG198" s="21"/>
      <c r="IH198" s="21"/>
      <c r="II198" s="21"/>
      <c r="IJ198" s="21"/>
      <c r="IK198" s="21"/>
      <c r="IL198" s="21"/>
      <c r="IM198" s="21"/>
      <c r="IN198" s="21"/>
      <c r="IO198" s="21"/>
      <c r="IP198" s="21"/>
      <c r="IQ198" s="21"/>
      <c r="IR198" s="21"/>
      <c r="IS198" s="21"/>
      <c r="IT198" s="21"/>
      <c r="IU198" s="21"/>
      <c r="IV198" s="21"/>
      <c r="IW198" s="21"/>
      <c r="IX198" s="21"/>
      <c r="IY198" s="21"/>
      <c r="IZ198" s="21"/>
      <c r="JA198" s="21"/>
      <c r="JB198" s="21"/>
      <c r="JC198" s="21"/>
      <c r="JD198" s="21"/>
      <c r="JE198" s="21"/>
      <c r="JF198" s="21"/>
      <c r="JG198" s="21"/>
      <c r="JH198" s="21"/>
      <c r="JI198" s="21"/>
      <c r="JJ198" s="21"/>
      <c r="JK198" s="21"/>
      <c r="JL198" s="21"/>
      <c r="JM198" s="21"/>
      <c r="JN198" s="21"/>
      <c r="JO198" s="21"/>
      <c r="JP198" s="21"/>
      <c r="JQ198" s="21"/>
      <c r="JR198" s="21"/>
      <c r="JS198" s="21"/>
      <c r="JT198" s="21"/>
      <c r="JU198" s="21"/>
      <c r="JV198" s="21"/>
      <c r="JW198" s="21"/>
      <c r="JX198" s="21"/>
      <c r="JY198" s="21"/>
      <c r="JZ198" s="21"/>
      <c r="KA198" s="21"/>
      <c r="KB198" s="21"/>
      <c r="KC198" s="21"/>
      <c r="KD198" s="21"/>
      <c r="KE198" s="21"/>
      <c r="KF198" s="21"/>
      <c r="KG198" s="21"/>
      <c r="KH198" s="21"/>
      <c r="KI198" s="21"/>
      <c r="KJ198" s="21"/>
      <c r="KK198" s="21"/>
      <c r="KL198" s="21"/>
      <c r="KM198" s="21"/>
      <c r="KN198" s="21"/>
      <c r="KO198" s="21"/>
      <c r="KP198" s="21"/>
      <c r="KQ198" s="21"/>
      <c r="KR198" s="21"/>
      <c r="KS198" s="21"/>
      <c r="KT198" s="21"/>
      <c r="KU198" s="21"/>
      <c r="KV198" s="21"/>
      <c r="KW198" s="21"/>
      <c r="KX198" s="21"/>
      <c r="KY198" s="21"/>
      <c r="KZ198" s="21"/>
      <c r="LA198" s="21"/>
      <c r="LB198" s="21"/>
      <c r="LC198" s="21"/>
      <c r="LD198" s="21"/>
      <c r="LE198" s="21"/>
      <c r="LF198" s="21"/>
      <c r="LG198" s="21"/>
      <c r="LH198" s="21"/>
      <c r="LI198" s="21"/>
      <c r="LJ198" s="21"/>
      <c r="LK198" s="21"/>
      <c r="LL198" s="21"/>
      <c r="LM198" s="21"/>
      <c r="LN198" s="21"/>
      <c r="LO198" s="21"/>
      <c r="LP198" s="21"/>
      <c r="LQ198" s="21"/>
      <c r="LR198" s="21"/>
      <c r="LS198" s="21"/>
      <c r="LT198" s="21"/>
      <c r="LU198" s="21"/>
      <c r="LV198" s="21"/>
      <c r="LW198" s="21"/>
      <c r="LX198" s="21"/>
      <c r="LY198" s="21"/>
      <c r="LZ198" s="21"/>
      <c r="MA198" s="21"/>
      <c r="MB198" s="21"/>
      <c r="MC198" s="21"/>
      <c r="MD198" s="21"/>
      <c r="ME198" s="21"/>
      <c r="MF198" s="21"/>
      <c r="MG198" s="21"/>
      <c r="MH198" s="21"/>
      <c r="MI198" s="21"/>
      <c r="MJ198" s="21"/>
      <c r="MK198" s="21"/>
      <c r="ML198" s="21"/>
      <c r="MM198" s="21"/>
    </row>
    <row r="199" spans="17:351" x14ac:dyDescent="0.25"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  <c r="EE199" s="21"/>
      <c r="EF199" s="21"/>
      <c r="EG199" s="21"/>
      <c r="EH199" s="21"/>
      <c r="EI199" s="21"/>
      <c r="EJ199" s="21"/>
      <c r="EK199" s="21"/>
      <c r="EL199" s="21"/>
      <c r="EM199" s="21"/>
      <c r="EN199" s="21"/>
      <c r="EO199" s="21"/>
      <c r="EP199" s="21"/>
      <c r="EQ199" s="21"/>
      <c r="ER199" s="21"/>
      <c r="ES199" s="21"/>
      <c r="ET199" s="21"/>
      <c r="EU199" s="21"/>
      <c r="EV199" s="21"/>
      <c r="EW199" s="21"/>
      <c r="EX199" s="21"/>
      <c r="EY199" s="21"/>
      <c r="EZ199" s="21"/>
      <c r="FA199" s="21"/>
      <c r="FB199" s="21"/>
      <c r="FC199" s="21"/>
      <c r="FD199" s="21"/>
      <c r="FE199" s="21"/>
      <c r="FF199" s="21"/>
      <c r="FG199" s="21"/>
      <c r="FH199" s="21"/>
      <c r="FI199" s="21"/>
      <c r="FJ199" s="21"/>
      <c r="FK199" s="21"/>
      <c r="FL199" s="21"/>
      <c r="FM199" s="21"/>
      <c r="FN199" s="21"/>
      <c r="FO199" s="21"/>
      <c r="FP199" s="21"/>
      <c r="FQ199" s="21"/>
      <c r="FR199" s="21"/>
      <c r="FS199" s="21"/>
      <c r="FT199" s="21"/>
      <c r="FU199" s="21"/>
      <c r="FV199" s="21"/>
      <c r="FW199" s="21"/>
      <c r="FX199" s="21"/>
      <c r="FY199" s="21"/>
      <c r="FZ199" s="21"/>
      <c r="GA199" s="21"/>
      <c r="GB199" s="21"/>
      <c r="GC199" s="21"/>
      <c r="GD199" s="21"/>
      <c r="GE199" s="21"/>
      <c r="GF199" s="21"/>
      <c r="GG199" s="21"/>
      <c r="GH199" s="21"/>
      <c r="GI199" s="21"/>
      <c r="GJ199" s="21"/>
      <c r="GK199" s="21"/>
      <c r="GL199" s="21"/>
      <c r="GM199" s="21"/>
      <c r="GN199" s="21"/>
      <c r="GO199" s="21"/>
      <c r="GP199" s="21"/>
      <c r="GQ199" s="21"/>
      <c r="GR199" s="21"/>
      <c r="GS199" s="21"/>
      <c r="GT199" s="21"/>
      <c r="GU199" s="21"/>
      <c r="GV199" s="21"/>
      <c r="GW199" s="21"/>
      <c r="GX199" s="21"/>
      <c r="GY199" s="21"/>
      <c r="GZ199" s="21"/>
      <c r="HA199" s="21"/>
      <c r="HB199" s="21"/>
      <c r="HC199" s="21"/>
      <c r="HD199" s="21"/>
      <c r="HE199" s="21"/>
      <c r="HF199" s="21"/>
      <c r="HG199" s="21"/>
      <c r="HH199" s="21"/>
      <c r="HI199" s="21"/>
      <c r="HJ199" s="21"/>
      <c r="HK199" s="21"/>
      <c r="HL199" s="21"/>
      <c r="HM199" s="21"/>
      <c r="HN199" s="21"/>
      <c r="HO199" s="21"/>
      <c r="HP199" s="21"/>
      <c r="HQ199" s="21"/>
      <c r="HR199" s="21"/>
      <c r="HS199" s="21"/>
      <c r="HT199" s="21"/>
      <c r="HU199" s="21"/>
      <c r="HV199" s="21"/>
      <c r="HW199" s="21"/>
      <c r="HX199" s="21"/>
      <c r="HY199" s="21"/>
      <c r="HZ199" s="21"/>
      <c r="IA199" s="21"/>
      <c r="IB199" s="21"/>
      <c r="IC199" s="21"/>
      <c r="ID199" s="21"/>
      <c r="IE199" s="21"/>
      <c r="IF199" s="21"/>
      <c r="IG199" s="21"/>
      <c r="IH199" s="21"/>
      <c r="II199" s="21"/>
      <c r="IJ199" s="21"/>
      <c r="IK199" s="21"/>
      <c r="IL199" s="21"/>
      <c r="IM199" s="21"/>
      <c r="IN199" s="21"/>
      <c r="IO199" s="21"/>
      <c r="IP199" s="21"/>
      <c r="IQ199" s="21"/>
      <c r="IR199" s="21"/>
      <c r="IS199" s="21"/>
      <c r="IT199" s="21"/>
      <c r="IU199" s="21"/>
      <c r="IV199" s="21"/>
      <c r="IW199" s="21"/>
      <c r="IX199" s="21"/>
      <c r="IY199" s="21"/>
      <c r="IZ199" s="21"/>
      <c r="JA199" s="21"/>
      <c r="JB199" s="21"/>
      <c r="JC199" s="21"/>
      <c r="JD199" s="21"/>
      <c r="JE199" s="21"/>
      <c r="JF199" s="21"/>
      <c r="JG199" s="21"/>
      <c r="JH199" s="21"/>
      <c r="JI199" s="21"/>
      <c r="JJ199" s="21"/>
      <c r="JK199" s="21"/>
      <c r="JL199" s="21"/>
      <c r="JM199" s="21"/>
      <c r="JN199" s="21"/>
      <c r="JO199" s="21"/>
      <c r="JP199" s="21"/>
      <c r="JQ199" s="21"/>
      <c r="JR199" s="21"/>
      <c r="JS199" s="21"/>
      <c r="JT199" s="21"/>
      <c r="JU199" s="21"/>
      <c r="JV199" s="21"/>
      <c r="JW199" s="21"/>
      <c r="JX199" s="21"/>
      <c r="JY199" s="21"/>
      <c r="JZ199" s="21"/>
      <c r="KA199" s="21"/>
      <c r="KB199" s="21"/>
      <c r="KC199" s="21"/>
      <c r="KD199" s="21"/>
      <c r="KE199" s="21"/>
      <c r="KF199" s="21"/>
      <c r="KG199" s="21"/>
      <c r="KH199" s="21"/>
      <c r="KI199" s="21"/>
      <c r="KJ199" s="21"/>
      <c r="KK199" s="21"/>
      <c r="KL199" s="21"/>
      <c r="KM199" s="21"/>
      <c r="KN199" s="21"/>
      <c r="KO199" s="21"/>
      <c r="KP199" s="21"/>
      <c r="KQ199" s="21"/>
      <c r="KR199" s="21"/>
      <c r="KS199" s="21"/>
      <c r="KT199" s="21"/>
      <c r="KU199" s="21"/>
      <c r="KV199" s="21"/>
      <c r="KW199" s="21"/>
      <c r="KX199" s="21"/>
      <c r="KY199" s="21"/>
      <c r="KZ199" s="21"/>
      <c r="LA199" s="21"/>
      <c r="LB199" s="21"/>
      <c r="LC199" s="21"/>
      <c r="LD199" s="21"/>
      <c r="LE199" s="21"/>
      <c r="LF199" s="21"/>
      <c r="LG199" s="21"/>
      <c r="LH199" s="21"/>
      <c r="LI199" s="21"/>
      <c r="LJ199" s="21"/>
      <c r="LK199" s="21"/>
      <c r="LL199" s="21"/>
      <c r="LM199" s="21"/>
      <c r="LN199" s="21"/>
      <c r="LO199" s="21"/>
      <c r="LP199" s="21"/>
      <c r="LQ199" s="21"/>
      <c r="LR199" s="21"/>
      <c r="LS199" s="21"/>
      <c r="LT199" s="21"/>
      <c r="LU199" s="21"/>
      <c r="LV199" s="21"/>
      <c r="LW199" s="21"/>
      <c r="LX199" s="21"/>
      <c r="LY199" s="21"/>
      <c r="LZ199" s="21"/>
      <c r="MA199" s="21"/>
      <c r="MB199" s="21"/>
      <c r="MC199" s="21"/>
      <c r="MD199" s="21"/>
      <c r="ME199" s="21"/>
      <c r="MF199" s="21"/>
      <c r="MG199" s="21"/>
      <c r="MH199" s="21"/>
      <c r="MI199" s="21"/>
      <c r="MJ199" s="21"/>
      <c r="MK199" s="21"/>
      <c r="ML199" s="21"/>
      <c r="MM199" s="21"/>
    </row>
    <row r="200" spans="17:351" x14ac:dyDescent="0.25"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21"/>
      <c r="DU200" s="21"/>
      <c r="DV200" s="21"/>
      <c r="DW200" s="21"/>
      <c r="DX200" s="21"/>
      <c r="DY200" s="21"/>
      <c r="DZ200" s="21"/>
      <c r="EA200" s="21"/>
      <c r="EB200" s="21"/>
      <c r="EC200" s="21"/>
      <c r="ED200" s="21"/>
      <c r="EE200" s="21"/>
      <c r="EF200" s="21"/>
      <c r="EG200" s="21"/>
      <c r="EH200" s="21"/>
      <c r="EI200" s="21"/>
      <c r="EJ200" s="21"/>
      <c r="EK200" s="21"/>
      <c r="EL200" s="21"/>
      <c r="EM200" s="21"/>
      <c r="EN200" s="21"/>
      <c r="EO200" s="21"/>
      <c r="EP200" s="21"/>
      <c r="EQ200" s="21"/>
      <c r="ER200" s="21"/>
      <c r="ES200" s="21"/>
      <c r="ET200" s="21"/>
      <c r="EU200" s="21"/>
      <c r="EV200" s="21"/>
      <c r="EW200" s="21"/>
      <c r="EX200" s="21"/>
      <c r="EY200" s="21"/>
      <c r="EZ200" s="21"/>
      <c r="FA200" s="21"/>
      <c r="FB200" s="21"/>
      <c r="FC200" s="21"/>
      <c r="FD200" s="21"/>
      <c r="FE200" s="21"/>
      <c r="FF200" s="21"/>
      <c r="FG200" s="21"/>
      <c r="FH200" s="21"/>
      <c r="FI200" s="21"/>
      <c r="FJ200" s="21"/>
      <c r="FK200" s="21"/>
      <c r="FL200" s="21"/>
      <c r="FM200" s="21"/>
      <c r="FN200" s="21"/>
      <c r="FO200" s="21"/>
      <c r="FP200" s="21"/>
      <c r="FQ200" s="21"/>
      <c r="FR200" s="21"/>
      <c r="FS200" s="21"/>
      <c r="FT200" s="21"/>
      <c r="FU200" s="21"/>
      <c r="FV200" s="21"/>
      <c r="FW200" s="21"/>
      <c r="FX200" s="21"/>
      <c r="FY200" s="21"/>
      <c r="FZ200" s="21"/>
      <c r="GA200" s="21"/>
      <c r="GB200" s="21"/>
      <c r="GC200" s="21"/>
      <c r="GD200" s="21"/>
      <c r="GE200" s="21"/>
      <c r="GF200" s="21"/>
      <c r="GG200" s="21"/>
      <c r="GH200" s="21"/>
      <c r="GI200" s="21"/>
      <c r="GJ200" s="21"/>
      <c r="GK200" s="21"/>
      <c r="GL200" s="21"/>
      <c r="GM200" s="21"/>
      <c r="GN200" s="21"/>
      <c r="GO200" s="21"/>
      <c r="GP200" s="21"/>
      <c r="GQ200" s="21"/>
      <c r="GR200" s="21"/>
      <c r="GS200" s="21"/>
      <c r="GT200" s="21"/>
      <c r="GU200" s="21"/>
      <c r="GV200" s="21"/>
      <c r="GW200" s="21"/>
      <c r="GX200" s="21"/>
      <c r="GY200" s="21"/>
      <c r="GZ200" s="21"/>
      <c r="HA200" s="21"/>
      <c r="HB200" s="21"/>
      <c r="HC200" s="21"/>
      <c r="HD200" s="21"/>
      <c r="HE200" s="21"/>
      <c r="HF200" s="21"/>
      <c r="HG200" s="21"/>
      <c r="HH200" s="21"/>
      <c r="HI200" s="21"/>
      <c r="HJ200" s="21"/>
      <c r="HK200" s="21"/>
      <c r="HL200" s="21"/>
      <c r="HM200" s="21"/>
      <c r="HN200" s="21"/>
      <c r="HO200" s="21"/>
      <c r="HP200" s="21"/>
      <c r="HQ200" s="21"/>
      <c r="HR200" s="21"/>
      <c r="HS200" s="21"/>
      <c r="HT200" s="21"/>
      <c r="HU200" s="21"/>
      <c r="HV200" s="21"/>
      <c r="HW200" s="21"/>
      <c r="HX200" s="21"/>
      <c r="HY200" s="21"/>
      <c r="HZ200" s="21"/>
      <c r="IA200" s="21"/>
      <c r="IB200" s="21"/>
      <c r="IC200" s="21"/>
      <c r="ID200" s="21"/>
      <c r="IE200" s="21"/>
      <c r="IF200" s="21"/>
      <c r="IG200" s="21"/>
      <c r="IH200" s="21"/>
      <c r="II200" s="21"/>
      <c r="IJ200" s="21"/>
      <c r="IK200" s="21"/>
      <c r="IL200" s="21"/>
      <c r="IM200" s="21"/>
      <c r="IN200" s="21"/>
      <c r="IO200" s="21"/>
      <c r="IP200" s="21"/>
      <c r="IQ200" s="21"/>
      <c r="IR200" s="21"/>
      <c r="IS200" s="21"/>
      <c r="IT200" s="21"/>
      <c r="IU200" s="21"/>
      <c r="IV200" s="21"/>
      <c r="IW200" s="21"/>
      <c r="IX200" s="21"/>
      <c r="IY200" s="21"/>
      <c r="IZ200" s="21"/>
      <c r="JA200" s="21"/>
      <c r="JB200" s="21"/>
      <c r="JC200" s="21"/>
      <c r="JD200" s="21"/>
      <c r="JE200" s="21"/>
      <c r="JF200" s="21"/>
      <c r="JG200" s="21"/>
      <c r="JH200" s="21"/>
      <c r="JI200" s="21"/>
      <c r="JJ200" s="21"/>
      <c r="JK200" s="21"/>
      <c r="JL200" s="21"/>
      <c r="JM200" s="21"/>
      <c r="JN200" s="21"/>
      <c r="JO200" s="21"/>
      <c r="JP200" s="21"/>
      <c r="JQ200" s="21"/>
      <c r="JR200" s="21"/>
      <c r="JS200" s="21"/>
      <c r="JT200" s="21"/>
      <c r="JU200" s="21"/>
      <c r="JV200" s="21"/>
      <c r="JW200" s="21"/>
      <c r="JX200" s="21"/>
      <c r="JY200" s="21"/>
      <c r="JZ200" s="21"/>
      <c r="KA200" s="21"/>
      <c r="KB200" s="21"/>
      <c r="KC200" s="21"/>
      <c r="KD200" s="21"/>
      <c r="KE200" s="21"/>
      <c r="KF200" s="21"/>
      <c r="KG200" s="21"/>
      <c r="KH200" s="21"/>
      <c r="KI200" s="21"/>
      <c r="KJ200" s="21"/>
      <c r="KK200" s="21"/>
      <c r="KL200" s="21"/>
      <c r="KM200" s="21"/>
      <c r="KN200" s="21"/>
      <c r="KO200" s="21"/>
      <c r="KP200" s="21"/>
      <c r="KQ200" s="21"/>
      <c r="KR200" s="21"/>
      <c r="KS200" s="21"/>
      <c r="KT200" s="21"/>
      <c r="KU200" s="21"/>
      <c r="KV200" s="21"/>
      <c r="KW200" s="21"/>
      <c r="KX200" s="21"/>
      <c r="KY200" s="21"/>
      <c r="KZ200" s="21"/>
      <c r="LA200" s="21"/>
      <c r="LB200" s="21"/>
      <c r="LC200" s="21"/>
      <c r="LD200" s="21"/>
      <c r="LE200" s="21"/>
      <c r="LF200" s="21"/>
      <c r="LG200" s="21"/>
      <c r="LH200" s="21"/>
      <c r="LI200" s="21"/>
      <c r="LJ200" s="21"/>
      <c r="LK200" s="21"/>
      <c r="LL200" s="21"/>
      <c r="LM200" s="21"/>
      <c r="LN200" s="21"/>
      <c r="LO200" s="21"/>
      <c r="LP200" s="21"/>
      <c r="LQ200" s="21"/>
      <c r="LR200" s="21"/>
      <c r="LS200" s="21"/>
      <c r="LT200" s="21"/>
      <c r="LU200" s="21"/>
      <c r="LV200" s="21"/>
      <c r="LW200" s="21"/>
      <c r="LX200" s="21"/>
      <c r="LY200" s="21"/>
      <c r="LZ200" s="21"/>
      <c r="MA200" s="21"/>
      <c r="MB200" s="21"/>
      <c r="MC200" s="21"/>
      <c r="MD200" s="21"/>
      <c r="ME200" s="21"/>
      <c r="MF200" s="21"/>
      <c r="MG200" s="21"/>
      <c r="MH200" s="21"/>
      <c r="MI200" s="21"/>
      <c r="MJ200" s="21"/>
      <c r="MK200" s="21"/>
      <c r="ML200" s="21"/>
      <c r="MM200" s="21"/>
    </row>
    <row r="201" spans="17:351" x14ac:dyDescent="0.25"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A201" s="21"/>
      <c r="EB201" s="21"/>
      <c r="EC201" s="21"/>
      <c r="ED201" s="21"/>
      <c r="EE201" s="21"/>
      <c r="EF201" s="21"/>
      <c r="EG201" s="21"/>
      <c r="EH201" s="21"/>
      <c r="EI201" s="21"/>
      <c r="EJ201" s="21"/>
      <c r="EK201" s="21"/>
      <c r="EL201" s="21"/>
      <c r="EM201" s="21"/>
      <c r="EN201" s="21"/>
      <c r="EO201" s="21"/>
      <c r="EP201" s="21"/>
      <c r="EQ201" s="21"/>
      <c r="ER201" s="21"/>
      <c r="ES201" s="21"/>
      <c r="ET201" s="21"/>
      <c r="EU201" s="21"/>
      <c r="EV201" s="21"/>
      <c r="EW201" s="21"/>
      <c r="EX201" s="21"/>
      <c r="EY201" s="21"/>
      <c r="EZ201" s="21"/>
      <c r="FA201" s="21"/>
      <c r="FB201" s="21"/>
      <c r="FC201" s="21"/>
      <c r="FD201" s="21"/>
      <c r="FE201" s="21"/>
      <c r="FF201" s="21"/>
      <c r="FG201" s="21"/>
      <c r="FH201" s="21"/>
      <c r="FI201" s="21"/>
      <c r="FJ201" s="21"/>
      <c r="FK201" s="21"/>
      <c r="FL201" s="21"/>
      <c r="FM201" s="21"/>
      <c r="FN201" s="21"/>
      <c r="FO201" s="21"/>
      <c r="FP201" s="21"/>
      <c r="FQ201" s="21"/>
      <c r="FR201" s="21"/>
      <c r="FS201" s="21"/>
      <c r="FT201" s="21"/>
      <c r="FU201" s="21"/>
      <c r="FV201" s="21"/>
      <c r="FW201" s="21"/>
      <c r="FX201" s="21"/>
      <c r="FY201" s="21"/>
      <c r="FZ201" s="21"/>
      <c r="GA201" s="21"/>
      <c r="GB201" s="21"/>
      <c r="GC201" s="21"/>
      <c r="GD201" s="21"/>
      <c r="GE201" s="21"/>
      <c r="GF201" s="21"/>
      <c r="GG201" s="21"/>
      <c r="GH201" s="21"/>
      <c r="GI201" s="21"/>
      <c r="GJ201" s="21"/>
      <c r="GK201" s="21"/>
      <c r="GL201" s="21"/>
      <c r="GM201" s="21"/>
      <c r="GN201" s="21"/>
      <c r="GO201" s="21"/>
      <c r="GP201" s="21"/>
      <c r="GQ201" s="21"/>
      <c r="GR201" s="21"/>
      <c r="GS201" s="21"/>
      <c r="GT201" s="21"/>
      <c r="GU201" s="21"/>
      <c r="GV201" s="21"/>
      <c r="GW201" s="21"/>
      <c r="GX201" s="21"/>
      <c r="GY201" s="21"/>
      <c r="GZ201" s="21"/>
      <c r="HA201" s="21"/>
      <c r="HB201" s="21"/>
      <c r="HC201" s="21"/>
      <c r="HD201" s="21"/>
      <c r="HE201" s="21"/>
      <c r="HF201" s="21"/>
      <c r="HG201" s="21"/>
      <c r="HH201" s="21"/>
      <c r="HI201" s="21"/>
      <c r="HJ201" s="21"/>
      <c r="HK201" s="21"/>
      <c r="HL201" s="21"/>
      <c r="HM201" s="21"/>
      <c r="HN201" s="21"/>
      <c r="HO201" s="21"/>
      <c r="HP201" s="21"/>
      <c r="HQ201" s="21"/>
      <c r="HR201" s="21"/>
      <c r="HS201" s="21"/>
      <c r="HT201" s="21"/>
      <c r="HU201" s="21"/>
      <c r="HV201" s="21"/>
      <c r="HW201" s="21"/>
      <c r="HX201" s="21"/>
      <c r="HY201" s="21"/>
      <c r="HZ201" s="21"/>
      <c r="IA201" s="21"/>
      <c r="IB201" s="21"/>
      <c r="IC201" s="21"/>
      <c r="ID201" s="21"/>
      <c r="IE201" s="21"/>
      <c r="IF201" s="21"/>
      <c r="IG201" s="21"/>
      <c r="IH201" s="21"/>
      <c r="II201" s="21"/>
      <c r="IJ201" s="21"/>
      <c r="IK201" s="21"/>
      <c r="IL201" s="21"/>
      <c r="IM201" s="21"/>
      <c r="IN201" s="21"/>
      <c r="IO201" s="21"/>
      <c r="IP201" s="21"/>
      <c r="IQ201" s="21"/>
      <c r="IR201" s="21"/>
      <c r="IS201" s="21"/>
      <c r="IT201" s="21"/>
      <c r="IU201" s="21"/>
      <c r="IV201" s="21"/>
      <c r="IW201" s="21"/>
      <c r="IX201" s="21"/>
      <c r="IY201" s="21"/>
      <c r="IZ201" s="21"/>
      <c r="JA201" s="21"/>
      <c r="JB201" s="21"/>
      <c r="JC201" s="21"/>
      <c r="JD201" s="21"/>
      <c r="JE201" s="21"/>
      <c r="JF201" s="21"/>
      <c r="JG201" s="21"/>
      <c r="JH201" s="21"/>
      <c r="JI201" s="21"/>
      <c r="JJ201" s="21"/>
      <c r="JK201" s="21"/>
      <c r="JL201" s="21"/>
      <c r="JM201" s="21"/>
      <c r="JN201" s="21"/>
      <c r="JO201" s="21"/>
      <c r="JP201" s="21"/>
      <c r="JQ201" s="21"/>
      <c r="JR201" s="21"/>
      <c r="JS201" s="21"/>
      <c r="JT201" s="21"/>
      <c r="JU201" s="21"/>
      <c r="JV201" s="21"/>
      <c r="JW201" s="21"/>
      <c r="JX201" s="21"/>
      <c r="JY201" s="21"/>
      <c r="JZ201" s="21"/>
      <c r="KA201" s="21"/>
      <c r="KB201" s="21"/>
      <c r="KC201" s="21"/>
      <c r="KD201" s="21"/>
      <c r="KE201" s="21"/>
      <c r="KF201" s="21"/>
      <c r="KG201" s="21"/>
      <c r="KH201" s="21"/>
      <c r="KI201" s="21"/>
      <c r="KJ201" s="21"/>
      <c r="KK201" s="21"/>
      <c r="KL201" s="21"/>
      <c r="KM201" s="21"/>
      <c r="KN201" s="21"/>
      <c r="KO201" s="21"/>
      <c r="KP201" s="21"/>
      <c r="KQ201" s="21"/>
      <c r="KR201" s="21"/>
      <c r="KS201" s="21"/>
      <c r="KT201" s="21"/>
      <c r="KU201" s="21"/>
      <c r="KV201" s="21"/>
      <c r="KW201" s="21"/>
      <c r="KX201" s="21"/>
      <c r="KY201" s="21"/>
      <c r="KZ201" s="21"/>
      <c r="LA201" s="21"/>
      <c r="LB201" s="21"/>
      <c r="LC201" s="21"/>
      <c r="LD201" s="21"/>
      <c r="LE201" s="21"/>
      <c r="LF201" s="21"/>
      <c r="LG201" s="21"/>
      <c r="LH201" s="21"/>
      <c r="LI201" s="21"/>
      <c r="LJ201" s="21"/>
      <c r="LK201" s="21"/>
      <c r="LL201" s="21"/>
      <c r="LM201" s="21"/>
      <c r="LN201" s="21"/>
      <c r="LO201" s="21"/>
      <c r="LP201" s="21"/>
      <c r="LQ201" s="21"/>
      <c r="LR201" s="21"/>
      <c r="LS201" s="21"/>
      <c r="LT201" s="21"/>
      <c r="LU201" s="21"/>
      <c r="LV201" s="21"/>
      <c r="LW201" s="21"/>
      <c r="LX201" s="21"/>
      <c r="LY201" s="21"/>
      <c r="LZ201" s="21"/>
      <c r="MA201" s="21"/>
      <c r="MB201" s="21"/>
      <c r="MC201" s="21"/>
      <c r="MD201" s="21"/>
      <c r="ME201" s="21"/>
      <c r="MF201" s="21"/>
      <c r="MG201" s="21"/>
      <c r="MH201" s="21"/>
      <c r="MI201" s="21"/>
      <c r="MJ201" s="21"/>
      <c r="MK201" s="21"/>
      <c r="ML201" s="21"/>
      <c r="MM201" s="21"/>
    </row>
    <row r="202" spans="17:351" x14ac:dyDescent="0.25"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A202" s="21"/>
      <c r="EB202" s="21"/>
      <c r="EC202" s="21"/>
      <c r="ED202" s="21"/>
      <c r="EE202" s="21"/>
      <c r="EF202" s="21"/>
      <c r="EG202" s="21"/>
      <c r="EH202" s="21"/>
      <c r="EI202" s="21"/>
      <c r="EJ202" s="21"/>
      <c r="EK202" s="21"/>
      <c r="EL202" s="21"/>
      <c r="EM202" s="21"/>
      <c r="EN202" s="21"/>
      <c r="EO202" s="21"/>
      <c r="EP202" s="21"/>
      <c r="EQ202" s="21"/>
      <c r="ER202" s="21"/>
      <c r="ES202" s="21"/>
      <c r="ET202" s="21"/>
      <c r="EU202" s="21"/>
      <c r="EV202" s="21"/>
      <c r="EW202" s="21"/>
      <c r="EX202" s="21"/>
      <c r="EY202" s="21"/>
      <c r="EZ202" s="21"/>
      <c r="FA202" s="21"/>
      <c r="FB202" s="21"/>
      <c r="FC202" s="21"/>
      <c r="FD202" s="21"/>
      <c r="FE202" s="21"/>
      <c r="FF202" s="21"/>
      <c r="FG202" s="21"/>
      <c r="FH202" s="21"/>
      <c r="FI202" s="21"/>
      <c r="FJ202" s="21"/>
      <c r="FK202" s="21"/>
      <c r="FL202" s="21"/>
      <c r="FM202" s="21"/>
      <c r="FN202" s="21"/>
      <c r="FO202" s="21"/>
      <c r="FP202" s="21"/>
      <c r="FQ202" s="21"/>
      <c r="FR202" s="21"/>
      <c r="FS202" s="21"/>
      <c r="FT202" s="21"/>
      <c r="FU202" s="21"/>
      <c r="FV202" s="21"/>
      <c r="FW202" s="21"/>
      <c r="FX202" s="21"/>
      <c r="FY202" s="21"/>
      <c r="FZ202" s="21"/>
      <c r="GA202" s="21"/>
      <c r="GB202" s="21"/>
      <c r="GC202" s="21"/>
      <c r="GD202" s="21"/>
      <c r="GE202" s="21"/>
      <c r="GF202" s="21"/>
      <c r="GG202" s="21"/>
      <c r="GH202" s="21"/>
      <c r="GI202" s="21"/>
      <c r="GJ202" s="21"/>
      <c r="GK202" s="21"/>
      <c r="GL202" s="21"/>
      <c r="GM202" s="21"/>
      <c r="GN202" s="21"/>
      <c r="GO202" s="21"/>
      <c r="GP202" s="21"/>
      <c r="GQ202" s="21"/>
      <c r="GR202" s="21"/>
      <c r="GS202" s="21"/>
      <c r="GT202" s="21"/>
      <c r="GU202" s="21"/>
      <c r="GV202" s="21"/>
      <c r="GW202" s="21"/>
      <c r="GX202" s="21"/>
      <c r="GY202" s="21"/>
      <c r="GZ202" s="21"/>
      <c r="HA202" s="21"/>
      <c r="HB202" s="21"/>
      <c r="HC202" s="21"/>
      <c r="HD202" s="21"/>
      <c r="HE202" s="21"/>
      <c r="HF202" s="21"/>
      <c r="HG202" s="21"/>
      <c r="HH202" s="21"/>
      <c r="HI202" s="21"/>
      <c r="HJ202" s="21"/>
      <c r="HK202" s="21"/>
      <c r="HL202" s="21"/>
      <c r="HM202" s="21"/>
      <c r="HN202" s="21"/>
      <c r="HO202" s="21"/>
      <c r="HP202" s="21"/>
      <c r="HQ202" s="21"/>
      <c r="HR202" s="21"/>
      <c r="HS202" s="21"/>
      <c r="HT202" s="21"/>
      <c r="HU202" s="21"/>
      <c r="HV202" s="21"/>
      <c r="HW202" s="21"/>
      <c r="HX202" s="21"/>
      <c r="HY202" s="21"/>
      <c r="HZ202" s="21"/>
      <c r="IA202" s="21"/>
      <c r="IB202" s="21"/>
      <c r="IC202" s="21"/>
      <c r="ID202" s="21"/>
      <c r="IE202" s="21"/>
      <c r="IF202" s="21"/>
      <c r="IG202" s="21"/>
      <c r="IH202" s="21"/>
      <c r="II202" s="21"/>
      <c r="IJ202" s="21"/>
      <c r="IK202" s="21"/>
      <c r="IL202" s="21"/>
      <c r="IM202" s="21"/>
      <c r="IN202" s="21"/>
      <c r="IO202" s="21"/>
      <c r="IP202" s="21"/>
      <c r="IQ202" s="21"/>
      <c r="IR202" s="21"/>
      <c r="IS202" s="21"/>
      <c r="IT202" s="21"/>
      <c r="IU202" s="21"/>
      <c r="IV202" s="21"/>
      <c r="IW202" s="21"/>
      <c r="IX202" s="21"/>
      <c r="IY202" s="21"/>
      <c r="IZ202" s="21"/>
      <c r="JA202" s="21"/>
      <c r="JB202" s="21"/>
      <c r="JC202" s="21"/>
      <c r="JD202" s="21"/>
      <c r="JE202" s="21"/>
      <c r="JF202" s="21"/>
      <c r="JG202" s="21"/>
      <c r="JH202" s="21"/>
      <c r="JI202" s="21"/>
      <c r="JJ202" s="21"/>
      <c r="JK202" s="21"/>
      <c r="JL202" s="21"/>
      <c r="JM202" s="21"/>
      <c r="JN202" s="21"/>
      <c r="JO202" s="21"/>
      <c r="JP202" s="21"/>
      <c r="JQ202" s="21"/>
      <c r="JR202" s="21"/>
      <c r="JS202" s="21"/>
      <c r="JT202" s="21"/>
      <c r="JU202" s="21"/>
      <c r="JV202" s="21"/>
      <c r="JW202" s="21"/>
      <c r="JX202" s="21"/>
      <c r="JY202" s="21"/>
      <c r="JZ202" s="21"/>
      <c r="KA202" s="21"/>
      <c r="KB202" s="21"/>
      <c r="KC202" s="21"/>
      <c r="KD202" s="21"/>
      <c r="KE202" s="21"/>
      <c r="KF202" s="21"/>
      <c r="KG202" s="21"/>
      <c r="KH202" s="21"/>
      <c r="KI202" s="21"/>
      <c r="KJ202" s="21"/>
      <c r="KK202" s="21"/>
      <c r="KL202" s="21"/>
      <c r="KM202" s="21"/>
      <c r="KN202" s="21"/>
      <c r="KO202" s="21"/>
      <c r="KP202" s="21"/>
      <c r="KQ202" s="21"/>
      <c r="KR202" s="21"/>
      <c r="KS202" s="21"/>
      <c r="KT202" s="21"/>
      <c r="KU202" s="21"/>
      <c r="KV202" s="21"/>
      <c r="KW202" s="21"/>
      <c r="KX202" s="21"/>
      <c r="KY202" s="21"/>
      <c r="KZ202" s="21"/>
      <c r="LA202" s="21"/>
      <c r="LB202" s="21"/>
      <c r="LC202" s="21"/>
      <c r="LD202" s="21"/>
      <c r="LE202" s="21"/>
      <c r="LF202" s="21"/>
      <c r="LG202" s="21"/>
      <c r="LH202" s="21"/>
      <c r="LI202" s="21"/>
      <c r="LJ202" s="21"/>
      <c r="LK202" s="21"/>
      <c r="LL202" s="21"/>
      <c r="LM202" s="21"/>
      <c r="LN202" s="21"/>
      <c r="LO202" s="21"/>
      <c r="LP202" s="21"/>
      <c r="LQ202" s="21"/>
      <c r="LR202" s="21"/>
      <c r="LS202" s="21"/>
      <c r="LT202" s="21"/>
      <c r="LU202" s="21"/>
      <c r="LV202" s="21"/>
      <c r="LW202" s="21"/>
      <c r="LX202" s="21"/>
      <c r="LY202" s="21"/>
      <c r="LZ202" s="21"/>
      <c r="MA202" s="21"/>
      <c r="MB202" s="21"/>
      <c r="MC202" s="21"/>
      <c r="MD202" s="21"/>
      <c r="ME202" s="21"/>
      <c r="MF202" s="21"/>
      <c r="MG202" s="21"/>
      <c r="MH202" s="21"/>
      <c r="MI202" s="21"/>
      <c r="MJ202" s="21"/>
      <c r="MK202" s="21"/>
      <c r="ML202" s="21"/>
      <c r="MM202" s="21"/>
    </row>
    <row r="203" spans="17:351" x14ac:dyDescent="0.25"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21"/>
      <c r="EI203" s="21"/>
      <c r="EJ203" s="21"/>
      <c r="EK203" s="21"/>
      <c r="EL203" s="21"/>
      <c r="EM203" s="21"/>
      <c r="EN203" s="21"/>
      <c r="EO203" s="21"/>
      <c r="EP203" s="21"/>
      <c r="EQ203" s="21"/>
      <c r="ER203" s="21"/>
      <c r="ES203" s="21"/>
      <c r="ET203" s="21"/>
      <c r="EU203" s="21"/>
      <c r="EV203" s="21"/>
      <c r="EW203" s="21"/>
      <c r="EX203" s="21"/>
      <c r="EY203" s="21"/>
      <c r="EZ203" s="21"/>
      <c r="FA203" s="21"/>
      <c r="FB203" s="21"/>
      <c r="FC203" s="21"/>
      <c r="FD203" s="21"/>
      <c r="FE203" s="21"/>
      <c r="FF203" s="21"/>
      <c r="FG203" s="21"/>
      <c r="FH203" s="21"/>
      <c r="FI203" s="21"/>
      <c r="FJ203" s="21"/>
      <c r="FK203" s="21"/>
      <c r="FL203" s="21"/>
      <c r="FM203" s="21"/>
      <c r="FN203" s="21"/>
      <c r="FO203" s="21"/>
      <c r="FP203" s="21"/>
      <c r="FQ203" s="21"/>
      <c r="FR203" s="21"/>
      <c r="FS203" s="21"/>
      <c r="FT203" s="21"/>
      <c r="FU203" s="21"/>
      <c r="FV203" s="21"/>
      <c r="FW203" s="21"/>
      <c r="FX203" s="21"/>
      <c r="FY203" s="21"/>
      <c r="FZ203" s="21"/>
      <c r="GA203" s="21"/>
      <c r="GB203" s="21"/>
      <c r="GC203" s="21"/>
      <c r="GD203" s="21"/>
      <c r="GE203" s="21"/>
      <c r="GF203" s="21"/>
      <c r="GG203" s="21"/>
      <c r="GH203" s="21"/>
      <c r="GI203" s="21"/>
      <c r="GJ203" s="21"/>
      <c r="GK203" s="21"/>
      <c r="GL203" s="21"/>
      <c r="GM203" s="21"/>
      <c r="GN203" s="21"/>
      <c r="GO203" s="21"/>
      <c r="GP203" s="21"/>
      <c r="GQ203" s="21"/>
      <c r="GR203" s="21"/>
      <c r="GS203" s="21"/>
      <c r="GT203" s="21"/>
      <c r="GU203" s="21"/>
      <c r="GV203" s="21"/>
      <c r="GW203" s="21"/>
      <c r="GX203" s="21"/>
      <c r="GY203" s="21"/>
      <c r="GZ203" s="21"/>
      <c r="HA203" s="21"/>
      <c r="HB203" s="21"/>
      <c r="HC203" s="21"/>
      <c r="HD203" s="21"/>
      <c r="HE203" s="21"/>
      <c r="HF203" s="21"/>
      <c r="HG203" s="21"/>
      <c r="HH203" s="21"/>
      <c r="HI203" s="21"/>
      <c r="HJ203" s="21"/>
      <c r="HK203" s="21"/>
      <c r="HL203" s="21"/>
      <c r="HM203" s="21"/>
      <c r="HN203" s="21"/>
      <c r="HO203" s="21"/>
      <c r="HP203" s="21"/>
      <c r="HQ203" s="21"/>
      <c r="HR203" s="21"/>
      <c r="HS203" s="21"/>
      <c r="HT203" s="21"/>
      <c r="HU203" s="21"/>
      <c r="HV203" s="21"/>
      <c r="HW203" s="21"/>
      <c r="HX203" s="21"/>
      <c r="HY203" s="21"/>
      <c r="HZ203" s="21"/>
      <c r="IA203" s="21"/>
      <c r="IB203" s="21"/>
      <c r="IC203" s="21"/>
      <c r="ID203" s="21"/>
      <c r="IE203" s="21"/>
      <c r="IF203" s="21"/>
      <c r="IG203" s="21"/>
      <c r="IH203" s="21"/>
      <c r="II203" s="21"/>
      <c r="IJ203" s="21"/>
      <c r="IK203" s="21"/>
      <c r="IL203" s="21"/>
      <c r="IM203" s="21"/>
      <c r="IN203" s="21"/>
      <c r="IO203" s="21"/>
      <c r="IP203" s="21"/>
      <c r="IQ203" s="21"/>
      <c r="IR203" s="21"/>
      <c r="IS203" s="21"/>
      <c r="IT203" s="21"/>
      <c r="IU203" s="21"/>
      <c r="IV203" s="21"/>
      <c r="IW203" s="21"/>
      <c r="IX203" s="21"/>
      <c r="IY203" s="21"/>
      <c r="IZ203" s="21"/>
      <c r="JA203" s="21"/>
      <c r="JB203" s="21"/>
      <c r="JC203" s="21"/>
      <c r="JD203" s="21"/>
      <c r="JE203" s="21"/>
      <c r="JF203" s="21"/>
      <c r="JG203" s="21"/>
      <c r="JH203" s="21"/>
      <c r="JI203" s="21"/>
      <c r="JJ203" s="21"/>
      <c r="JK203" s="21"/>
      <c r="JL203" s="21"/>
      <c r="JM203" s="21"/>
      <c r="JN203" s="21"/>
      <c r="JO203" s="21"/>
      <c r="JP203" s="21"/>
      <c r="JQ203" s="21"/>
      <c r="JR203" s="21"/>
      <c r="JS203" s="21"/>
      <c r="JT203" s="21"/>
      <c r="JU203" s="21"/>
      <c r="JV203" s="21"/>
      <c r="JW203" s="21"/>
      <c r="JX203" s="21"/>
      <c r="JY203" s="21"/>
      <c r="JZ203" s="21"/>
      <c r="KA203" s="21"/>
      <c r="KB203" s="21"/>
      <c r="KC203" s="21"/>
      <c r="KD203" s="21"/>
      <c r="KE203" s="21"/>
      <c r="KF203" s="21"/>
      <c r="KG203" s="21"/>
      <c r="KH203" s="21"/>
      <c r="KI203" s="21"/>
      <c r="KJ203" s="21"/>
      <c r="KK203" s="21"/>
      <c r="KL203" s="21"/>
      <c r="KM203" s="21"/>
      <c r="KN203" s="21"/>
      <c r="KO203" s="21"/>
      <c r="KP203" s="21"/>
      <c r="KQ203" s="21"/>
      <c r="KR203" s="21"/>
      <c r="KS203" s="21"/>
      <c r="KT203" s="21"/>
      <c r="KU203" s="21"/>
      <c r="KV203" s="21"/>
      <c r="KW203" s="21"/>
      <c r="KX203" s="21"/>
      <c r="KY203" s="21"/>
      <c r="KZ203" s="21"/>
      <c r="LA203" s="21"/>
      <c r="LB203" s="21"/>
      <c r="LC203" s="21"/>
      <c r="LD203" s="21"/>
      <c r="LE203" s="21"/>
      <c r="LF203" s="21"/>
      <c r="LG203" s="21"/>
      <c r="LH203" s="21"/>
      <c r="LI203" s="21"/>
      <c r="LJ203" s="21"/>
      <c r="LK203" s="21"/>
      <c r="LL203" s="21"/>
      <c r="LM203" s="21"/>
      <c r="LN203" s="21"/>
      <c r="LO203" s="21"/>
      <c r="LP203" s="21"/>
      <c r="LQ203" s="21"/>
      <c r="LR203" s="21"/>
      <c r="LS203" s="21"/>
      <c r="LT203" s="21"/>
      <c r="LU203" s="21"/>
      <c r="LV203" s="21"/>
      <c r="LW203" s="21"/>
      <c r="LX203" s="21"/>
      <c r="LY203" s="21"/>
      <c r="LZ203" s="21"/>
      <c r="MA203" s="21"/>
      <c r="MB203" s="21"/>
      <c r="MC203" s="21"/>
      <c r="MD203" s="21"/>
      <c r="ME203" s="21"/>
      <c r="MF203" s="21"/>
      <c r="MG203" s="21"/>
      <c r="MH203" s="21"/>
      <c r="MI203" s="21"/>
      <c r="MJ203" s="21"/>
      <c r="MK203" s="21"/>
      <c r="ML203" s="21"/>
      <c r="MM203" s="21"/>
    </row>
    <row r="204" spans="17:351" x14ac:dyDescent="0.25"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A204" s="21"/>
      <c r="EB204" s="21"/>
      <c r="EC204" s="21"/>
      <c r="ED204" s="21"/>
      <c r="EE204" s="21"/>
      <c r="EF204" s="21"/>
      <c r="EG204" s="21"/>
      <c r="EH204" s="21"/>
      <c r="EI204" s="21"/>
      <c r="EJ204" s="21"/>
      <c r="EK204" s="21"/>
      <c r="EL204" s="21"/>
      <c r="EM204" s="21"/>
      <c r="EN204" s="21"/>
      <c r="EO204" s="21"/>
      <c r="EP204" s="21"/>
      <c r="EQ204" s="21"/>
      <c r="ER204" s="21"/>
      <c r="ES204" s="21"/>
      <c r="ET204" s="21"/>
      <c r="EU204" s="21"/>
      <c r="EV204" s="21"/>
      <c r="EW204" s="21"/>
      <c r="EX204" s="21"/>
      <c r="EY204" s="21"/>
      <c r="EZ204" s="21"/>
      <c r="FA204" s="21"/>
      <c r="FB204" s="21"/>
      <c r="FC204" s="21"/>
      <c r="FD204" s="21"/>
      <c r="FE204" s="21"/>
      <c r="FF204" s="21"/>
      <c r="FG204" s="21"/>
      <c r="FH204" s="21"/>
      <c r="FI204" s="21"/>
      <c r="FJ204" s="21"/>
      <c r="FK204" s="21"/>
      <c r="FL204" s="21"/>
      <c r="FM204" s="21"/>
      <c r="FN204" s="21"/>
      <c r="FO204" s="21"/>
      <c r="FP204" s="21"/>
      <c r="FQ204" s="21"/>
      <c r="FR204" s="21"/>
      <c r="FS204" s="21"/>
      <c r="FT204" s="21"/>
      <c r="FU204" s="21"/>
      <c r="FV204" s="21"/>
      <c r="FW204" s="21"/>
      <c r="FX204" s="21"/>
      <c r="FY204" s="21"/>
      <c r="FZ204" s="21"/>
      <c r="GA204" s="21"/>
      <c r="GB204" s="21"/>
      <c r="GC204" s="21"/>
      <c r="GD204" s="21"/>
      <c r="GE204" s="21"/>
      <c r="GF204" s="21"/>
      <c r="GG204" s="21"/>
      <c r="GH204" s="21"/>
      <c r="GI204" s="21"/>
      <c r="GJ204" s="21"/>
      <c r="GK204" s="21"/>
      <c r="GL204" s="21"/>
      <c r="GM204" s="21"/>
      <c r="GN204" s="21"/>
      <c r="GO204" s="21"/>
      <c r="GP204" s="21"/>
      <c r="GQ204" s="21"/>
      <c r="GR204" s="21"/>
      <c r="GS204" s="21"/>
      <c r="GT204" s="21"/>
      <c r="GU204" s="21"/>
      <c r="GV204" s="21"/>
      <c r="GW204" s="21"/>
      <c r="GX204" s="21"/>
      <c r="GY204" s="21"/>
      <c r="GZ204" s="21"/>
      <c r="HA204" s="21"/>
      <c r="HB204" s="21"/>
      <c r="HC204" s="21"/>
      <c r="HD204" s="21"/>
      <c r="HE204" s="21"/>
      <c r="HF204" s="21"/>
      <c r="HG204" s="21"/>
      <c r="HH204" s="21"/>
      <c r="HI204" s="21"/>
      <c r="HJ204" s="21"/>
      <c r="HK204" s="21"/>
      <c r="HL204" s="21"/>
      <c r="HM204" s="21"/>
      <c r="HN204" s="21"/>
      <c r="HO204" s="21"/>
      <c r="HP204" s="21"/>
      <c r="HQ204" s="21"/>
      <c r="HR204" s="21"/>
      <c r="HS204" s="21"/>
      <c r="HT204" s="21"/>
      <c r="HU204" s="21"/>
      <c r="HV204" s="21"/>
      <c r="HW204" s="21"/>
      <c r="HX204" s="21"/>
      <c r="HY204" s="21"/>
      <c r="HZ204" s="21"/>
      <c r="IA204" s="21"/>
      <c r="IB204" s="21"/>
      <c r="IC204" s="21"/>
      <c r="ID204" s="21"/>
      <c r="IE204" s="21"/>
      <c r="IF204" s="21"/>
      <c r="IG204" s="21"/>
      <c r="IH204" s="21"/>
      <c r="II204" s="21"/>
      <c r="IJ204" s="21"/>
      <c r="IK204" s="21"/>
      <c r="IL204" s="21"/>
      <c r="IM204" s="21"/>
      <c r="IN204" s="21"/>
      <c r="IO204" s="21"/>
      <c r="IP204" s="21"/>
      <c r="IQ204" s="21"/>
      <c r="IR204" s="21"/>
      <c r="IS204" s="21"/>
      <c r="IT204" s="21"/>
      <c r="IU204" s="21"/>
      <c r="IV204" s="21"/>
      <c r="IW204" s="21"/>
      <c r="IX204" s="21"/>
      <c r="IY204" s="21"/>
      <c r="IZ204" s="21"/>
      <c r="JA204" s="21"/>
      <c r="JB204" s="21"/>
      <c r="JC204" s="21"/>
      <c r="JD204" s="21"/>
      <c r="JE204" s="21"/>
      <c r="JF204" s="21"/>
      <c r="JG204" s="21"/>
      <c r="JH204" s="21"/>
      <c r="JI204" s="21"/>
      <c r="JJ204" s="21"/>
      <c r="JK204" s="21"/>
      <c r="JL204" s="21"/>
      <c r="JM204" s="21"/>
      <c r="JN204" s="21"/>
      <c r="JO204" s="21"/>
      <c r="JP204" s="21"/>
      <c r="JQ204" s="21"/>
      <c r="JR204" s="21"/>
      <c r="JS204" s="21"/>
      <c r="JT204" s="21"/>
      <c r="JU204" s="21"/>
      <c r="JV204" s="21"/>
      <c r="JW204" s="21"/>
      <c r="JX204" s="21"/>
      <c r="JY204" s="21"/>
      <c r="JZ204" s="21"/>
      <c r="KA204" s="21"/>
      <c r="KB204" s="21"/>
      <c r="KC204" s="21"/>
      <c r="KD204" s="21"/>
      <c r="KE204" s="21"/>
      <c r="KF204" s="21"/>
      <c r="KG204" s="21"/>
      <c r="KH204" s="21"/>
      <c r="KI204" s="21"/>
      <c r="KJ204" s="21"/>
      <c r="KK204" s="21"/>
      <c r="KL204" s="21"/>
      <c r="KM204" s="21"/>
      <c r="KN204" s="21"/>
      <c r="KO204" s="21"/>
      <c r="KP204" s="21"/>
      <c r="KQ204" s="21"/>
      <c r="KR204" s="21"/>
      <c r="KS204" s="21"/>
      <c r="KT204" s="21"/>
      <c r="KU204" s="21"/>
      <c r="KV204" s="21"/>
      <c r="KW204" s="21"/>
      <c r="KX204" s="21"/>
      <c r="KY204" s="21"/>
      <c r="KZ204" s="21"/>
      <c r="LA204" s="21"/>
      <c r="LB204" s="21"/>
      <c r="LC204" s="21"/>
      <c r="LD204" s="21"/>
      <c r="LE204" s="21"/>
      <c r="LF204" s="21"/>
      <c r="LG204" s="21"/>
      <c r="LH204" s="21"/>
      <c r="LI204" s="21"/>
      <c r="LJ204" s="21"/>
      <c r="LK204" s="21"/>
      <c r="LL204" s="21"/>
      <c r="LM204" s="21"/>
      <c r="LN204" s="21"/>
      <c r="LO204" s="21"/>
      <c r="LP204" s="21"/>
      <c r="LQ204" s="21"/>
      <c r="LR204" s="21"/>
      <c r="LS204" s="21"/>
      <c r="LT204" s="21"/>
      <c r="LU204" s="21"/>
      <c r="LV204" s="21"/>
      <c r="LW204" s="21"/>
      <c r="LX204" s="21"/>
      <c r="LY204" s="21"/>
      <c r="LZ204" s="21"/>
      <c r="MA204" s="21"/>
      <c r="MB204" s="21"/>
      <c r="MC204" s="21"/>
      <c r="MD204" s="21"/>
      <c r="ME204" s="21"/>
      <c r="MF204" s="21"/>
      <c r="MG204" s="21"/>
      <c r="MH204" s="21"/>
      <c r="MI204" s="21"/>
      <c r="MJ204" s="21"/>
      <c r="MK204" s="21"/>
      <c r="ML204" s="21"/>
      <c r="MM204" s="21"/>
    </row>
    <row r="205" spans="17:351" x14ac:dyDescent="0.25"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/>
      <c r="EM205" s="21"/>
      <c r="EN205" s="21"/>
      <c r="EO205" s="21"/>
      <c r="EP205" s="21"/>
      <c r="EQ205" s="21"/>
      <c r="ER205" s="21"/>
      <c r="ES205" s="21"/>
      <c r="ET205" s="21"/>
      <c r="EU205" s="21"/>
      <c r="EV205" s="21"/>
      <c r="EW205" s="21"/>
      <c r="EX205" s="21"/>
      <c r="EY205" s="21"/>
      <c r="EZ205" s="21"/>
      <c r="FA205" s="21"/>
      <c r="FB205" s="21"/>
      <c r="FC205" s="21"/>
      <c r="FD205" s="21"/>
      <c r="FE205" s="21"/>
      <c r="FF205" s="21"/>
      <c r="FG205" s="21"/>
      <c r="FH205" s="21"/>
      <c r="FI205" s="21"/>
      <c r="FJ205" s="21"/>
      <c r="FK205" s="21"/>
      <c r="FL205" s="21"/>
      <c r="FM205" s="21"/>
      <c r="FN205" s="21"/>
      <c r="FO205" s="21"/>
      <c r="FP205" s="21"/>
      <c r="FQ205" s="21"/>
      <c r="FR205" s="21"/>
      <c r="FS205" s="21"/>
      <c r="FT205" s="21"/>
      <c r="FU205" s="21"/>
      <c r="FV205" s="21"/>
      <c r="FW205" s="21"/>
      <c r="FX205" s="21"/>
      <c r="FY205" s="21"/>
      <c r="FZ205" s="21"/>
      <c r="GA205" s="21"/>
      <c r="GB205" s="21"/>
      <c r="GC205" s="21"/>
      <c r="GD205" s="21"/>
      <c r="GE205" s="21"/>
      <c r="GF205" s="21"/>
      <c r="GG205" s="21"/>
      <c r="GH205" s="21"/>
      <c r="GI205" s="21"/>
      <c r="GJ205" s="21"/>
      <c r="GK205" s="21"/>
      <c r="GL205" s="21"/>
      <c r="GM205" s="21"/>
      <c r="GN205" s="21"/>
      <c r="GO205" s="21"/>
      <c r="GP205" s="21"/>
      <c r="GQ205" s="21"/>
      <c r="GR205" s="21"/>
      <c r="GS205" s="21"/>
      <c r="GT205" s="21"/>
      <c r="GU205" s="21"/>
      <c r="GV205" s="21"/>
      <c r="GW205" s="21"/>
      <c r="GX205" s="21"/>
      <c r="GY205" s="21"/>
      <c r="GZ205" s="21"/>
      <c r="HA205" s="21"/>
      <c r="HB205" s="21"/>
      <c r="HC205" s="21"/>
      <c r="HD205" s="21"/>
      <c r="HE205" s="21"/>
      <c r="HF205" s="21"/>
      <c r="HG205" s="21"/>
      <c r="HH205" s="21"/>
      <c r="HI205" s="21"/>
      <c r="HJ205" s="21"/>
      <c r="HK205" s="21"/>
      <c r="HL205" s="21"/>
      <c r="HM205" s="21"/>
      <c r="HN205" s="21"/>
      <c r="HO205" s="21"/>
      <c r="HP205" s="21"/>
      <c r="HQ205" s="21"/>
      <c r="HR205" s="21"/>
      <c r="HS205" s="21"/>
      <c r="HT205" s="21"/>
      <c r="HU205" s="21"/>
      <c r="HV205" s="21"/>
      <c r="HW205" s="21"/>
      <c r="HX205" s="21"/>
      <c r="HY205" s="21"/>
      <c r="HZ205" s="21"/>
      <c r="IA205" s="21"/>
      <c r="IB205" s="21"/>
      <c r="IC205" s="21"/>
      <c r="ID205" s="21"/>
      <c r="IE205" s="21"/>
      <c r="IF205" s="21"/>
      <c r="IG205" s="21"/>
      <c r="IH205" s="21"/>
      <c r="II205" s="21"/>
      <c r="IJ205" s="21"/>
      <c r="IK205" s="21"/>
      <c r="IL205" s="21"/>
      <c r="IM205" s="21"/>
      <c r="IN205" s="21"/>
      <c r="IO205" s="21"/>
      <c r="IP205" s="21"/>
      <c r="IQ205" s="21"/>
      <c r="IR205" s="21"/>
      <c r="IS205" s="21"/>
      <c r="IT205" s="21"/>
      <c r="IU205" s="21"/>
      <c r="IV205" s="21"/>
      <c r="IW205" s="21"/>
      <c r="IX205" s="21"/>
      <c r="IY205" s="21"/>
      <c r="IZ205" s="21"/>
      <c r="JA205" s="21"/>
      <c r="JB205" s="21"/>
      <c r="JC205" s="21"/>
      <c r="JD205" s="21"/>
      <c r="JE205" s="21"/>
      <c r="JF205" s="21"/>
      <c r="JG205" s="21"/>
      <c r="JH205" s="21"/>
      <c r="JI205" s="21"/>
      <c r="JJ205" s="21"/>
      <c r="JK205" s="21"/>
      <c r="JL205" s="21"/>
      <c r="JM205" s="21"/>
      <c r="JN205" s="21"/>
      <c r="JO205" s="21"/>
      <c r="JP205" s="21"/>
      <c r="JQ205" s="21"/>
      <c r="JR205" s="21"/>
      <c r="JS205" s="21"/>
      <c r="JT205" s="21"/>
      <c r="JU205" s="21"/>
      <c r="JV205" s="21"/>
      <c r="JW205" s="21"/>
      <c r="JX205" s="21"/>
      <c r="JY205" s="21"/>
      <c r="JZ205" s="21"/>
      <c r="KA205" s="21"/>
      <c r="KB205" s="21"/>
      <c r="KC205" s="21"/>
      <c r="KD205" s="21"/>
      <c r="KE205" s="21"/>
      <c r="KF205" s="21"/>
      <c r="KG205" s="21"/>
      <c r="KH205" s="21"/>
      <c r="KI205" s="21"/>
      <c r="KJ205" s="21"/>
      <c r="KK205" s="21"/>
      <c r="KL205" s="21"/>
      <c r="KM205" s="21"/>
      <c r="KN205" s="21"/>
      <c r="KO205" s="21"/>
      <c r="KP205" s="21"/>
      <c r="KQ205" s="21"/>
      <c r="KR205" s="21"/>
      <c r="KS205" s="21"/>
      <c r="KT205" s="21"/>
      <c r="KU205" s="21"/>
      <c r="KV205" s="21"/>
      <c r="KW205" s="21"/>
      <c r="KX205" s="21"/>
      <c r="KY205" s="21"/>
      <c r="KZ205" s="21"/>
      <c r="LA205" s="21"/>
      <c r="LB205" s="21"/>
      <c r="LC205" s="21"/>
      <c r="LD205" s="21"/>
      <c r="LE205" s="21"/>
      <c r="LF205" s="21"/>
      <c r="LG205" s="21"/>
      <c r="LH205" s="21"/>
      <c r="LI205" s="21"/>
      <c r="LJ205" s="21"/>
      <c r="LK205" s="21"/>
      <c r="LL205" s="21"/>
      <c r="LM205" s="21"/>
      <c r="LN205" s="21"/>
      <c r="LO205" s="21"/>
      <c r="LP205" s="21"/>
      <c r="LQ205" s="21"/>
      <c r="LR205" s="21"/>
      <c r="LS205" s="21"/>
      <c r="LT205" s="21"/>
      <c r="LU205" s="21"/>
      <c r="LV205" s="21"/>
      <c r="LW205" s="21"/>
      <c r="LX205" s="21"/>
      <c r="LY205" s="21"/>
      <c r="LZ205" s="21"/>
      <c r="MA205" s="21"/>
      <c r="MB205" s="21"/>
      <c r="MC205" s="21"/>
      <c r="MD205" s="21"/>
      <c r="ME205" s="21"/>
      <c r="MF205" s="21"/>
      <c r="MG205" s="21"/>
      <c r="MH205" s="21"/>
      <c r="MI205" s="21"/>
      <c r="MJ205" s="21"/>
      <c r="MK205" s="21"/>
      <c r="ML205" s="21"/>
      <c r="MM205" s="21"/>
    </row>
    <row r="206" spans="17:351" x14ac:dyDescent="0.25"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A206" s="21"/>
      <c r="EB206" s="21"/>
      <c r="EC206" s="21"/>
      <c r="ED206" s="21"/>
      <c r="EE206" s="21"/>
      <c r="EF206" s="21"/>
      <c r="EG206" s="21"/>
      <c r="EH206" s="21"/>
      <c r="EI206" s="21"/>
      <c r="EJ206" s="21"/>
      <c r="EK206" s="21"/>
      <c r="EL206" s="21"/>
      <c r="EM206" s="21"/>
      <c r="EN206" s="21"/>
      <c r="EO206" s="21"/>
      <c r="EP206" s="21"/>
      <c r="EQ206" s="21"/>
      <c r="ER206" s="21"/>
      <c r="ES206" s="21"/>
      <c r="ET206" s="21"/>
      <c r="EU206" s="21"/>
      <c r="EV206" s="21"/>
      <c r="EW206" s="21"/>
      <c r="EX206" s="21"/>
      <c r="EY206" s="21"/>
      <c r="EZ206" s="21"/>
      <c r="FA206" s="21"/>
      <c r="FB206" s="21"/>
      <c r="FC206" s="21"/>
      <c r="FD206" s="21"/>
      <c r="FE206" s="21"/>
      <c r="FF206" s="21"/>
      <c r="FG206" s="21"/>
      <c r="FH206" s="21"/>
      <c r="FI206" s="21"/>
      <c r="FJ206" s="21"/>
      <c r="FK206" s="21"/>
      <c r="FL206" s="21"/>
      <c r="FM206" s="21"/>
      <c r="FN206" s="21"/>
      <c r="FO206" s="21"/>
      <c r="FP206" s="21"/>
      <c r="FQ206" s="21"/>
      <c r="FR206" s="21"/>
      <c r="FS206" s="21"/>
      <c r="FT206" s="21"/>
      <c r="FU206" s="21"/>
      <c r="FV206" s="21"/>
      <c r="FW206" s="21"/>
      <c r="FX206" s="21"/>
      <c r="FY206" s="21"/>
      <c r="FZ206" s="21"/>
      <c r="GA206" s="21"/>
      <c r="GB206" s="21"/>
      <c r="GC206" s="21"/>
      <c r="GD206" s="21"/>
      <c r="GE206" s="21"/>
      <c r="GF206" s="21"/>
      <c r="GG206" s="21"/>
      <c r="GH206" s="21"/>
      <c r="GI206" s="21"/>
      <c r="GJ206" s="21"/>
      <c r="GK206" s="21"/>
      <c r="GL206" s="21"/>
      <c r="GM206" s="21"/>
      <c r="GN206" s="21"/>
      <c r="GO206" s="21"/>
      <c r="GP206" s="21"/>
      <c r="GQ206" s="21"/>
      <c r="GR206" s="21"/>
      <c r="GS206" s="21"/>
      <c r="GT206" s="21"/>
      <c r="GU206" s="21"/>
      <c r="GV206" s="21"/>
      <c r="GW206" s="21"/>
      <c r="GX206" s="21"/>
      <c r="GY206" s="21"/>
      <c r="GZ206" s="21"/>
      <c r="HA206" s="21"/>
      <c r="HB206" s="21"/>
      <c r="HC206" s="21"/>
      <c r="HD206" s="21"/>
      <c r="HE206" s="21"/>
      <c r="HF206" s="21"/>
      <c r="HG206" s="21"/>
      <c r="HH206" s="21"/>
      <c r="HI206" s="21"/>
      <c r="HJ206" s="21"/>
      <c r="HK206" s="21"/>
      <c r="HL206" s="21"/>
      <c r="HM206" s="21"/>
      <c r="HN206" s="21"/>
      <c r="HO206" s="21"/>
      <c r="HP206" s="21"/>
      <c r="HQ206" s="21"/>
      <c r="HR206" s="21"/>
      <c r="HS206" s="21"/>
      <c r="HT206" s="21"/>
      <c r="HU206" s="21"/>
      <c r="HV206" s="21"/>
      <c r="HW206" s="21"/>
      <c r="HX206" s="21"/>
      <c r="HY206" s="21"/>
      <c r="HZ206" s="21"/>
      <c r="IA206" s="21"/>
      <c r="IB206" s="21"/>
      <c r="IC206" s="21"/>
      <c r="ID206" s="21"/>
      <c r="IE206" s="21"/>
      <c r="IF206" s="21"/>
      <c r="IG206" s="21"/>
      <c r="IH206" s="21"/>
      <c r="II206" s="21"/>
      <c r="IJ206" s="21"/>
      <c r="IK206" s="21"/>
      <c r="IL206" s="21"/>
      <c r="IM206" s="21"/>
      <c r="IN206" s="21"/>
      <c r="IO206" s="21"/>
      <c r="IP206" s="21"/>
      <c r="IQ206" s="21"/>
      <c r="IR206" s="21"/>
      <c r="IS206" s="21"/>
      <c r="IT206" s="21"/>
      <c r="IU206" s="21"/>
      <c r="IV206" s="21"/>
      <c r="IW206" s="21"/>
      <c r="IX206" s="21"/>
      <c r="IY206" s="21"/>
      <c r="IZ206" s="21"/>
      <c r="JA206" s="21"/>
      <c r="JB206" s="21"/>
      <c r="JC206" s="21"/>
      <c r="JD206" s="21"/>
      <c r="JE206" s="21"/>
      <c r="JF206" s="21"/>
      <c r="JG206" s="21"/>
      <c r="JH206" s="21"/>
      <c r="JI206" s="21"/>
      <c r="JJ206" s="21"/>
      <c r="JK206" s="21"/>
      <c r="JL206" s="21"/>
      <c r="JM206" s="21"/>
      <c r="JN206" s="21"/>
      <c r="JO206" s="21"/>
      <c r="JP206" s="21"/>
      <c r="JQ206" s="21"/>
      <c r="JR206" s="21"/>
      <c r="JS206" s="21"/>
      <c r="JT206" s="21"/>
      <c r="JU206" s="21"/>
      <c r="JV206" s="21"/>
      <c r="JW206" s="21"/>
      <c r="JX206" s="21"/>
      <c r="JY206" s="21"/>
      <c r="JZ206" s="21"/>
      <c r="KA206" s="21"/>
      <c r="KB206" s="21"/>
      <c r="KC206" s="21"/>
      <c r="KD206" s="21"/>
      <c r="KE206" s="21"/>
      <c r="KF206" s="21"/>
      <c r="KG206" s="21"/>
      <c r="KH206" s="21"/>
      <c r="KI206" s="21"/>
      <c r="KJ206" s="21"/>
      <c r="KK206" s="21"/>
      <c r="KL206" s="21"/>
      <c r="KM206" s="21"/>
      <c r="KN206" s="21"/>
      <c r="KO206" s="21"/>
      <c r="KP206" s="21"/>
      <c r="KQ206" s="21"/>
      <c r="KR206" s="21"/>
      <c r="KS206" s="21"/>
      <c r="KT206" s="21"/>
      <c r="KU206" s="21"/>
      <c r="KV206" s="21"/>
      <c r="KW206" s="21"/>
      <c r="KX206" s="21"/>
      <c r="KY206" s="21"/>
      <c r="KZ206" s="21"/>
      <c r="LA206" s="21"/>
      <c r="LB206" s="21"/>
      <c r="LC206" s="21"/>
      <c r="LD206" s="21"/>
      <c r="LE206" s="21"/>
      <c r="LF206" s="21"/>
      <c r="LG206" s="21"/>
      <c r="LH206" s="21"/>
      <c r="LI206" s="21"/>
      <c r="LJ206" s="21"/>
      <c r="LK206" s="21"/>
      <c r="LL206" s="21"/>
      <c r="LM206" s="21"/>
      <c r="LN206" s="21"/>
      <c r="LO206" s="21"/>
      <c r="LP206" s="21"/>
      <c r="LQ206" s="21"/>
      <c r="LR206" s="21"/>
      <c r="LS206" s="21"/>
      <c r="LT206" s="21"/>
      <c r="LU206" s="21"/>
      <c r="LV206" s="21"/>
      <c r="LW206" s="21"/>
      <c r="LX206" s="21"/>
      <c r="LY206" s="21"/>
      <c r="LZ206" s="21"/>
      <c r="MA206" s="21"/>
      <c r="MB206" s="21"/>
      <c r="MC206" s="21"/>
      <c r="MD206" s="21"/>
      <c r="ME206" s="21"/>
      <c r="MF206" s="21"/>
      <c r="MG206" s="21"/>
      <c r="MH206" s="21"/>
      <c r="MI206" s="21"/>
      <c r="MJ206" s="21"/>
      <c r="MK206" s="21"/>
      <c r="ML206" s="21"/>
      <c r="MM206" s="21"/>
    </row>
    <row r="207" spans="17:351" x14ac:dyDescent="0.25"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/>
      <c r="EM207" s="21"/>
      <c r="EN207" s="21"/>
      <c r="EO207" s="21"/>
      <c r="EP207" s="21"/>
      <c r="EQ207" s="21"/>
      <c r="ER207" s="21"/>
      <c r="ES207" s="21"/>
      <c r="ET207" s="21"/>
      <c r="EU207" s="21"/>
      <c r="EV207" s="21"/>
      <c r="EW207" s="21"/>
      <c r="EX207" s="21"/>
      <c r="EY207" s="21"/>
      <c r="EZ207" s="21"/>
      <c r="FA207" s="21"/>
      <c r="FB207" s="21"/>
      <c r="FC207" s="21"/>
      <c r="FD207" s="21"/>
      <c r="FE207" s="21"/>
      <c r="FF207" s="21"/>
      <c r="FG207" s="21"/>
      <c r="FH207" s="21"/>
      <c r="FI207" s="21"/>
      <c r="FJ207" s="21"/>
      <c r="FK207" s="21"/>
      <c r="FL207" s="21"/>
      <c r="FM207" s="21"/>
      <c r="FN207" s="21"/>
      <c r="FO207" s="21"/>
      <c r="FP207" s="21"/>
      <c r="FQ207" s="21"/>
      <c r="FR207" s="21"/>
      <c r="FS207" s="21"/>
      <c r="FT207" s="21"/>
      <c r="FU207" s="21"/>
      <c r="FV207" s="21"/>
      <c r="FW207" s="21"/>
      <c r="FX207" s="21"/>
      <c r="FY207" s="21"/>
      <c r="FZ207" s="21"/>
      <c r="GA207" s="21"/>
      <c r="GB207" s="21"/>
      <c r="GC207" s="21"/>
      <c r="GD207" s="21"/>
      <c r="GE207" s="21"/>
      <c r="GF207" s="21"/>
      <c r="GG207" s="21"/>
      <c r="GH207" s="21"/>
      <c r="GI207" s="21"/>
      <c r="GJ207" s="21"/>
      <c r="GK207" s="21"/>
      <c r="GL207" s="21"/>
      <c r="GM207" s="21"/>
      <c r="GN207" s="21"/>
      <c r="GO207" s="21"/>
      <c r="GP207" s="21"/>
      <c r="GQ207" s="21"/>
      <c r="GR207" s="21"/>
      <c r="GS207" s="21"/>
      <c r="GT207" s="21"/>
      <c r="GU207" s="21"/>
      <c r="GV207" s="21"/>
      <c r="GW207" s="21"/>
      <c r="GX207" s="21"/>
      <c r="GY207" s="21"/>
      <c r="GZ207" s="21"/>
      <c r="HA207" s="21"/>
      <c r="HB207" s="21"/>
      <c r="HC207" s="21"/>
      <c r="HD207" s="21"/>
      <c r="HE207" s="21"/>
      <c r="HF207" s="21"/>
      <c r="HG207" s="21"/>
      <c r="HH207" s="21"/>
      <c r="HI207" s="21"/>
      <c r="HJ207" s="21"/>
      <c r="HK207" s="21"/>
      <c r="HL207" s="21"/>
      <c r="HM207" s="21"/>
      <c r="HN207" s="21"/>
      <c r="HO207" s="21"/>
      <c r="HP207" s="21"/>
      <c r="HQ207" s="21"/>
      <c r="HR207" s="21"/>
      <c r="HS207" s="21"/>
      <c r="HT207" s="21"/>
      <c r="HU207" s="21"/>
      <c r="HV207" s="21"/>
      <c r="HW207" s="21"/>
      <c r="HX207" s="21"/>
      <c r="HY207" s="21"/>
      <c r="HZ207" s="21"/>
      <c r="IA207" s="21"/>
      <c r="IB207" s="21"/>
      <c r="IC207" s="21"/>
      <c r="ID207" s="21"/>
      <c r="IE207" s="21"/>
      <c r="IF207" s="21"/>
      <c r="IG207" s="21"/>
      <c r="IH207" s="21"/>
      <c r="II207" s="21"/>
      <c r="IJ207" s="21"/>
      <c r="IK207" s="21"/>
      <c r="IL207" s="21"/>
      <c r="IM207" s="21"/>
      <c r="IN207" s="21"/>
      <c r="IO207" s="21"/>
      <c r="IP207" s="21"/>
      <c r="IQ207" s="21"/>
      <c r="IR207" s="21"/>
      <c r="IS207" s="21"/>
      <c r="IT207" s="21"/>
      <c r="IU207" s="21"/>
      <c r="IV207" s="21"/>
      <c r="IW207" s="21"/>
      <c r="IX207" s="21"/>
      <c r="IY207" s="21"/>
      <c r="IZ207" s="21"/>
      <c r="JA207" s="21"/>
      <c r="JB207" s="21"/>
      <c r="JC207" s="21"/>
      <c r="JD207" s="21"/>
      <c r="JE207" s="21"/>
      <c r="JF207" s="21"/>
      <c r="JG207" s="21"/>
      <c r="JH207" s="21"/>
      <c r="JI207" s="21"/>
      <c r="JJ207" s="21"/>
      <c r="JK207" s="21"/>
      <c r="JL207" s="21"/>
      <c r="JM207" s="21"/>
      <c r="JN207" s="21"/>
      <c r="JO207" s="21"/>
      <c r="JP207" s="21"/>
      <c r="JQ207" s="21"/>
      <c r="JR207" s="21"/>
      <c r="JS207" s="21"/>
      <c r="JT207" s="21"/>
      <c r="JU207" s="21"/>
      <c r="JV207" s="21"/>
      <c r="JW207" s="21"/>
      <c r="JX207" s="21"/>
      <c r="JY207" s="21"/>
      <c r="JZ207" s="21"/>
      <c r="KA207" s="21"/>
      <c r="KB207" s="21"/>
      <c r="KC207" s="21"/>
      <c r="KD207" s="21"/>
      <c r="KE207" s="21"/>
      <c r="KF207" s="21"/>
      <c r="KG207" s="21"/>
      <c r="KH207" s="21"/>
      <c r="KI207" s="21"/>
      <c r="KJ207" s="21"/>
      <c r="KK207" s="21"/>
      <c r="KL207" s="21"/>
      <c r="KM207" s="21"/>
      <c r="KN207" s="21"/>
      <c r="KO207" s="21"/>
      <c r="KP207" s="21"/>
      <c r="KQ207" s="21"/>
      <c r="KR207" s="21"/>
      <c r="KS207" s="21"/>
      <c r="KT207" s="21"/>
      <c r="KU207" s="21"/>
      <c r="KV207" s="21"/>
      <c r="KW207" s="21"/>
      <c r="KX207" s="21"/>
      <c r="KY207" s="21"/>
      <c r="KZ207" s="21"/>
      <c r="LA207" s="21"/>
      <c r="LB207" s="21"/>
      <c r="LC207" s="21"/>
      <c r="LD207" s="21"/>
      <c r="LE207" s="21"/>
      <c r="LF207" s="21"/>
      <c r="LG207" s="21"/>
      <c r="LH207" s="21"/>
      <c r="LI207" s="21"/>
      <c r="LJ207" s="21"/>
      <c r="LK207" s="21"/>
      <c r="LL207" s="21"/>
      <c r="LM207" s="21"/>
      <c r="LN207" s="21"/>
      <c r="LO207" s="21"/>
      <c r="LP207" s="21"/>
      <c r="LQ207" s="21"/>
      <c r="LR207" s="21"/>
      <c r="LS207" s="21"/>
      <c r="LT207" s="21"/>
      <c r="LU207" s="21"/>
      <c r="LV207" s="21"/>
      <c r="LW207" s="21"/>
      <c r="LX207" s="21"/>
      <c r="LY207" s="21"/>
      <c r="LZ207" s="21"/>
      <c r="MA207" s="21"/>
      <c r="MB207" s="21"/>
      <c r="MC207" s="21"/>
      <c r="MD207" s="21"/>
      <c r="ME207" s="21"/>
      <c r="MF207" s="21"/>
      <c r="MG207" s="21"/>
      <c r="MH207" s="21"/>
      <c r="MI207" s="21"/>
      <c r="MJ207" s="21"/>
      <c r="MK207" s="21"/>
      <c r="ML207" s="21"/>
      <c r="MM207" s="21"/>
    </row>
    <row r="208" spans="17:351" x14ac:dyDescent="0.25"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  <c r="EU208" s="21"/>
      <c r="EV208" s="21"/>
      <c r="EW208" s="21"/>
      <c r="EX208" s="21"/>
      <c r="EY208" s="21"/>
      <c r="EZ208" s="21"/>
      <c r="FA208" s="21"/>
      <c r="FB208" s="21"/>
      <c r="FC208" s="21"/>
      <c r="FD208" s="21"/>
      <c r="FE208" s="21"/>
      <c r="FF208" s="21"/>
      <c r="FG208" s="21"/>
      <c r="FH208" s="21"/>
      <c r="FI208" s="21"/>
      <c r="FJ208" s="21"/>
      <c r="FK208" s="21"/>
      <c r="FL208" s="21"/>
      <c r="FM208" s="21"/>
      <c r="FN208" s="21"/>
      <c r="FO208" s="21"/>
      <c r="FP208" s="21"/>
      <c r="FQ208" s="21"/>
      <c r="FR208" s="21"/>
      <c r="FS208" s="21"/>
      <c r="FT208" s="21"/>
      <c r="FU208" s="21"/>
      <c r="FV208" s="21"/>
      <c r="FW208" s="21"/>
      <c r="FX208" s="21"/>
      <c r="FY208" s="21"/>
      <c r="FZ208" s="21"/>
      <c r="GA208" s="21"/>
      <c r="GB208" s="21"/>
      <c r="GC208" s="21"/>
      <c r="GD208" s="21"/>
      <c r="GE208" s="21"/>
      <c r="GF208" s="21"/>
      <c r="GG208" s="21"/>
      <c r="GH208" s="21"/>
      <c r="GI208" s="21"/>
      <c r="GJ208" s="21"/>
      <c r="GK208" s="21"/>
      <c r="GL208" s="21"/>
      <c r="GM208" s="21"/>
      <c r="GN208" s="21"/>
      <c r="GO208" s="21"/>
      <c r="GP208" s="21"/>
      <c r="GQ208" s="21"/>
      <c r="GR208" s="21"/>
      <c r="GS208" s="21"/>
      <c r="GT208" s="21"/>
      <c r="GU208" s="21"/>
      <c r="GV208" s="21"/>
      <c r="GW208" s="21"/>
      <c r="GX208" s="21"/>
      <c r="GY208" s="21"/>
      <c r="GZ208" s="21"/>
      <c r="HA208" s="21"/>
      <c r="HB208" s="21"/>
      <c r="HC208" s="21"/>
      <c r="HD208" s="21"/>
      <c r="HE208" s="21"/>
      <c r="HF208" s="21"/>
      <c r="HG208" s="21"/>
      <c r="HH208" s="21"/>
      <c r="HI208" s="21"/>
      <c r="HJ208" s="21"/>
      <c r="HK208" s="21"/>
      <c r="HL208" s="21"/>
      <c r="HM208" s="21"/>
      <c r="HN208" s="21"/>
      <c r="HO208" s="21"/>
      <c r="HP208" s="21"/>
      <c r="HQ208" s="21"/>
      <c r="HR208" s="21"/>
      <c r="HS208" s="21"/>
      <c r="HT208" s="21"/>
      <c r="HU208" s="21"/>
      <c r="HV208" s="21"/>
      <c r="HW208" s="21"/>
      <c r="HX208" s="21"/>
      <c r="HY208" s="21"/>
      <c r="HZ208" s="21"/>
      <c r="IA208" s="21"/>
      <c r="IB208" s="21"/>
      <c r="IC208" s="21"/>
      <c r="ID208" s="21"/>
      <c r="IE208" s="21"/>
      <c r="IF208" s="21"/>
      <c r="IG208" s="21"/>
      <c r="IH208" s="21"/>
      <c r="II208" s="21"/>
      <c r="IJ208" s="21"/>
      <c r="IK208" s="21"/>
      <c r="IL208" s="21"/>
      <c r="IM208" s="21"/>
      <c r="IN208" s="21"/>
      <c r="IO208" s="21"/>
      <c r="IP208" s="21"/>
      <c r="IQ208" s="21"/>
      <c r="IR208" s="21"/>
      <c r="IS208" s="21"/>
      <c r="IT208" s="21"/>
      <c r="IU208" s="21"/>
      <c r="IV208" s="21"/>
      <c r="IW208" s="21"/>
      <c r="IX208" s="21"/>
      <c r="IY208" s="21"/>
      <c r="IZ208" s="21"/>
      <c r="JA208" s="21"/>
      <c r="JB208" s="21"/>
      <c r="JC208" s="21"/>
      <c r="JD208" s="21"/>
      <c r="JE208" s="21"/>
      <c r="JF208" s="21"/>
      <c r="JG208" s="21"/>
      <c r="JH208" s="21"/>
      <c r="JI208" s="21"/>
      <c r="JJ208" s="21"/>
      <c r="JK208" s="21"/>
      <c r="JL208" s="21"/>
      <c r="JM208" s="21"/>
      <c r="JN208" s="21"/>
      <c r="JO208" s="21"/>
      <c r="JP208" s="21"/>
      <c r="JQ208" s="21"/>
      <c r="JR208" s="21"/>
      <c r="JS208" s="21"/>
      <c r="JT208" s="21"/>
      <c r="JU208" s="21"/>
      <c r="JV208" s="21"/>
      <c r="JW208" s="21"/>
      <c r="JX208" s="21"/>
      <c r="JY208" s="21"/>
      <c r="JZ208" s="21"/>
      <c r="KA208" s="21"/>
      <c r="KB208" s="21"/>
      <c r="KC208" s="21"/>
      <c r="KD208" s="21"/>
      <c r="KE208" s="21"/>
      <c r="KF208" s="21"/>
      <c r="KG208" s="21"/>
      <c r="KH208" s="21"/>
      <c r="KI208" s="21"/>
      <c r="KJ208" s="21"/>
      <c r="KK208" s="21"/>
      <c r="KL208" s="21"/>
      <c r="KM208" s="21"/>
      <c r="KN208" s="21"/>
      <c r="KO208" s="21"/>
      <c r="KP208" s="21"/>
      <c r="KQ208" s="21"/>
      <c r="KR208" s="21"/>
      <c r="KS208" s="21"/>
      <c r="KT208" s="21"/>
      <c r="KU208" s="21"/>
      <c r="KV208" s="21"/>
      <c r="KW208" s="21"/>
      <c r="KX208" s="21"/>
      <c r="KY208" s="21"/>
      <c r="KZ208" s="21"/>
      <c r="LA208" s="21"/>
      <c r="LB208" s="21"/>
      <c r="LC208" s="21"/>
      <c r="LD208" s="21"/>
      <c r="LE208" s="21"/>
      <c r="LF208" s="21"/>
      <c r="LG208" s="21"/>
      <c r="LH208" s="21"/>
      <c r="LI208" s="21"/>
      <c r="LJ208" s="21"/>
      <c r="LK208" s="21"/>
      <c r="LL208" s="21"/>
      <c r="LM208" s="21"/>
      <c r="LN208" s="21"/>
      <c r="LO208" s="21"/>
      <c r="LP208" s="21"/>
      <c r="LQ208" s="21"/>
      <c r="LR208" s="21"/>
      <c r="LS208" s="21"/>
      <c r="LT208" s="21"/>
      <c r="LU208" s="21"/>
      <c r="LV208" s="21"/>
      <c r="LW208" s="21"/>
      <c r="LX208" s="21"/>
      <c r="LY208" s="21"/>
      <c r="LZ208" s="21"/>
      <c r="MA208" s="21"/>
      <c r="MB208" s="21"/>
      <c r="MC208" s="21"/>
      <c r="MD208" s="21"/>
      <c r="ME208" s="21"/>
      <c r="MF208" s="21"/>
      <c r="MG208" s="21"/>
      <c r="MH208" s="21"/>
      <c r="MI208" s="21"/>
      <c r="MJ208" s="21"/>
      <c r="MK208" s="21"/>
      <c r="ML208" s="21"/>
      <c r="MM208" s="21"/>
    </row>
    <row r="209" spans="17:351" x14ac:dyDescent="0.25"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21"/>
      <c r="EI209" s="21"/>
      <c r="EJ209" s="21"/>
      <c r="EK209" s="21"/>
      <c r="EL209" s="21"/>
      <c r="EM209" s="21"/>
      <c r="EN209" s="21"/>
      <c r="EO209" s="21"/>
      <c r="EP209" s="21"/>
      <c r="EQ209" s="21"/>
      <c r="ER209" s="21"/>
      <c r="ES209" s="21"/>
      <c r="ET209" s="21"/>
      <c r="EU209" s="21"/>
      <c r="EV209" s="21"/>
      <c r="EW209" s="21"/>
      <c r="EX209" s="21"/>
      <c r="EY209" s="21"/>
      <c r="EZ209" s="21"/>
      <c r="FA209" s="21"/>
      <c r="FB209" s="21"/>
      <c r="FC209" s="21"/>
      <c r="FD209" s="21"/>
      <c r="FE209" s="21"/>
      <c r="FF209" s="21"/>
      <c r="FG209" s="21"/>
      <c r="FH209" s="21"/>
      <c r="FI209" s="21"/>
      <c r="FJ209" s="21"/>
      <c r="FK209" s="21"/>
      <c r="FL209" s="21"/>
      <c r="FM209" s="21"/>
      <c r="FN209" s="21"/>
      <c r="FO209" s="21"/>
      <c r="FP209" s="21"/>
      <c r="FQ209" s="21"/>
      <c r="FR209" s="21"/>
      <c r="FS209" s="21"/>
      <c r="FT209" s="21"/>
      <c r="FU209" s="21"/>
      <c r="FV209" s="21"/>
      <c r="FW209" s="21"/>
      <c r="FX209" s="21"/>
      <c r="FY209" s="21"/>
      <c r="FZ209" s="21"/>
      <c r="GA209" s="21"/>
      <c r="GB209" s="21"/>
      <c r="GC209" s="21"/>
      <c r="GD209" s="21"/>
      <c r="GE209" s="21"/>
      <c r="GF209" s="21"/>
      <c r="GG209" s="21"/>
      <c r="GH209" s="21"/>
      <c r="GI209" s="21"/>
      <c r="GJ209" s="21"/>
      <c r="GK209" s="21"/>
      <c r="GL209" s="21"/>
      <c r="GM209" s="21"/>
      <c r="GN209" s="21"/>
      <c r="GO209" s="21"/>
      <c r="GP209" s="21"/>
      <c r="GQ209" s="21"/>
      <c r="GR209" s="21"/>
      <c r="GS209" s="21"/>
      <c r="GT209" s="21"/>
      <c r="GU209" s="21"/>
      <c r="GV209" s="21"/>
      <c r="GW209" s="21"/>
      <c r="GX209" s="21"/>
      <c r="GY209" s="21"/>
      <c r="GZ209" s="21"/>
      <c r="HA209" s="21"/>
      <c r="HB209" s="21"/>
      <c r="HC209" s="21"/>
      <c r="HD209" s="21"/>
      <c r="HE209" s="21"/>
      <c r="HF209" s="21"/>
      <c r="HG209" s="21"/>
      <c r="HH209" s="21"/>
      <c r="HI209" s="21"/>
      <c r="HJ209" s="21"/>
      <c r="HK209" s="21"/>
      <c r="HL209" s="21"/>
      <c r="HM209" s="21"/>
      <c r="HN209" s="21"/>
      <c r="HO209" s="21"/>
      <c r="HP209" s="21"/>
      <c r="HQ209" s="21"/>
      <c r="HR209" s="21"/>
      <c r="HS209" s="21"/>
      <c r="HT209" s="21"/>
      <c r="HU209" s="21"/>
      <c r="HV209" s="21"/>
      <c r="HW209" s="21"/>
      <c r="HX209" s="21"/>
      <c r="HY209" s="21"/>
      <c r="HZ209" s="21"/>
      <c r="IA209" s="21"/>
      <c r="IB209" s="21"/>
      <c r="IC209" s="21"/>
      <c r="ID209" s="21"/>
      <c r="IE209" s="21"/>
      <c r="IF209" s="21"/>
      <c r="IG209" s="21"/>
      <c r="IH209" s="21"/>
      <c r="II209" s="21"/>
      <c r="IJ209" s="21"/>
      <c r="IK209" s="21"/>
      <c r="IL209" s="21"/>
      <c r="IM209" s="21"/>
      <c r="IN209" s="21"/>
      <c r="IO209" s="21"/>
      <c r="IP209" s="21"/>
      <c r="IQ209" s="21"/>
      <c r="IR209" s="21"/>
      <c r="IS209" s="21"/>
      <c r="IT209" s="21"/>
      <c r="IU209" s="21"/>
      <c r="IV209" s="21"/>
      <c r="IW209" s="21"/>
      <c r="IX209" s="21"/>
      <c r="IY209" s="21"/>
      <c r="IZ209" s="21"/>
      <c r="JA209" s="21"/>
      <c r="JB209" s="21"/>
      <c r="JC209" s="21"/>
      <c r="JD209" s="21"/>
      <c r="JE209" s="21"/>
      <c r="JF209" s="21"/>
      <c r="JG209" s="21"/>
      <c r="JH209" s="21"/>
      <c r="JI209" s="21"/>
      <c r="JJ209" s="21"/>
      <c r="JK209" s="21"/>
      <c r="JL209" s="21"/>
      <c r="JM209" s="21"/>
      <c r="JN209" s="21"/>
      <c r="JO209" s="21"/>
      <c r="JP209" s="21"/>
      <c r="JQ209" s="21"/>
      <c r="JR209" s="21"/>
      <c r="JS209" s="21"/>
      <c r="JT209" s="21"/>
      <c r="JU209" s="21"/>
      <c r="JV209" s="21"/>
      <c r="JW209" s="21"/>
      <c r="JX209" s="21"/>
      <c r="JY209" s="21"/>
      <c r="JZ209" s="21"/>
      <c r="KA209" s="21"/>
      <c r="KB209" s="21"/>
      <c r="KC209" s="21"/>
      <c r="KD209" s="21"/>
      <c r="KE209" s="21"/>
      <c r="KF209" s="21"/>
      <c r="KG209" s="21"/>
      <c r="KH209" s="21"/>
      <c r="KI209" s="21"/>
      <c r="KJ209" s="21"/>
      <c r="KK209" s="21"/>
      <c r="KL209" s="21"/>
      <c r="KM209" s="21"/>
      <c r="KN209" s="21"/>
      <c r="KO209" s="21"/>
      <c r="KP209" s="21"/>
      <c r="KQ209" s="21"/>
      <c r="KR209" s="21"/>
      <c r="KS209" s="21"/>
      <c r="KT209" s="21"/>
      <c r="KU209" s="21"/>
      <c r="KV209" s="21"/>
      <c r="KW209" s="21"/>
      <c r="KX209" s="21"/>
      <c r="KY209" s="21"/>
      <c r="KZ209" s="21"/>
      <c r="LA209" s="21"/>
      <c r="LB209" s="21"/>
      <c r="LC209" s="21"/>
      <c r="LD209" s="21"/>
      <c r="LE209" s="21"/>
      <c r="LF209" s="21"/>
      <c r="LG209" s="21"/>
      <c r="LH209" s="21"/>
      <c r="LI209" s="21"/>
      <c r="LJ209" s="21"/>
      <c r="LK209" s="21"/>
      <c r="LL209" s="21"/>
      <c r="LM209" s="21"/>
      <c r="LN209" s="21"/>
      <c r="LO209" s="21"/>
      <c r="LP209" s="21"/>
      <c r="LQ209" s="21"/>
      <c r="LR209" s="21"/>
      <c r="LS209" s="21"/>
      <c r="LT209" s="21"/>
      <c r="LU209" s="21"/>
      <c r="LV209" s="21"/>
      <c r="LW209" s="21"/>
      <c r="LX209" s="21"/>
      <c r="LY209" s="21"/>
      <c r="LZ209" s="21"/>
      <c r="MA209" s="21"/>
      <c r="MB209" s="21"/>
      <c r="MC209" s="21"/>
      <c r="MD209" s="21"/>
      <c r="ME209" s="21"/>
      <c r="MF209" s="21"/>
      <c r="MG209" s="21"/>
      <c r="MH209" s="21"/>
      <c r="MI209" s="21"/>
      <c r="MJ209" s="21"/>
      <c r="MK209" s="21"/>
      <c r="ML209" s="21"/>
      <c r="MM209" s="21"/>
    </row>
    <row r="210" spans="17:351" x14ac:dyDescent="0.25"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  <c r="EU210" s="21"/>
      <c r="EV210" s="21"/>
      <c r="EW210" s="21"/>
      <c r="EX210" s="21"/>
      <c r="EY210" s="21"/>
      <c r="EZ210" s="21"/>
      <c r="FA210" s="21"/>
      <c r="FB210" s="21"/>
      <c r="FC210" s="21"/>
      <c r="FD210" s="21"/>
      <c r="FE210" s="21"/>
      <c r="FF210" s="21"/>
      <c r="FG210" s="21"/>
      <c r="FH210" s="21"/>
      <c r="FI210" s="21"/>
      <c r="FJ210" s="21"/>
      <c r="FK210" s="21"/>
      <c r="FL210" s="21"/>
      <c r="FM210" s="21"/>
      <c r="FN210" s="21"/>
      <c r="FO210" s="21"/>
      <c r="FP210" s="21"/>
      <c r="FQ210" s="21"/>
      <c r="FR210" s="21"/>
      <c r="FS210" s="21"/>
      <c r="FT210" s="21"/>
      <c r="FU210" s="21"/>
      <c r="FV210" s="21"/>
      <c r="FW210" s="21"/>
      <c r="FX210" s="21"/>
      <c r="FY210" s="21"/>
      <c r="FZ210" s="21"/>
      <c r="GA210" s="21"/>
      <c r="GB210" s="21"/>
      <c r="GC210" s="21"/>
      <c r="GD210" s="21"/>
      <c r="GE210" s="21"/>
      <c r="GF210" s="21"/>
      <c r="GG210" s="21"/>
      <c r="GH210" s="21"/>
      <c r="GI210" s="21"/>
      <c r="GJ210" s="21"/>
      <c r="GK210" s="21"/>
      <c r="GL210" s="21"/>
      <c r="GM210" s="21"/>
      <c r="GN210" s="21"/>
      <c r="GO210" s="21"/>
      <c r="GP210" s="21"/>
      <c r="GQ210" s="21"/>
      <c r="GR210" s="21"/>
      <c r="GS210" s="21"/>
      <c r="GT210" s="21"/>
      <c r="GU210" s="21"/>
      <c r="GV210" s="21"/>
      <c r="GW210" s="21"/>
      <c r="GX210" s="21"/>
      <c r="GY210" s="21"/>
      <c r="GZ210" s="21"/>
      <c r="HA210" s="21"/>
      <c r="HB210" s="21"/>
      <c r="HC210" s="21"/>
      <c r="HD210" s="21"/>
      <c r="HE210" s="21"/>
      <c r="HF210" s="21"/>
      <c r="HG210" s="21"/>
      <c r="HH210" s="21"/>
      <c r="HI210" s="21"/>
      <c r="HJ210" s="21"/>
      <c r="HK210" s="21"/>
      <c r="HL210" s="21"/>
      <c r="HM210" s="21"/>
      <c r="HN210" s="21"/>
      <c r="HO210" s="21"/>
      <c r="HP210" s="21"/>
      <c r="HQ210" s="21"/>
      <c r="HR210" s="21"/>
      <c r="HS210" s="21"/>
      <c r="HT210" s="21"/>
      <c r="HU210" s="21"/>
      <c r="HV210" s="21"/>
      <c r="HW210" s="21"/>
      <c r="HX210" s="21"/>
      <c r="HY210" s="21"/>
      <c r="HZ210" s="21"/>
      <c r="IA210" s="21"/>
      <c r="IB210" s="21"/>
      <c r="IC210" s="21"/>
      <c r="ID210" s="21"/>
      <c r="IE210" s="21"/>
      <c r="IF210" s="21"/>
      <c r="IG210" s="21"/>
      <c r="IH210" s="21"/>
      <c r="II210" s="21"/>
      <c r="IJ210" s="21"/>
      <c r="IK210" s="21"/>
      <c r="IL210" s="21"/>
      <c r="IM210" s="21"/>
      <c r="IN210" s="21"/>
      <c r="IO210" s="21"/>
      <c r="IP210" s="21"/>
      <c r="IQ210" s="21"/>
      <c r="IR210" s="21"/>
      <c r="IS210" s="21"/>
      <c r="IT210" s="21"/>
      <c r="IU210" s="21"/>
      <c r="IV210" s="21"/>
      <c r="IW210" s="21"/>
      <c r="IX210" s="21"/>
      <c r="IY210" s="21"/>
      <c r="IZ210" s="21"/>
      <c r="JA210" s="21"/>
      <c r="JB210" s="21"/>
      <c r="JC210" s="21"/>
      <c r="JD210" s="21"/>
      <c r="JE210" s="21"/>
      <c r="JF210" s="21"/>
      <c r="JG210" s="21"/>
      <c r="JH210" s="21"/>
      <c r="JI210" s="21"/>
      <c r="JJ210" s="21"/>
      <c r="JK210" s="21"/>
      <c r="JL210" s="21"/>
      <c r="JM210" s="21"/>
      <c r="JN210" s="21"/>
      <c r="JO210" s="21"/>
      <c r="JP210" s="21"/>
      <c r="JQ210" s="21"/>
      <c r="JR210" s="21"/>
      <c r="JS210" s="21"/>
      <c r="JT210" s="21"/>
      <c r="JU210" s="21"/>
      <c r="JV210" s="21"/>
      <c r="JW210" s="21"/>
      <c r="JX210" s="21"/>
      <c r="JY210" s="21"/>
      <c r="JZ210" s="21"/>
      <c r="KA210" s="21"/>
      <c r="KB210" s="21"/>
      <c r="KC210" s="21"/>
      <c r="KD210" s="21"/>
      <c r="KE210" s="21"/>
      <c r="KF210" s="21"/>
      <c r="KG210" s="21"/>
      <c r="KH210" s="21"/>
      <c r="KI210" s="21"/>
      <c r="KJ210" s="21"/>
      <c r="KK210" s="21"/>
      <c r="KL210" s="21"/>
      <c r="KM210" s="21"/>
      <c r="KN210" s="21"/>
      <c r="KO210" s="21"/>
      <c r="KP210" s="21"/>
      <c r="KQ210" s="21"/>
      <c r="KR210" s="21"/>
      <c r="KS210" s="21"/>
      <c r="KT210" s="21"/>
      <c r="KU210" s="21"/>
      <c r="KV210" s="21"/>
      <c r="KW210" s="21"/>
      <c r="KX210" s="21"/>
      <c r="KY210" s="21"/>
      <c r="KZ210" s="21"/>
      <c r="LA210" s="21"/>
      <c r="LB210" s="21"/>
      <c r="LC210" s="21"/>
      <c r="LD210" s="21"/>
      <c r="LE210" s="21"/>
      <c r="LF210" s="21"/>
      <c r="LG210" s="21"/>
      <c r="LH210" s="21"/>
      <c r="LI210" s="21"/>
      <c r="LJ210" s="21"/>
      <c r="LK210" s="21"/>
      <c r="LL210" s="21"/>
      <c r="LM210" s="21"/>
      <c r="LN210" s="21"/>
      <c r="LO210" s="21"/>
      <c r="LP210" s="21"/>
      <c r="LQ210" s="21"/>
      <c r="LR210" s="21"/>
      <c r="LS210" s="21"/>
      <c r="LT210" s="21"/>
      <c r="LU210" s="21"/>
      <c r="LV210" s="21"/>
      <c r="LW210" s="21"/>
      <c r="LX210" s="21"/>
      <c r="LY210" s="21"/>
      <c r="LZ210" s="21"/>
      <c r="MA210" s="21"/>
      <c r="MB210" s="21"/>
      <c r="MC210" s="21"/>
      <c r="MD210" s="21"/>
      <c r="ME210" s="21"/>
      <c r="MF210" s="21"/>
      <c r="MG210" s="21"/>
      <c r="MH210" s="21"/>
      <c r="MI210" s="21"/>
      <c r="MJ210" s="21"/>
      <c r="MK210" s="21"/>
      <c r="ML210" s="21"/>
      <c r="MM210" s="21"/>
    </row>
    <row r="211" spans="17:351" x14ac:dyDescent="0.25"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  <c r="EU211" s="21"/>
      <c r="EV211" s="21"/>
      <c r="EW211" s="21"/>
      <c r="EX211" s="21"/>
      <c r="EY211" s="21"/>
      <c r="EZ211" s="21"/>
      <c r="FA211" s="21"/>
      <c r="FB211" s="21"/>
      <c r="FC211" s="21"/>
      <c r="FD211" s="21"/>
      <c r="FE211" s="21"/>
      <c r="FF211" s="21"/>
      <c r="FG211" s="21"/>
      <c r="FH211" s="21"/>
      <c r="FI211" s="21"/>
      <c r="FJ211" s="21"/>
      <c r="FK211" s="21"/>
      <c r="FL211" s="21"/>
      <c r="FM211" s="21"/>
      <c r="FN211" s="21"/>
      <c r="FO211" s="21"/>
      <c r="FP211" s="21"/>
      <c r="FQ211" s="21"/>
      <c r="FR211" s="21"/>
      <c r="FS211" s="21"/>
      <c r="FT211" s="21"/>
      <c r="FU211" s="21"/>
      <c r="FV211" s="21"/>
      <c r="FW211" s="21"/>
      <c r="FX211" s="21"/>
      <c r="FY211" s="21"/>
      <c r="FZ211" s="21"/>
      <c r="GA211" s="21"/>
      <c r="GB211" s="21"/>
      <c r="GC211" s="21"/>
      <c r="GD211" s="21"/>
      <c r="GE211" s="21"/>
      <c r="GF211" s="21"/>
      <c r="GG211" s="21"/>
      <c r="GH211" s="21"/>
      <c r="GI211" s="21"/>
      <c r="GJ211" s="21"/>
      <c r="GK211" s="21"/>
      <c r="GL211" s="21"/>
      <c r="GM211" s="21"/>
      <c r="GN211" s="21"/>
      <c r="GO211" s="21"/>
      <c r="GP211" s="21"/>
      <c r="GQ211" s="21"/>
      <c r="GR211" s="21"/>
      <c r="GS211" s="21"/>
      <c r="GT211" s="21"/>
      <c r="GU211" s="21"/>
      <c r="GV211" s="21"/>
      <c r="GW211" s="21"/>
      <c r="GX211" s="21"/>
      <c r="GY211" s="21"/>
      <c r="GZ211" s="21"/>
      <c r="HA211" s="21"/>
      <c r="HB211" s="21"/>
      <c r="HC211" s="21"/>
      <c r="HD211" s="21"/>
      <c r="HE211" s="21"/>
      <c r="HF211" s="21"/>
      <c r="HG211" s="21"/>
      <c r="HH211" s="21"/>
      <c r="HI211" s="21"/>
      <c r="HJ211" s="21"/>
      <c r="HK211" s="21"/>
      <c r="HL211" s="21"/>
      <c r="HM211" s="21"/>
      <c r="HN211" s="21"/>
      <c r="HO211" s="21"/>
      <c r="HP211" s="21"/>
      <c r="HQ211" s="21"/>
      <c r="HR211" s="21"/>
      <c r="HS211" s="21"/>
      <c r="HT211" s="21"/>
      <c r="HU211" s="21"/>
      <c r="HV211" s="21"/>
      <c r="HW211" s="21"/>
      <c r="HX211" s="21"/>
      <c r="HY211" s="21"/>
      <c r="HZ211" s="21"/>
      <c r="IA211" s="21"/>
      <c r="IB211" s="21"/>
      <c r="IC211" s="21"/>
      <c r="ID211" s="21"/>
      <c r="IE211" s="21"/>
      <c r="IF211" s="21"/>
      <c r="IG211" s="21"/>
      <c r="IH211" s="21"/>
      <c r="II211" s="21"/>
      <c r="IJ211" s="21"/>
      <c r="IK211" s="21"/>
      <c r="IL211" s="21"/>
      <c r="IM211" s="21"/>
      <c r="IN211" s="21"/>
      <c r="IO211" s="21"/>
      <c r="IP211" s="21"/>
      <c r="IQ211" s="21"/>
      <c r="IR211" s="21"/>
      <c r="IS211" s="21"/>
      <c r="IT211" s="21"/>
      <c r="IU211" s="21"/>
      <c r="IV211" s="21"/>
      <c r="IW211" s="21"/>
      <c r="IX211" s="21"/>
      <c r="IY211" s="21"/>
      <c r="IZ211" s="21"/>
      <c r="JA211" s="21"/>
      <c r="JB211" s="21"/>
      <c r="JC211" s="21"/>
      <c r="JD211" s="21"/>
      <c r="JE211" s="21"/>
      <c r="JF211" s="21"/>
      <c r="JG211" s="21"/>
      <c r="JH211" s="21"/>
      <c r="JI211" s="21"/>
      <c r="JJ211" s="21"/>
      <c r="JK211" s="21"/>
      <c r="JL211" s="21"/>
      <c r="JM211" s="21"/>
      <c r="JN211" s="21"/>
      <c r="JO211" s="21"/>
      <c r="JP211" s="21"/>
      <c r="JQ211" s="21"/>
      <c r="JR211" s="21"/>
      <c r="JS211" s="21"/>
      <c r="JT211" s="21"/>
      <c r="JU211" s="21"/>
      <c r="JV211" s="21"/>
      <c r="JW211" s="21"/>
      <c r="JX211" s="21"/>
      <c r="JY211" s="21"/>
      <c r="JZ211" s="21"/>
      <c r="KA211" s="21"/>
      <c r="KB211" s="21"/>
      <c r="KC211" s="21"/>
      <c r="KD211" s="21"/>
      <c r="KE211" s="21"/>
      <c r="KF211" s="21"/>
      <c r="KG211" s="21"/>
      <c r="KH211" s="21"/>
      <c r="KI211" s="21"/>
      <c r="KJ211" s="21"/>
      <c r="KK211" s="21"/>
      <c r="KL211" s="21"/>
      <c r="KM211" s="21"/>
      <c r="KN211" s="21"/>
      <c r="KO211" s="21"/>
      <c r="KP211" s="21"/>
      <c r="KQ211" s="21"/>
      <c r="KR211" s="21"/>
      <c r="KS211" s="21"/>
      <c r="KT211" s="21"/>
      <c r="KU211" s="21"/>
      <c r="KV211" s="21"/>
      <c r="KW211" s="21"/>
      <c r="KX211" s="21"/>
      <c r="KY211" s="21"/>
      <c r="KZ211" s="21"/>
      <c r="LA211" s="21"/>
      <c r="LB211" s="21"/>
      <c r="LC211" s="21"/>
      <c r="LD211" s="21"/>
      <c r="LE211" s="21"/>
      <c r="LF211" s="21"/>
      <c r="LG211" s="21"/>
      <c r="LH211" s="21"/>
      <c r="LI211" s="21"/>
      <c r="LJ211" s="21"/>
      <c r="LK211" s="21"/>
      <c r="LL211" s="21"/>
      <c r="LM211" s="21"/>
      <c r="LN211" s="21"/>
      <c r="LO211" s="21"/>
      <c r="LP211" s="21"/>
      <c r="LQ211" s="21"/>
      <c r="LR211" s="21"/>
      <c r="LS211" s="21"/>
      <c r="LT211" s="21"/>
      <c r="LU211" s="21"/>
      <c r="LV211" s="21"/>
      <c r="LW211" s="21"/>
      <c r="LX211" s="21"/>
      <c r="LY211" s="21"/>
      <c r="LZ211" s="21"/>
      <c r="MA211" s="21"/>
      <c r="MB211" s="21"/>
      <c r="MC211" s="21"/>
      <c r="MD211" s="21"/>
      <c r="ME211" s="21"/>
      <c r="MF211" s="21"/>
      <c r="MG211" s="21"/>
      <c r="MH211" s="21"/>
      <c r="MI211" s="21"/>
      <c r="MJ211" s="21"/>
      <c r="MK211" s="21"/>
      <c r="ML211" s="21"/>
      <c r="MM211" s="21"/>
    </row>
    <row r="212" spans="17:351" x14ac:dyDescent="0.25"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  <c r="EU212" s="21"/>
      <c r="EV212" s="21"/>
      <c r="EW212" s="21"/>
      <c r="EX212" s="21"/>
      <c r="EY212" s="21"/>
      <c r="EZ212" s="21"/>
      <c r="FA212" s="21"/>
      <c r="FB212" s="21"/>
      <c r="FC212" s="21"/>
      <c r="FD212" s="21"/>
      <c r="FE212" s="21"/>
      <c r="FF212" s="21"/>
      <c r="FG212" s="21"/>
      <c r="FH212" s="21"/>
      <c r="FI212" s="21"/>
      <c r="FJ212" s="21"/>
      <c r="FK212" s="21"/>
      <c r="FL212" s="21"/>
      <c r="FM212" s="21"/>
      <c r="FN212" s="21"/>
      <c r="FO212" s="21"/>
      <c r="FP212" s="21"/>
      <c r="FQ212" s="21"/>
      <c r="FR212" s="21"/>
      <c r="FS212" s="21"/>
      <c r="FT212" s="21"/>
      <c r="FU212" s="21"/>
      <c r="FV212" s="21"/>
      <c r="FW212" s="21"/>
      <c r="FX212" s="21"/>
      <c r="FY212" s="21"/>
      <c r="FZ212" s="21"/>
      <c r="GA212" s="21"/>
      <c r="GB212" s="21"/>
      <c r="GC212" s="21"/>
      <c r="GD212" s="21"/>
      <c r="GE212" s="21"/>
      <c r="GF212" s="21"/>
      <c r="GG212" s="21"/>
      <c r="GH212" s="21"/>
      <c r="GI212" s="21"/>
      <c r="GJ212" s="21"/>
      <c r="GK212" s="21"/>
      <c r="GL212" s="21"/>
      <c r="GM212" s="21"/>
      <c r="GN212" s="21"/>
      <c r="GO212" s="21"/>
      <c r="GP212" s="21"/>
      <c r="GQ212" s="21"/>
      <c r="GR212" s="21"/>
      <c r="GS212" s="21"/>
      <c r="GT212" s="21"/>
      <c r="GU212" s="21"/>
      <c r="GV212" s="21"/>
      <c r="GW212" s="21"/>
      <c r="GX212" s="21"/>
      <c r="GY212" s="21"/>
      <c r="GZ212" s="21"/>
      <c r="HA212" s="21"/>
      <c r="HB212" s="21"/>
      <c r="HC212" s="21"/>
      <c r="HD212" s="21"/>
      <c r="HE212" s="21"/>
      <c r="HF212" s="21"/>
      <c r="HG212" s="21"/>
      <c r="HH212" s="21"/>
      <c r="HI212" s="21"/>
      <c r="HJ212" s="21"/>
      <c r="HK212" s="21"/>
      <c r="HL212" s="21"/>
      <c r="HM212" s="21"/>
      <c r="HN212" s="21"/>
      <c r="HO212" s="21"/>
      <c r="HP212" s="21"/>
      <c r="HQ212" s="21"/>
      <c r="HR212" s="21"/>
      <c r="HS212" s="21"/>
      <c r="HT212" s="21"/>
      <c r="HU212" s="21"/>
      <c r="HV212" s="21"/>
      <c r="HW212" s="21"/>
      <c r="HX212" s="21"/>
      <c r="HY212" s="21"/>
      <c r="HZ212" s="21"/>
      <c r="IA212" s="21"/>
      <c r="IB212" s="21"/>
      <c r="IC212" s="21"/>
      <c r="ID212" s="21"/>
      <c r="IE212" s="21"/>
      <c r="IF212" s="21"/>
      <c r="IG212" s="21"/>
      <c r="IH212" s="21"/>
      <c r="II212" s="21"/>
      <c r="IJ212" s="21"/>
      <c r="IK212" s="21"/>
      <c r="IL212" s="21"/>
      <c r="IM212" s="21"/>
      <c r="IN212" s="21"/>
      <c r="IO212" s="21"/>
      <c r="IP212" s="21"/>
      <c r="IQ212" s="21"/>
      <c r="IR212" s="21"/>
      <c r="IS212" s="21"/>
      <c r="IT212" s="21"/>
      <c r="IU212" s="21"/>
      <c r="IV212" s="21"/>
      <c r="IW212" s="21"/>
      <c r="IX212" s="21"/>
      <c r="IY212" s="21"/>
      <c r="IZ212" s="21"/>
      <c r="JA212" s="21"/>
      <c r="JB212" s="21"/>
      <c r="JC212" s="21"/>
      <c r="JD212" s="21"/>
      <c r="JE212" s="21"/>
      <c r="JF212" s="21"/>
      <c r="JG212" s="21"/>
      <c r="JH212" s="21"/>
      <c r="JI212" s="21"/>
      <c r="JJ212" s="21"/>
      <c r="JK212" s="21"/>
      <c r="JL212" s="21"/>
      <c r="JM212" s="21"/>
      <c r="JN212" s="21"/>
      <c r="JO212" s="21"/>
      <c r="JP212" s="21"/>
      <c r="JQ212" s="21"/>
      <c r="JR212" s="21"/>
      <c r="JS212" s="21"/>
      <c r="JT212" s="21"/>
      <c r="JU212" s="21"/>
      <c r="JV212" s="21"/>
      <c r="JW212" s="21"/>
      <c r="JX212" s="21"/>
      <c r="JY212" s="21"/>
      <c r="JZ212" s="21"/>
      <c r="KA212" s="21"/>
      <c r="KB212" s="21"/>
      <c r="KC212" s="21"/>
      <c r="KD212" s="21"/>
      <c r="KE212" s="21"/>
      <c r="KF212" s="21"/>
      <c r="KG212" s="21"/>
      <c r="KH212" s="21"/>
      <c r="KI212" s="21"/>
      <c r="KJ212" s="21"/>
      <c r="KK212" s="21"/>
      <c r="KL212" s="21"/>
      <c r="KM212" s="21"/>
      <c r="KN212" s="21"/>
      <c r="KO212" s="21"/>
      <c r="KP212" s="21"/>
      <c r="KQ212" s="21"/>
      <c r="KR212" s="21"/>
      <c r="KS212" s="21"/>
      <c r="KT212" s="21"/>
      <c r="KU212" s="21"/>
      <c r="KV212" s="21"/>
      <c r="KW212" s="21"/>
      <c r="KX212" s="21"/>
      <c r="KY212" s="21"/>
      <c r="KZ212" s="21"/>
      <c r="LA212" s="21"/>
      <c r="LB212" s="21"/>
      <c r="LC212" s="21"/>
      <c r="LD212" s="21"/>
      <c r="LE212" s="21"/>
      <c r="LF212" s="21"/>
      <c r="LG212" s="21"/>
      <c r="LH212" s="21"/>
      <c r="LI212" s="21"/>
      <c r="LJ212" s="21"/>
      <c r="LK212" s="21"/>
      <c r="LL212" s="21"/>
      <c r="LM212" s="21"/>
      <c r="LN212" s="21"/>
      <c r="LO212" s="21"/>
      <c r="LP212" s="21"/>
      <c r="LQ212" s="21"/>
      <c r="LR212" s="21"/>
      <c r="LS212" s="21"/>
      <c r="LT212" s="21"/>
      <c r="LU212" s="21"/>
      <c r="LV212" s="21"/>
      <c r="LW212" s="21"/>
      <c r="LX212" s="21"/>
      <c r="LY212" s="21"/>
      <c r="LZ212" s="21"/>
      <c r="MA212" s="21"/>
      <c r="MB212" s="21"/>
      <c r="MC212" s="21"/>
      <c r="MD212" s="21"/>
      <c r="ME212" s="21"/>
      <c r="MF212" s="21"/>
      <c r="MG212" s="21"/>
      <c r="MH212" s="21"/>
      <c r="MI212" s="21"/>
      <c r="MJ212" s="21"/>
      <c r="MK212" s="21"/>
      <c r="ML212" s="21"/>
      <c r="MM212" s="21"/>
    </row>
    <row r="213" spans="17:351" x14ac:dyDescent="0.25"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/>
      <c r="FK213" s="21"/>
      <c r="FL213" s="21"/>
      <c r="FM213" s="21"/>
      <c r="FN213" s="21"/>
      <c r="FO213" s="21"/>
      <c r="FP213" s="21"/>
      <c r="FQ213" s="21"/>
      <c r="FR213" s="21"/>
      <c r="FS213" s="21"/>
      <c r="FT213" s="21"/>
      <c r="FU213" s="21"/>
      <c r="FV213" s="21"/>
      <c r="FW213" s="21"/>
      <c r="FX213" s="21"/>
      <c r="FY213" s="21"/>
      <c r="FZ213" s="21"/>
      <c r="GA213" s="21"/>
      <c r="GB213" s="21"/>
      <c r="GC213" s="21"/>
      <c r="GD213" s="21"/>
      <c r="GE213" s="21"/>
      <c r="GF213" s="21"/>
      <c r="GG213" s="21"/>
      <c r="GH213" s="21"/>
      <c r="GI213" s="21"/>
      <c r="GJ213" s="21"/>
      <c r="GK213" s="21"/>
      <c r="GL213" s="21"/>
      <c r="GM213" s="21"/>
      <c r="GN213" s="21"/>
      <c r="GO213" s="21"/>
      <c r="GP213" s="21"/>
      <c r="GQ213" s="21"/>
      <c r="GR213" s="21"/>
      <c r="GS213" s="21"/>
      <c r="GT213" s="21"/>
      <c r="GU213" s="21"/>
      <c r="GV213" s="21"/>
      <c r="GW213" s="21"/>
      <c r="GX213" s="21"/>
      <c r="GY213" s="21"/>
      <c r="GZ213" s="21"/>
      <c r="HA213" s="21"/>
      <c r="HB213" s="21"/>
      <c r="HC213" s="21"/>
      <c r="HD213" s="21"/>
      <c r="HE213" s="21"/>
      <c r="HF213" s="21"/>
      <c r="HG213" s="21"/>
      <c r="HH213" s="21"/>
      <c r="HI213" s="21"/>
      <c r="HJ213" s="21"/>
      <c r="HK213" s="21"/>
      <c r="HL213" s="21"/>
      <c r="HM213" s="21"/>
      <c r="HN213" s="21"/>
      <c r="HO213" s="21"/>
      <c r="HP213" s="21"/>
      <c r="HQ213" s="21"/>
      <c r="HR213" s="21"/>
      <c r="HS213" s="21"/>
      <c r="HT213" s="21"/>
      <c r="HU213" s="21"/>
      <c r="HV213" s="21"/>
      <c r="HW213" s="21"/>
      <c r="HX213" s="21"/>
      <c r="HY213" s="21"/>
      <c r="HZ213" s="21"/>
      <c r="IA213" s="21"/>
      <c r="IB213" s="21"/>
      <c r="IC213" s="21"/>
      <c r="ID213" s="21"/>
      <c r="IE213" s="21"/>
      <c r="IF213" s="21"/>
      <c r="IG213" s="21"/>
      <c r="IH213" s="21"/>
      <c r="II213" s="21"/>
      <c r="IJ213" s="21"/>
      <c r="IK213" s="21"/>
      <c r="IL213" s="21"/>
      <c r="IM213" s="21"/>
      <c r="IN213" s="21"/>
      <c r="IO213" s="21"/>
      <c r="IP213" s="21"/>
      <c r="IQ213" s="21"/>
      <c r="IR213" s="21"/>
      <c r="IS213" s="21"/>
      <c r="IT213" s="21"/>
      <c r="IU213" s="21"/>
      <c r="IV213" s="21"/>
      <c r="IW213" s="21"/>
      <c r="IX213" s="21"/>
      <c r="IY213" s="21"/>
      <c r="IZ213" s="21"/>
      <c r="JA213" s="21"/>
      <c r="JB213" s="21"/>
      <c r="JC213" s="21"/>
      <c r="JD213" s="21"/>
      <c r="JE213" s="21"/>
      <c r="JF213" s="21"/>
      <c r="JG213" s="21"/>
      <c r="JH213" s="21"/>
      <c r="JI213" s="21"/>
      <c r="JJ213" s="21"/>
      <c r="JK213" s="21"/>
      <c r="JL213" s="21"/>
      <c r="JM213" s="21"/>
      <c r="JN213" s="21"/>
      <c r="JO213" s="21"/>
      <c r="JP213" s="21"/>
      <c r="JQ213" s="21"/>
      <c r="JR213" s="21"/>
      <c r="JS213" s="21"/>
      <c r="JT213" s="21"/>
      <c r="JU213" s="21"/>
      <c r="JV213" s="21"/>
      <c r="JW213" s="21"/>
      <c r="JX213" s="21"/>
      <c r="JY213" s="21"/>
      <c r="JZ213" s="21"/>
      <c r="KA213" s="21"/>
      <c r="KB213" s="21"/>
      <c r="KC213" s="21"/>
      <c r="KD213" s="21"/>
      <c r="KE213" s="21"/>
      <c r="KF213" s="21"/>
      <c r="KG213" s="21"/>
      <c r="KH213" s="21"/>
      <c r="KI213" s="21"/>
      <c r="KJ213" s="21"/>
      <c r="KK213" s="21"/>
      <c r="KL213" s="21"/>
      <c r="KM213" s="21"/>
      <c r="KN213" s="21"/>
      <c r="KO213" s="21"/>
      <c r="KP213" s="21"/>
      <c r="KQ213" s="21"/>
      <c r="KR213" s="21"/>
      <c r="KS213" s="21"/>
      <c r="KT213" s="21"/>
      <c r="KU213" s="21"/>
      <c r="KV213" s="21"/>
      <c r="KW213" s="21"/>
      <c r="KX213" s="21"/>
      <c r="KY213" s="21"/>
      <c r="KZ213" s="21"/>
      <c r="LA213" s="21"/>
      <c r="LB213" s="21"/>
      <c r="LC213" s="21"/>
      <c r="LD213" s="21"/>
      <c r="LE213" s="21"/>
      <c r="LF213" s="21"/>
      <c r="LG213" s="21"/>
      <c r="LH213" s="21"/>
      <c r="LI213" s="21"/>
      <c r="LJ213" s="21"/>
      <c r="LK213" s="21"/>
      <c r="LL213" s="21"/>
      <c r="LM213" s="21"/>
      <c r="LN213" s="21"/>
      <c r="LO213" s="21"/>
      <c r="LP213" s="21"/>
      <c r="LQ213" s="21"/>
      <c r="LR213" s="21"/>
      <c r="LS213" s="21"/>
      <c r="LT213" s="21"/>
      <c r="LU213" s="21"/>
      <c r="LV213" s="21"/>
      <c r="LW213" s="21"/>
      <c r="LX213" s="21"/>
      <c r="LY213" s="21"/>
      <c r="LZ213" s="21"/>
      <c r="MA213" s="21"/>
      <c r="MB213" s="21"/>
      <c r="MC213" s="21"/>
      <c r="MD213" s="21"/>
      <c r="ME213" s="21"/>
      <c r="MF213" s="21"/>
      <c r="MG213" s="21"/>
      <c r="MH213" s="21"/>
      <c r="MI213" s="21"/>
      <c r="MJ213" s="21"/>
      <c r="MK213" s="21"/>
      <c r="ML213" s="21"/>
      <c r="MM213" s="21"/>
    </row>
    <row r="214" spans="17:351" x14ac:dyDescent="0.25"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  <c r="EU214" s="21"/>
      <c r="EV214" s="21"/>
      <c r="EW214" s="21"/>
      <c r="EX214" s="21"/>
      <c r="EY214" s="21"/>
      <c r="EZ214" s="21"/>
      <c r="FA214" s="21"/>
      <c r="FB214" s="21"/>
      <c r="FC214" s="21"/>
      <c r="FD214" s="21"/>
      <c r="FE214" s="21"/>
      <c r="FF214" s="21"/>
      <c r="FG214" s="21"/>
      <c r="FH214" s="21"/>
      <c r="FI214" s="21"/>
      <c r="FJ214" s="21"/>
      <c r="FK214" s="21"/>
      <c r="FL214" s="21"/>
      <c r="FM214" s="21"/>
      <c r="FN214" s="21"/>
      <c r="FO214" s="21"/>
      <c r="FP214" s="21"/>
      <c r="FQ214" s="21"/>
      <c r="FR214" s="21"/>
      <c r="FS214" s="21"/>
      <c r="FT214" s="21"/>
      <c r="FU214" s="21"/>
      <c r="FV214" s="21"/>
      <c r="FW214" s="21"/>
      <c r="FX214" s="21"/>
      <c r="FY214" s="21"/>
      <c r="FZ214" s="21"/>
      <c r="GA214" s="21"/>
      <c r="GB214" s="21"/>
      <c r="GC214" s="21"/>
      <c r="GD214" s="21"/>
      <c r="GE214" s="21"/>
      <c r="GF214" s="21"/>
      <c r="GG214" s="21"/>
      <c r="GH214" s="21"/>
      <c r="GI214" s="21"/>
      <c r="GJ214" s="21"/>
      <c r="GK214" s="21"/>
      <c r="GL214" s="21"/>
      <c r="GM214" s="21"/>
      <c r="GN214" s="21"/>
      <c r="GO214" s="21"/>
      <c r="GP214" s="21"/>
      <c r="GQ214" s="21"/>
      <c r="GR214" s="21"/>
      <c r="GS214" s="21"/>
      <c r="GT214" s="21"/>
      <c r="GU214" s="21"/>
      <c r="GV214" s="21"/>
      <c r="GW214" s="21"/>
      <c r="GX214" s="21"/>
      <c r="GY214" s="21"/>
      <c r="GZ214" s="21"/>
      <c r="HA214" s="21"/>
      <c r="HB214" s="21"/>
      <c r="HC214" s="21"/>
      <c r="HD214" s="21"/>
      <c r="HE214" s="21"/>
      <c r="HF214" s="21"/>
      <c r="HG214" s="21"/>
      <c r="HH214" s="21"/>
      <c r="HI214" s="21"/>
      <c r="HJ214" s="21"/>
      <c r="HK214" s="21"/>
      <c r="HL214" s="21"/>
      <c r="HM214" s="21"/>
      <c r="HN214" s="21"/>
      <c r="HO214" s="21"/>
      <c r="HP214" s="21"/>
      <c r="HQ214" s="21"/>
      <c r="HR214" s="21"/>
      <c r="HS214" s="21"/>
      <c r="HT214" s="21"/>
      <c r="HU214" s="21"/>
      <c r="HV214" s="21"/>
      <c r="HW214" s="21"/>
      <c r="HX214" s="21"/>
      <c r="HY214" s="21"/>
      <c r="HZ214" s="21"/>
      <c r="IA214" s="21"/>
      <c r="IB214" s="21"/>
      <c r="IC214" s="21"/>
      <c r="ID214" s="21"/>
      <c r="IE214" s="21"/>
      <c r="IF214" s="21"/>
      <c r="IG214" s="21"/>
      <c r="IH214" s="21"/>
      <c r="II214" s="21"/>
      <c r="IJ214" s="21"/>
      <c r="IK214" s="21"/>
      <c r="IL214" s="21"/>
      <c r="IM214" s="21"/>
      <c r="IN214" s="21"/>
      <c r="IO214" s="21"/>
      <c r="IP214" s="21"/>
      <c r="IQ214" s="21"/>
      <c r="IR214" s="21"/>
      <c r="IS214" s="21"/>
      <c r="IT214" s="21"/>
      <c r="IU214" s="21"/>
      <c r="IV214" s="21"/>
      <c r="IW214" s="21"/>
      <c r="IX214" s="21"/>
      <c r="IY214" s="21"/>
      <c r="IZ214" s="21"/>
      <c r="JA214" s="21"/>
      <c r="JB214" s="21"/>
      <c r="JC214" s="21"/>
      <c r="JD214" s="21"/>
      <c r="JE214" s="21"/>
      <c r="JF214" s="21"/>
      <c r="JG214" s="21"/>
      <c r="JH214" s="21"/>
      <c r="JI214" s="21"/>
      <c r="JJ214" s="21"/>
      <c r="JK214" s="21"/>
      <c r="JL214" s="21"/>
      <c r="JM214" s="21"/>
      <c r="JN214" s="21"/>
      <c r="JO214" s="21"/>
      <c r="JP214" s="21"/>
      <c r="JQ214" s="21"/>
      <c r="JR214" s="21"/>
      <c r="JS214" s="21"/>
      <c r="JT214" s="21"/>
      <c r="JU214" s="21"/>
      <c r="JV214" s="21"/>
      <c r="JW214" s="21"/>
      <c r="JX214" s="21"/>
      <c r="JY214" s="21"/>
      <c r="JZ214" s="21"/>
      <c r="KA214" s="21"/>
      <c r="KB214" s="21"/>
      <c r="KC214" s="21"/>
      <c r="KD214" s="21"/>
      <c r="KE214" s="21"/>
      <c r="KF214" s="21"/>
      <c r="KG214" s="21"/>
      <c r="KH214" s="21"/>
      <c r="KI214" s="21"/>
      <c r="KJ214" s="21"/>
      <c r="KK214" s="21"/>
      <c r="KL214" s="21"/>
      <c r="KM214" s="21"/>
      <c r="KN214" s="21"/>
      <c r="KO214" s="21"/>
      <c r="KP214" s="21"/>
      <c r="KQ214" s="21"/>
      <c r="KR214" s="21"/>
      <c r="KS214" s="21"/>
      <c r="KT214" s="21"/>
      <c r="KU214" s="21"/>
      <c r="KV214" s="21"/>
      <c r="KW214" s="21"/>
      <c r="KX214" s="21"/>
      <c r="KY214" s="21"/>
      <c r="KZ214" s="21"/>
      <c r="LA214" s="21"/>
      <c r="LB214" s="21"/>
      <c r="LC214" s="21"/>
      <c r="LD214" s="21"/>
      <c r="LE214" s="21"/>
      <c r="LF214" s="21"/>
      <c r="LG214" s="21"/>
      <c r="LH214" s="21"/>
      <c r="LI214" s="21"/>
      <c r="LJ214" s="21"/>
      <c r="LK214" s="21"/>
      <c r="LL214" s="21"/>
      <c r="LM214" s="21"/>
      <c r="LN214" s="21"/>
      <c r="LO214" s="21"/>
      <c r="LP214" s="21"/>
      <c r="LQ214" s="21"/>
      <c r="LR214" s="21"/>
      <c r="LS214" s="21"/>
      <c r="LT214" s="21"/>
      <c r="LU214" s="21"/>
      <c r="LV214" s="21"/>
      <c r="LW214" s="21"/>
      <c r="LX214" s="21"/>
      <c r="LY214" s="21"/>
      <c r="LZ214" s="21"/>
      <c r="MA214" s="21"/>
      <c r="MB214" s="21"/>
      <c r="MC214" s="21"/>
      <c r="MD214" s="21"/>
      <c r="ME214" s="21"/>
      <c r="MF214" s="21"/>
      <c r="MG214" s="21"/>
      <c r="MH214" s="21"/>
      <c r="MI214" s="21"/>
      <c r="MJ214" s="21"/>
      <c r="MK214" s="21"/>
      <c r="ML214" s="21"/>
      <c r="MM214" s="21"/>
    </row>
    <row r="215" spans="17:351" x14ac:dyDescent="0.25"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/>
      <c r="EM215" s="21"/>
      <c r="EN215" s="21"/>
      <c r="EO215" s="21"/>
      <c r="EP215" s="21"/>
      <c r="EQ215" s="21"/>
      <c r="ER215" s="21"/>
      <c r="ES215" s="21"/>
      <c r="ET215" s="21"/>
      <c r="EU215" s="21"/>
      <c r="EV215" s="21"/>
      <c r="EW215" s="21"/>
      <c r="EX215" s="21"/>
      <c r="EY215" s="21"/>
      <c r="EZ215" s="21"/>
      <c r="FA215" s="21"/>
      <c r="FB215" s="21"/>
      <c r="FC215" s="21"/>
      <c r="FD215" s="21"/>
      <c r="FE215" s="21"/>
      <c r="FF215" s="21"/>
      <c r="FG215" s="21"/>
      <c r="FH215" s="21"/>
      <c r="FI215" s="21"/>
      <c r="FJ215" s="21"/>
      <c r="FK215" s="21"/>
      <c r="FL215" s="21"/>
      <c r="FM215" s="21"/>
      <c r="FN215" s="21"/>
      <c r="FO215" s="21"/>
      <c r="FP215" s="21"/>
      <c r="FQ215" s="21"/>
      <c r="FR215" s="21"/>
      <c r="FS215" s="21"/>
      <c r="FT215" s="21"/>
      <c r="FU215" s="21"/>
      <c r="FV215" s="21"/>
      <c r="FW215" s="21"/>
      <c r="FX215" s="21"/>
      <c r="FY215" s="21"/>
      <c r="FZ215" s="21"/>
      <c r="GA215" s="21"/>
      <c r="GB215" s="21"/>
      <c r="GC215" s="21"/>
      <c r="GD215" s="21"/>
      <c r="GE215" s="21"/>
      <c r="GF215" s="21"/>
      <c r="GG215" s="21"/>
      <c r="GH215" s="21"/>
      <c r="GI215" s="21"/>
      <c r="GJ215" s="21"/>
      <c r="GK215" s="21"/>
      <c r="GL215" s="21"/>
      <c r="GM215" s="21"/>
      <c r="GN215" s="21"/>
      <c r="GO215" s="21"/>
      <c r="GP215" s="21"/>
      <c r="GQ215" s="21"/>
      <c r="GR215" s="21"/>
      <c r="GS215" s="21"/>
      <c r="GT215" s="21"/>
      <c r="GU215" s="21"/>
      <c r="GV215" s="21"/>
      <c r="GW215" s="21"/>
      <c r="GX215" s="21"/>
      <c r="GY215" s="21"/>
      <c r="GZ215" s="21"/>
      <c r="HA215" s="21"/>
      <c r="HB215" s="21"/>
      <c r="HC215" s="21"/>
      <c r="HD215" s="21"/>
      <c r="HE215" s="21"/>
      <c r="HF215" s="21"/>
      <c r="HG215" s="21"/>
      <c r="HH215" s="21"/>
      <c r="HI215" s="21"/>
      <c r="HJ215" s="21"/>
      <c r="HK215" s="21"/>
      <c r="HL215" s="21"/>
      <c r="HM215" s="21"/>
      <c r="HN215" s="21"/>
      <c r="HO215" s="21"/>
      <c r="HP215" s="21"/>
      <c r="HQ215" s="21"/>
      <c r="HR215" s="21"/>
      <c r="HS215" s="21"/>
      <c r="HT215" s="21"/>
      <c r="HU215" s="21"/>
      <c r="HV215" s="21"/>
      <c r="HW215" s="21"/>
      <c r="HX215" s="21"/>
      <c r="HY215" s="21"/>
      <c r="HZ215" s="21"/>
      <c r="IA215" s="21"/>
      <c r="IB215" s="21"/>
      <c r="IC215" s="21"/>
      <c r="ID215" s="21"/>
      <c r="IE215" s="21"/>
      <c r="IF215" s="21"/>
      <c r="IG215" s="21"/>
      <c r="IH215" s="21"/>
      <c r="II215" s="21"/>
      <c r="IJ215" s="21"/>
      <c r="IK215" s="21"/>
      <c r="IL215" s="21"/>
      <c r="IM215" s="21"/>
      <c r="IN215" s="21"/>
      <c r="IO215" s="21"/>
      <c r="IP215" s="21"/>
      <c r="IQ215" s="21"/>
      <c r="IR215" s="21"/>
      <c r="IS215" s="21"/>
      <c r="IT215" s="21"/>
      <c r="IU215" s="21"/>
      <c r="IV215" s="21"/>
      <c r="IW215" s="21"/>
      <c r="IX215" s="21"/>
      <c r="IY215" s="21"/>
      <c r="IZ215" s="21"/>
      <c r="JA215" s="21"/>
      <c r="JB215" s="21"/>
      <c r="JC215" s="21"/>
      <c r="JD215" s="21"/>
      <c r="JE215" s="21"/>
      <c r="JF215" s="21"/>
      <c r="JG215" s="21"/>
      <c r="JH215" s="21"/>
      <c r="JI215" s="21"/>
      <c r="JJ215" s="21"/>
      <c r="JK215" s="21"/>
      <c r="JL215" s="21"/>
      <c r="JM215" s="21"/>
      <c r="JN215" s="21"/>
      <c r="JO215" s="21"/>
      <c r="JP215" s="21"/>
      <c r="JQ215" s="21"/>
      <c r="JR215" s="21"/>
      <c r="JS215" s="21"/>
      <c r="JT215" s="21"/>
      <c r="JU215" s="21"/>
      <c r="JV215" s="21"/>
      <c r="JW215" s="21"/>
      <c r="JX215" s="21"/>
      <c r="JY215" s="21"/>
      <c r="JZ215" s="21"/>
      <c r="KA215" s="21"/>
      <c r="KB215" s="21"/>
      <c r="KC215" s="21"/>
      <c r="KD215" s="21"/>
      <c r="KE215" s="21"/>
      <c r="KF215" s="21"/>
      <c r="KG215" s="21"/>
      <c r="KH215" s="21"/>
      <c r="KI215" s="21"/>
      <c r="KJ215" s="21"/>
      <c r="KK215" s="21"/>
      <c r="KL215" s="21"/>
      <c r="KM215" s="21"/>
      <c r="KN215" s="21"/>
      <c r="KO215" s="21"/>
      <c r="KP215" s="21"/>
      <c r="KQ215" s="21"/>
      <c r="KR215" s="21"/>
      <c r="KS215" s="21"/>
      <c r="KT215" s="21"/>
      <c r="KU215" s="21"/>
      <c r="KV215" s="21"/>
      <c r="KW215" s="21"/>
      <c r="KX215" s="21"/>
      <c r="KY215" s="21"/>
      <c r="KZ215" s="21"/>
      <c r="LA215" s="21"/>
      <c r="LB215" s="21"/>
      <c r="LC215" s="21"/>
      <c r="LD215" s="21"/>
      <c r="LE215" s="21"/>
      <c r="LF215" s="21"/>
      <c r="LG215" s="21"/>
      <c r="LH215" s="21"/>
      <c r="LI215" s="21"/>
      <c r="LJ215" s="21"/>
      <c r="LK215" s="21"/>
      <c r="LL215" s="21"/>
      <c r="LM215" s="21"/>
      <c r="LN215" s="21"/>
      <c r="LO215" s="21"/>
      <c r="LP215" s="21"/>
      <c r="LQ215" s="21"/>
      <c r="LR215" s="21"/>
      <c r="LS215" s="21"/>
      <c r="LT215" s="21"/>
      <c r="LU215" s="21"/>
      <c r="LV215" s="21"/>
      <c r="LW215" s="21"/>
      <c r="LX215" s="21"/>
      <c r="LY215" s="21"/>
      <c r="LZ215" s="21"/>
      <c r="MA215" s="21"/>
      <c r="MB215" s="21"/>
      <c r="MC215" s="21"/>
      <c r="MD215" s="21"/>
      <c r="ME215" s="21"/>
      <c r="MF215" s="21"/>
      <c r="MG215" s="21"/>
      <c r="MH215" s="21"/>
      <c r="MI215" s="21"/>
      <c r="MJ215" s="21"/>
      <c r="MK215" s="21"/>
      <c r="ML215" s="21"/>
      <c r="MM215" s="21"/>
    </row>
    <row r="216" spans="17:351" x14ac:dyDescent="0.25"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/>
      <c r="EM216" s="21"/>
      <c r="EN216" s="21"/>
      <c r="EO216" s="21"/>
      <c r="EP216" s="21"/>
      <c r="EQ216" s="21"/>
      <c r="ER216" s="21"/>
      <c r="ES216" s="21"/>
      <c r="ET216" s="21"/>
      <c r="EU216" s="21"/>
      <c r="EV216" s="21"/>
      <c r="EW216" s="21"/>
      <c r="EX216" s="21"/>
      <c r="EY216" s="21"/>
      <c r="EZ216" s="21"/>
      <c r="FA216" s="21"/>
      <c r="FB216" s="21"/>
      <c r="FC216" s="21"/>
      <c r="FD216" s="21"/>
      <c r="FE216" s="21"/>
      <c r="FF216" s="21"/>
      <c r="FG216" s="21"/>
      <c r="FH216" s="21"/>
      <c r="FI216" s="21"/>
      <c r="FJ216" s="21"/>
      <c r="FK216" s="21"/>
      <c r="FL216" s="21"/>
      <c r="FM216" s="21"/>
      <c r="FN216" s="21"/>
      <c r="FO216" s="21"/>
      <c r="FP216" s="21"/>
      <c r="FQ216" s="21"/>
      <c r="FR216" s="21"/>
      <c r="FS216" s="21"/>
      <c r="FT216" s="21"/>
      <c r="FU216" s="21"/>
      <c r="FV216" s="21"/>
      <c r="FW216" s="21"/>
      <c r="FX216" s="21"/>
      <c r="FY216" s="21"/>
      <c r="FZ216" s="21"/>
      <c r="GA216" s="21"/>
      <c r="GB216" s="21"/>
      <c r="GC216" s="21"/>
      <c r="GD216" s="21"/>
      <c r="GE216" s="21"/>
      <c r="GF216" s="21"/>
      <c r="GG216" s="21"/>
      <c r="GH216" s="21"/>
      <c r="GI216" s="21"/>
      <c r="GJ216" s="21"/>
      <c r="GK216" s="21"/>
      <c r="GL216" s="21"/>
      <c r="GM216" s="21"/>
      <c r="GN216" s="21"/>
      <c r="GO216" s="21"/>
      <c r="GP216" s="21"/>
      <c r="GQ216" s="21"/>
      <c r="GR216" s="21"/>
      <c r="GS216" s="21"/>
      <c r="GT216" s="21"/>
      <c r="GU216" s="21"/>
      <c r="GV216" s="21"/>
      <c r="GW216" s="21"/>
      <c r="GX216" s="21"/>
      <c r="GY216" s="21"/>
      <c r="GZ216" s="21"/>
      <c r="HA216" s="21"/>
      <c r="HB216" s="21"/>
      <c r="HC216" s="21"/>
      <c r="HD216" s="21"/>
      <c r="HE216" s="21"/>
      <c r="HF216" s="21"/>
      <c r="HG216" s="21"/>
      <c r="HH216" s="21"/>
      <c r="HI216" s="21"/>
      <c r="HJ216" s="21"/>
      <c r="HK216" s="21"/>
      <c r="HL216" s="21"/>
      <c r="HM216" s="21"/>
      <c r="HN216" s="21"/>
      <c r="HO216" s="21"/>
      <c r="HP216" s="21"/>
      <c r="HQ216" s="21"/>
      <c r="HR216" s="21"/>
      <c r="HS216" s="21"/>
      <c r="HT216" s="21"/>
      <c r="HU216" s="21"/>
      <c r="HV216" s="21"/>
      <c r="HW216" s="21"/>
      <c r="HX216" s="21"/>
      <c r="HY216" s="21"/>
      <c r="HZ216" s="21"/>
      <c r="IA216" s="21"/>
      <c r="IB216" s="21"/>
      <c r="IC216" s="21"/>
      <c r="ID216" s="21"/>
      <c r="IE216" s="21"/>
      <c r="IF216" s="21"/>
      <c r="IG216" s="21"/>
      <c r="IH216" s="21"/>
      <c r="II216" s="21"/>
      <c r="IJ216" s="21"/>
      <c r="IK216" s="21"/>
      <c r="IL216" s="21"/>
      <c r="IM216" s="21"/>
      <c r="IN216" s="21"/>
      <c r="IO216" s="21"/>
      <c r="IP216" s="21"/>
      <c r="IQ216" s="21"/>
      <c r="IR216" s="21"/>
      <c r="IS216" s="21"/>
      <c r="IT216" s="21"/>
      <c r="IU216" s="21"/>
      <c r="IV216" s="21"/>
      <c r="IW216" s="21"/>
      <c r="IX216" s="21"/>
      <c r="IY216" s="21"/>
      <c r="IZ216" s="21"/>
      <c r="JA216" s="21"/>
      <c r="JB216" s="21"/>
      <c r="JC216" s="21"/>
      <c r="JD216" s="21"/>
      <c r="JE216" s="21"/>
      <c r="JF216" s="21"/>
      <c r="JG216" s="21"/>
      <c r="JH216" s="21"/>
      <c r="JI216" s="21"/>
      <c r="JJ216" s="21"/>
      <c r="JK216" s="21"/>
      <c r="JL216" s="21"/>
      <c r="JM216" s="21"/>
      <c r="JN216" s="21"/>
      <c r="JO216" s="21"/>
      <c r="JP216" s="21"/>
      <c r="JQ216" s="21"/>
      <c r="JR216" s="21"/>
      <c r="JS216" s="21"/>
      <c r="JT216" s="21"/>
      <c r="JU216" s="21"/>
      <c r="JV216" s="21"/>
      <c r="JW216" s="21"/>
      <c r="JX216" s="21"/>
      <c r="JY216" s="21"/>
      <c r="JZ216" s="21"/>
      <c r="KA216" s="21"/>
      <c r="KB216" s="21"/>
      <c r="KC216" s="21"/>
      <c r="KD216" s="21"/>
      <c r="KE216" s="21"/>
      <c r="KF216" s="21"/>
      <c r="KG216" s="21"/>
      <c r="KH216" s="21"/>
      <c r="KI216" s="21"/>
      <c r="KJ216" s="21"/>
      <c r="KK216" s="21"/>
      <c r="KL216" s="21"/>
      <c r="KM216" s="21"/>
      <c r="KN216" s="21"/>
      <c r="KO216" s="21"/>
      <c r="KP216" s="21"/>
      <c r="KQ216" s="21"/>
      <c r="KR216" s="21"/>
      <c r="KS216" s="21"/>
      <c r="KT216" s="21"/>
      <c r="KU216" s="21"/>
      <c r="KV216" s="21"/>
      <c r="KW216" s="21"/>
      <c r="KX216" s="21"/>
      <c r="KY216" s="21"/>
      <c r="KZ216" s="21"/>
      <c r="LA216" s="21"/>
      <c r="LB216" s="21"/>
      <c r="LC216" s="21"/>
      <c r="LD216" s="21"/>
      <c r="LE216" s="21"/>
      <c r="LF216" s="21"/>
      <c r="LG216" s="21"/>
      <c r="LH216" s="21"/>
      <c r="LI216" s="21"/>
      <c r="LJ216" s="21"/>
      <c r="LK216" s="21"/>
      <c r="LL216" s="21"/>
      <c r="LM216" s="21"/>
      <c r="LN216" s="21"/>
      <c r="LO216" s="21"/>
      <c r="LP216" s="21"/>
      <c r="LQ216" s="21"/>
      <c r="LR216" s="21"/>
      <c r="LS216" s="21"/>
      <c r="LT216" s="21"/>
      <c r="LU216" s="21"/>
      <c r="LV216" s="21"/>
      <c r="LW216" s="21"/>
      <c r="LX216" s="21"/>
      <c r="LY216" s="21"/>
      <c r="LZ216" s="21"/>
      <c r="MA216" s="21"/>
      <c r="MB216" s="21"/>
      <c r="MC216" s="21"/>
      <c r="MD216" s="21"/>
      <c r="ME216" s="21"/>
      <c r="MF216" s="21"/>
      <c r="MG216" s="21"/>
      <c r="MH216" s="21"/>
      <c r="MI216" s="21"/>
      <c r="MJ216" s="21"/>
      <c r="MK216" s="21"/>
      <c r="ML216" s="21"/>
      <c r="MM216" s="21"/>
    </row>
    <row r="217" spans="17:351" x14ac:dyDescent="0.25"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  <c r="EU217" s="21"/>
      <c r="EV217" s="21"/>
      <c r="EW217" s="21"/>
      <c r="EX217" s="21"/>
      <c r="EY217" s="21"/>
      <c r="EZ217" s="21"/>
      <c r="FA217" s="21"/>
      <c r="FB217" s="21"/>
      <c r="FC217" s="21"/>
      <c r="FD217" s="21"/>
      <c r="FE217" s="21"/>
      <c r="FF217" s="21"/>
      <c r="FG217" s="21"/>
      <c r="FH217" s="21"/>
      <c r="FI217" s="21"/>
      <c r="FJ217" s="21"/>
      <c r="FK217" s="21"/>
      <c r="FL217" s="21"/>
      <c r="FM217" s="21"/>
      <c r="FN217" s="21"/>
      <c r="FO217" s="21"/>
      <c r="FP217" s="21"/>
      <c r="FQ217" s="21"/>
      <c r="FR217" s="21"/>
      <c r="FS217" s="21"/>
      <c r="FT217" s="21"/>
      <c r="FU217" s="21"/>
      <c r="FV217" s="21"/>
      <c r="FW217" s="21"/>
      <c r="FX217" s="21"/>
      <c r="FY217" s="21"/>
      <c r="FZ217" s="21"/>
      <c r="GA217" s="21"/>
      <c r="GB217" s="21"/>
      <c r="GC217" s="21"/>
      <c r="GD217" s="21"/>
      <c r="GE217" s="21"/>
      <c r="GF217" s="21"/>
      <c r="GG217" s="21"/>
      <c r="GH217" s="21"/>
      <c r="GI217" s="21"/>
      <c r="GJ217" s="21"/>
      <c r="GK217" s="21"/>
      <c r="GL217" s="21"/>
      <c r="GM217" s="21"/>
      <c r="GN217" s="21"/>
      <c r="GO217" s="21"/>
      <c r="GP217" s="21"/>
      <c r="GQ217" s="21"/>
      <c r="GR217" s="21"/>
      <c r="GS217" s="21"/>
      <c r="GT217" s="21"/>
      <c r="GU217" s="21"/>
      <c r="GV217" s="21"/>
      <c r="GW217" s="21"/>
      <c r="GX217" s="21"/>
      <c r="GY217" s="21"/>
      <c r="GZ217" s="21"/>
      <c r="HA217" s="21"/>
      <c r="HB217" s="21"/>
      <c r="HC217" s="21"/>
      <c r="HD217" s="21"/>
      <c r="HE217" s="21"/>
      <c r="HF217" s="21"/>
      <c r="HG217" s="21"/>
      <c r="HH217" s="21"/>
      <c r="HI217" s="21"/>
      <c r="HJ217" s="21"/>
      <c r="HK217" s="21"/>
      <c r="HL217" s="21"/>
      <c r="HM217" s="21"/>
      <c r="HN217" s="21"/>
      <c r="HO217" s="21"/>
      <c r="HP217" s="21"/>
      <c r="HQ217" s="21"/>
      <c r="HR217" s="21"/>
      <c r="HS217" s="21"/>
      <c r="HT217" s="21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1"/>
      <c r="IG217" s="21"/>
      <c r="IH217" s="21"/>
      <c r="II217" s="21"/>
      <c r="IJ217" s="21"/>
      <c r="IK217" s="21"/>
      <c r="IL217" s="21"/>
      <c r="IM217" s="21"/>
      <c r="IN217" s="21"/>
      <c r="IO217" s="21"/>
      <c r="IP217" s="21"/>
      <c r="IQ217" s="21"/>
      <c r="IR217" s="21"/>
      <c r="IS217" s="21"/>
      <c r="IT217" s="21"/>
      <c r="IU217" s="21"/>
      <c r="IV217" s="21"/>
      <c r="IW217" s="21"/>
      <c r="IX217" s="21"/>
      <c r="IY217" s="21"/>
      <c r="IZ217" s="21"/>
      <c r="JA217" s="21"/>
      <c r="JB217" s="21"/>
      <c r="JC217" s="21"/>
      <c r="JD217" s="21"/>
      <c r="JE217" s="21"/>
      <c r="JF217" s="21"/>
      <c r="JG217" s="21"/>
      <c r="JH217" s="21"/>
      <c r="JI217" s="21"/>
      <c r="JJ217" s="21"/>
      <c r="JK217" s="21"/>
      <c r="JL217" s="21"/>
      <c r="JM217" s="21"/>
      <c r="JN217" s="21"/>
      <c r="JO217" s="21"/>
      <c r="JP217" s="21"/>
      <c r="JQ217" s="21"/>
      <c r="JR217" s="21"/>
      <c r="JS217" s="21"/>
      <c r="JT217" s="21"/>
      <c r="JU217" s="21"/>
      <c r="JV217" s="21"/>
      <c r="JW217" s="21"/>
      <c r="JX217" s="21"/>
      <c r="JY217" s="21"/>
      <c r="JZ217" s="21"/>
      <c r="KA217" s="21"/>
      <c r="KB217" s="21"/>
      <c r="KC217" s="21"/>
      <c r="KD217" s="21"/>
      <c r="KE217" s="21"/>
      <c r="KF217" s="21"/>
      <c r="KG217" s="21"/>
      <c r="KH217" s="21"/>
      <c r="KI217" s="21"/>
      <c r="KJ217" s="21"/>
      <c r="KK217" s="21"/>
      <c r="KL217" s="21"/>
      <c r="KM217" s="21"/>
      <c r="KN217" s="21"/>
      <c r="KO217" s="21"/>
      <c r="KP217" s="21"/>
      <c r="KQ217" s="21"/>
      <c r="KR217" s="21"/>
      <c r="KS217" s="21"/>
      <c r="KT217" s="21"/>
      <c r="KU217" s="21"/>
      <c r="KV217" s="21"/>
      <c r="KW217" s="21"/>
      <c r="KX217" s="21"/>
      <c r="KY217" s="21"/>
      <c r="KZ217" s="21"/>
      <c r="LA217" s="21"/>
      <c r="LB217" s="21"/>
      <c r="LC217" s="21"/>
      <c r="LD217" s="21"/>
      <c r="LE217" s="21"/>
      <c r="LF217" s="21"/>
      <c r="LG217" s="21"/>
      <c r="LH217" s="21"/>
      <c r="LI217" s="21"/>
      <c r="LJ217" s="21"/>
      <c r="LK217" s="21"/>
      <c r="LL217" s="21"/>
      <c r="LM217" s="21"/>
      <c r="LN217" s="21"/>
      <c r="LO217" s="21"/>
      <c r="LP217" s="21"/>
      <c r="LQ217" s="21"/>
      <c r="LR217" s="21"/>
      <c r="LS217" s="21"/>
      <c r="LT217" s="21"/>
      <c r="LU217" s="21"/>
      <c r="LV217" s="21"/>
      <c r="LW217" s="21"/>
      <c r="LX217" s="21"/>
      <c r="LY217" s="21"/>
      <c r="LZ217" s="21"/>
      <c r="MA217" s="21"/>
      <c r="MB217" s="21"/>
      <c r="MC217" s="21"/>
      <c r="MD217" s="21"/>
      <c r="ME217" s="21"/>
      <c r="MF217" s="21"/>
      <c r="MG217" s="21"/>
      <c r="MH217" s="21"/>
      <c r="MI217" s="21"/>
      <c r="MJ217" s="21"/>
      <c r="MK217" s="21"/>
      <c r="ML217" s="21"/>
      <c r="MM217" s="21"/>
    </row>
    <row r="218" spans="17:351" x14ac:dyDescent="0.25"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  <c r="EU218" s="21"/>
      <c r="EV218" s="21"/>
      <c r="EW218" s="21"/>
      <c r="EX218" s="21"/>
      <c r="EY218" s="21"/>
      <c r="EZ218" s="21"/>
      <c r="FA218" s="21"/>
      <c r="FB218" s="21"/>
      <c r="FC218" s="21"/>
      <c r="FD218" s="21"/>
      <c r="FE218" s="21"/>
      <c r="FF218" s="21"/>
      <c r="FG218" s="21"/>
      <c r="FH218" s="21"/>
      <c r="FI218" s="21"/>
      <c r="FJ218" s="21"/>
      <c r="FK218" s="21"/>
      <c r="FL218" s="21"/>
      <c r="FM218" s="21"/>
      <c r="FN218" s="21"/>
      <c r="FO218" s="21"/>
      <c r="FP218" s="21"/>
      <c r="FQ218" s="21"/>
      <c r="FR218" s="21"/>
      <c r="FS218" s="21"/>
      <c r="FT218" s="21"/>
      <c r="FU218" s="21"/>
      <c r="FV218" s="21"/>
      <c r="FW218" s="21"/>
      <c r="FX218" s="21"/>
      <c r="FY218" s="21"/>
      <c r="FZ218" s="21"/>
      <c r="GA218" s="21"/>
      <c r="GB218" s="21"/>
      <c r="GC218" s="21"/>
      <c r="GD218" s="21"/>
      <c r="GE218" s="21"/>
      <c r="GF218" s="21"/>
      <c r="GG218" s="21"/>
      <c r="GH218" s="21"/>
      <c r="GI218" s="21"/>
      <c r="GJ218" s="21"/>
      <c r="GK218" s="21"/>
      <c r="GL218" s="21"/>
      <c r="GM218" s="21"/>
      <c r="GN218" s="21"/>
      <c r="GO218" s="21"/>
      <c r="GP218" s="21"/>
      <c r="GQ218" s="21"/>
      <c r="GR218" s="21"/>
      <c r="GS218" s="21"/>
      <c r="GT218" s="21"/>
      <c r="GU218" s="21"/>
      <c r="GV218" s="21"/>
      <c r="GW218" s="21"/>
      <c r="GX218" s="21"/>
      <c r="GY218" s="21"/>
      <c r="GZ218" s="21"/>
      <c r="HA218" s="21"/>
      <c r="HB218" s="21"/>
      <c r="HC218" s="21"/>
      <c r="HD218" s="21"/>
      <c r="HE218" s="21"/>
      <c r="HF218" s="21"/>
      <c r="HG218" s="21"/>
      <c r="HH218" s="21"/>
      <c r="HI218" s="21"/>
      <c r="HJ218" s="21"/>
      <c r="HK218" s="21"/>
      <c r="HL218" s="21"/>
      <c r="HM218" s="21"/>
      <c r="HN218" s="21"/>
      <c r="HO218" s="21"/>
      <c r="HP218" s="21"/>
      <c r="HQ218" s="21"/>
      <c r="HR218" s="21"/>
      <c r="HS218" s="21"/>
      <c r="HT218" s="21"/>
      <c r="HU218" s="21"/>
      <c r="HV218" s="21"/>
      <c r="HW218" s="21"/>
      <c r="HX218" s="21"/>
      <c r="HY218" s="21"/>
      <c r="HZ218" s="21"/>
      <c r="IA218" s="21"/>
      <c r="IB218" s="21"/>
      <c r="IC218" s="21"/>
      <c r="ID218" s="21"/>
      <c r="IE218" s="21"/>
      <c r="IF218" s="21"/>
      <c r="IG218" s="21"/>
      <c r="IH218" s="21"/>
      <c r="II218" s="21"/>
      <c r="IJ218" s="21"/>
      <c r="IK218" s="21"/>
      <c r="IL218" s="21"/>
      <c r="IM218" s="21"/>
      <c r="IN218" s="21"/>
      <c r="IO218" s="21"/>
      <c r="IP218" s="21"/>
      <c r="IQ218" s="21"/>
      <c r="IR218" s="21"/>
      <c r="IS218" s="21"/>
      <c r="IT218" s="21"/>
      <c r="IU218" s="21"/>
      <c r="IV218" s="21"/>
      <c r="IW218" s="21"/>
      <c r="IX218" s="21"/>
      <c r="IY218" s="21"/>
      <c r="IZ218" s="21"/>
      <c r="JA218" s="21"/>
      <c r="JB218" s="21"/>
      <c r="JC218" s="21"/>
      <c r="JD218" s="21"/>
      <c r="JE218" s="21"/>
      <c r="JF218" s="21"/>
      <c r="JG218" s="21"/>
      <c r="JH218" s="21"/>
      <c r="JI218" s="21"/>
      <c r="JJ218" s="21"/>
      <c r="JK218" s="21"/>
      <c r="JL218" s="21"/>
      <c r="JM218" s="21"/>
      <c r="JN218" s="21"/>
      <c r="JO218" s="21"/>
      <c r="JP218" s="21"/>
      <c r="JQ218" s="21"/>
      <c r="JR218" s="21"/>
      <c r="JS218" s="21"/>
      <c r="JT218" s="21"/>
      <c r="JU218" s="21"/>
      <c r="JV218" s="21"/>
      <c r="JW218" s="21"/>
      <c r="JX218" s="21"/>
      <c r="JY218" s="21"/>
      <c r="JZ218" s="21"/>
      <c r="KA218" s="21"/>
      <c r="KB218" s="21"/>
      <c r="KC218" s="21"/>
      <c r="KD218" s="21"/>
      <c r="KE218" s="21"/>
      <c r="KF218" s="21"/>
      <c r="KG218" s="21"/>
      <c r="KH218" s="21"/>
      <c r="KI218" s="21"/>
      <c r="KJ218" s="21"/>
      <c r="KK218" s="21"/>
      <c r="KL218" s="21"/>
      <c r="KM218" s="21"/>
      <c r="KN218" s="21"/>
      <c r="KO218" s="21"/>
      <c r="KP218" s="21"/>
      <c r="KQ218" s="21"/>
      <c r="KR218" s="21"/>
      <c r="KS218" s="21"/>
      <c r="KT218" s="21"/>
      <c r="KU218" s="21"/>
      <c r="KV218" s="21"/>
      <c r="KW218" s="21"/>
      <c r="KX218" s="21"/>
      <c r="KY218" s="21"/>
      <c r="KZ218" s="21"/>
      <c r="LA218" s="21"/>
      <c r="LB218" s="21"/>
      <c r="LC218" s="21"/>
      <c r="LD218" s="21"/>
      <c r="LE218" s="21"/>
      <c r="LF218" s="21"/>
      <c r="LG218" s="21"/>
      <c r="LH218" s="21"/>
      <c r="LI218" s="21"/>
      <c r="LJ218" s="21"/>
      <c r="LK218" s="21"/>
      <c r="LL218" s="21"/>
      <c r="LM218" s="21"/>
      <c r="LN218" s="21"/>
      <c r="LO218" s="21"/>
      <c r="LP218" s="21"/>
      <c r="LQ218" s="21"/>
      <c r="LR218" s="21"/>
      <c r="LS218" s="21"/>
      <c r="LT218" s="21"/>
      <c r="LU218" s="21"/>
      <c r="LV218" s="21"/>
      <c r="LW218" s="21"/>
      <c r="LX218" s="21"/>
      <c r="LY218" s="21"/>
      <c r="LZ218" s="21"/>
      <c r="MA218" s="21"/>
      <c r="MB218" s="21"/>
      <c r="MC218" s="21"/>
      <c r="MD218" s="21"/>
      <c r="ME218" s="21"/>
      <c r="MF218" s="21"/>
      <c r="MG218" s="21"/>
      <c r="MH218" s="21"/>
      <c r="MI218" s="21"/>
      <c r="MJ218" s="21"/>
      <c r="MK218" s="21"/>
      <c r="ML218" s="21"/>
      <c r="MM218" s="21"/>
    </row>
    <row r="219" spans="17:351" x14ac:dyDescent="0.25"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  <c r="EU219" s="21"/>
      <c r="EV219" s="21"/>
      <c r="EW219" s="21"/>
      <c r="EX219" s="21"/>
      <c r="EY219" s="21"/>
      <c r="EZ219" s="21"/>
      <c r="FA219" s="21"/>
      <c r="FB219" s="21"/>
      <c r="FC219" s="21"/>
      <c r="FD219" s="21"/>
      <c r="FE219" s="21"/>
      <c r="FF219" s="21"/>
      <c r="FG219" s="21"/>
      <c r="FH219" s="21"/>
      <c r="FI219" s="21"/>
      <c r="FJ219" s="21"/>
      <c r="FK219" s="21"/>
      <c r="FL219" s="21"/>
      <c r="FM219" s="21"/>
      <c r="FN219" s="21"/>
      <c r="FO219" s="21"/>
      <c r="FP219" s="21"/>
      <c r="FQ219" s="21"/>
      <c r="FR219" s="21"/>
      <c r="FS219" s="21"/>
      <c r="FT219" s="21"/>
      <c r="FU219" s="21"/>
      <c r="FV219" s="21"/>
      <c r="FW219" s="21"/>
      <c r="FX219" s="21"/>
      <c r="FY219" s="21"/>
      <c r="FZ219" s="21"/>
      <c r="GA219" s="21"/>
      <c r="GB219" s="21"/>
      <c r="GC219" s="21"/>
      <c r="GD219" s="21"/>
      <c r="GE219" s="21"/>
      <c r="GF219" s="21"/>
      <c r="GG219" s="21"/>
      <c r="GH219" s="21"/>
      <c r="GI219" s="21"/>
      <c r="GJ219" s="21"/>
      <c r="GK219" s="21"/>
      <c r="GL219" s="21"/>
      <c r="GM219" s="21"/>
      <c r="GN219" s="21"/>
      <c r="GO219" s="21"/>
      <c r="GP219" s="21"/>
      <c r="GQ219" s="21"/>
      <c r="GR219" s="21"/>
      <c r="GS219" s="21"/>
      <c r="GT219" s="21"/>
      <c r="GU219" s="21"/>
      <c r="GV219" s="21"/>
      <c r="GW219" s="21"/>
      <c r="GX219" s="21"/>
      <c r="GY219" s="21"/>
      <c r="GZ219" s="21"/>
      <c r="HA219" s="21"/>
      <c r="HB219" s="21"/>
      <c r="HC219" s="21"/>
      <c r="HD219" s="21"/>
      <c r="HE219" s="21"/>
      <c r="HF219" s="21"/>
      <c r="HG219" s="21"/>
      <c r="HH219" s="21"/>
      <c r="HI219" s="21"/>
      <c r="HJ219" s="21"/>
      <c r="HK219" s="21"/>
      <c r="HL219" s="21"/>
      <c r="HM219" s="21"/>
      <c r="HN219" s="21"/>
      <c r="HO219" s="21"/>
      <c r="HP219" s="21"/>
      <c r="HQ219" s="21"/>
      <c r="HR219" s="21"/>
      <c r="HS219" s="21"/>
      <c r="HT219" s="21"/>
      <c r="HU219" s="21"/>
      <c r="HV219" s="21"/>
      <c r="HW219" s="21"/>
      <c r="HX219" s="21"/>
      <c r="HY219" s="21"/>
      <c r="HZ219" s="21"/>
      <c r="IA219" s="21"/>
      <c r="IB219" s="21"/>
      <c r="IC219" s="21"/>
      <c r="ID219" s="21"/>
      <c r="IE219" s="21"/>
      <c r="IF219" s="21"/>
      <c r="IG219" s="21"/>
      <c r="IH219" s="21"/>
      <c r="II219" s="21"/>
      <c r="IJ219" s="21"/>
      <c r="IK219" s="21"/>
      <c r="IL219" s="21"/>
      <c r="IM219" s="21"/>
      <c r="IN219" s="21"/>
      <c r="IO219" s="21"/>
      <c r="IP219" s="21"/>
      <c r="IQ219" s="21"/>
      <c r="IR219" s="21"/>
      <c r="IS219" s="21"/>
      <c r="IT219" s="21"/>
      <c r="IU219" s="21"/>
      <c r="IV219" s="21"/>
      <c r="IW219" s="21"/>
      <c r="IX219" s="21"/>
      <c r="IY219" s="21"/>
      <c r="IZ219" s="21"/>
      <c r="JA219" s="21"/>
      <c r="JB219" s="21"/>
      <c r="JC219" s="21"/>
      <c r="JD219" s="21"/>
      <c r="JE219" s="21"/>
      <c r="JF219" s="21"/>
      <c r="JG219" s="21"/>
      <c r="JH219" s="21"/>
      <c r="JI219" s="21"/>
      <c r="JJ219" s="21"/>
      <c r="JK219" s="21"/>
      <c r="JL219" s="21"/>
      <c r="JM219" s="21"/>
      <c r="JN219" s="21"/>
      <c r="JO219" s="21"/>
      <c r="JP219" s="21"/>
      <c r="JQ219" s="21"/>
      <c r="JR219" s="21"/>
      <c r="JS219" s="21"/>
      <c r="JT219" s="21"/>
      <c r="JU219" s="21"/>
      <c r="JV219" s="21"/>
      <c r="JW219" s="21"/>
      <c r="JX219" s="21"/>
      <c r="JY219" s="21"/>
      <c r="JZ219" s="21"/>
      <c r="KA219" s="21"/>
      <c r="KB219" s="21"/>
      <c r="KC219" s="21"/>
      <c r="KD219" s="21"/>
      <c r="KE219" s="21"/>
      <c r="KF219" s="21"/>
      <c r="KG219" s="21"/>
      <c r="KH219" s="21"/>
      <c r="KI219" s="21"/>
      <c r="KJ219" s="21"/>
      <c r="KK219" s="21"/>
      <c r="KL219" s="21"/>
      <c r="KM219" s="21"/>
      <c r="KN219" s="21"/>
      <c r="KO219" s="21"/>
      <c r="KP219" s="21"/>
      <c r="KQ219" s="21"/>
      <c r="KR219" s="21"/>
      <c r="KS219" s="21"/>
      <c r="KT219" s="21"/>
      <c r="KU219" s="21"/>
      <c r="KV219" s="21"/>
      <c r="KW219" s="21"/>
      <c r="KX219" s="21"/>
      <c r="KY219" s="21"/>
      <c r="KZ219" s="21"/>
      <c r="LA219" s="21"/>
      <c r="LB219" s="21"/>
      <c r="LC219" s="21"/>
      <c r="LD219" s="21"/>
      <c r="LE219" s="21"/>
      <c r="LF219" s="21"/>
      <c r="LG219" s="21"/>
      <c r="LH219" s="21"/>
      <c r="LI219" s="21"/>
      <c r="LJ219" s="21"/>
      <c r="LK219" s="21"/>
      <c r="LL219" s="21"/>
      <c r="LM219" s="21"/>
      <c r="LN219" s="21"/>
      <c r="LO219" s="21"/>
      <c r="LP219" s="21"/>
      <c r="LQ219" s="21"/>
      <c r="LR219" s="21"/>
      <c r="LS219" s="21"/>
      <c r="LT219" s="21"/>
      <c r="LU219" s="21"/>
      <c r="LV219" s="21"/>
      <c r="LW219" s="21"/>
      <c r="LX219" s="21"/>
      <c r="LY219" s="21"/>
      <c r="LZ219" s="21"/>
      <c r="MA219" s="21"/>
      <c r="MB219" s="21"/>
      <c r="MC219" s="21"/>
      <c r="MD219" s="21"/>
      <c r="ME219" s="21"/>
      <c r="MF219" s="21"/>
      <c r="MG219" s="21"/>
      <c r="MH219" s="21"/>
      <c r="MI219" s="21"/>
      <c r="MJ219" s="21"/>
      <c r="MK219" s="21"/>
      <c r="ML219" s="21"/>
      <c r="MM219" s="21"/>
    </row>
    <row r="220" spans="17:351" x14ac:dyDescent="0.25"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1"/>
      <c r="EQ220" s="21"/>
      <c r="ER220" s="21"/>
      <c r="ES220" s="21"/>
      <c r="ET220" s="21"/>
      <c r="EU220" s="21"/>
      <c r="EV220" s="21"/>
      <c r="EW220" s="21"/>
      <c r="EX220" s="21"/>
      <c r="EY220" s="21"/>
      <c r="EZ220" s="21"/>
      <c r="FA220" s="21"/>
      <c r="FB220" s="21"/>
      <c r="FC220" s="21"/>
      <c r="FD220" s="21"/>
      <c r="FE220" s="21"/>
      <c r="FF220" s="21"/>
      <c r="FG220" s="21"/>
      <c r="FH220" s="21"/>
      <c r="FI220" s="21"/>
      <c r="FJ220" s="21"/>
      <c r="FK220" s="21"/>
      <c r="FL220" s="21"/>
      <c r="FM220" s="21"/>
      <c r="FN220" s="21"/>
      <c r="FO220" s="21"/>
      <c r="FP220" s="21"/>
      <c r="FQ220" s="21"/>
      <c r="FR220" s="21"/>
      <c r="FS220" s="21"/>
      <c r="FT220" s="21"/>
      <c r="FU220" s="21"/>
      <c r="FV220" s="21"/>
      <c r="FW220" s="21"/>
      <c r="FX220" s="21"/>
      <c r="FY220" s="21"/>
      <c r="FZ220" s="21"/>
      <c r="GA220" s="21"/>
      <c r="GB220" s="21"/>
      <c r="GC220" s="21"/>
      <c r="GD220" s="21"/>
      <c r="GE220" s="21"/>
      <c r="GF220" s="21"/>
      <c r="GG220" s="21"/>
      <c r="GH220" s="21"/>
      <c r="GI220" s="21"/>
      <c r="GJ220" s="21"/>
      <c r="GK220" s="21"/>
      <c r="GL220" s="21"/>
      <c r="GM220" s="21"/>
      <c r="GN220" s="21"/>
      <c r="GO220" s="21"/>
      <c r="GP220" s="21"/>
      <c r="GQ220" s="21"/>
      <c r="GR220" s="21"/>
      <c r="GS220" s="21"/>
      <c r="GT220" s="21"/>
      <c r="GU220" s="21"/>
      <c r="GV220" s="21"/>
      <c r="GW220" s="21"/>
      <c r="GX220" s="21"/>
      <c r="GY220" s="21"/>
      <c r="GZ220" s="21"/>
      <c r="HA220" s="21"/>
      <c r="HB220" s="21"/>
      <c r="HC220" s="21"/>
      <c r="HD220" s="21"/>
      <c r="HE220" s="21"/>
      <c r="HF220" s="21"/>
      <c r="HG220" s="21"/>
      <c r="HH220" s="21"/>
      <c r="HI220" s="21"/>
      <c r="HJ220" s="21"/>
      <c r="HK220" s="21"/>
      <c r="HL220" s="21"/>
      <c r="HM220" s="21"/>
      <c r="HN220" s="21"/>
      <c r="HO220" s="21"/>
      <c r="HP220" s="21"/>
      <c r="HQ220" s="21"/>
      <c r="HR220" s="21"/>
      <c r="HS220" s="21"/>
      <c r="HT220" s="21"/>
      <c r="HU220" s="21"/>
      <c r="HV220" s="21"/>
      <c r="HW220" s="21"/>
      <c r="HX220" s="21"/>
      <c r="HY220" s="21"/>
      <c r="HZ220" s="21"/>
      <c r="IA220" s="21"/>
      <c r="IB220" s="21"/>
      <c r="IC220" s="21"/>
      <c r="ID220" s="21"/>
      <c r="IE220" s="21"/>
      <c r="IF220" s="21"/>
      <c r="IG220" s="21"/>
      <c r="IH220" s="21"/>
      <c r="II220" s="21"/>
      <c r="IJ220" s="21"/>
      <c r="IK220" s="21"/>
      <c r="IL220" s="21"/>
      <c r="IM220" s="21"/>
      <c r="IN220" s="21"/>
      <c r="IO220" s="21"/>
      <c r="IP220" s="21"/>
      <c r="IQ220" s="21"/>
      <c r="IR220" s="21"/>
      <c r="IS220" s="21"/>
      <c r="IT220" s="21"/>
      <c r="IU220" s="21"/>
      <c r="IV220" s="21"/>
      <c r="IW220" s="21"/>
      <c r="IX220" s="21"/>
      <c r="IY220" s="21"/>
      <c r="IZ220" s="21"/>
      <c r="JA220" s="21"/>
      <c r="JB220" s="21"/>
      <c r="JC220" s="21"/>
      <c r="JD220" s="21"/>
      <c r="JE220" s="21"/>
      <c r="JF220" s="21"/>
      <c r="JG220" s="21"/>
      <c r="JH220" s="21"/>
      <c r="JI220" s="21"/>
      <c r="JJ220" s="21"/>
      <c r="JK220" s="21"/>
      <c r="JL220" s="21"/>
      <c r="JM220" s="21"/>
      <c r="JN220" s="21"/>
      <c r="JO220" s="21"/>
      <c r="JP220" s="21"/>
      <c r="JQ220" s="21"/>
      <c r="JR220" s="21"/>
      <c r="JS220" s="21"/>
      <c r="JT220" s="21"/>
      <c r="JU220" s="21"/>
      <c r="JV220" s="21"/>
      <c r="JW220" s="21"/>
      <c r="JX220" s="21"/>
      <c r="JY220" s="21"/>
      <c r="JZ220" s="21"/>
      <c r="KA220" s="21"/>
      <c r="KB220" s="21"/>
      <c r="KC220" s="21"/>
      <c r="KD220" s="21"/>
      <c r="KE220" s="21"/>
      <c r="KF220" s="21"/>
      <c r="KG220" s="21"/>
      <c r="KH220" s="21"/>
      <c r="KI220" s="21"/>
      <c r="KJ220" s="21"/>
      <c r="KK220" s="21"/>
      <c r="KL220" s="21"/>
      <c r="KM220" s="21"/>
      <c r="KN220" s="21"/>
      <c r="KO220" s="21"/>
      <c r="KP220" s="21"/>
      <c r="KQ220" s="21"/>
      <c r="KR220" s="21"/>
      <c r="KS220" s="21"/>
      <c r="KT220" s="21"/>
      <c r="KU220" s="21"/>
      <c r="KV220" s="21"/>
      <c r="KW220" s="21"/>
      <c r="KX220" s="21"/>
      <c r="KY220" s="21"/>
      <c r="KZ220" s="21"/>
      <c r="LA220" s="21"/>
      <c r="LB220" s="21"/>
      <c r="LC220" s="21"/>
      <c r="LD220" s="21"/>
      <c r="LE220" s="21"/>
      <c r="LF220" s="21"/>
      <c r="LG220" s="21"/>
      <c r="LH220" s="21"/>
      <c r="LI220" s="21"/>
      <c r="LJ220" s="21"/>
      <c r="LK220" s="21"/>
      <c r="LL220" s="21"/>
      <c r="LM220" s="21"/>
      <c r="LN220" s="21"/>
      <c r="LO220" s="21"/>
      <c r="LP220" s="21"/>
      <c r="LQ220" s="21"/>
      <c r="LR220" s="21"/>
      <c r="LS220" s="21"/>
      <c r="LT220" s="21"/>
      <c r="LU220" s="21"/>
      <c r="LV220" s="21"/>
      <c r="LW220" s="21"/>
      <c r="LX220" s="21"/>
      <c r="LY220" s="21"/>
      <c r="LZ220" s="21"/>
      <c r="MA220" s="21"/>
      <c r="MB220" s="21"/>
      <c r="MC220" s="21"/>
      <c r="MD220" s="21"/>
      <c r="ME220" s="21"/>
      <c r="MF220" s="21"/>
      <c r="MG220" s="21"/>
      <c r="MH220" s="21"/>
      <c r="MI220" s="21"/>
      <c r="MJ220" s="21"/>
      <c r="MK220" s="21"/>
      <c r="ML220" s="21"/>
      <c r="MM220" s="21"/>
    </row>
  </sheetData>
  <mergeCells count="15">
    <mergeCell ref="EH5:EL5"/>
    <mergeCell ref="EP5:ES5"/>
    <mergeCell ref="EW5:EZ5"/>
    <mergeCell ref="BO5:BU5"/>
    <mergeCell ref="BY5:CD5"/>
    <mergeCell ref="CH5:CM5"/>
    <mergeCell ref="CQ5:CT5"/>
    <mergeCell ref="CX5:DA5"/>
    <mergeCell ref="DE5:DP5"/>
    <mergeCell ref="DT5:ED5"/>
    <mergeCell ref="T5:V5"/>
    <mergeCell ref="Z5:AA5"/>
    <mergeCell ref="AE5:AN5"/>
    <mergeCell ref="AR5:AZ5"/>
    <mergeCell ref="BD5:BK5"/>
  </mergeCells>
  <conditionalFormatting sqref="AE37:AN4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7:AZ45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37:BK4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6:BU4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Y37:CD4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7:CL4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36:CT4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7:CZ3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E37:DP4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6:ED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H37:EL4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O36:ES4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V36:EY3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3:AF243"/>
  <sheetViews>
    <sheetView topLeftCell="A100" workbookViewId="0">
      <selection activeCell="H122" sqref="H122"/>
    </sheetView>
  </sheetViews>
  <sheetFormatPr defaultRowHeight="15" x14ac:dyDescent="0.25"/>
  <cols>
    <col min="2" max="2" width="20.5703125" customWidth="1"/>
    <col min="3" max="3" width="17.140625" customWidth="1"/>
    <col min="4" max="4" width="16.42578125" customWidth="1"/>
    <col min="5" max="5" width="15.28515625" customWidth="1"/>
    <col min="6" max="6" width="16.28515625" customWidth="1"/>
    <col min="7" max="7" width="14.7109375" customWidth="1"/>
    <col min="8" max="8" width="15" bestFit="1" customWidth="1"/>
    <col min="9" max="9" width="15.5703125" bestFit="1" customWidth="1"/>
    <col min="10" max="10" width="12.7109375" bestFit="1" customWidth="1"/>
  </cols>
  <sheetData>
    <row r="3" spans="1:4" ht="18" x14ac:dyDescent="0.35">
      <c r="B3" t="s">
        <v>251</v>
      </c>
    </row>
    <row r="4" spans="1:4" ht="18" x14ac:dyDescent="0.35">
      <c r="B4" t="s">
        <v>252</v>
      </c>
    </row>
    <row r="5" spans="1:4" ht="18" x14ac:dyDescent="0.35">
      <c r="B5" t="s">
        <v>253</v>
      </c>
    </row>
    <row r="9" spans="1:4" ht="18.75" thickBot="1" x14ac:dyDescent="0.4">
      <c r="A9" s="189" t="s">
        <v>251</v>
      </c>
      <c r="B9" s="189"/>
      <c r="C9" s="189"/>
    </row>
    <row r="10" spans="1:4" ht="18.75" thickBot="1" x14ac:dyDescent="0.3">
      <c r="B10" s="187" t="s">
        <v>28</v>
      </c>
      <c r="C10" s="32" t="s">
        <v>81</v>
      </c>
      <c r="D10" s="36" t="s">
        <v>84</v>
      </c>
    </row>
    <row r="11" spans="1:4" x14ac:dyDescent="0.25">
      <c r="B11" s="37">
        <v>1998</v>
      </c>
      <c r="C11" s="38">
        <v>87211.83</v>
      </c>
      <c r="D11" s="45">
        <v>228548.4</v>
      </c>
    </row>
    <row r="12" spans="1:4" x14ac:dyDescent="0.25">
      <c r="B12" s="46">
        <v>1999</v>
      </c>
      <c r="C12" s="47">
        <v>119302.33</v>
      </c>
      <c r="D12" s="54">
        <v>488395.1</v>
      </c>
    </row>
    <row r="13" spans="1:4" x14ac:dyDescent="0.25">
      <c r="B13" s="46">
        <v>2000</v>
      </c>
      <c r="C13" s="47">
        <v>156215</v>
      </c>
      <c r="D13" s="54">
        <v>748241.8</v>
      </c>
    </row>
    <row r="14" spans="1:4" x14ac:dyDescent="0.25">
      <c r="B14" s="46">
        <v>2001</v>
      </c>
      <c r="C14" s="47">
        <v>173839</v>
      </c>
      <c r="D14" s="54">
        <v>1008088.5</v>
      </c>
    </row>
    <row r="15" spans="1:4" x14ac:dyDescent="0.25">
      <c r="B15" s="46">
        <v>2002</v>
      </c>
      <c r="C15" s="47">
        <v>220396</v>
      </c>
      <c r="D15" s="54">
        <v>1267935.2</v>
      </c>
    </row>
    <row r="16" spans="1:4" x14ac:dyDescent="0.25">
      <c r="B16" s="46">
        <v>2003</v>
      </c>
      <c r="C16" s="47">
        <v>269588</v>
      </c>
      <c r="D16" s="54">
        <v>1563568.7</v>
      </c>
    </row>
    <row r="17" spans="2:4" x14ac:dyDescent="0.25">
      <c r="B17" s="46">
        <v>2004</v>
      </c>
      <c r="C17" s="47">
        <v>358531</v>
      </c>
      <c r="D17" s="54">
        <v>2115067.5</v>
      </c>
    </row>
    <row r="18" spans="2:4" x14ac:dyDescent="0.25">
      <c r="B18" s="46">
        <v>2005</v>
      </c>
      <c r="C18" s="47">
        <v>456025</v>
      </c>
      <c r="D18" s="54">
        <v>3055059.5</v>
      </c>
    </row>
    <row r="19" spans="2:4" x14ac:dyDescent="0.25">
      <c r="B19" s="46">
        <v>2006</v>
      </c>
      <c r="C19" s="47">
        <v>590162</v>
      </c>
      <c r="D19" s="54">
        <v>3930286.9</v>
      </c>
    </row>
    <row r="20" spans="2:4" x14ac:dyDescent="0.25">
      <c r="B20" s="46">
        <v>2007</v>
      </c>
      <c r="C20" s="47">
        <v>775682</v>
      </c>
      <c r="D20" s="54">
        <v>4853244.4000000004</v>
      </c>
    </row>
    <row r="21" spans="2:4" x14ac:dyDescent="0.25">
      <c r="B21" s="46">
        <v>2008</v>
      </c>
      <c r="C21" s="47">
        <v>962468</v>
      </c>
      <c r="D21" s="54">
        <v>5883726.5</v>
      </c>
    </row>
    <row r="22" spans="2:4" x14ac:dyDescent="0.25">
      <c r="B22" s="46">
        <v>2009</v>
      </c>
      <c r="C22" s="47">
        <v>742422</v>
      </c>
      <c r="D22" s="54">
        <v>6165342.4699999997</v>
      </c>
    </row>
    <row r="23" spans="2:4" x14ac:dyDescent="0.25">
      <c r="B23" s="46">
        <v>2010</v>
      </c>
      <c r="C23" s="47">
        <v>1163529.7</v>
      </c>
      <c r="D23" s="54">
        <v>6411756.4400000004</v>
      </c>
    </row>
    <row r="24" spans="2:4" x14ac:dyDescent="0.25">
      <c r="B24" s="46">
        <v>2011</v>
      </c>
      <c r="C24" s="47">
        <v>1388120.48</v>
      </c>
      <c r="D24" s="54">
        <v>6658170.4100000001</v>
      </c>
    </row>
    <row r="25" spans="2:4" x14ac:dyDescent="0.25">
      <c r="B25" s="46">
        <v>2012</v>
      </c>
      <c r="C25" s="47">
        <v>1584637.4</v>
      </c>
      <c r="D25" s="54">
        <v>6904584.3799999999</v>
      </c>
    </row>
    <row r="26" spans="2:4" x14ac:dyDescent="0.25">
      <c r="B26" s="46">
        <v>2013</v>
      </c>
      <c r="C26" s="47">
        <v>1781154.33</v>
      </c>
      <c r="D26" s="54">
        <v>7150998.3600000003</v>
      </c>
    </row>
    <row r="27" spans="2:4" x14ac:dyDescent="0.25">
      <c r="B27" s="46">
        <v>2014</v>
      </c>
      <c r="C27" s="47">
        <v>1977671.26</v>
      </c>
      <c r="D27" s="54">
        <v>7643826.2999999998</v>
      </c>
    </row>
    <row r="28" spans="2:4" x14ac:dyDescent="0.25">
      <c r="B28" s="46">
        <v>2015</v>
      </c>
      <c r="C28" s="47">
        <v>2174188.19</v>
      </c>
      <c r="D28" s="54">
        <v>7851425.5999999996</v>
      </c>
    </row>
    <row r="29" spans="2:4" x14ac:dyDescent="0.25">
      <c r="B29" s="46">
        <v>2016</v>
      </c>
      <c r="C29" s="47">
        <v>2370705.11</v>
      </c>
      <c r="D29" s="54">
        <v>8059024.9000000004</v>
      </c>
    </row>
    <row r="30" spans="2:4" x14ac:dyDescent="0.25">
      <c r="B30" s="46">
        <v>2017</v>
      </c>
      <c r="C30" s="47">
        <v>2567222.04</v>
      </c>
      <c r="D30" s="54">
        <v>8266624.2000000002</v>
      </c>
    </row>
    <row r="31" spans="2:4" x14ac:dyDescent="0.25">
      <c r="B31" s="46">
        <v>2018</v>
      </c>
      <c r="C31" s="47">
        <v>2763738.97</v>
      </c>
      <c r="D31" s="54">
        <v>8474223.5</v>
      </c>
    </row>
    <row r="32" spans="2:4" x14ac:dyDescent="0.25">
      <c r="B32" s="46">
        <v>2019</v>
      </c>
      <c r="C32" s="47">
        <v>2960255.9</v>
      </c>
      <c r="D32" s="54">
        <v>8681822.8000000007</v>
      </c>
    </row>
    <row r="33" spans="1:5" x14ac:dyDescent="0.25">
      <c r="B33" s="46">
        <v>2020</v>
      </c>
      <c r="C33" s="47">
        <v>3839394.42</v>
      </c>
      <c r="D33" s="54">
        <v>8889422.0999999996</v>
      </c>
    </row>
    <row r="34" spans="1:5" x14ac:dyDescent="0.25">
      <c r="B34" s="46">
        <v>2021</v>
      </c>
      <c r="C34" s="191">
        <v>4868342.13</v>
      </c>
      <c r="D34" s="192">
        <v>9097021.4000000004</v>
      </c>
    </row>
    <row r="35" spans="1:5" ht="15.75" thickBot="1" x14ac:dyDescent="0.3">
      <c r="B35" s="56">
        <v>2022</v>
      </c>
      <c r="C35" s="58">
        <v>5306169.8550000004</v>
      </c>
      <c r="D35" s="64">
        <v>9304620.6999999993</v>
      </c>
      <c r="E35" s="142"/>
    </row>
    <row r="36" spans="1:5" ht="15.75" thickBot="1" x14ac:dyDescent="0.3"/>
    <row r="37" spans="1:5" ht="18.75" thickBot="1" x14ac:dyDescent="0.4">
      <c r="B37" s="125" t="s">
        <v>175</v>
      </c>
      <c r="C37" s="127" t="s">
        <v>215</v>
      </c>
    </row>
    <row r="38" spans="1:5" x14ac:dyDescent="0.25">
      <c r="B38" s="193">
        <f t="array" ref="B38:C42">LINEST(C11:C35,D11:D35,1,1)</f>
        <v>0.40078420102727136</v>
      </c>
      <c r="C38" s="195">
        <v>-573162.84648043034</v>
      </c>
    </row>
    <row r="39" spans="1:5" x14ac:dyDescent="0.25">
      <c r="B39" s="121">
        <v>5.1422966798757894E-2</v>
      </c>
      <c r="C39" s="143">
        <v>319403.59751902294</v>
      </c>
    </row>
    <row r="40" spans="1:5" x14ac:dyDescent="0.25">
      <c r="B40" s="121">
        <v>0.72535508252133696</v>
      </c>
      <c r="C40" s="143">
        <v>794534.40011044638</v>
      </c>
    </row>
    <row r="41" spans="1:5" x14ac:dyDescent="0.25">
      <c r="B41" s="121">
        <v>60.744495296501718</v>
      </c>
      <c r="C41" s="143">
        <v>23</v>
      </c>
    </row>
    <row r="42" spans="1:5" ht="15.75" thickBot="1" x14ac:dyDescent="0.3">
      <c r="B42" s="122">
        <v>38347083425982.383</v>
      </c>
      <c r="C42" s="144">
        <v>14519552998053.937</v>
      </c>
    </row>
    <row r="45" spans="1:5" ht="18.75" thickBot="1" x14ac:dyDescent="0.4">
      <c r="A45" s="189" t="s">
        <v>252</v>
      </c>
      <c r="B45" s="189"/>
      <c r="C45" s="189"/>
    </row>
    <row r="46" spans="1:5" ht="18.75" thickBot="1" x14ac:dyDescent="0.3">
      <c r="B46" s="187" t="s">
        <v>28</v>
      </c>
      <c r="C46" s="33" t="s">
        <v>82</v>
      </c>
      <c r="D46" s="33" t="s">
        <v>87</v>
      </c>
      <c r="E46" s="36" t="s">
        <v>88</v>
      </c>
    </row>
    <row r="47" spans="1:5" x14ac:dyDescent="0.25">
      <c r="B47" s="37">
        <v>1998</v>
      </c>
      <c r="C47" s="39">
        <v>328497.90000000002</v>
      </c>
      <c r="D47" s="39">
        <v>1212184</v>
      </c>
      <c r="E47" s="190">
        <v>33.799999999999997</v>
      </c>
    </row>
    <row r="48" spans="1:5" x14ac:dyDescent="0.25">
      <c r="B48" s="46">
        <v>1999</v>
      </c>
      <c r="C48" s="48">
        <v>695059.8</v>
      </c>
      <c r="D48" s="48">
        <v>1272744</v>
      </c>
      <c r="E48" s="76">
        <v>35.200000000000003</v>
      </c>
    </row>
    <row r="49" spans="2:5" x14ac:dyDescent="0.25">
      <c r="B49" s="46">
        <v>2000</v>
      </c>
      <c r="C49" s="48">
        <v>1159034</v>
      </c>
      <c r="D49" s="48">
        <v>1444737</v>
      </c>
      <c r="E49" s="76">
        <v>32.4</v>
      </c>
    </row>
    <row r="50" spans="2:5" x14ac:dyDescent="0.25">
      <c r="B50" s="46">
        <v>2001</v>
      </c>
      <c r="C50" s="48">
        <v>1370182.8</v>
      </c>
      <c r="D50" s="48">
        <v>1841258</v>
      </c>
      <c r="E50" s="76">
        <v>30.4</v>
      </c>
    </row>
    <row r="51" spans="2:5" x14ac:dyDescent="0.25">
      <c r="B51" s="46">
        <v>2002</v>
      </c>
      <c r="C51" s="48">
        <v>1767476.7</v>
      </c>
      <c r="D51" s="48">
        <v>2255912</v>
      </c>
      <c r="E51" s="76">
        <v>35.1</v>
      </c>
    </row>
    <row r="52" spans="2:5" x14ac:dyDescent="0.25">
      <c r="B52" s="46">
        <v>2003</v>
      </c>
      <c r="C52" s="48">
        <v>2188231.5</v>
      </c>
      <c r="D52" s="48">
        <v>3297504</v>
      </c>
      <c r="E52" s="76">
        <v>33</v>
      </c>
    </row>
    <row r="53" spans="2:5" x14ac:dyDescent="0.25">
      <c r="B53" s="46">
        <v>2004</v>
      </c>
      <c r="C53" s="48">
        <v>2853272.4</v>
      </c>
      <c r="D53" s="48">
        <v>3905553</v>
      </c>
      <c r="E53" s="76">
        <v>36.4</v>
      </c>
    </row>
    <row r="54" spans="2:5" x14ac:dyDescent="0.25">
      <c r="B54" s="46">
        <v>2005</v>
      </c>
      <c r="C54" s="48">
        <v>4135154.6</v>
      </c>
      <c r="D54" s="48">
        <v>5346984</v>
      </c>
      <c r="E54" s="76">
        <v>39.799999999999997</v>
      </c>
    </row>
    <row r="55" spans="2:5" x14ac:dyDescent="0.25">
      <c r="B55" s="46">
        <v>2006</v>
      </c>
      <c r="C55" s="48">
        <v>5260232.8</v>
      </c>
      <c r="D55" s="48">
        <v>6142520</v>
      </c>
      <c r="E55" s="76">
        <v>47</v>
      </c>
    </row>
    <row r="56" spans="2:5" x14ac:dyDescent="0.25">
      <c r="B56" s="46">
        <v>2007</v>
      </c>
      <c r="C56" s="48">
        <v>6696259.0999999996</v>
      </c>
      <c r="D56" s="48">
        <v>9506888</v>
      </c>
      <c r="E56" s="76">
        <v>38.4</v>
      </c>
    </row>
    <row r="57" spans="2:5" x14ac:dyDescent="0.25">
      <c r="B57" s="46">
        <v>2008</v>
      </c>
      <c r="C57" s="48">
        <v>8248652</v>
      </c>
      <c r="D57" s="48">
        <v>14877108</v>
      </c>
      <c r="E57" s="76">
        <v>36.1</v>
      </c>
    </row>
    <row r="58" spans="2:5" x14ac:dyDescent="0.25">
      <c r="B58" s="46">
        <v>2009</v>
      </c>
      <c r="C58" s="48">
        <v>7126972.4000000004</v>
      </c>
      <c r="D58" s="48">
        <v>15356818</v>
      </c>
      <c r="E58" s="76">
        <v>35.9</v>
      </c>
    </row>
    <row r="59" spans="2:5" x14ac:dyDescent="0.25">
      <c r="B59" s="46">
        <v>2010</v>
      </c>
      <c r="C59" s="48">
        <v>8375863.7999999998</v>
      </c>
      <c r="D59" s="48">
        <v>17905142</v>
      </c>
      <c r="E59" s="76">
        <v>42</v>
      </c>
    </row>
    <row r="60" spans="2:5" x14ac:dyDescent="0.25">
      <c r="B60" s="46">
        <v>2011</v>
      </c>
      <c r="C60" s="48">
        <v>9948772.8000000007</v>
      </c>
      <c r="D60" s="48">
        <v>20169118</v>
      </c>
      <c r="E60" s="76">
        <v>42.4</v>
      </c>
    </row>
    <row r="61" spans="2:5" x14ac:dyDescent="0.25">
      <c r="B61" s="46">
        <v>2012</v>
      </c>
      <c r="C61" s="48">
        <v>10666870.5</v>
      </c>
      <c r="D61" s="48">
        <v>23445895</v>
      </c>
      <c r="E61" s="76">
        <v>43</v>
      </c>
    </row>
    <row r="62" spans="2:5" x14ac:dyDescent="0.25">
      <c r="B62" s="46">
        <v>2013</v>
      </c>
      <c r="C62" s="48">
        <v>11814897.4</v>
      </c>
      <c r="D62" s="48">
        <v>26546945</v>
      </c>
      <c r="E62" s="76">
        <v>44.6</v>
      </c>
    </row>
    <row r="63" spans="2:5" x14ac:dyDescent="0.25">
      <c r="B63" s="46">
        <v>2014</v>
      </c>
      <c r="C63" s="48">
        <v>12779525.699999999</v>
      </c>
      <c r="D63" s="48">
        <v>28890410</v>
      </c>
      <c r="E63" s="76">
        <v>46.7</v>
      </c>
    </row>
    <row r="64" spans="2:5" x14ac:dyDescent="0.25">
      <c r="B64" s="46">
        <v>2015</v>
      </c>
      <c r="C64" s="48">
        <v>13520862.9</v>
      </c>
      <c r="D64" s="48">
        <v>30078000</v>
      </c>
      <c r="E64" s="76">
        <v>42.4</v>
      </c>
    </row>
    <row r="65" spans="2:6" x14ac:dyDescent="0.25">
      <c r="B65" s="46">
        <v>2016</v>
      </c>
      <c r="C65" s="48">
        <v>15121534.199999999</v>
      </c>
      <c r="D65" s="48">
        <v>36338093</v>
      </c>
      <c r="E65" s="76">
        <v>41.9</v>
      </c>
    </row>
    <row r="66" spans="2:6" x14ac:dyDescent="0.25">
      <c r="B66" s="46">
        <v>2017</v>
      </c>
      <c r="C66" s="48">
        <v>16538189.5</v>
      </c>
      <c r="D66" s="48">
        <v>36604923</v>
      </c>
      <c r="E66" s="76">
        <v>47.3</v>
      </c>
    </row>
    <row r="67" spans="2:6" x14ac:dyDescent="0.25">
      <c r="B67" s="46">
        <v>2018</v>
      </c>
      <c r="C67" s="48">
        <v>18777726</v>
      </c>
      <c r="D67" s="48">
        <v>40602319</v>
      </c>
      <c r="E67" s="76">
        <v>46.6</v>
      </c>
    </row>
    <row r="68" spans="2:6" x14ac:dyDescent="0.25">
      <c r="B68" s="46">
        <v>2019</v>
      </c>
      <c r="C68" s="48">
        <v>19797064.300000001</v>
      </c>
      <c r="D68" s="48">
        <v>61757746</v>
      </c>
      <c r="E68" s="76">
        <v>37.799999999999997</v>
      </c>
    </row>
    <row r="69" spans="2:6" x14ac:dyDescent="0.25">
      <c r="B69" s="46">
        <v>2020</v>
      </c>
      <c r="C69" s="48">
        <v>19856674.5</v>
      </c>
      <c r="D69" s="48">
        <v>66739526</v>
      </c>
      <c r="E69" s="54">
        <v>39</v>
      </c>
    </row>
    <row r="70" spans="2:6" x14ac:dyDescent="0.25">
      <c r="B70" s="46">
        <v>2021</v>
      </c>
      <c r="C70" s="48">
        <v>21836984.32</v>
      </c>
      <c r="D70" s="48">
        <v>71721306</v>
      </c>
      <c r="E70" s="76">
        <v>40.5</v>
      </c>
    </row>
    <row r="71" spans="2:6" ht="15.75" thickBot="1" x14ac:dyDescent="0.3">
      <c r="B71" s="56">
        <v>2022</v>
      </c>
      <c r="C71" s="58">
        <v>23109899.859999999</v>
      </c>
      <c r="D71" s="58">
        <v>76703086</v>
      </c>
      <c r="E71" s="64">
        <v>42</v>
      </c>
    </row>
    <row r="73" spans="2:6" ht="15.75" thickBot="1" x14ac:dyDescent="0.3">
      <c r="F73" s="142"/>
    </row>
    <row r="74" spans="2:6" ht="18.75" thickBot="1" x14ac:dyDescent="0.4">
      <c r="B74" s="125" t="s">
        <v>181</v>
      </c>
      <c r="C74" s="126" t="s">
        <v>180</v>
      </c>
      <c r="D74" s="127" t="s">
        <v>228</v>
      </c>
    </row>
    <row r="75" spans="2:6" x14ac:dyDescent="0.25">
      <c r="B75" s="196">
        <f t="array" ref="B75:D79">LINEST(C47:C71,D47:E71,1,1)</f>
        <v>338164.64996540151</v>
      </c>
      <c r="C75" s="197">
        <v>0.26689342626098167</v>
      </c>
      <c r="D75" s="198">
        <v>-10076053.667942652</v>
      </c>
    </row>
    <row r="76" spans="2:6" x14ac:dyDescent="0.25">
      <c r="B76" s="121">
        <v>55598.988938514231</v>
      </c>
      <c r="C76" s="85">
        <v>1.1550910299539087E-2</v>
      </c>
      <c r="D76" s="143">
        <v>2109950.8470019996</v>
      </c>
    </row>
    <row r="77" spans="2:6" x14ac:dyDescent="0.25">
      <c r="B77" s="121">
        <v>0.97474909256501274</v>
      </c>
      <c r="C77" s="85">
        <v>1206351.0053898604</v>
      </c>
      <c r="D77" s="143" t="e">
        <v>#N/A</v>
      </c>
    </row>
    <row r="78" spans="2:6" x14ac:dyDescent="0.25">
      <c r="B78" s="121">
        <v>424.62790875224459</v>
      </c>
      <c r="C78" s="85">
        <v>22</v>
      </c>
      <c r="D78" s="143" t="e">
        <v>#N/A</v>
      </c>
    </row>
    <row r="79" spans="2:6" ht="15.75" thickBot="1" x14ac:dyDescent="0.3">
      <c r="B79" s="122">
        <v>1235907340027124.5</v>
      </c>
      <c r="C79" s="113">
        <v>32016220460512.789</v>
      </c>
      <c r="D79" s="144" t="e">
        <v>#N/A</v>
      </c>
    </row>
    <row r="82" spans="1:5" ht="18.75" thickBot="1" x14ac:dyDescent="0.4">
      <c r="A82" s="189" t="s">
        <v>253</v>
      </c>
      <c r="B82" s="189"/>
      <c r="C82" s="189"/>
    </row>
    <row r="83" spans="1:5" ht="18.75" thickBot="1" x14ac:dyDescent="0.3">
      <c r="B83" s="187" t="s">
        <v>28</v>
      </c>
      <c r="C83" s="33" t="s">
        <v>83</v>
      </c>
      <c r="D83" s="33" t="s">
        <v>88</v>
      </c>
      <c r="E83" s="36" t="s">
        <v>93</v>
      </c>
    </row>
    <row r="84" spans="1:5" x14ac:dyDescent="0.25">
      <c r="B84" s="37">
        <v>1998</v>
      </c>
      <c r="C84" s="39">
        <v>638450.6</v>
      </c>
      <c r="D84" s="43">
        <v>33.799999999999997</v>
      </c>
      <c r="E84" s="45">
        <v>111458</v>
      </c>
    </row>
    <row r="85" spans="1:5" x14ac:dyDescent="0.25">
      <c r="B85" s="46">
        <v>1999</v>
      </c>
      <c r="C85" s="48">
        <v>789466.92</v>
      </c>
      <c r="D85" s="52">
        <v>35.200000000000003</v>
      </c>
      <c r="E85" s="54">
        <v>185861</v>
      </c>
    </row>
    <row r="86" spans="1:5" x14ac:dyDescent="0.25">
      <c r="B86" s="46">
        <v>2000</v>
      </c>
      <c r="C86" s="48">
        <v>962057</v>
      </c>
      <c r="D86" s="52">
        <v>32.4</v>
      </c>
      <c r="E86" s="54">
        <v>309534</v>
      </c>
    </row>
    <row r="87" spans="1:5" x14ac:dyDescent="0.25">
      <c r="B87" s="46">
        <v>2001</v>
      </c>
      <c r="C87" s="48">
        <v>1393532.2</v>
      </c>
      <c r="D87" s="52">
        <v>30.4</v>
      </c>
      <c r="E87" s="54">
        <v>418289</v>
      </c>
    </row>
    <row r="88" spans="1:5" x14ac:dyDescent="0.25">
      <c r="B88" s="46">
        <v>2002</v>
      </c>
      <c r="C88" s="48">
        <v>1771073</v>
      </c>
      <c r="D88" s="52">
        <v>35.1</v>
      </c>
      <c r="E88" s="54">
        <v>589139</v>
      </c>
    </row>
    <row r="89" spans="1:5" x14ac:dyDescent="0.25">
      <c r="B89" s="46">
        <v>2003</v>
      </c>
      <c r="C89" s="48">
        <v>2148613.7999999998</v>
      </c>
      <c r="D89" s="52">
        <v>33</v>
      </c>
      <c r="E89" s="54">
        <v>879313</v>
      </c>
    </row>
    <row r="90" spans="1:5" x14ac:dyDescent="0.25">
      <c r="B90" s="46">
        <v>2004</v>
      </c>
      <c r="C90" s="48">
        <v>2526154.6</v>
      </c>
      <c r="D90" s="52">
        <v>36.4</v>
      </c>
      <c r="E90" s="54">
        <v>1352790</v>
      </c>
    </row>
    <row r="91" spans="1:5" x14ac:dyDescent="0.25">
      <c r="B91" s="46">
        <v>2005</v>
      </c>
      <c r="C91" s="48">
        <v>3119433</v>
      </c>
      <c r="D91" s="52">
        <v>39.799999999999997</v>
      </c>
      <c r="E91" s="54">
        <v>2181920</v>
      </c>
    </row>
    <row r="92" spans="1:5" x14ac:dyDescent="0.25">
      <c r="B92" s="46">
        <v>2006</v>
      </c>
      <c r="C92" s="48">
        <v>3731494</v>
      </c>
      <c r="D92" s="52">
        <v>47</v>
      </c>
      <c r="E92" s="54">
        <v>3101710</v>
      </c>
    </row>
    <row r="93" spans="1:5" x14ac:dyDescent="0.25">
      <c r="B93" s="46">
        <v>2007</v>
      </c>
      <c r="C93" s="48">
        <v>4453175</v>
      </c>
      <c r="D93" s="52">
        <v>38.4</v>
      </c>
      <c r="E93" s="54">
        <v>4236780</v>
      </c>
    </row>
    <row r="94" spans="1:5" x14ac:dyDescent="0.25">
      <c r="B94" s="46">
        <v>2008</v>
      </c>
      <c r="C94" s="48">
        <v>4305879</v>
      </c>
      <c r="D94" s="52">
        <v>36.1</v>
      </c>
      <c r="E94" s="54">
        <v>4980090</v>
      </c>
    </row>
    <row r="95" spans="1:5" x14ac:dyDescent="0.25">
      <c r="B95" s="46">
        <v>2009</v>
      </c>
      <c r="C95" s="48">
        <v>5449048</v>
      </c>
      <c r="D95" s="52">
        <v>35.9</v>
      </c>
      <c r="E95" s="54">
        <v>6293522</v>
      </c>
    </row>
    <row r="96" spans="1:5" x14ac:dyDescent="0.25">
      <c r="B96" s="46">
        <v>2010</v>
      </c>
      <c r="C96" s="48">
        <v>6058819</v>
      </c>
      <c r="D96" s="52">
        <v>42</v>
      </c>
      <c r="E96" s="54">
        <v>8319415</v>
      </c>
    </row>
    <row r="97" spans="2:5" x14ac:dyDescent="0.25">
      <c r="B97" s="46">
        <v>2011</v>
      </c>
      <c r="C97" s="48">
        <v>6573744</v>
      </c>
      <c r="D97" s="52">
        <v>42.4</v>
      </c>
      <c r="E97" s="54">
        <v>10151635</v>
      </c>
    </row>
    <row r="98" spans="2:5" x14ac:dyDescent="0.25">
      <c r="B98" s="46">
        <v>2012</v>
      </c>
      <c r="C98" s="48">
        <v>6998475</v>
      </c>
      <c r="D98" s="52">
        <v>43</v>
      </c>
      <c r="E98" s="54">
        <v>11994894</v>
      </c>
    </row>
    <row r="99" spans="2:5" x14ac:dyDescent="0.25">
      <c r="B99" s="46">
        <v>2013</v>
      </c>
      <c r="C99" s="48">
        <v>7930101</v>
      </c>
      <c r="D99" s="52">
        <v>44.6</v>
      </c>
      <c r="E99" s="54">
        <v>14385851</v>
      </c>
    </row>
    <row r="100" spans="2:5" x14ac:dyDescent="0.25">
      <c r="B100" s="46">
        <v>2014</v>
      </c>
      <c r="C100" s="48">
        <v>8089881</v>
      </c>
      <c r="D100" s="52">
        <v>46.7</v>
      </c>
      <c r="E100" s="54">
        <v>16000367</v>
      </c>
    </row>
    <row r="101" spans="2:5" x14ac:dyDescent="0.25">
      <c r="B101" s="46">
        <v>2015</v>
      </c>
      <c r="C101" s="48">
        <v>8908736.6699999999</v>
      </c>
      <c r="D101" s="52">
        <v>42.4</v>
      </c>
      <c r="E101" s="54">
        <v>20162741</v>
      </c>
    </row>
    <row r="102" spans="2:5" x14ac:dyDescent="0.25">
      <c r="B102" s="46">
        <v>2016</v>
      </c>
      <c r="C102" s="48">
        <v>9193008.3000000007</v>
      </c>
      <c r="D102" s="52">
        <v>41.9</v>
      </c>
      <c r="E102" s="54">
        <v>20909815</v>
      </c>
    </row>
    <row r="103" spans="2:5" x14ac:dyDescent="0.25">
      <c r="B103" s="46">
        <v>2017</v>
      </c>
      <c r="C103" s="48">
        <v>9776264.7799999993</v>
      </c>
      <c r="D103" s="52">
        <v>47.3</v>
      </c>
      <c r="E103" s="54">
        <v>22718576</v>
      </c>
    </row>
    <row r="104" spans="2:5" x14ac:dyDescent="0.25">
      <c r="B104" s="46">
        <v>2018</v>
      </c>
      <c r="C104" s="48">
        <v>10539984.59</v>
      </c>
      <c r="D104" s="52">
        <v>46.6</v>
      </c>
      <c r="E104" s="54">
        <v>22271453</v>
      </c>
    </row>
    <row r="105" spans="2:5" x14ac:dyDescent="0.25">
      <c r="B105" s="46">
        <v>2019</v>
      </c>
      <c r="C105" s="48">
        <v>11517283.460000001</v>
      </c>
      <c r="D105" s="52">
        <v>37.799999999999997</v>
      </c>
      <c r="E105" s="54">
        <v>26580520</v>
      </c>
    </row>
    <row r="106" spans="2:5" x14ac:dyDescent="0.25">
      <c r="B106" s="46">
        <v>2020</v>
      </c>
      <c r="C106" s="48">
        <v>11872014.630000001</v>
      </c>
      <c r="D106" s="48">
        <v>39</v>
      </c>
      <c r="E106" s="54">
        <v>30364225</v>
      </c>
    </row>
    <row r="107" spans="2:5" x14ac:dyDescent="0.25">
      <c r="B107" s="46">
        <v>2021</v>
      </c>
      <c r="C107" s="48">
        <v>13479555.33</v>
      </c>
      <c r="D107" s="52">
        <v>40.5</v>
      </c>
      <c r="E107" s="54">
        <v>37955281</v>
      </c>
    </row>
    <row r="108" spans="2:5" ht="15.75" thickBot="1" x14ac:dyDescent="0.3">
      <c r="B108" s="56">
        <v>2022</v>
      </c>
      <c r="C108" s="58">
        <v>14145570.35</v>
      </c>
      <c r="D108" s="58">
        <v>42</v>
      </c>
      <c r="E108" s="64">
        <v>42471959</v>
      </c>
    </row>
    <row r="110" spans="2:5" ht="15.75" thickBot="1" x14ac:dyDescent="0.3"/>
    <row r="111" spans="2:5" ht="18.75" thickBot="1" x14ac:dyDescent="0.4">
      <c r="B111" s="125" t="s">
        <v>188</v>
      </c>
      <c r="C111" s="126" t="s">
        <v>254</v>
      </c>
      <c r="D111" s="127" t="s">
        <v>241</v>
      </c>
    </row>
    <row r="112" spans="2:5" x14ac:dyDescent="0.25">
      <c r="B112" s="193">
        <f t="array" ref="B112:D116">LINEST(C84:C108,D84:E108,1,1)</f>
        <v>0.29444256456726386</v>
      </c>
      <c r="C112" s="194">
        <v>140819.54418615464</v>
      </c>
      <c r="D112" s="195">
        <v>-2958343.4571272908</v>
      </c>
    </row>
    <row r="113" spans="1:22" x14ac:dyDescent="0.25">
      <c r="B113" s="121">
        <v>1.458321197023517E-2</v>
      </c>
      <c r="C113" s="85">
        <v>37350.093246373581</v>
      </c>
      <c r="D113" s="143">
        <v>1405736.2552392285</v>
      </c>
    </row>
    <row r="114" spans="1:22" x14ac:dyDescent="0.25">
      <c r="B114" s="121">
        <v>0.96796687296852224</v>
      </c>
      <c r="C114" s="85">
        <v>777185.2075468176</v>
      </c>
      <c r="D114" s="143" t="e">
        <v>#N/A</v>
      </c>
    </row>
    <row r="115" spans="1:22" x14ac:dyDescent="0.25">
      <c r="B115" s="121">
        <v>332.39451122554294</v>
      </c>
      <c r="C115" s="85">
        <v>22</v>
      </c>
      <c r="D115" s="143" t="e">
        <v>#N/A</v>
      </c>
    </row>
    <row r="116" spans="1:22" ht="15.75" thickBot="1" x14ac:dyDescent="0.3">
      <c r="B116" s="122">
        <v>401543769147830.37</v>
      </c>
      <c r="C116" s="113">
        <v>13288370630250.979</v>
      </c>
      <c r="D116" s="144" t="e">
        <v>#N/A</v>
      </c>
    </row>
    <row r="119" spans="1:22" x14ac:dyDescent="0.25">
      <c r="A119" t="s">
        <v>248</v>
      </c>
    </row>
    <row r="120" spans="1:22" ht="26.25" x14ac:dyDescent="0.45">
      <c r="B120" s="223" t="s">
        <v>255</v>
      </c>
      <c r="C120" s="224"/>
      <c r="D120" s="224"/>
      <c r="E120" s="224"/>
      <c r="F120" s="224"/>
    </row>
    <row r="121" spans="1:22" ht="26.25" x14ac:dyDescent="0.45">
      <c r="B121" s="223" t="s">
        <v>256</v>
      </c>
      <c r="C121" s="224"/>
      <c r="D121" s="224"/>
      <c r="E121" s="224"/>
      <c r="F121" s="224"/>
    </row>
    <row r="122" spans="1:22" ht="26.25" x14ac:dyDescent="0.45">
      <c r="B122" s="223" t="s">
        <v>257</v>
      </c>
      <c r="C122" s="224"/>
      <c r="D122" s="224"/>
      <c r="E122" s="224"/>
      <c r="F122" s="224"/>
    </row>
    <row r="124" spans="1:22" x14ac:dyDescent="0.25">
      <c r="A124" t="s">
        <v>282</v>
      </c>
    </row>
    <row r="125" spans="1:22" x14ac:dyDescent="0.25">
      <c r="A125" s="146" t="s">
        <v>262</v>
      </c>
      <c r="B125" s="146">
        <v>9769851.7349999994</v>
      </c>
      <c r="C125" s="146"/>
    </row>
    <row r="126" spans="1:22" x14ac:dyDescent="0.25">
      <c r="A126" s="146" t="s">
        <v>263</v>
      </c>
      <c r="B126" s="146">
        <v>81305271.160000011</v>
      </c>
      <c r="C126" s="146">
        <v>42.42</v>
      </c>
    </row>
    <row r="127" spans="1:22" x14ac:dyDescent="0.25">
      <c r="A127" s="146" t="s">
        <v>264</v>
      </c>
      <c r="B127" s="146">
        <v>42.42</v>
      </c>
      <c r="C127" s="146">
        <v>44595556.950000003</v>
      </c>
    </row>
    <row r="128" spans="1:22" ht="15.75" thickBot="1" x14ac:dyDescent="0.3">
      <c r="A128" s="242"/>
      <c r="B128" s="242"/>
      <c r="C128" s="242"/>
      <c r="D128" s="242"/>
      <c r="E128" s="242"/>
      <c r="F128" s="242"/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</row>
    <row r="129" spans="2:31" ht="18.75" thickBot="1" x14ac:dyDescent="0.3">
      <c r="B129" s="225"/>
      <c r="C129" s="228"/>
      <c r="D129" s="36" t="s">
        <v>84</v>
      </c>
    </row>
    <row r="130" spans="2:31" ht="15.75" x14ac:dyDescent="0.25">
      <c r="B130" s="226"/>
      <c r="C130" s="229">
        <v>1</v>
      </c>
      <c r="D130" s="45">
        <v>228548.4</v>
      </c>
    </row>
    <row r="131" spans="2:31" ht="15.75" x14ac:dyDescent="0.25">
      <c r="B131" s="226"/>
      <c r="C131" s="229">
        <v>1</v>
      </c>
      <c r="D131" s="54">
        <v>488395.1</v>
      </c>
    </row>
    <row r="132" spans="2:31" ht="16.5" thickBot="1" x14ac:dyDescent="0.3">
      <c r="B132" s="226"/>
      <c r="C132" s="229">
        <v>1</v>
      </c>
      <c r="D132" s="54">
        <v>748241.8</v>
      </c>
    </row>
    <row r="133" spans="2:31" ht="15.75" x14ac:dyDescent="0.25">
      <c r="B133" s="226"/>
      <c r="C133" s="229">
        <v>1</v>
      </c>
      <c r="D133" s="54">
        <v>1008088.5</v>
      </c>
      <c r="G133" s="129">
        <f t="array" ref="G133:AE134">TRANSPOSE(C130:D154)</f>
        <v>1</v>
      </c>
      <c r="H133" s="130">
        <v>1</v>
      </c>
      <c r="I133" s="130">
        <v>1</v>
      </c>
      <c r="J133" s="130">
        <v>1</v>
      </c>
      <c r="K133" s="130">
        <v>1</v>
      </c>
      <c r="L133" s="130">
        <v>1</v>
      </c>
      <c r="M133" s="130">
        <v>1</v>
      </c>
      <c r="N133" s="130">
        <v>1</v>
      </c>
      <c r="O133" s="130">
        <v>1</v>
      </c>
      <c r="P133" s="130">
        <v>1</v>
      </c>
      <c r="Q133" s="130">
        <v>1</v>
      </c>
      <c r="R133" s="130">
        <v>1</v>
      </c>
      <c r="S133" s="130">
        <v>1</v>
      </c>
      <c r="T133" s="130">
        <v>1</v>
      </c>
      <c r="U133" s="130">
        <v>1</v>
      </c>
      <c r="V133" s="130">
        <v>1</v>
      </c>
      <c r="W133" s="130">
        <v>1</v>
      </c>
      <c r="X133" s="130">
        <v>1</v>
      </c>
      <c r="Y133" s="130">
        <v>1</v>
      </c>
      <c r="Z133" s="130">
        <v>1</v>
      </c>
      <c r="AA133" s="130">
        <v>1</v>
      </c>
      <c r="AB133" s="130">
        <v>1</v>
      </c>
      <c r="AC133" s="130">
        <v>1</v>
      </c>
      <c r="AD133" s="130">
        <v>1</v>
      </c>
      <c r="AE133" s="131">
        <v>1</v>
      </c>
    </row>
    <row r="134" spans="2:31" ht="18" thickBot="1" x14ac:dyDescent="0.3">
      <c r="B134" s="226"/>
      <c r="C134" s="229">
        <v>1</v>
      </c>
      <c r="D134" s="54">
        <v>1267935.2</v>
      </c>
      <c r="F134" s="146" t="s">
        <v>266</v>
      </c>
      <c r="G134" s="137">
        <v>228548.4</v>
      </c>
      <c r="H134" s="138">
        <v>488395.1</v>
      </c>
      <c r="I134" s="138">
        <v>748241.8</v>
      </c>
      <c r="J134" s="138">
        <v>1008088.5</v>
      </c>
      <c r="K134" s="138">
        <v>1267935.2</v>
      </c>
      <c r="L134" s="138">
        <v>1563568.7</v>
      </c>
      <c r="M134" s="138">
        <v>2115067.5</v>
      </c>
      <c r="N134" s="138">
        <v>3055059.5</v>
      </c>
      <c r="O134" s="138">
        <v>3930286.9</v>
      </c>
      <c r="P134" s="138">
        <v>4853244.4000000004</v>
      </c>
      <c r="Q134" s="138">
        <v>5883726.5</v>
      </c>
      <c r="R134" s="138">
        <v>6165342.4699999997</v>
      </c>
      <c r="S134" s="138">
        <v>6411756.4400000004</v>
      </c>
      <c r="T134" s="138">
        <v>6658170.4100000001</v>
      </c>
      <c r="U134" s="138">
        <v>6904584.3799999999</v>
      </c>
      <c r="V134" s="138">
        <v>7150998.3600000003</v>
      </c>
      <c r="W134" s="138">
        <v>7643826.2999999998</v>
      </c>
      <c r="X134" s="138">
        <v>7851425.5999999996</v>
      </c>
      <c r="Y134" s="138">
        <v>8059024.9000000004</v>
      </c>
      <c r="Z134" s="138">
        <v>8266624.2000000002</v>
      </c>
      <c r="AA134" s="138">
        <v>8474223.5</v>
      </c>
      <c r="AB134" s="138">
        <v>8681822.8000000007</v>
      </c>
      <c r="AC134" s="138">
        <v>8889422.0999999996</v>
      </c>
      <c r="AD134" s="138">
        <v>9097021.4000000004</v>
      </c>
      <c r="AE134" s="139">
        <v>9304620.6999999993</v>
      </c>
    </row>
    <row r="135" spans="2:31" x14ac:dyDescent="0.25">
      <c r="B135" s="227" t="s">
        <v>265</v>
      </c>
      <c r="C135" s="229">
        <v>1</v>
      </c>
      <c r="D135" s="54">
        <v>1563568.7</v>
      </c>
    </row>
    <row r="136" spans="2:31" ht="15.75" x14ac:dyDescent="0.25">
      <c r="B136" s="226"/>
      <c r="C136" s="229">
        <v>1</v>
      </c>
      <c r="D136" s="54">
        <v>2115067.5</v>
      </c>
    </row>
    <row r="137" spans="2:31" ht="16.5" thickBot="1" x14ac:dyDescent="0.3">
      <c r="B137" s="226"/>
      <c r="C137" s="229">
        <v>1</v>
      </c>
      <c r="D137" s="54">
        <v>3055059.5</v>
      </c>
    </row>
    <row r="138" spans="2:31" ht="15.75" x14ac:dyDescent="0.25">
      <c r="B138" s="226"/>
      <c r="C138" s="229">
        <v>1</v>
      </c>
      <c r="D138" s="54">
        <v>3930286.9</v>
      </c>
      <c r="G138" s="129">
        <f t="array" ref="G138:H139">MMULT(G133:AE134,C130:D154)</f>
        <v>25</v>
      </c>
      <c r="H138" s="131">
        <v>134701026.06</v>
      </c>
    </row>
    <row r="139" spans="2:31" ht="18" thickBot="1" x14ac:dyDescent="0.3">
      <c r="B139" s="226"/>
      <c r="C139" s="229">
        <v>1</v>
      </c>
      <c r="D139" s="54">
        <v>4853244.4000000004</v>
      </c>
      <c r="F139" s="146" t="s">
        <v>267</v>
      </c>
      <c r="G139" s="137">
        <v>134701026.06</v>
      </c>
      <c r="H139" s="139">
        <v>964506940183635.62</v>
      </c>
    </row>
    <row r="140" spans="2:31" ht="15.75" x14ac:dyDescent="0.25">
      <c r="B140" s="226"/>
      <c r="C140" s="229">
        <v>1</v>
      </c>
      <c r="D140" s="54">
        <v>5883726.5</v>
      </c>
    </row>
    <row r="141" spans="2:31" ht="16.5" thickBot="1" x14ac:dyDescent="0.3">
      <c r="B141" s="226"/>
      <c r="C141" s="229">
        <v>1</v>
      </c>
      <c r="D141" s="54">
        <v>6165342.4699999997</v>
      </c>
    </row>
    <row r="142" spans="2:31" ht="15.75" x14ac:dyDescent="0.25">
      <c r="B142" s="226"/>
      <c r="C142" s="229">
        <v>1</v>
      </c>
      <c r="D142" s="54">
        <v>6411756.4400000004</v>
      </c>
      <c r="G142" s="123">
        <f t="array" ref="G142:H143">MINVERSE(G138:H139)</f>
        <v>0.16160477783308155</v>
      </c>
      <c r="H142" s="188">
        <v>-2.2569385956071908E-8</v>
      </c>
    </row>
    <row r="143" spans="2:31" ht="18" thickBot="1" x14ac:dyDescent="0.3">
      <c r="B143" s="226"/>
      <c r="C143" s="229">
        <v>1</v>
      </c>
      <c r="D143" s="54">
        <v>6658170.4100000001</v>
      </c>
      <c r="F143" s="146" t="s">
        <v>268</v>
      </c>
      <c r="G143" s="122">
        <v>-2.2569385956071904E-8</v>
      </c>
      <c r="H143" s="144">
        <v>4.1887925089039049E-15</v>
      </c>
    </row>
    <row r="144" spans="2:31" x14ac:dyDescent="0.25">
      <c r="C144" s="229">
        <v>1</v>
      </c>
      <c r="D144" s="54">
        <v>6904584.3799999999</v>
      </c>
    </row>
    <row r="145" spans="2:11" x14ac:dyDescent="0.25">
      <c r="C145" s="229">
        <v>1</v>
      </c>
      <c r="D145" s="54">
        <v>7150998.3600000003</v>
      </c>
    </row>
    <row r="146" spans="2:11" ht="15.75" thickBot="1" x14ac:dyDescent="0.3">
      <c r="C146" s="229">
        <v>1</v>
      </c>
      <c r="D146" s="54">
        <v>7643826.2999999998</v>
      </c>
    </row>
    <row r="147" spans="2:11" ht="19.5" thickBot="1" x14ac:dyDescent="0.4">
      <c r="C147" s="229">
        <v>1</v>
      </c>
      <c r="D147" s="54">
        <v>7851425.5999999996</v>
      </c>
      <c r="F147" s="146" t="s">
        <v>269</v>
      </c>
      <c r="G147" s="128">
        <v>1</v>
      </c>
      <c r="I147" s="146" t="s">
        <v>270</v>
      </c>
      <c r="J147" s="125">
        <f t="array" ref="J147:K147">TRANSPOSE(G147:G148)</f>
        <v>1</v>
      </c>
      <c r="K147" s="127">
        <v>9769851.7349999994</v>
      </c>
    </row>
    <row r="148" spans="2:11" ht="15.75" thickBot="1" x14ac:dyDescent="0.3">
      <c r="C148" s="229">
        <v>1</v>
      </c>
      <c r="D148" s="54">
        <v>8059024.9000000004</v>
      </c>
      <c r="G148" s="112">
        <f>B125</f>
        <v>9769851.7349999994</v>
      </c>
    </row>
    <row r="149" spans="2:11" x14ac:dyDescent="0.25">
      <c r="C149" s="229">
        <v>1</v>
      </c>
      <c r="D149" s="54">
        <v>8266624.2000000002</v>
      </c>
    </row>
    <row r="150" spans="2:11" x14ac:dyDescent="0.25">
      <c r="C150" s="229">
        <v>1</v>
      </c>
      <c r="D150" s="54">
        <v>8474223.5</v>
      </c>
    </row>
    <row r="151" spans="2:11" x14ac:dyDescent="0.25">
      <c r="C151" s="229">
        <v>1</v>
      </c>
      <c r="D151" s="54">
        <v>8681822.8000000007</v>
      </c>
    </row>
    <row r="152" spans="2:11" x14ac:dyDescent="0.25">
      <c r="C152" s="229">
        <v>1</v>
      </c>
      <c r="D152" s="54">
        <v>8889422.0999999996</v>
      </c>
    </row>
    <row r="153" spans="2:11" ht="15.75" thickBot="1" x14ac:dyDescent="0.3">
      <c r="C153" s="229">
        <v>1</v>
      </c>
      <c r="D153" s="192">
        <v>9097021.4000000004</v>
      </c>
    </row>
    <row r="154" spans="2:11" ht="19.5" thickBot="1" x14ac:dyDescent="0.4">
      <c r="C154" s="230">
        <v>1</v>
      </c>
      <c r="D154" s="64">
        <v>9304620.6999999993</v>
      </c>
      <c r="F154" s="146" t="s">
        <v>271</v>
      </c>
      <c r="G154" s="106">
        <f t="array" ref="G154:H154">MMULT(J147:K147,G142:H143)</f>
        <v>-5.889477670773216E-2</v>
      </c>
      <c r="H154" s="231">
        <v>1.8354495804597906E-8</v>
      </c>
    </row>
    <row r="156" spans="2:11" ht="15.75" thickBot="1" x14ac:dyDescent="0.3"/>
    <row r="157" spans="2:11" ht="19.5" thickBot="1" x14ac:dyDescent="0.4">
      <c r="B157" s="233" t="s">
        <v>51</v>
      </c>
      <c r="C157" s="232">
        <f>АД_Регр_1_без_х2!B7</f>
        <v>794534.40011044638</v>
      </c>
      <c r="F157" s="146" t="s">
        <v>272</v>
      </c>
      <c r="G157">
        <f>MMULT(G154:H154,G147:G148)</f>
        <v>0.12042592597386889</v>
      </c>
    </row>
    <row r="158" spans="2:11" ht="18.75" thickBot="1" x14ac:dyDescent="0.4">
      <c r="B158" s="237" t="s">
        <v>273</v>
      </c>
      <c r="C158" s="231">
        <f>TINV(0.05,25-1-1)</f>
        <v>2.0686576104190491</v>
      </c>
    </row>
    <row r="159" spans="2:11" ht="18.75" thickBot="1" x14ac:dyDescent="0.4">
      <c r="B159" s="237" t="s">
        <v>276</v>
      </c>
      <c r="C159" s="250">
        <f>C162+B162*B125</f>
        <v>3342439.375286445</v>
      </c>
      <c r="D159" s="234"/>
      <c r="E159" s="234"/>
      <c r="F159" s="234"/>
    </row>
    <row r="160" spans="2:11" ht="15.75" thickBot="1" x14ac:dyDescent="0.3">
      <c r="D160" s="234"/>
      <c r="E160" s="234"/>
      <c r="F160" s="234"/>
      <c r="G160" s="108">
        <f>C157*C158*SQRT(1+G157)</f>
        <v>1739774.2360800991</v>
      </c>
    </row>
    <row r="161" spans="1:32" ht="18.75" thickBot="1" x14ac:dyDescent="0.4">
      <c r="B161" s="237" t="s">
        <v>175</v>
      </c>
      <c r="C161" s="127" t="s">
        <v>215</v>
      </c>
    </row>
    <row r="162" spans="1:32" ht="15.75" thickBot="1" x14ac:dyDescent="0.3">
      <c r="B162" s="238">
        <f>B38</f>
        <v>0.40078420102727136</v>
      </c>
      <c r="C162" s="236">
        <f>C38</f>
        <v>-573162.84648043034</v>
      </c>
    </row>
    <row r="164" spans="1:32" ht="18" x14ac:dyDescent="0.35">
      <c r="D164" t="s">
        <v>274</v>
      </c>
      <c r="F164" s="224">
        <f>C159-G160*C158</f>
        <v>-256557.83859163942</v>
      </c>
      <c r="G164" s="247" t="s">
        <v>280</v>
      </c>
      <c r="H164" s="248">
        <f>C159+G160*C158</f>
        <v>6941436.589164529</v>
      </c>
    </row>
    <row r="166" spans="1:32" x14ac:dyDescent="0.25">
      <c r="A166" s="242"/>
      <c r="B166" s="242"/>
      <c r="C166" s="242"/>
      <c r="D166" s="242"/>
      <c r="E166" s="242"/>
      <c r="F166" s="242"/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  <c r="Q166" s="242"/>
      <c r="R166" s="242"/>
      <c r="S166" s="242"/>
      <c r="T166" s="242"/>
      <c r="U166" s="242"/>
      <c r="V166" s="242"/>
    </row>
    <row r="167" spans="1:32" ht="15.75" thickBot="1" x14ac:dyDescent="0.3"/>
    <row r="168" spans="1:32" ht="18.75" thickBot="1" x14ac:dyDescent="0.3">
      <c r="B168" s="225"/>
      <c r="C168" s="228"/>
      <c r="D168" s="33" t="s">
        <v>87</v>
      </c>
      <c r="E168" s="36" t="s">
        <v>88</v>
      </c>
    </row>
    <row r="169" spans="1:32" ht="15.75" x14ac:dyDescent="0.25">
      <c r="B169" s="226"/>
      <c r="C169" s="229">
        <v>1</v>
      </c>
      <c r="D169" s="39">
        <v>1212184</v>
      </c>
      <c r="E169" s="190">
        <v>33.799999999999997</v>
      </c>
    </row>
    <row r="170" spans="1:32" ht="16.5" thickBot="1" x14ac:dyDescent="0.3">
      <c r="B170" s="226"/>
      <c r="C170" s="229">
        <v>1</v>
      </c>
      <c r="D170" s="48">
        <v>1272744</v>
      </c>
      <c r="E170" s="76">
        <v>35.200000000000003</v>
      </c>
    </row>
    <row r="171" spans="1:32" ht="15.75" x14ac:dyDescent="0.25">
      <c r="B171" s="226"/>
      <c r="C171" s="229">
        <v>1</v>
      </c>
      <c r="D171" s="48">
        <v>1444737</v>
      </c>
      <c r="E171" s="76">
        <v>32.4</v>
      </c>
      <c r="H171" s="129">
        <f t="array" ref="H171:AF173">TRANSPOSE(C169:E193)</f>
        <v>1</v>
      </c>
      <c r="I171" s="130">
        <v>1</v>
      </c>
      <c r="J171" s="130">
        <v>1</v>
      </c>
      <c r="K171" s="130">
        <v>1</v>
      </c>
      <c r="L171" s="130">
        <v>1</v>
      </c>
      <c r="M171" s="130">
        <v>1</v>
      </c>
      <c r="N171" s="130">
        <v>1</v>
      </c>
      <c r="O171" s="130">
        <v>1</v>
      </c>
      <c r="P171" s="130">
        <v>1</v>
      </c>
      <c r="Q171" s="130">
        <v>1</v>
      </c>
      <c r="R171" s="130">
        <v>1</v>
      </c>
      <c r="S171" s="130">
        <v>1</v>
      </c>
      <c r="T171" s="130">
        <v>1</v>
      </c>
      <c r="U171" s="130">
        <v>1</v>
      </c>
      <c r="V171" s="130">
        <v>1</v>
      </c>
      <c r="W171" s="130">
        <v>1</v>
      </c>
      <c r="X171" s="130">
        <v>1</v>
      </c>
      <c r="Y171" s="130">
        <v>1</v>
      </c>
      <c r="Z171" s="130">
        <v>1</v>
      </c>
      <c r="AA171" s="130">
        <v>1</v>
      </c>
      <c r="AB171" s="130">
        <v>1</v>
      </c>
      <c r="AC171" s="130">
        <v>1</v>
      </c>
      <c r="AD171" s="130">
        <v>1</v>
      </c>
      <c r="AE171" s="130">
        <v>1</v>
      </c>
      <c r="AF171" s="131">
        <v>1</v>
      </c>
    </row>
    <row r="172" spans="1:32" ht="17.25" x14ac:dyDescent="0.25">
      <c r="B172" s="226"/>
      <c r="C172" s="229">
        <v>1</v>
      </c>
      <c r="D172" s="48">
        <v>1841258</v>
      </c>
      <c r="E172" s="76">
        <v>30.4</v>
      </c>
      <c r="G172" s="146" t="s">
        <v>266</v>
      </c>
      <c r="H172" s="133">
        <v>1212184</v>
      </c>
      <c r="I172" s="134">
        <v>1272744</v>
      </c>
      <c r="J172" s="134">
        <v>1444737</v>
      </c>
      <c r="K172" s="134">
        <v>1841258</v>
      </c>
      <c r="L172" s="134">
        <v>2255912</v>
      </c>
      <c r="M172" s="134">
        <v>3297504</v>
      </c>
      <c r="N172" s="134">
        <v>3905553</v>
      </c>
      <c r="O172" s="134">
        <v>5346984</v>
      </c>
      <c r="P172" s="134">
        <v>6142520</v>
      </c>
      <c r="Q172" s="134">
        <v>9506888</v>
      </c>
      <c r="R172" s="134">
        <v>14877108</v>
      </c>
      <c r="S172" s="134">
        <v>15356818</v>
      </c>
      <c r="T172" s="134">
        <v>17905142</v>
      </c>
      <c r="U172" s="134">
        <v>20169118</v>
      </c>
      <c r="V172" s="134">
        <v>23445895</v>
      </c>
      <c r="W172" s="134">
        <v>26546945</v>
      </c>
      <c r="X172" s="134">
        <v>28890410</v>
      </c>
      <c r="Y172" s="134">
        <v>30078000</v>
      </c>
      <c r="Z172" s="134">
        <v>36338093</v>
      </c>
      <c r="AA172" s="134">
        <v>36604923</v>
      </c>
      <c r="AB172" s="134">
        <v>40602319</v>
      </c>
      <c r="AC172" s="134">
        <v>61757746</v>
      </c>
      <c r="AD172" s="134">
        <v>66739526</v>
      </c>
      <c r="AE172" s="134">
        <v>71721306</v>
      </c>
      <c r="AF172" s="135">
        <v>76703086</v>
      </c>
    </row>
    <row r="173" spans="1:32" ht="16.5" thickBot="1" x14ac:dyDescent="0.3">
      <c r="B173" s="226"/>
      <c r="C173" s="229">
        <v>1</v>
      </c>
      <c r="D173" s="48">
        <v>2255912</v>
      </c>
      <c r="E173" s="76">
        <v>35.1</v>
      </c>
      <c r="H173" s="137">
        <v>33.799999999999997</v>
      </c>
      <c r="I173" s="138">
        <v>35.200000000000003</v>
      </c>
      <c r="J173" s="138">
        <v>32.4</v>
      </c>
      <c r="K173" s="138">
        <v>30.4</v>
      </c>
      <c r="L173" s="138">
        <v>35.1</v>
      </c>
      <c r="M173" s="138">
        <v>33</v>
      </c>
      <c r="N173" s="138">
        <v>36.4</v>
      </c>
      <c r="O173" s="138">
        <v>39.799999999999997</v>
      </c>
      <c r="P173" s="138">
        <v>47</v>
      </c>
      <c r="Q173" s="138">
        <v>38.4</v>
      </c>
      <c r="R173" s="138">
        <v>36.1</v>
      </c>
      <c r="S173" s="138">
        <v>35.9</v>
      </c>
      <c r="T173" s="138">
        <v>42</v>
      </c>
      <c r="U173" s="138">
        <v>42.4</v>
      </c>
      <c r="V173" s="138">
        <v>43</v>
      </c>
      <c r="W173" s="138">
        <v>44.6</v>
      </c>
      <c r="X173" s="138">
        <v>46.7</v>
      </c>
      <c r="Y173" s="138">
        <v>42.4</v>
      </c>
      <c r="Z173" s="138">
        <v>41.9</v>
      </c>
      <c r="AA173" s="138">
        <v>47.3</v>
      </c>
      <c r="AB173" s="138">
        <v>46.6</v>
      </c>
      <c r="AC173" s="138">
        <v>37.799999999999997</v>
      </c>
      <c r="AD173" s="138">
        <v>39</v>
      </c>
      <c r="AE173" s="138">
        <v>40.5</v>
      </c>
      <c r="AF173" s="139">
        <v>42</v>
      </c>
    </row>
    <row r="174" spans="1:32" x14ac:dyDescent="0.25">
      <c r="B174" s="227" t="s">
        <v>265</v>
      </c>
      <c r="C174" s="229">
        <v>1</v>
      </c>
      <c r="D174" s="48">
        <v>3297504</v>
      </c>
      <c r="E174" s="76">
        <v>33</v>
      </c>
    </row>
    <row r="175" spans="1:32" ht="16.5" thickBot="1" x14ac:dyDescent="0.3">
      <c r="B175" s="226"/>
      <c r="C175" s="229">
        <v>1</v>
      </c>
      <c r="D175" s="48">
        <v>3905553</v>
      </c>
      <c r="E175" s="76">
        <v>36.4</v>
      </c>
    </row>
    <row r="176" spans="1:32" ht="15.75" x14ac:dyDescent="0.25">
      <c r="B176" s="226"/>
      <c r="C176" s="229">
        <v>1</v>
      </c>
      <c r="D176" s="48">
        <v>5346984</v>
      </c>
      <c r="E176" s="76">
        <v>39.799999999999997</v>
      </c>
      <c r="H176" s="129">
        <f t="array" ref="H176:J178">MMULT(H171:AF173,C169:E193)</f>
        <v>25</v>
      </c>
      <c r="I176" s="130">
        <v>603962719</v>
      </c>
      <c r="J176" s="131">
        <v>989.69999999999993</v>
      </c>
    </row>
    <row r="177" spans="2:13" ht="17.25" x14ac:dyDescent="0.25">
      <c r="B177" s="226"/>
      <c r="C177" s="229">
        <v>1</v>
      </c>
      <c r="D177" s="48">
        <v>6142520</v>
      </c>
      <c r="E177" s="76">
        <v>47</v>
      </c>
      <c r="G177" s="146" t="s">
        <v>267</v>
      </c>
      <c r="H177" s="133">
        <v>603962719</v>
      </c>
      <c r="I177" s="134">
        <v>2.7979242632953484E+16</v>
      </c>
      <c r="J177" s="135">
        <v>25107081653.799999</v>
      </c>
    </row>
    <row r="178" spans="2:13" ht="16.5" thickBot="1" x14ac:dyDescent="0.3">
      <c r="B178" s="226"/>
      <c r="C178" s="229">
        <v>1</v>
      </c>
      <c r="D178" s="48">
        <v>9506888</v>
      </c>
      <c r="E178" s="76">
        <v>38.4</v>
      </c>
      <c r="H178" s="137">
        <v>989.69999999999993</v>
      </c>
      <c r="I178" s="138">
        <v>25107081653.799999</v>
      </c>
      <c r="J178" s="139">
        <v>39758.109999999993</v>
      </c>
    </row>
    <row r="179" spans="2:13" ht="16.5" thickBot="1" x14ac:dyDescent="0.3">
      <c r="B179" s="226"/>
      <c r="C179" s="229">
        <v>1</v>
      </c>
      <c r="D179" s="48">
        <v>14877108</v>
      </c>
      <c r="E179" s="76">
        <v>36.1</v>
      </c>
    </row>
    <row r="180" spans="2:13" ht="15.75" x14ac:dyDescent="0.25">
      <c r="B180" s="226"/>
      <c r="C180" s="229">
        <v>1</v>
      </c>
      <c r="D180" s="48">
        <v>15356818</v>
      </c>
      <c r="E180" s="76">
        <v>35.9</v>
      </c>
      <c r="H180" s="129">
        <f t="array" ref="H180:J182">MINVERSE(H176:J178)</f>
        <v>3.0591255082596405</v>
      </c>
      <c r="I180" s="130">
        <v>5.3058666575773294E-9</v>
      </c>
      <c r="J180" s="131">
        <v>-7.950154931762439E-2</v>
      </c>
    </row>
    <row r="181" spans="2:13" ht="17.25" x14ac:dyDescent="0.25">
      <c r="B181" s="226"/>
      <c r="C181" s="229">
        <v>1</v>
      </c>
      <c r="D181" s="48">
        <v>17905142</v>
      </c>
      <c r="E181" s="76">
        <v>42</v>
      </c>
      <c r="G181" s="146" t="s">
        <v>268</v>
      </c>
      <c r="H181" s="133">
        <v>5.3058666575773104E-9</v>
      </c>
      <c r="I181" s="134">
        <v>9.1682203278061476E-17</v>
      </c>
      <c r="J181" s="135">
        <v>-1.8997605255649338E-10</v>
      </c>
    </row>
    <row r="182" spans="2:13" ht="16.5" thickBot="1" x14ac:dyDescent="0.3">
      <c r="B182" s="226"/>
      <c r="C182" s="229">
        <v>1</v>
      </c>
      <c r="D182" s="48">
        <v>20169118</v>
      </c>
      <c r="E182" s="76">
        <v>42.4</v>
      </c>
      <c r="H182" s="137">
        <v>-7.9501549317624376E-2</v>
      </c>
      <c r="I182" s="138">
        <v>-1.8997605255649384E-10</v>
      </c>
      <c r="J182" s="139">
        <v>2.1241559929145361E-3</v>
      </c>
    </row>
    <row r="183" spans="2:13" x14ac:dyDescent="0.25">
      <c r="C183" s="229">
        <v>1</v>
      </c>
      <c r="D183" s="48">
        <v>23445895</v>
      </c>
      <c r="E183" s="76">
        <v>43</v>
      </c>
    </row>
    <row r="184" spans="2:13" ht="15.75" thickBot="1" x14ac:dyDescent="0.3">
      <c r="C184" s="229">
        <v>1</v>
      </c>
      <c r="D184" s="48">
        <v>26546945</v>
      </c>
      <c r="E184" s="76">
        <v>44.6</v>
      </c>
    </row>
    <row r="185" spans="2:13" ht="15.75" thickBot="1" x14ac:dyDescent="0.3">
      <c r="C185" s="229">
        <v>1</v>
      </c>
      <c r="D185" s="48">
        <v>28890410</v>
      </c>
      <c r="E185" s="76">
        <v>46.7</v>
      </c>
      <c r="H185" s="128">
        <v>1</v>
      </c>
    </row>
    <row r="186" spans="2:13" ht="19.5" thickBot="1" x14ac:dyDescent="0.4">
      <c r="C186" s="229">
        <v>1</v>
      </c>
      <c r="D186" s="48">
        <v>30078000</v>
      </c>
      <c r="E186" s="76">
        <v>42.4</v>
      </c>
      <c r="G186" s="146" t="s">
        <v>269</v>
      </c>
      <c r="H186" s="132">
        <f>B126</f>
        <v>81305271.160000011</v>
      </c>
      <c r="J186" s="146" t="s">
        <v>270</v>
      </c>
      <c r="K186" s="125">
        <f t="array" ref="K186:M186">TRANSPOSE(H185:H187)</f>
        <v>1</v>
      </c>
      <c r="L186" s="126">
        <v>81305271.160000011</v>
      </c>
      <c r="M186" s="127">
        <v>42.42</v>
      </c>
    </row>
    <row r="187" spans="2:13" ht="15.75" thickBot="1" x14ac:dyDescent="0.3">
      <c r="C187" s="229">
        <v>1</v>
      </c>
      <c r="D187" s="48">
        <v>36338093</v>
      </c>
      <c r="E187" s="76">
        <v>41.9</v>
      </c>
      <c r="H187" s="136">
        <f>C126</f>
        <v>42.42</v>
      </c>
    </row>
    <row r="188" spans="2:13" x14ac:dyDescent="0.25">
      <c r="C188" s="229">
        <v>1</v>
      </c>
      <c r="D188" s="48">
        <v>36604923</v>
      </c>
      <c r="E188" s="76">
        <v>47.3</v>
      </c>
    </row>
    <row r="189" spans="2:13" x14ac:dyDescent="0.25">
      <c r="C189" s="229">
        <v>1</v>
      </c>
      <c r="D189" s="48">
        <v>40602319</v>
      </c>
      <c r="E189" s="76">
        <v>46.6</v>
      </c>
    </row>
    <row r="190" spans="2:13" x14ac:dyDescent="0.25">
      <c r="C190" s="229">
        <v>1</v>
      </c>
      <c r="D190" s="48">
        <v>61757746</v>
      </c>
      <c r="E190" s="76">
        <v>37.799999999999997</v>
      </c>
    </row>
    <row r="191" spans="2:13" ht="15.75" thickBot="1" x14ac:dyDescent="0.3">
      <c r="C191" s="229">
        <v>1</v>
      </c>
      <c r="D191" s="48">
        <v>66739526</v>
      </c>
      <c r="E191" s="54">
        <v>39</v>
      </c>
    </row>
    <row r="192" spans="2:13" ht="19.5" thickBot="1" x14ac:dyDescent="0.4">
      <c r="C192" s="229">
        <v>1</v>
      </c>
      <c r="D192" s="48">
        <v>71721306</v>
      </c>
      <c r="E192" s="76">
        <v>40.5</v>
      </c>
      <c r="G192" s="146" t="s">
        <v>271</v>
      </c>
      <c r="H192" s="106">
        <f t="array" ref="H192:J192">MMULT(K186:M186,H180:J182)</f>
        <v>0.11806471353914061</v>
      </c>
      <c r="I192" s="107">
        <v>4.7013289061998916E-9</v>
      </c>
      <c r="J192" s="231">
        <v>-4.8409065652018773E-3</v>
      </c>
    </row>
    <row r="193" spans="1:22" ht="15.75" thickBot="1" x14ac:dyDescent="0.3">
      <c r="C193" s="230">
        <v>1</v>
      </c>
      <c r="D193" s="58">
        <v>76703086</v>
      </c>
      <c r="E193" s="64">
        <v>42</v>
      </c>
    </row>
    <row r="195" spans="1:22" ht="19.5" thickBot="1" x14ac:dyDescent="0.4">
      <c r="G195" s="146" t="s">
        <v>272</v>
      </c>
      <c r="H195">
        <f>MMULT(H192:J192,H185:H187)</f>
        <v>0.29495627857420537</v>
      </c>
    </row>
    <row r="196" spans="1:22" ht="15.75" thickBot="1" x14ac:dyDescent="0.3">
      <c r="B196" s="233" t="s">
        <v>51</v>
      </c>
      <c r="C196" s="241">
        <f>Регр_2_без_х1_х2_х3_х6_х7_х8_х9!B7</f>
        <v>1206351.0053898604</v>
      </c>
    </row>
    <row r="197" spans="1:22" ht="18.75" thickBot="1" x14ac:dyDescent="0.4">
      <c r="B197" s="237" t="s">
        <v>273</v>
      </c>
      <c r="C197" s="124">
        <f>TINV(0.05,25-2-1)</f>
        <v>2.0738730679040258</v>
      </c>
      <c r="E197" s="239"/>
      <c r="F197" s="239"/>
      <c r="G197" s="239"/>
    </row>
    <row r="198" spans="1:22" ht="18.75" thickBot="1" x14ac:dyDescent="0.4">
      <c r="B198" s="237" t="s">
        <v>275</v>
      </c>
      <c r="C198" s="249">
        <f>D201+C201*B126+B201*C126</f>
        <v>25968733.176560264</v>
      </c>
      <c r="E198" s="239"/>
      <c r="F198" s="239"/>
      <c r="G198" s="239"/>
      <c r="H198">
        <f>C196*C197*SQRT(1+H195)</f>
        <v>2846973.4367155717</v>
      </c>
    </row>
    <row r="199" spans="1:22" ht="15.75" thickBot="1" x14ac:dyDescent="0.3"/>
    <row r="200" spans="1:22" ht="18.75" thickBot="1" x14ac:dyDescent="0.4">
      <c r="B200" s="125" t="s">
        <v>181</v>
      </c>
      <c r="C200" s="126" t="s">
        <v>180</v>
      </c>
      <c r="D200" s="127" t="s">
        <v>228</v>
      </c>
    </row>
    <row r="201" spans="1:22" ht="15.75" thickBot="1" x14ac:dyDescent="0.3">
      <c r="B201" s="235">
        <f t="shared" ref="B201:D201" si="0">B75</f>
        <v>338164.64996540151</v>
      </c>
      <c r="C201" s="240">
        <f t="shared" si="0"/>
        <v>0.26689342626098167</v>
      </c>
      <c r="D201" s="236">
        <f t="shared" si="0"/>
        <v>-10076053.667942652</v>
      </c>
    </row>
    <row r="202" spans="1:22" ht="18" x14ac:dyDescent="0.35">
      <c r="E202" t="s">
        <v>274</v>
      </c>
      <c r="G202" s="224">
        <f>C198-H198*C197</f>
        <v>20064471.641117673</v>
      </c>
      <c r="H202" s="247" t="s">
        <v>279</v>
      </c>
      <c r="I202" s="248">
        <f>C198+H198*C197</f>
        <v>31872994.712002855</v>
      </c>
    </row>
    <row r="205" spans="1:22" x14ac:dyDescent="0.25">
      <c r="A205" s="242"/>
      <c r="B205" s="242"/>
      <c r="C205" s="242"/>
      <c r="D205" s="242"/>
      <c r="E205" s="242"/>
      <c r="F205" s="242"/>
      <c r="G205" s="242"/>
      <c r="H205" s="242"/>
      <c r="I205" s="242"/>
      <c r="J205" s="242"/>
      <c r="K205" s="242"/>
      <c r="L205" s="242"/>
      <c r="M205" s="242"/>
      <c r="N205" s="242"/>
      <c r="O205" s="242"/>
      <c r="P205" s="242"/>
      <c r="Q205" s="242"/>
      <c r="R205" s="242"/>
      <c r="S205" s="242"/>
      <c r="T205" s="242"/>
      <c r="U205" s="242"/>
      <c r="V205" s="242"/>
    </row>
    <row r="206" spans="1:22" ht="15.75" thickBot="1" x14ac:dyDescent="0.3"/>
    <row r="207" spans="1:22" ht="18.75" thickBot="1" x14ac:dyDescent="0.3">
      <c r="B207" s="225"/>
      <c r="C207" s="228"/>
      <c r="D207" s="33" t="s">
        <v>88</v>
      </c>
      <c r="E207" s="36" t="s">
        <v>93</v>
      </c>
    </row>
    <row r="208" spans="1:22" ht="15.75" x14ac:dyDescent="0.25">
      <c r="B208" s="226"/>
      <c r="C208" s="229">
        <v>1</v>
      </c>
      <c r="D208" s="43">
        <v>33.799999999999997</v>
      </c>
      <c r="E208" s="45">
        <v>111458</v>
      </c>
    </row>
    <row r="209" spans="2:32" ht="16.5" thickBot="1" x14ac:dyDescent="0.3">
      <c r="B209" s="226"/>
      <c r="C209" s="229">
        <v>1</v>
      </c>
      <c r="D209" s="52">
        <v>35.200000000000003</v>
      </c>
      <c r="E209" s="54">
        <v>185861</v>
      </c>
    </row>
    <row r="210" spans="2:32" ht="15.75" x14ac:dyDescent="0.25">
      <c r="B210" s="226"/>
      <c r="C210" s="229">
        <v>1</v>
      </c>
      <c r="D210" s="52">
        <v>32.4</v>
      </c>
      <c r="E210" s="54">
        <v>309534</v>
      </c>
      <c r="H210" s="129">
        <f t="array" ref="H210:AF212">TRANSPOSE(C208:E232)</f>
        <v>1</v>
      </c>
      <c r="I210" s="130">
        <v>1</v>
      </c>
      <c r="J210" s="130">
        <v>1</v>
      </c>
      <c r="K210" s="130">
        <v>1</v>
      </c>
      <c r="L210" s="130">
        <v>1</v>
      </c>
      <c r="M210" s="130">
        <v>1</v>
      </c>
      <c r="N210" s="130">
        <v>1</v>
      </c>
      <c r="O210" s="130">
        <v>1</v>
      </c>
      <c r="P210" s="130">
        <v>1</v>
      </c>
      <c r="Q210" s="130">
        <v>1</v>
      </c>
      <c r="R210" s="130">
        <v>1</v>
      </c>
      <c r="S210" s="130">
        <v>1</v>
      </c>
      <c r="T210" s="130">
        <v>1</v>
      </c>
      <c r="U210" s="130">
        <v>1</v>
      </c>
      <c r="V210" s="130">
        <v>1</v>
      </c>
      <c r="W210" s="130">
        <v>1</v>
      </c>
      <c r="X210" s="130">
        <v>1</v>
      </c>
      <c r="Y210" s="130">
        <v>1</v>
      </c>
      <c r="Z210" s="130">
        <v>1</v>
      </c>
      <c r="AA210" s="130">
        <v>1</v>
      </c>
      <c r="AB210" s="130">
        <v>1</v>
      </c>
      <c r="AC210" s="130">
        <v>1</v>
      </c>
      <c r="AD210" s="130">
        <v>1</v>
      </c>
      <c r="AE210" s="130">
        <v>1</v>
      </c>
      <c r="AF210" s="131">
        <v>1</v>
      </c>
    </row>
    <row r="211" spans="2:32" ht="17.25" x14ac:dyDescent="0.25">
      <c r="B211" s="226"/>
      <c r="C211" s="229">
        <v>1</v>
      </c>
      <c r="D211" s="52">
        <v>30.4</v>
      </c>
      <c r="E211" s="54">
        <v>418289</v>
      </c>
      <c r="G211" s="146" t="s">
        <v>266</v>
      </c>
      <c r="H211" s="133">
        <v>33.799999999999997</v>
      </c>
      <c r="I211" s="134">
        <v>35.200000000000003</v>
      </c>
      <c r="J211" s="134">
        <v>32.4</v>
      </c>
      <c r="K211" s="134">
        <v>30.4</v>
      </c>
      <c r="L211" s="134">
        <v>35.1</v>
      </c>
      <c r="M211" s="134">
        <v>33</v>
      </c>
      <c r="N211" s="134">
        <v>36.4</v>
      </c>
      <c r="O211" s="134">
        <v>39.799999999999997</v>
      </c>
      <c r="P211" s="134">
        <v>47</v>
      </c>
      <c r="Q211" s="134">
        <v>38.4</v>
      </c>
      <c r="R211" s="134">
        <v>36.1</v>
      </c>
      <c r="S211" s="134">
        <v>35.9</v>
      </c>
      <c r="T211" s="134">
        <v>42</v>
      </c>
      <c r="U211" s="134">
        <v>42.4</v>
      </c>
      <c r="V211" s="134">
        <v>43</v>
      </c>
      <c r="W211" s="134">
        <v>44.6</v>
      </c>
      <c r="X211" s="134">
        <v>46.7</v>
      </c>
      <c r="Y211" s="134">
        <v>42.4</v>
      </c>
      <c r="Z211" s="134">
        <v>41.9</v>
      </c>
      <c r="AA211" s="134">
        <v>47.3</v>
      </c>
      <c r="AB211" s="134">
        <v>46.6</v>
      </c>
      <c r="AC211" s="134">
        <v>37.799999999999997</v>
      </c>
      <c r="AD211" s="134">
        <v>39</v>
      </c>
      <c r="AE211" s="134">
        <v>40.5</v>
      </c>
      <c r="AF211" s="135">
        <v>42</v>
      </c>
    </row>
    <row r="212" spans="2:32" ht="16.5" thickBot="1" x14ac:dyDescent="0.3">
      <c r="B212" s="226"/>
      <c r="C212" s="229">
        <v>1</v>
      </c>
      <c r="D212" s="52">
        <v>35.1</v>
      </c>
      <c r="E212" s="54">
        <v>589139</v>
      </c>
      <c r="H212" s="137">
        <v>111458</v>
      </c>
      <c r="I212" s="138">
        <v>185861</v>
      </c>
      <c r="J212" s="138">
        <v>309534</v>
      </c>
      <c r="K212" s="138">
        <v>418289</v>
      </c>
      <c r="L212" s="138">
        <v>589139</v>
      </c>
      <c r="M212" s="138">
        <v>879313</v>
      </c>
      <c r="N212" s="138">
        <v>1352790</v>
      </c>
      <c r="O212" s="138">
        <v>2181920</v>
      </c>
      <c r="P212" s="138">
        <v>3101710</v>
      </c>
      <c r="Q212" s="138">
        <v>4236780</v>
      </c>
      <c r="R212" s="138">
        <v>4980090</v>
      </c>
      <c r="S212" s="138">
        <v>6293522</v>
      </c>
      <c r="T212" s="138">
        <v>8319415</v>
      </c>
      <c r="U212" s="138">
        <v>10151635</v>
      </c>
      <c r="V212" s="138">
        <v>11994894</v>
      </c>
      <c r="W212" s="138">
        <v>14385851</v>
      </c>
      <c r="X212" s="138">
        <v>16000367</v>
      </c>
      <c r="Y212" s="138">
        <v>20162741</v>
      </c>
      <c r="Z212" s="138">
        <v>20909815</v>
      </c>
      <c r="AA212" s="138">
        <v>22718576</v>
      </c>
      <c r="AB212" s="138">
        <v>22271453</v>
      </c>
      <c r="AC212" s="138">
        <v>26580520</v>
      </c>
      <c r="AD212" s="138">
        <v>30364225</v>
      </c>
      <c r="AE212" s="138">
        <v>37955281</v>
      </c>
      <c r="AF212" s="139">
        <v>42471959</v>
      </c>
    </row>
    <row r="213" spans="2:32" x14ac:dyDescent="0.25">
      <c r="B213" s="227" t="s">
        <v>265</v>
      </c>
      <c r="C213" s="229">
        <v>1</v>
      </c>
      <c r="D213" s="52">
        <v>33</v>
      </c>
      <c r="E213" s="54">
        <v>879313</v>
      </c>
    </row>
    <row r="214" spans="2:32" ht="16.5" thickBot="1" x14ac:dyDescent="0.3">
      <c r="B214" s="226"/>
      <c r="C214" s="229">
        <v>1</v>
      </c>
      <c r="D214" s="52">
        <v>36.4</v>
      </c>
      <c r="E214" s="54">
        <v>1352790</v>
      </c>
    </row>
    <row r="215" spans="2:32" ht="15.75" x14ac:dyDescent="0.25">
      <c r="B215" s="226"/>
      <c r="C215" s="229">
        <v>1</v>
      </c>
      <c r="D215" s="52">
        <v>39.799999999999997</v>
      </c>
      <c r="E215" s="54">
        <v>2181920</v>
      </c>
      <c r="H215" s="129">
        <f t="array" ref="H215:J217">MMULT(H210:AF212,C208:E232)</f>
        <v>25</v>
      </c>
      <c r="I215" s="130">
        <v>989.69999999999993</v>
      </c>
      <c r="J215" s="131">
        <v>308927138</v>
      </c>
    </row>
    <row r="216" spans="2:32" ht="17.25" x14ac:dyDescent="0.25">
      <c r="B216" s="226"/>
      <c r="C216" s="229">
        <v>1</v>
      </c>
      <c r="D216" s="52">
        <v>47</v>
      </c>
      <c r="E216" s="54">
        <v>3101710</v>
      </c>
      <c r="G216" s="146" t="s">
        <v>267</v>
      </c>
      <c r="H216" s="133">
        <v>989.69999999999993</v>
      </c>
      <c r="I216" s="134">
        <v>39758.109999999993</v>
      </c>
      <c r="J216" s="135">
        <v>12970894666</v>
      </c>
    </row>
    <row r="217" spans="2:32" ht="16.5" thickBot="1" x14ac:dyDescent="0.3">
      <c r="B217" s="226"/>
      <c r="C217" s="229">
        <v>1</v>
      </c>
      <c r="D217" s="52">
        <v>38.4</v>
      </c>
      <c r="E217" s="54">
        <v>4236780</v>
      </c>
      <c r="H217" s="137">
        <v>308927138</v>
      </c>
      <c r="I217" s="138">
        <v>12970894666</v>
      </c>
      <c r="J217" s="139">
        <v>7608008418120170</v>
      </c>
    </row>
    <row r="218" spans="2:32" ht="16.5" thickBot="1" x14ac:dyDescent="0.3">
      <c r="B218" s="226"/>
      <c r="C218" s="229">
        <v>1</v>
      </c>
      <c r="D218" s="52">
        <v>36.1</v>
      </c>
      <c r="E218" s="54">
        <v>4980090</v>
      </c>
    </row>
    <row r="219" spans="2:32" ht="15.75" x14ac:dyDescent="0.25">
      <c r="B219" s="226"/>
      <c r="C219" s="229">
        <v>1</v>
      </c>
      <c r="D219" s="52">
        <v>35.9</v>
      </c>
      <c r="E219" s="54">
        <v>6293522</v>
      </c>
      <c r="H219" s="129">
        <f t="array" ref="H219:J221">MINVERSE(H215:J217)</f>
        <v>3.2715882506693119</v>
      </c>
      <c r="I219" s="130">
        <v>-8.5852174755937372E-2</v>
      </c>
      <c r="J219" s="131">
        <v>1.352484315967873E-8</v>
      </c>
    </row>
    <row r="220" spans="2:32" ht="17.25" x14ac:dyDescent="0.25">
      <c r="B220" s="226"/>
      <c r="C220" s="229">
        <v>1</v>
      </c>
      <c r="D220" s="52">
        <v>42</v>
      </c>
      <c r="E220" s="54">
        <v>8319415</v>
      </c>
      <c r="G220" s="146" t="s">
        <v>268</v>
      </c>
      <c r="H220" s="133">
        <v>-8.5852174755937413E-2</v>
      </c>
      <c r="I220" s="134">
        <v>2.3095870137317225E-3</v>
      </c>
      <c r="J220" s="135">
        <v>-4.5154303857840592E-10</v>
      </c>
    </row>
    <row r="221" spans="2:32" ht="16.5" thickBot="1" x14ac:dyDescent="0.3">
      <c r="B221" s="226"/>
      <c r="C221" s="229">
        <v>1</v>
      </c>
      <c r="D221" s="52">
        <v>42.4</v>
      </c>
      <c r="E221" s="54">
        <v>10151635</v>
      </c>
      <c r="H221" s="137">
        <v>1.3524843159678813E-8</v>
      </c>
      <c r="I221" s="138">
        <v>-4.5154303857840794E-10</v>
      </c>
      <c r="J221" s="139">
        <v>3.5209294655453673E-16</v>
      </c>
    </row>
    <row r="222" spans="2:32" x14ac:dyDescent="0.25">
      <c r="C222" s="229">
        <v>1</v>
      </c>
      <c r="D222" s="52">
        <v>43</v>
      </c>
      <c r="E222" s="54">
        <v>11994894</v>
      </c>
    </row>
    <row r="223" spans="2:32" ht="15.75" thickBot="1" x14ac:dyDescent="0.3">
      <c r="C223" s="229">
        <v>1</v>
      </c>
      <c r="D223" s="52">
        <v>44.6</v>
      </c>
      <c r="E223" s="54">
        <v>14385851</v>
      </c>
    </row>
    <row r="224" spans="2:32" ht="15.75" thickBot="1" x14ac:dyDescent="0.3">
      <c r="C224" s="229">
        <v>1</v>
      </c>
      <c r="D224" s="52">
        <v>46.7</v>
      </c>
      <c r="E224" s="54">
        <v>16000367</v>
      </c>
      <c r="H224" s="128">
        <v>1</v>
      </c>
    </row>
    <row r="225" spans="2:13" ht="19.5" thickBot="1" x14ac:dyDescent="0.4">
      <c r="C225" s="229">
        <v>1</v>
      </c>
      <c r="D225" s="52">
        <v>42.4</v>
      </c>
      <c r="E225" s="54">
        <v>20162741</v>
      </c>
      <c r="G225" s="146" t="s">
        <v>269</v>
      </c>
      <c r="H225" s="132">
        <f>B127</f>
        <v>42.42</v>
      </c>
      <c r="J225" s="146" t="s">
        <v>270</v>
      </c>
      <c r="K225" s="125">
        <f t="array" ref="K225:M225">TRANSPOSE(H224:H226)</f>
        <v>1</v>
      </c>
      <c r="L225" s="126">
        <v>42.42</v>
      </c>
      <c r="M225" s="127">
        <v>44595556.950000003</v>
      </c>
    </row>
    <row r="226" spans="2:13" ht="15.75" thickBot="1" x14ac:dyDescent="0.3">
      <c r="C226" s="229">
        <v>1</v>
      </c>
      <c r="D226" s="52">
        <v>41.9</v>
      </c>
      <c r="E226" s="54">
        <v>20909815</v>
      </c>
      <c r="H226" s="136">
        <f>C127</f>
        <v>44595556.950000003</v>
      </c>
    </row>
    <row r="227" spans="2:13" x14ac:dyDescent="0.25">
      <c r="C227" s="229">
        <v>1</v>
      </c>
      <c r="D227" s="52">
        <v>47.3</v>
      </c>
      <c r="E227" s="54">
        <v>22718576</v>
      </c>
    </row>
    <row r="228" spans="2:13" ht="15.75" thickBot="1" x14ac:dyDescent="0.3">
      <c r="C228" s="229">
        <v>1</v>
      </c>
      <c r="D228" s="52">
        <v>46.6</v>
      </c>
      <c r="E228" s="54">
        <v>22271453</v>
      </c>
    </row>
    <row r="229" spans="2:13" ht="19.5" thickBot="1" x14ac:dyDescent="0.4">
      <c r="C229" s="229">
        <v>1</v>
      </c>
      <c r="D229" s="52">
        <v>37.799999999999997</v>
      </c>
      <c r="E229" s="54">
        <v>26580520</v>
      </c>
      <c r="G229" s="146" t="s">
        <v>271</v>
      </c>
      <c r="H229" s="125">
        <f t="array" ref="H229:J229">MMULT(K225:M225,H219:J221)</f>
        <v>0.23288691088972102</v>
      </c>
      <c r="I229" s="126">
        <v>-8.0163069257371405E-3</v>
      </c>
      <c r="J229" s="127">
        <v>1.0072168512948902E-8</v>
      </c>
    </row>
    <row r="230" spans="2:13" x14ac:dyDescent="0.25">
      <c r="C230" s="229">
        <v>1</v>
      </c>
      <c r="D230" s="48">
        <v>39</v>
      </c>
      <c r="E230" s="54">
        <v>30364225</v>
      </c>
    </row>
    <row r="231" spans="2:13" x14ac:dyDescent="0.25">
      <c r="C231" s="229">
        <v>1</v>
      </c>
      <c r="D231" s="52">
        <v>40.5</v>
      </c>
      <c r="E231" s="54">
        <v>37955281</v>
      </c>
    </row>
    <row r="232" spans="2:13" ht="19.5" thickBot="1" x14ac:dyDescent="0.4">
      <c r="C232" s="230">
        <v>1</v>
      </c>
      <c r="D232" s="58">
        <v>42</v>
      </c>
      <c r="E232" s="64">
        <v>42471959</v>
      </c>
      <c r="G232" s="146" t="s">
        <v>272</v>
      </c>
      <c r="H232">
        <f>MMULT(H229:J229,H224:H226)</f>
        <v>0.34200913562916113</v>
      </c>
    </row>
    <row r="234" spans="2:13" ht="15.75" thickBot="1" x14ac:dyDescent="0.3">
      <c r="E234" s="239"/>
      <c r="F234" s="239"/>
      <c r="G234" s="239"/>
    </row>
    <row r="235" spans="2:13" ht="15.75" thickBot="1" x14ac:dyDescent="0.3">
      <c r="B235" s="233" t="s">
        <v>51</v>
      </c>
      <c r="C235" s="241">
        <f>Регр_3_х5_х10!B7</f>
        <v>777185.2075468176</v>
      </c>
      <c r="E235" s="239"/>
      <c r="F235" s="239"/>
      <c r="G235" s="239"/>
      <c r="H235">
        <f>C235*C236*SQRT(1+H232)</f>
        <v>1867172.4629759775</v>
      </c>
    </row>
    <row r="236" spans="2:13" ht="18.75" thickBot="1" x14ac:dyDescent="0.4">
      <c r="B236" s="237" t="s">
        <v>273</v>
      </c>
      <c r="C236" s="124">
        <f>TINV(0.05,25-2-1)</f>
        <v>2.0738730679040258</v>
      </c>
    </row>
    <row r="237" spans="2:13" ht="18.75" thickBot="1" x14ac:dyDescent="0.4">
      <c r="B237" s="237" t="s">
        <v>277</v>
      </c>
      <c r="C237" s="249">
        <f>D240+C240*B127+B240*C127</f>
        <v>16146051.763912857</v>
      </c>
    </row>
    <row r="238" spans="2:13" ht="18.75" thickBot="1" x14ac:dyDescent="0.4">
      <c r="E238" t="s">
        <v>274</v>
      </c>
      <c r="G238" s="224">
        <f>C237-H235*C236</f>
        <v>12273773.07981495</v>
      </c>
      <c r="H238" s="247" t="s">
        <v>281</v>
      </c>
      <c r="I238" s="248">
        <f>C237+H235*C236</f>
        <v>20018330.448010765</v>
      </c>
    </row>
    <row r="239" spans="2:13" ht="18.75" thickBot="1" x14ac:dyDescent="0.4">
      <c r="B239" s="125" t="s">
        <v>188</v>
      </c>
      <c r="C239" s="126" t="s">
        <v>254</v>
      </c>
      <c r="D239" s="127" t="s">
        <v>241</v>
      </c>
    </row>
    <row r="240" spans="2:13" ht="15.75" thickBot="1" x14ac:dyDescent="0.3">
      <c r="B240" s="244">
        <f t="shared" ref="B240:D240" si="1">B112</f>
        <v>0.29444256456726386</v>
      </c>
      <c r="C240" s="245">
        <f t="shared" si="1"/>
        <v>140819.54418615464</v>
      </c>
      <c r="D240" s="246">
        <f t="shared" si="1"/>
        <v>-2958343.4571272908</v>
      </c>
    </row>
    <row r="243" spans="1:22" x14ac:dyDescent="0.25">
      <c r="A243" s="243"/>
      <c r="B243" s="243"/>
      <c r="C243" s="243"/>
      <c r="D243" s="243"/>
      <c r="E243" s="243"/>
      <c r="F243" s="243"/>
      <c r="G243" s="243"/>
      <c r="H243" s="243"/>
      <c r="I243" s="243"/>
      <c r="J243" s="243"/>
      <c r="K243" s="243"/>
      <c r="L243" s="243"/>
      <c r="M243" s="243"/>
      <c r="N243" s="243"/>
      <c r="O243" s="243"/>
      <c r="P243" s="243"/>
      <c r="Q243" s="243"/>
      <c r="R243" s="243"/>
      <c r="S243" s="243"/>
      <c r="T243" s="243"/>
      <c r="U243" s="243"/>
      <c r="V243" s="243"/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38913" r:id="rId3">
          <objectPr defaultSize="0" autoPict="0" r:id="rId4">
            <anchor moveWithCells="1" sizeWithCells="1">
              <from>
                <xdr:col>3</xdr:col>
                <xdr:colOff>504825</xdr:colOff>
                <xdr:row>158</xdr:row>
                <xdr:rowOff>9525</xdr:rowOff>
              </from>
              <to>
                <xdr:col>5</xdr:col>
                <xdr:colOff>895350</xdr:colOff>
                <xdr:row>160</xdr:row>
                <xdr:rowOff>9525</xdr:rowOff>
              </to>
            </anchor>
          </objectPr>
        </oleObject>
      </mc:Choice>
      <mc:Fallback>
        <oleObject progId="Equation.DSMT4" shapeId="38913" r:id="rId3"/>
      </mc:Fallback>
    </mc:AlternateContent>
    <mc:AlternateContent xmlns:mc="http://schemas.openxmlformats.org/markup-compatibility/2006">
      <mc:Choice Requires="x14">
        <oleObject progId="Equation.DSMT4" shapeId="38914" r:id="rId5">
          <objectPr defaultSize="0" autoPict="0" r:id="rId4">
            <anchor moveWithCells="1" sizeWithCells="1">
              <from>
                <xdr:col>4</xdr:col>
                <xdr:colOff>552450</xdr:colOff>
                <xdr:row>196</xdr:row>
                <xdr:rowOff>0</xdr:rowOff>
              </from>
              <to>
                <xdr:col>6</xdr:col>
                <xdr:colOff>952500</xdr:colOff>
                <xdr:row>198</xdr:row>
                <xdr:rowOff>57150</xdr:rowOff>
              </to>
            </anchor>
          </objectPr>
        </oleObject>
      </mc:Choice>
      <mc:Fallback>
        <oleObject progId="Equation.DSMT4" shapeId="38914" r:id="rId5"/>
      </mc:Fallback>
    </mc:AlternateContent>
    <mc:AlternateContent xmlns:mc="http://schemas.openxmlformats.org/markup-compatibility/2006">
      <mc:Choice Requires="x14">
        <oleObject progId="Equation.DSMT4" shapeId="38915" r:id="rId6">
          <objectPr defaultSize="0" autoPict="0" r:id="rId4">
            <anchor moveWithCells="1" sizeWithCells="1">
              <from>
                <xdr:col>4</xdr:col>
                <xdr:colOff>485775</xdr:colOff>
                <xdr:row>233</xdr:row>
                <xdr:rowOff>9525</xdr:rowOff>
              </from>
              <to>
                <xdr:col>6</xdr:col>
                <xdr:colOff>895350</xdr:colOff>
                <xdr:row>235</xdr:row>
                <xdr:rowOff>19050</xdr:rowOff>
              </to>
            </anchor>
          </objectPr>
        </oleObject>
      </mc:Choice>
      <mc:Fallback>
        <oleObject progId="Equation.DSMT4" shapeId="38915" r:id="rId6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I1:BP142"/>
  <sheetViews>
    <sheetView topLeftCell="A20" workbookViewId="0">
      <selection activeCell="G32" sqref="G32"/>
    </sheetView>
  </sheetViews>
  <sheetFormatPr defaultRowHeight="15" x14ac:dyDescent="0.25"/>
  <cols>
    <col min="10" max="20" width="15.140625" customWidth="1"/>
    <col min="21" max="38" width="15.28515625" customWidth="1"/>
    <col min="40" max="46" width="16" customWidth="1"/>
    <col min="47" max="47" width="4.28515625" customWidth="1"/>
    <col min="48" max="48" width="15.5703125" bestFit="1" customWidth="1"/>
    <col min="49" max="49" width="14.5703125" bestFit="1" customWidth="1"/>
    <col min="50" max="50" width="8.5703125" bestFit="1" customWidth="1"/>
    <col min="51" max="53" width="13.140625" bestFit="1" customWidth="1"/>
    <col min="55" max="59" width="16.5703125" customWidth="1"/>
    <col min="60" max="60" width="3" bestFit="1" customWidth="1"/>
    <col min="61" max="61" width="15.5703125" bestFit="1" customWidth="1"/>
    <col min="62" max="62" width="14.5703125" bestFit="1" customWidth="1"/>
    <col min="63" max="63" width="8.5703125" bestFit="1" customWidth="1"/>
    <col min="64" max="64" width="13.140625" bestFit="1" customWidth="1"/>
    <col min="66" max="68" width="16.5703125" customWidth="1"/>
  </cols>
  <sheetData>
    <row r="1" spans="9:23" ht="18.75" thickBot="1" x14ac:dyDescent="0.3">
      <c r="I1" s="31" t="s">
        <v>28</v>
      </c>
      <c r="J1" s="32" t="s">
        <v>81</v>
      </c>
      <c r="K1" s="33" t="s">
        <v>82</v>
      </c>
      <c r="L1" s="33" t="s">
        <v>83</v>
      </c>
      <c r="M1" s="33" t="s">
        <v>84</v>
      </c>
      <c r="N1" s="34" t="s">
        <v>85</v>
      </c>
      <c r="O1" s="35" t="s">
        <v>86</v>
      </c>
      <c r="P1" s="33" t="s">
        <v>87</v>
      </c>
      <c r="Q1" s="33" t="s">
        <v>88</v>
      </c>
      <c r="R1" s="33" t="s">
        <v>89</v>
      </c>
      <c r="S1" s="34" t="s">
        <v>90</v>
      </c>
      <c r="T1" s="34" t="s">
        <v>91</v>
      </c>
      <c r="U1" s="34" t="s">
        <v>92</v>
      </c>
      <c r="V1" s="33" t="s">
        <v>93</v>
      </c>
      <c r="W1" s="36" t="s">
        <v>94</v>
      </c>
    </row>
    <row r="2" spans="9:23" x14ac:dyDescent="0.25">
      <c r="I2" s="37">
        <v>1998</v>
      </c>
      <c r="J2" s="38">
        <v>87211.83</v>
      </c>
      <c r="K2" s="39">
        <v>328497.90000000002</v>
      </c>
      <c r="L2" s="39">
        <v>638450.6</v>
      </c>
      <c r="M2" s="40">
        <v>228548.4</v>
      </c>
      <c r="N2" s="41">
        <v>803.2</v>
      </c>
      <c r="O2" s="42">
        <v>5780.8727272727274</v>
      </c>
      <c r="P2" s="39">
        <v>1212184</v>
      </c>
      <c r="Q2" s="43">
        <v>33.799999999999997</v>
      </c>
      <c r="R2" s="39">
        <v>83359.41</v>
      </c>
      <c r="S2" s="39">
        <v>25719.200000000001</v>
      </c>
      <c r="T2" s="44">
        <v>6171</v>
      </c>
      <c r="U2" s="44">
        <v>6642</v>
      </c>
      <c r="V2" s="39">
        <v>111458</v>
      </c>
      <c r="W2" s="45">
        <v>1393.3</v>
      </c>
    </row>
    <row r="3" spans="9:23" x14ac:dyDescent="0.25">
      <c r="I3" s="46">
        <v>1999</v>
      </c>
      <c r="J3" s="47">
        <v>119302.33</v>
      </c>
      <c r="K3" s="48">
        <v>695059.8</v>
      </c>
      <c r="L3" s="48">
        <v>789466.92</v>
      </c>
      <c r="M3" s="49">
        <v>488395.1</v>
      </c>
      <c r="N3" s="50">
        <v>787.6</v>
      </c>
      <c r="O3" s="51">
        <v>5823.0090909090904</v>
      </c>
      <c r="P3" s="48">
        <v>1272744</v>
      </c>
      <c r="Q3" s="52">
        <v>35.200000000000003</v>
      </c>
      <c r="R3" s="48">
        <v>87820.24</v>
      </c>
      <c r="S3" s="48">
        <v>25262.15</v>
      </c>
      <c r="T3" s="53">
        <v>7260</v>
      </c>
      <c r="U3" s="53">
        <v>7814</v>
      </c>
      <c r="V3" s="48">
        <v>185861</v>
      </c>
      <c r="W3" s="54">
        <v>1807.8</v>
      </c>
    </row>
    <row r="4" spans="9:23" x14ac:dyDescent="0.25">
      <c r="I4" s="46">
        <v>2000</v>
      </c>
      <c r="J4" s="47">
        <v>156215</v>
      </c>
      <c r="K4" s="48">
        <v>1159034</v>
      </c>
      <c r="L4" s="48">
        <v>962057</v>
      </c>
      <c r="M4" s="49">
        <v>748241.8</v>
      </c>
      <c r="N4" s="50">
        <v>1472.8</v>
      </c>
      <c r="O4" s="51">
        <v>5865.1454545454544</v>
      </c>
      <c r="P4" s="48">
        <v>1444737</v>
      </c>
      <c r="Q4" s="52">
        <v>32.4</v>
      </c>
      <c r="R4" s="48">
        <v>92700.800000000003</v>
      </c>
      <c r="S4" s="48">
        <v>25720.2</v>
      </c>
      <c r="T4" s="53">
        <v>8067</v>
      </c>
      <c r="U4" s="53">
        <v>9194</v>
      </c>
      <c r="V4" s="48">
        <v>309534</v>
      </c>
      <c r="W4" s="54">
        <v>2185</v>
      </c>
    </row>
    <row r="5" spans="9:23" x14ac:dyDescent="0.25">
      <c r="I5" s="46">
        <v>2001</v>
      </c>
      <c r="J5" s="47">
        <v>173839</v>
      </c>
      <c r="K5" s="48">
        <v>1370182.8</v>
      </c>
      <c r="L5" s="48">
        <v>1393532.2</v>
      </c>
      <c r="M5" s="49">
        <v>1008088.5</v>
      </c>
      <c r="N5" s="50">
        <v>1154.5999999999999</v>
      </c>
      <c r="O5" s="51">
        <v>5907.2818181818184</v>
      </c>
      <c r="P5" s="48">
        <v>1841258</v>
      </c>
      <c r="Q5" s="52">
        <v>30.4</v>
      </c>
      <c r="R5" s="48">
        <v>98088.36</v>
      </c>
      <c r="S5" s="48">
        <v>24905.88</v>
      </c>
      <c r="T5" s="53">
        <v>5545</v>
      </c>
      <c r="U5" s="53">
        <v>12637</v>
      </c>
      <c r="V5" s="48">
        <v>418289</v>
      </c>
      <c r="W5" s="54">
        <v>2385.2600000000002</v>
      </c>
    </row>
    <row r="6" spans="9:23" x14ac:dyDescent="0.25">
      <c r="I6" s="46">
        <v>2002</v>
      </c>
      <c r="J6" s="47">
        <v>220396</v>
      </c>
      <c r="K6" s="48">
        <v>1767476.7</v>
      </c>
      <c r="L6" s="48">
        <v>1771073</v>
      </c>
      <c r="M6" s="49">
        <v>1267935.2</v>
      </c>
      <c r="N6" s="50">
        <v>1508.7</v>
      </c>
      <c r="O6" s="51">
        <v>5961.2363636363643</v>
      </c>
      <c r="P6" s="48">
        <v>2255912</v>
      </c>
      <c r="Q6" s="52">
        <v>35.1</v>
      </c>
      <c r="R6" s="48">
        <v>104100.59</v>
      </c>
      <c r="S6" s="48">
        <v>25084.01</v>
      </c>
      <c r="T6" s="53">
        <v>6932</v>
      </c>
      <c r="U6" s="53">
        <v>13817</v>
      </c>
      <c r="V6" s="48">
        <v>589139</v>
      </c>
      <c r="W6" s="54">
        <v>2918.55</v>
      </c>
    </row>
    <row r="7" spans="9:23" x14ac:dyDescent="0.25">
      <c r="I7" s="46">
        <v>2003</v>
      </c>
      <c r="J7" s="47">
        <v>269588</v>
      </c>
      <c r="K7" s="48">
        <v>2188231.5</v>
      </c>
      <c r="L7" s="48">
        <v>2148613.7999999998</v>
      </c>
      <c r="M7" s="49">
        <v>1563568.7</v>
      </c>
      <c r="N7" s="50">
        <v>2482.9</v>
      </c>
      <c r="O7" s="51">
        <v>5998.1090909090908</v>
      </c>
      <c r="P7" s="48">
        <v>3297504</v>
      </c>
      <c r="Q7" s="52">
        <v>33</v>
      </c>
      <c r="R7" s="48">
        <v>110901.59</v>
      </c>
      <c r="S7" s="48">
        <v>25262.15</v>
      </c>
      <c r="T7" s="53">
        <v>8376</v>
      </c>
      <c r="U7" s="53">
        <v>17785</v>
      </c>
      <c r="V7" s="48">
        <v>879313</v>
      </c>
      <c r="W7" s="54">
        <v>3208.02</v>
      </c>
    </row>
    <row r="8" spans="9:23" x14ac:dyDescent="0.25">
      <c r="I8" s="46">
        <v>2004</v>
      </c>
      <c r="J8" s="47">
        <v>358531</v>
      </c>
      <c r="K8" s="48">
        <v>2853272.4</v>
      </c>
      <c r="L8" s="48">
        <v>2526154.6</v>
      </c>
      <c r="M8" s="49">
        <v>2115067.5</v>
      </c>
      <c r="N8" s="50">
        <v>1857.2</v>
      </c>
      <c r="O8" s="51">
        <v>6037.0181818181818</v>
      </c>
      <c r="P8" s="48">
        <v>3905553</v>
      </c>
      <c r="Q8" s="52">
        <v>36.4</v>
      </c>
      <c r="R8" s="48">
        <v>118730.03</v>
      </c>
      <c r="S8" s="48">
        <v>24702.3</v>
      </c>
      <c r="T8" s="53">
        <v>9347</v>
      </c>
      <c r="U8" s="53">
        <v>23988</v>
      </c>
      <c r="V8" s="48">
        <v>1352790</v>
      </c>
      <c r="W8" s="54">
        <v>3703.57</v>
      </c>
    </row>
    <row r="9" spans="9:23" x14ac:dyDescent="0.25">
      <c r="I9" s="46">
        <v>2005</v>
      </c>
      <c r="J9" s="47">
        <v>456025</v>
      </c>
      <c r="K9" s="48">
        <v>4135154.6</v>
      </c>
      <c r="L9" s="48">
        <v>3119433</v>
      </c>
      <c r="M9" s="49">
        <v>3055059.5</v>
      </c>
      <c r="N9" s="50">
        <v>2060.4</v>
      </c>
      <c r="O9" s="51">
        <v>6062.090909090909</v>
      </c>
      <c r="P9" s="48">
        <v>5346984</v>
      </c>
      <c r="Q9" s="52">
        <v>39.799999999999997</v>
      </c>
      <c r="R9" s="48">
        <v>127952.55</v>
      </c>
      <c r="S9" s="48">
        <v>28811</v>
      </c>
      <c r="T9" s="53">
        <v>9940</v>
      </c>
      <c r="U9" s="53">
        <v>32088</v>
      </c>
      <c r="V9" s="48">
        <v>2181920</v>
      </c>
      <c r="W9" s="54">
        <v>4171.8</v>
      </c>
    </row>
    <row r="10" spans="9:23" x14ac:dyDescent="0.25">
      <c r="I10" s="46">
        <v>2006</v>
      </c>
      <c r="J10" s="47">
        <v>590162</v>
      </c>
      <c r="K10" s="48">
        <v>5260232.8</v>
      </c>
      <c r="L10" s="48">
        <v>3731494</v>
      </c>
      <c r="M10" s="49">
        <v>3930286.9</v>
      </c>
      <c r="N10" s="50">
        <v>4530.7</v>
      </c>
      <c r="O10" s="51">
        <v>6095.181818181818</v>
      </c>
      <c r="P10" s="48">
        <v>6142520</v>
      </c>
      <c r="Q10" s="52">
        <v>47</v>
      </c>
      <c r="R10" s="48">
        <v>139175.57999999999</v>
      </c>
      <c r="S10" s="48">
        <v>37211.5</v>
      </c>
      <c r="T10" s="53">
        <v>12515</v>
      </c>
      <c r="U10" s="53">
        <v>47106</v>
      </c>
      <c r="V10" s="48">
        <v>3101710</v>
      </c>
      <c r="W10" s="54">
        <v>5121</v>
      </c>
    </row>
    <row r="11" spans="9:23" x14ac:dyDescent="0.25">
      <c r="I11" s="46">
        <v>2007</v>
      </c>
      <c r="J11" s="47">
        <v>775682</v>
      </c>
      <c r="K11" s="48">
        <v>6696259.0999999996</v>
      </c>
      <c r="L11" s="48">
        <v>4453175</v>
      </c>
      <c r="M11" s="49">
        <v>4853244.4000000004</v>
      </c>
      <c r="N11" s="50">
        <v>15656</v>
      </c>
      <c r="O11" s="51">
        <v>6174.727272727273</v>
      </c>
      <c r="P11" s="48">
        <v>9506888</v>
      </c>
      <c r="Q11" s="52">
        <v>38.4</v>
      </c>
      <c r="R11" s="48">
        <v>153514.47</v>
      </c>
      <c r="S11" s="48">
        <v>50567.9</v>
      </c>
      <c r="T11" s="53">
        <v>124800</v>
      </c>
      <c r="U11" s="53">
        <v>84400</v>
      </c>
      <c r="V11" s="48">
        <v>4236780</v>
      </c>
      <c r="W11" s="54">
        <v>5855</v>
      </c>
    </row>
    <row r="12" spans="9:23" x14ac:dyDescent="0.25">
      <c r="I12" s="46">
        <v>2008</v>
      </c>
      <c r="J12" s="47">
        <v>962468</v>
      </c>
      <c r="K12" s="48">
        <v>8248652</v>
      </c>
      <c r="L12" s="48">
        <v>4305879</v>
      </c>
      <c r="M12" s="49">
        <v>5883726.5</v>
      </c>
      <c r="N12" s="50">
        <v>8611.9</v>
      </c>
      <c r="O12" s="51">
        <v>6217.909090909091</v>
      </c>
      <c r="P12" s="48">
        <v>14877108</v>
      </c>
      <c r="Q12" s="52">
        <v>36.1</v>
      </c>
      <c r="R12" s="48">
        <v>173393.63</v>
      </c>
      <c r="S12" s="48">
        <v>43904.4</v>
      </c>
      <c r="T12" s="53">
        <v>174200</v>
      </c>
      <c r="U12" s="53">
        <v>115500</v>
      </c>
      <c r="V12" s="48">
        <v>4980090</v>
      </c>
      <c r="W12" s="54">
        <v>6648</v>
      </c>
    </row>
    <row r="13" spans="9:23" x14ac:dyDescent="0.25">
      <c r="I13" s="46">
        <v>2009</v>
      </c>
      <c r="J13" s="47">
        <v>742422</v>
      </c>
      <c r="K13" s="48">
        <v>7126972.4000000004</v>
      </c>
      <c r="L13" s="48">
        <v>5449048</v>
      </c>
      <c r="M13" s="49">
        <v>6165342.4699999997</v>
      </c>
      <c r="N13" s="50">
        <v>5657.4</v>
      </c>
      <c r="O13" s="51">
        <v>6358.6409090909092</v>
      </c>
      <c r="P13" s="48">
        <v>15356818</v>
      </c>
      <c r="Q13" s="52">
        <v>35.9</v>
      </c>
      <c r="R13" s="48">
        <v>206021.48</v>
      </c>
      <c r="S13" s="48">
        <v>64746.77</v>
      </c>
      <c r="T13" s="53">
        <v>113200</v>
      </c>
      <c r="U13" s="53">
        <v>70900</v>
      </c>
      <c r="V13" s="48">
        <v>6293522</v>
      </c>
      <c r="W13" s="54">
        <v>7406</v>
      </c>
    </row>
    <row r="14" spans="9:23" x14ac:dyDescent="0.25">
      <c r="I14" s="46">
        <v>2010</v>
      </c>
      <c r="J14" s="47">
        <v>1163529.7</v>
      </c>
      <c r="K14" s="48">
        <v>8375863.7999999998</v>
      </c>
      <c r="L14" s="48">
        <v>6058819</v>
      </c>
      <c r="M14" s="49">
        <v>6411756.4400000004</v>
      </c>
      <c r="N14" s="50">
        <v>3793.5</v>
      </c>
      <c r="O14" s="51">
        <v>6499.3727272727274</v>
      </c>
      <c r="P14" s="48">
        <v>17905142</v>
      </c>
      <c r="Q14" s="52">
        <v>42</v>
      </c>
      <c r="R14" s="52">
        <v>194439.24</v>
      </c>
      <c r="S14" s="52">
        <v>64543.19</v>
      </c>
      <c r="T14" s="53">
        <v>143800</v>
      </c>
      <c r="U14" s="53">
        <v>91000</v>
      </c>
      <c r="V14" s="48">
        <v>8319415</v>
      </c>
      <c r="W14" s="54">
        <v>8656</v>
      </c>
    </row>
    <row r="15" spans="9:23" x14ac:dyDescent="0.25">
      <c r="I15" s="46">
        <v>2011</v>
      </c>
      <c r="J15" s="47">
        <v>1388120.48</v>
      </c>
      <c r="K15" s="48">
        <v>9948772.8000000007</v>
      </c>
      <c r="L15" s="48">
        <v>6573744</v>
      </c>
      <c r="M15" s="49">
        <v>6658170.4100000001</v>
      </c>
      <c r="N15" s="50">
        <v>159868</v>
      </c>
      <c r="O15" s="51">
        <v>6536.4363636363641</v>
      </c>
      <c r="P15" s="48">
        <v>20169118</v>
      </c>
      <c r="Q15" s="52">
        <v>42.4</v>
      </c>
      <c r="R15" s="52">
        <v>219277.24</v>
      </c>
      <c r="S15" s="52">
        <v>158892.57999999999</v>
      </c>
      <c r="T15" s="53">
        <v>188000</v>
      </c>
      <c r="U15" s="53">
        <v>117100</v>
      </c>
      <c r="V15" s="48">
        <v>10151635</v>
      </c>
      <c r="W15" s="54">
        <v>9128</v>
      </c>
    </row>
    <row r="16" spans="9:23" x14ac:dyDescent="0.25">
      <c r="I16" s="46">
        <v>2012</v>
      </c>
      <c r="J16" s="47">
        <v>1584637.4</v>
      </c>
      <c r="K16" s="48">
        <v>10666870.5</v>
      </c>
      <c r="L16" s="48">
        <v>6998475</v>
      </c>
      <c r="M16" s="49">
        <v>6904584.3799999999</v>
      </c>
      <c r="N16" s="50">
        <v>82607</v>
      </c>
      <c r="O16" s="51">
        <v>6563.4363636363641</v>
      </c>
      <c r="P16" s="48">
        <v>23445895</v>
      </c>
      <c r="Q16" s="52">
        <v>43</v>
      </c>
      <c r="R16" s="48">
        <v>245646.11</v>
      </c>
      <c r="S16" s="52">
        <v>494532.21</v>
      </c>
      <c r="T16" s="53">
        <v>199800</v>
      </c>
      <c r="U16" s="53">
        <v>123100</v>
      </c>
      <c r="V16" s="48">
        <v>11994894</v>
      </c>
      <c r="W16" s="54">
        <v>9747</v>
      </c>
    </row>
    <row r="17" spans="9:68" x14ac:dyDescent="0.25">
      <c r="I17" s="46">
        <v>2013</v>
      </c>
      <c r="J17" s="47">
        <v>1781154.33</v>
      </c>
      <c r="K17" s="48">
        <v>11814897.4</v>
      </c>
      <c r="L17" s="48">
        <v>7930101</v>
      </c>
      <c r="M17" s="49">
        <v>7150998.3600000003</v>
      </c>
      <c r="N17" s="50">
        <v>108107</v>
      </c>
      <c r="O17" s="51">
        <v>6561.4909090909086</v>
      </c>
      <c r="P17" s="48">
        <v>26546945</v>
      </c>
      <c r="Q17" s="52">
        <v>44.6</v>
      </c>
      <c r="R17" s="48">
        <v>264751.71000000002</v>
      </c>
      <c r="S17" s="52">
        <v>686704.6</v>
      </c>
      <c r="T17" s="53">
        <v>228300</v>
      </c>
      <c r="U17" s="53">
        <v>135100</v>
      </c>
      <c r="V17" s="48">
        <v>14385851</v>
      </c>
      <c r="W17" s="54">
        <v>10965</v>
      </c>
    </row>
    <row r="18" spans="9:68" x14ac:dyDescent="0.25">
      <c r="I18" s="46">
        <v>2014</v>
      </c>
      <c r="J18" s="47">
        <v>1977671.26</v>
      </c>
      <c r="K18" s="48">
        <v>12779525.699999999</v>
      </c>
      <c r="L18" s="48">
        <v>8089881</v>
      </c>
      <c r="M18" s="49">
        <v>7643826.2999999998</v>
      </c>
      <c r="N18" s="50">
        <v>77801</v>
      </c>
      <c r="O18" s="51">
        <v>6552.7818181818184</v>
      </c>
      <c r="P18" s="48">
        <v>28890410</v>
      </c>
      <c r="Q18" s="52">
        <v>46.7</v>
      </c>
      <c r="R18" s="52">
        <v>298248.96999999997</v>
      </c>
      <c r="S18" s="52">
        <v>552039.1</v>
      </c>
      <c r="T18" s="53">
        <v>229030</v>
      </c>
      <c r="U18" s="53">
        <v>125900</v>
      </c>
      <c r="V18" s="48">
        <v>16000367</v>
      </c>
      <c r="W18" s="54">
        <v>12542</v>
      </c>
    </row>
    <row r="19" spans="9:68" x14ac:dyDescent="0.25">
      <c r="I19" s="46">
        <v>2015</v>
      </c>
      <c r="J19" s="47">
        <v>2174188.19</v>
      </c>
      <c r="K19" s="48">
        <v>13520862.9</v>
      </c>
      <c r="L19" s="48">
        <v>8908736.6699999999</v>
      </c>
      <c r="M19" s="49">
        <v>7851425.5999999996</v>
      </c>
      <c r="N19" s="50">
        <v>66718</v>
      </c>
      <c r="O19" s="51">
        <v>6584.0818181818177</v>
      </c>
      <c r="P19" s="48">
        <v>30078000</v>
      </c>
      <c r="Q19" s="52">
        <v>42.4</v>
      </c>
      <c r="R19" s="52">
        <v>322785.09999999998</v>
      </c>
      <c r="S19" s="52">
        <v>851583.36</v>
      </c>
      <c r="T19" s="53">
        <v>149110</v>
      </c>
      <c r="U19" s="53">
        <v>78600</v>
      </c>
      <c r="V19" s="48">
        <v>20162741</v>
      </c>
      <c r="W19" s="54">
        <v>14413</v>
      </c>
    </row>
    <row r="20" spans="9:68" x14ac:dyDescent="0.25">
      <c r="I20" s="46">
        <v>2016</v>
      </c>
      <c r="J20" s="47">
        <v>2370705.11</v>
      </c>
      <c r="K20" s="48">
        <v>15121534.199999999</v>
      </c>
      <c r="L20" s="48">
        <v>9193008.3000000007</v>
      </c>
      <c r="M20" s="49">
        <v>8059024.9000000004</v>
      </c>
      <c r="N20" s="50">
        <v>65314</v>
      </c>
      <c r="O20" s="51">
        <v>6591.9072727272724</v>
      </c>
      <c r="P20" s="48">
        <v>36338093</v>
      </c>
      <c r="Q20" s="52">
        <v>41.9</v>
      </c>
      <c r="R20" s="52">
        <v>330199.09999999998</v>
      </c>
      <c r="S20" s="52">
        <v>910869.11</v>
      </c>
      <c r="T20" s="53">
        <v>118194.6</v>
      </c>
      <c r="U20" s="53">
        <v>76229.7</v>
      </c>
      <c r="V20" s="48">
        <v>20909815</v>
      </c>
      <c r="W20" s="54">
        <v>15092</v>
      </c>
    </row>
    <row r="21" spans="9:68" x14ac:dyDescent="0.25">
      <c r="I21" s="46">
        <v>2017</v>
      </c>
      <c r="J21" s="47">
        <v>2567222.04</v>
      </c>
      <c r="K21" s="48">
        <v>16538189.5</v>
      </c>
      <c r="L21" s="48">
        <v>9776264.7799999993</v>
      </c>
      <c r="M21" s="49">
        <v>8266624.2000000002</v>
      </c>
      <c r="N21" s="50">
        <v>85326</v>
      </c>
      <c r="O21" s="51">
        <v>6595.5581818181818</v>
      </c>
      <c r="P21" s="48">
        <v>36604923</v>
      </c>
      <c r="Q21" s="52">
        <v>47.3</v>
      </c>
      <c r="R21" s="52">
        <v>358214.8</v>
      </c>
      <c r="S21" s="52">
        <v>248998.8</v>
      </c>
      <c r="T21" s="53">
        <v>148623.4</v>
      </c>
      <c r="U21" s="53">
        <v>98641.4</v>
      </c>
      <c r="V21" s="48">
        <v>22718576</v>
      </c>
      <c r="W21" s="54">
        <v>15397</v>
      </c>
    </row>
    <row r="22" spans="9:68" x14ac:dyDescent="0.25">
      <c r="I22" s="46">
        <v>2018</v>
      </c>
      <c r="J22" s="47">
        <v>2763738.97</v>
      </c>
      <c r="K22" s="48">
        <v>18777726</v>
      </c>
      <c r="L22" s="48">
        <v>10539984.59</v>
      </c>
      <c r="M22" s="49">
        <v>8474223.5</v>
      </c>
      <c r="N22" s="50">
        <v>69873</v>
      </c>
      <c r="O22" s="51">
        <v>6599.21</v>
      </c>
      <c r="P22" s="48">
        <v>40602319</v>
      </c>
      <c r="Q22" s="52">
        <v>46.6</v>
      </c>
      <c r="R22" s="52">
        <v>350894.2</v>
      </c>
      <c r="S22" s="52">
        <v>283544.61</v>
      </c>
      <c r="T22" s="53">
        <v>197017.5</v>
      </c>
      <c r="U22" s="53">
        <v>103426.8</v>
      </c>
      <c r="V22" s="48">
        <v>22271453</v>
      </c>
      <c r="W22" s="54">
        <v>16087</v>
      </c>
    </row>
    <row r="23" spans="9:68" x14ac:dyDescent="0.25">
      <c r="I23" s="46">
        <v>2019</v>
      </c>
      <c r="J23" s="47">
        <v>2960255.9</v>
      </c>
      <c r="K23" s="48">
        <v>19797064.300000001</v>
      </c>
      <c r="L23" s="48">
        <v>11517283.460000001</v>
      </c>
      <c r="M23" s="49">
        <v>8681822.8000000007</v>
      </c>
      <c r="N23" s="50">
        <v>93903</v>
      </c>
      <c r="O23" s="51">
        <v>6602.8618181818174</v>
      </c>
      <c r="P23" s="48">
        <v>61757746</v>
      </c>
      <c r="Q23" s="52">
        <v>37.799999999999997</v>
      </c>
      <c r="R23" s="52">
        <v>398462.4</v>
      </c>
      <c r="S23" s="52">
        <v>565805.88</v>
      </c>
      <c r="T23" s="53">
        <v>184295.2</v>
      </c>
      <c r="U23" s="53">
        <v>107348.1</v>
      </c>
      <c r="V23" s="48">
        <v>26580520</v>
      </c>
      <c r="W23" s="54">
        <v>16843</v>
      </c>
    </row>
    <row r="24" spans="9:68" x14ac:dyDescent="0.25">
      <c r="I24" s="46">
        <v>2020</v>
      </c>
      <c r="J24" s="47">
        <v>3839394.42</v>
      </c>
      <c r="K24" s="48">
        <v>19856674.5</v>
      </c>
      <c r="L24" s="48">
        <v>11872014.630000001</v>
      </c>
      <c r="M24" s="49">
        <v>8889422.0999999996</v>
      </c>
      <c r="N24" s="50">
        <v>126244</v>
      </c>
      <c r="O24" s="51">
        <v>6606.5136363636357</v>
      </c>
      <c r="P24" s="48">
        <v>66739526</v>
      </c>
      <c r="Q24" s="48">
        <v>39</v>
      </c>
      <c r="R24" s="52">
        <v>427329.34</v>
      </c>
      <c r="S24" s="52">
        <v>626603.39</v>
      </c>
      <c r="T24" s="53">
        <v>135211</v>
      </c>
      <c r="U24" s="53">
        <v>102899.2</v>
      </c>
      <c r="V24" s="48">
        <v>30364225</v>
      </c>
      <c r="W24" s="54">
        <v>17841</v>
      </c>
    </row>
    <row r="25" spans="9:68" x14ac:dyDescent="0.25">
      <c r="I25" s="46">
        <v>2021</v>
      </c>
      <c r="J25" s="55">
        <v>4868342.13</v>
      </c>
      <c r="K25" s="48">
        <v>21836984.32</v>
      </c>
      <c r="L25" s="48">
        <v>13479555.33</v>
      </c>
      <c r="M25" s="49">
        <v>9097021.4000000004</v>
      </c>
      <c r="N25" s="50">
        <v>103800</v>
      </c>
      <c r="O25" s="51">
        <v>6610.1654545454548</v>
      </c>
      <c r="P25" s="48">
        <v>71721306</v>
      </c>
      <c r="Q25" s="52">
        <v>40.5</v>
      </c>
      <c r="R25" s="52">
        <v>460696.31</v>
      </c>
      <c r="S25" s="52">
        <v>795297</v>
      </c>
      <c r="T25" s="53">
        <v>205600</v>
      </c>
      <c r="U25" s="53">
        <v>129000</v>
      </c>
      <c r="V25" s="48">
        <v>37955281</v>
      </c>
      <c r="W25" s="54">
        <v>18029</v>
      </c>
    </row>
    <row r="26" spans="9:68" ht="15.75" thickBot="1" x14ac:dyDescent="0.3">
      <c r="I26" s="56">
        <v>2022</v>
      </c>
      <c r="J26" s="57">
        <v>5306169.8550000004</v>
      </c>
      <c r="K26" s="58">
        <v>23109899.859999999</v>
      </c>
      <c r="L26" s="58">
        <v>14145570.35</v>
      </c>
      <c r="M26" s="59">
        <v>9304620.6999999993</v>
      </c>
      <c r="N26" s="60">
        <v>115425</v>
      </c>
      <c r="O26" s="61">
        <v>6613.8172727272731</v>
      </c>
      <c r="P26" s="58">
        <v>76703086</v>
      </c>
      <c r="Q26" s="58">
        <v>42</v>
      </c>
      <c r="R26" s="62">
        <v>494063.29</v>
      </c>
      <c r="S26" s="62">
        <v>963990.61</v>
      </c>
      <c r="T26" s="63">
        <v>295500</v>
      </c>
      <c r="U26" s="63">
        <v>133000</v>
      </c>
      <c r="V26" s="58">
        <v>42471959</v>
      </c>
      <c r="W26" s="64">
        <v>18714</v>
      </c>
    </row>
    <row r="29" spans="9:68" x14ac:dyDescent="0.25">
      <c r="I29" s="300" t="s">
        <v>43</v>
      </c>
      <c r="J29" s="300"/>
      <c r="K29" s="300"/>
      <c r="L29" s="300"/>
      <c r="M29" s="300"/>
      <c r="N29" s="300"/>
      <c r="O29" s="300"/>
      <c r="P29" s="300"/>
      <c r="Q29" s="300"/>
      <c r="R29" s="300"/>
      <c r="T29" s="300" t="s">
        <v>124</v>
      </c>
      <c r="U29" s="300"/>
      <c r="V29" s="300"/>
      <c r="W29" s="300"/>
      <c r="X29" s="300"/>
      <c r="Y29" s="300"/>
      <c r="Z29" s="300"/>
      <c r="AA29" s="300"/>
      <c r="AB29" s="300"/>
      <c r="AD29" s="300" t="s">
        <v>123</v>
      </c>
      <c r="AE29" s="300"/>
      <c r="AF29" s="300"/>
      <c r="AG29" s="300"/>
      <c r="AH29" s="300"/>
      <c r="AI29" s="300"/>
      <c r="AJ29" s="300"/>
      <c r="AK29" s="300"/>
      <c r="AL29" s="24"/>
      <c r="AM29" s="300" t="s">
        <v>122</v>
      </c>
      <c r="AN29" s="300"/>
      <c r="AO29" s="300"/>
      <c r="AP29" s="300"/>
      <c r="AQ29" s="300"/>
      <c r="AR29" s="300"/>
      <c r="AS29" s="300"/>
      <c r="AT29" s="24"/>
      <c r="AU29" s="300" t="s">
        <v>121</v>
      </c>
      <c r="AV29" s="300"/>
      <c r="AW29" s="300"/>
      <c r="AX29" s="300"/>
      <c r="AY29" s="300"/>
      <c r="AZ29" s="300"/>
      <c r="BA29" s="24"/>
      <c r="BB29" s="300" t="s">
        <v>120</v>
      </c>
      <c r="BC29" s="300"/>
      <c r="BD29" s="300"/>
      <c r="BE29" s="300"/>
      <c r="BF29" s="300"/>
      <c r="BG29" s="24"/>
      <c r="BH29" s="300" t="s">
        <v>119</v>
      </c>
      <c r="BI29" s="300"/>
      <c r="BJ29" s="300"/>
      <c r="BK29" s="300"/>
      <c r="BL29" s="24"/>
      <c r="BM29" s="300" t="s">
        <v>119</v>
      </c>
      <c r="BN29" s="300"/>
      <c r="BO29" s="300"/>
      <c r="BP29" s="300"/>
    </row>
    <row r="30" spans="9:68" ht="15.75" thickBot="1" x14ac:dyDescent="0.3"/>
    <row r="31" spans="9:68" ht="18.75" thickBot="1" x14ac:dyDescent="0.3">
      <c r="I31" s="31" t="s">
        <v>28</v>
      </c>
      <c r="J31" s="33" t="s">
        <v>82</v>
      </c>
      <c r="K31" s="32" t="s">
        <v>81</v>
      </c>
      <c r="L31" s="35" t="s">
        <v>86</v>
      </c>
      <c r="M31" s="33" t="s">
        <v>87</v>
      </c>
      <c r="N31" s="33" t="s">
        <v>88</v>
      </c>
      <c r="O31" s="33" t="s">
        <v>89</v>
      </c>
      <c r="P31" s="34" t="s">
        <v>90</v>
      </c>
      <c r="Q31" s="34" t="s">
        <v>91</v>
      </c>
      <c r="R31" s="34" t="s">
        <v>92</v>
      </c>
      <c r="T31" s="103"/>
      <c r="U31" s="102" t="s">
        <v>82</v>
      </c>
      <c r="V31" s="66" t="s">
        <v>81</v>
      </c>
      <c r="W31" s="66" t="s">
        <v>86</v>
      </c>
      <c r="X31" s="66" t="s">
        <v>87</v>
      </c>
      <c r="Y31" s="66" t="s">
        <v>88</v>
      </c>
      <c r="Z31" s="66" t="s">
        <v>89</v>
      </c>
      <c r="AA31" s="105" t="s">
        <v>90</v>
      </c>
      <c r="AB31" s="104" t="s">
        <v>92</v>
      </c>
      <c r="AD31" s="103"/>
      <c r="AE31" s="102" t="s">
        <v>82</v>
      </c>
      <c r="AF31" s="66" t="s">
        <v>81</v>
      </c>
      <c r="AG31" s="66" t="s">
        <v>87</v>
      </c>
      <c r="AH31" s="66" t="s">
        <v>88</v>
      </c>
      <c r="AI31" s="66" t="s">
        <v>89</v>
      </c>
      <c r="AJ31" s="105" t="s">
        <v>90</v>
      </c>
      <c r="AK31" s="104" t="s">
        <v>92</v>
      </c>
      <c r="AM31" s="103"/>
      <c r="AN31" s="102" t="s">
        <v>82</v>
      </c>
      <c r="AO31" s="66" t="s">
        <v>81</v>
      </c>
      <c r="AP31" s="66" t="s">
        <v>88</v>
      </c>
      <c r="AQ31" s="66" t="s">
        <v>89</v>
      </c>
      <c r="AR31" s="105" t="s">
        <v>90</v>
      </c>
      <c r="AS31" s="104" t="s">
        <v>92</v>
      </c>
      <c r="AU31" s="103"/>
      <c r="AV31" s="102" t="s">
        <v>82</v>
      </c>
      <c r="AW31" s="66" t="s">
        <v>81</v>
      </c>
      <c r="AX31" s="66" t="s">
        <v>88</v>
      </c>
      <c r="AY31" s="66" t="s">
        <v>89</v>
      </c>
      <c r="AZ31" s="104" t="s">
        <v>92</v>
      </c>
      <c r="BB31" s="103"/>
      <c r="BC31" s="102" t="s">
        <v>82</v>
      </c>
      <c r="BD31" s="66" t="s">
        <v>81</v>
      </c>
      <c r="BE31" s="66" t="s">
        <v>88</v>
      </c>
      <c r="BF31" s="104" t="s">
        <v>92</v>
      </c>
      <c r="BH31" s="103"/>
      <c r="BI31" s="102" t="s">
        <v>82</v>
      </c>
      <c r="BJ31" s="101" t="s">
        <v>81</v>
      </c>
      <c r="BK31" s="65" t="s">
        <v>88</v>
      </c>
      <c r="BL31" s="85"/>
      <c r="BM31" s="103"/>
      <c r="BN31" s="102" t="s">
        <v>82</v>
      </c>
      <c r="BO31" s="101" t="s">
        <v>81</v>
      </c>
      <c r="BP31" s="65" t="s">
        <v>88</v>
      </c>
    </row>
    <row r="32" spans="9:68" x14ac:dyDescent="0.25">
      <c r="I32" s="37">
        <v>1998</v>
      </c>
      <c r="J32" s="39">
        <v>328497.90000000002</v>
      </c>
      <c r="K32" s="38">
        <v>87211.83</v>
      </c>
      <c r="L32" s="42">
        <v>5780.8727272727274</v>
      </c>
      <c r="M32" s="39">
        <v>1212184</v>
      </c>
      <c r="N32" s="43">
        <v>33.799999999999997</v>
      </c>
      <c r="O32" s="39">
        <v>83359.41</v>
      </c>
      <c r="P32" s="39">
        <v>25719.200000000001</v>
      </c>
      <c r="Q32" s="44">
        <v>6171</v>
      </c>
      <c r="R32" s="44">
        <v>6642</v>
      </c>
      <c r="T32" s="98">
        <v>1</v>
      </c>
      <c r="U32" s="38">
        <v>328497.90000000002</v>
      </c>
      <c r="V32" s="39">
        <v>87211.83</v>
      </c>
      <c r="W32" s="100">
        <v>5780.8727272727274</v>
      </c>
      <c r="X32" s="39">
        <v>1212184</v>
      </c>
      <c r="Y32" s="43">
        <v>33.799999999999997</v>
      </c>
      <c r="Z32" s="39">
        <v>83359.41</v>
      </c>
      <c r="AA32" s="39">
        <v>25719.200000000001</v>
      </c>
      <c r="AB32" s="99">
        <v>6642</v>
      </c>
      <c r="AD32" s="98">
        <v>1</v>
      </c>
      <c r="AE32" s="38">
        <v>328497.90000000002</v>
      </c>
      <c r="AF32" s="39">
        <v>87211.83</v>
      </c>
      <c r="AG32" s="39">
        <v>1212184</v>
      </c>
      <c r="AH32" s="43">
        <v>33.799999999999997</v>
      </c>
      <c r="AI32" s="39">
        <v>83359.41</v>
      </c>
      <c r="AJ32" s="39">
        <v>25719.200000000001</v>
      </c>
      <c r="AK32" s="99">
        <v>6642</v>
      </c>
      <c r="AM32" s="98">
        <v>1</v>
      </c>
      <c r="AN32" s="38">
        <v>328497.90000000002</v>
      </c>
      <c r="AO32" s="39">
        <v>87211.83</v>
      </c>
      <c r="AP32" s="43">
        <v>33.799999999999997</v>
      </c>
      <c r="AQ32" s="39">
        <v>83359.41</v>
      </c>
      <c r="AR32" s="39">
        <v>25719.200000000001</v>
      </c>
      <c r="AS32" s="99">
        <v>6642</v>
      </c>
      <c r="AU32" s="98">
        <v>1</v>
      </c>
      <c r="AV32" s="38">
        <v>328497.90000000002</v>
      </c>
      <c r="AW32" s="39">
        <v>87211.83</v>
      </c>
      <c r="AX32" s="43">
        <v>33.799999999999997</v>
      </c>
      <c r="AY32" s="39">
        <v>83359.41</v>
      </c>
      <c r="AZ32" s="99">
        <v>6642</v>
      </c>
      <c r="BB32" s="98">
        <v>1</v>
      </c>
      <c r="BC32" s="38">
        <v>328497.90000000002</v>
      </c>
      <c r="BD32" s="39">
        <v>87211.83</v>
      </c>
      <c r="BE32" s="43">
        <v>33.799999999999997</v>
      </c>
      <c r="BF32" s="99">
        <v>6642</v>
      </c>
      <c r="BH32" s="98">
        <v>1</v>
      </c>
      <c r="BI32" s="38">
        <v>328497.90000000002</v>
      </c>
      <c r="BJ32" s="40">
        <v>87211.83</v>
      </c>
      <c r="BK32" s="97">
        <v>33.799999999999997</v>
      </c>
      <c r="BL32" s="85"/>
      <c r="BM32" s="98">
        <v>1</v>
      </c>
      <c r="BN32" s="38">
        <v>328497.90000000002</v>
      </c>
      <c r="BO32" s="40">
        <v>87211.83</v>
      </c>
      <c r="BP32" s="97">
        <v>33.799999999999997</v>
      </c>
    </row>
    <row r="33" spans="9:68" x14ac:dyDescent="0.25">
      <c r="I33" s="46">
        <v>1999</v>
      </c>
      <c r="J33" s="48">
        <v>695059.8</v>
      </c>
      <c r="K33" s="47">
        <v>119302.33</v>
      </c>
      <c r="L33" s="51">
        <v>5823.0090909090904</v>
      </c>
      <c r="M33" s="48">
        <v>1272744</v>
      </c>
      <c r="N33" s="52">
        <v>35.200000000000003</v>
      </c>
      <c r="O33" s="48">
        <v>87820.24</v>
      </c>
      <c r="P33" s="48">
        <v>25262.15</v>
      </c>
      <c r="Q33" s="53">
        <v>7260</v>
      </c>
      <c r="R33" s="53">
        <v>7814</v>
      </c>
      <c r="T33" s="91">
        <v>2</v>
      </c>
      <c r="U33" s="47">
        <v>695059.8</v>
      </c>
      <c r="V33" s="48">
        <v>119302.33</v>
      </c>
      <c r="W33" s="95">
        <v>5823.0090909090904</v>
      </c>
      <c r="X33" s="48">
        <v>1272744</v>
      </c>
      <c r="Y33" s="52">
        <v>35.200000000000003</v>
      </c>
      <c r="Z33" s="48">
        <v>87820.24</v>
      </c>
      <c r="AA33" s="48">
        <v>25262.15</v>
      </c>
      <c r="AB33" s="94">
        <v>7814</v>
      </c>
      <c r="AD33" s="91">
        <v>2</v>
      </c>
      <c r="AE33" s="47">
        <v>695059.8</v>
      </c>
      <c r="AF33" s="48">
        <v>119302.33</v>
      </c>
      <c r="AG33" s="48">
        <v>1272744</v>
      </c>
      <c r="AH33" s="52">
        <v>35.200000000000003</v>
      </c>
      <c r="AI33" s="48">
        <v>87820.24</v>
      </c>
      <c r="AJ33" s="48">
        <v>25262.15</v>
      </c>
      <c r="AK33" s="94">
        <v>7814</v>
      </c>
      <c r="AM33" s="91">
        <v>2</v>
      </c>
      <c r="AN33" s="47">
        <v>695059.8</v>
      </c>
      <c r="AO33" s="48">
        <v>119302.33</v>
      </c>
      <c r="AP33" s="52">
        <v>35.200000000000003</v>
      </c>
      <c r="AQ33" s="48">
        <v>87820.24</v>
      </c>
      <c r="AR33" s="48">
        <v>25262.15</v>
      </c>
      <c r="AS33" s="94">
        <v>7814</v>
      </c>
      <c r="AU33" s="91">
        <v>2</v>
      </c>
      <c r="AV33" s="47">
        <v>695059.8</v>
      </c>
      <c r="AW33" s="48">
        <v>119302.33</v>
      </c>
      <c r="AX33" s="52">
        <v>35.200000000000003</v>
      </c>
      <c r="AY33" s="48">
        <v>87820.24</v>
      </c>
      <c r="AZ33" s="94">
        <v>7814</v>
      </c>
      <c r="BB33" s="91">
        <v>2</v>
      </c>
      <c r="BC33" s="47">
        <v>695059.8</v>
      </c>
      <c r="BD33" s="48">
        <v>119302.33</v>
      </c>
      <c r="BE33" s="52">
        <v>35.200000000000003</v>
      </c>
      <c r="BF33" s="94">
        <v>7814</v>
      </c>
      <c r="BH33" s="91">
        <v>2</v>
      </c>
      <c r="BI33" s="47">
        <v>695059.8</v>
      </c>
      <c r="BJ33" s="49">
        <v>119302.33</v>
      </c>
      <c r="BK33" s="92">
        <v>35.200000000000003</v>
      </c>
      <c r="BL33" s="85"/>
      <c r="BM33" s="91">
        <v>2</v>
      </c>
      <c r="BN33" s="47">
        <v>695059.8</v>
      </c>
      <c r="BO33" s="49">
        <v>119302.33</v>
      </c>
      <c r="BP33" s="92">
        <v>35.200000000000003</v>
      </c>
    </row>
    <row r="34" spans="9:68" x14ac:dyDescent="0.25">
      <c r="I34" s="46">
        <v>2000</v>
      </c>
      <c r="J34" s="48">
        <v>1159034</v>
      </c>
      <c r="K34" s="47">
        <v>156215</v>
      </c>
      <c r="L34" s="51">
        <v>5865.1454545454544</v>
      </c>
      <c r="M34" s="48">
        <v>1444737</v>
      </c>
      <c r="N34" s="52">
        <v>32.4</v>
      </c>
      <c r="O34" s="48">
        <v>92700.800000000003</v>
      </c>
      <c r="P34" s="48">
        <v>25720.2</v>
      </c>
      <c r="Q34" s="53">
        <v>8067</v>
      </c>
      <c r="R34" s="53">
        <v>9194</v>
      </c>
      <c r="T34" s="91">
        <v>3</v>
      </c>
      <c r="U34" s="47">
        <v>1159034</v>
      </c>
      <c r="V34" s="48">
        <v>156215</v>
      </c>
      <c r="W34" s="95">
        <v>5865.1454545454544</v>
      </c>
      <c r="X34" s="48">
        <v>1444737</v>
      </c>
      <c r="Y34" s="52">
        <v>32.4</v>
      </c>
      <c r="Z34" s="48">
        <v>92700.800000000003</v>
      </c>
      <c r="AA34" s="48">
        <v>25720.2</v>
      </c>
      <c r="AB34" s="94">
        <v>9194</v>
      </c>
      <c r="AD34" s="91">
        <v>3</v>
      </c>
      <c r="AE34" s="47">
        <v>1159034</v>
      </c>
      <c r="AF34" s="48">
        <v>156215</v>
      </c>
      <c r="AG34" s="48">
        <v>1444737</v>
      </c>
      <c r="AH34" s="52">
        <v>32.4</v>
      </c>
      <c r="AI34" s="48">
        <v>92700.800000000003</v>
      </c>
      <c r="AJ34" s="48">
        <v>25720.2</v>
      </c>
      <c r="AK34" s="94">
        <v>9194</v>
      </c>
      <c r="AM34" s="91">
        <v>3</v>
      </c>
      <c r="AN34" s="47">
        <v>1159034</v>
      </c>
      <c r="AO34" s="48">
        <v>156215</v>
      </c>
      <c r="AP34" s="52">
        <v>32.4</v>
      </c>
      <c r="AQ34" s="48">
        <v>92700.800000000003</v>
      </c>
      <c r="AR34" s="48">
        <v>25720.2</v>
      </c>
      <c r="AS34" s="94">
        <v>9194</v>
      </c>
      <c r="AU34" s="91">
        <v>3</v>
      </c>
      <c r="AV34" s="47">
        <v>1159034</v>
      </c>
      <c r="AW34" s="48">
        <v>156215</v>
      </c>
      <c r="AX34" s="52">
        <v>32.4</v>
      </c>
      <c r="AY34" s="48">
        <v>92700.800000000003</v>
      </c>
      <c r="AZ34" s="94">
        <v>9194</v>
      </c>
      <c r="BB34" s="91">
        <v>3</v>
      </c>
      <c r="BC34" s="47">
        <v>1159034</v>
      </c>
      <c r="BD34" s="48">
        <v>156215</v>
      </c>
      <c r="BE34" s="52">
        <v>32.4</v>
      </c>
      <c r="BF34" s="94">
        <v>9194</v>
      </c>
      <c r="BH34" s="91">
        <v>3</v>
      </c>
      <c r="BI34" s="47">
        <v>1159034</v>
      </c>
      <c r="BJ34" s="49">
        <v>156215</v>
      </c>
      <c r="BK34" s="92">
        <v>32.4</v>
      </c>
      <c r="BL34" s="85"/>
      <c r="BM34" s="91">
        <v>3</v>
      </c>
      <c r="BN34" s="47">
        <v>1159034</v>
      </c>
      <c r="BO34" s="49">
        <v>156215</v>
      </c>
      <c r="BP34" s="92">
        <v>32.4</v>
      </c>
    </row>
    <row r="35" spans="9:68" x14ac:dyDescent="0.25">
      <c r="I35" s="46">
        <v>2001</v>
      </c>
      <c r="J35" s="48">
        <v>1370182.8</v>
      </c>
      <c r="K35" s="47">
        <v>173839</v>
      </c>
      <c r="L35" s="51">
        <v>5907.2818181818184</v>
      </c>
      <c r="M35" s="48">
        <v>1841258</v>
      </c>
      <c r="N35" s="52">
        <v>30.4</v>
      </c>
      <c r="O35" s="48">
        <v>98088.36</v>
      </c>
      <c r="P35" s="48">
        <v>24905.88</v>
      </c>
      <c r="Q35" s="53">
        <v>5545</v>
      </c>
      <c r="R35" s="53">
        <v>12637</v>
      </c>
      <c r="T35" s="91">
        <v>4</v>
      </c>
      <c r="U35" s="47">
        <v>1370182.8</v>
      </c>
      <c r="V35" s="48">
        <v>173839</v>
      </c>
      <c r="W35" s="95">
        <v>5907.2818181818184</v>
      </c>
      <c r="X35" s="48">
        <v>1841258</v>
      </c>
      <c r="Y35" s="52">
        <v>30.4</v>
      </c>
      <c r="Z35" s="48">
        <v>98088.36</v>
      </c>
      <c r="AA35" s="48">
        <v>24905.88</v>
      </c>
      <c r="AB35" s="94">
        <v>12637</v>
      </c>
      <c r="AD35" s="91">
        <v>4</v>
      </c>
      <c r="AE35" s="47">
        <v>1370182.8</v>
      </c>
      <c r="AF35" s="48">
        <v>173839</v>
      </c>
      <c r="AG35" s="48">
        <v>1841258</v>
      </c>
      <c r="AH35" s="52">
        <v>30.4</v>
      </c>
      <c r="AI35" s="48">
        <v>98088.36</v>
      </c>
      <c r="AJ35" s="48">
        <v>24905.88</v>
      </c>
      <c r="AK35" s="94">
        <v>12637</v>
      </c>
      <c r="AM35" s="91">
        <v>4</v>
      </c>
      <c r="AN35" s="47">
        <v>1370182.8</v>
      </c>
      <c r="AO35" s="48">
        <v>173839</v>
      </c>
      <c r="AP35" s="52">
        <v>30.4</v>
      </c>
      <c r="AQ35" s="48">
        <v>98088.36</v>
      </c>
      <c r="AR35" s="48">
        <v>24905.88</v>
      </c>
      <c r="AS35" s="94">
        <v>12637</v>
      </c>
      <c r="AU35" s="91">
        <v>4</v>
      </c>
      <c r="AV35" s="47">
        <v>1370182.8</v>
      </c>
      <c r="AW35" s="48">
        <v>173839</v>
      </c>
      <c r="AX35" s="52">
        <v>30.4</v>
      </c>
      <c r="AY35" s="48">
        <v>98088.36</v>
      </c>
      <c r="AZ35" s="94">
        <v>12637</v>
      </c>
      <c r="BB35" s="91">
        <v>4</v>
      </c>
      <c r="BC35" s="47">
        <v>1370182.8</v>
      </c>
      <c r="BD35" s="48">
        <v>173839</v>
      </c>
      <c r="BE35" s="52">
        <v>30.4</v>
      </c>
      <c r="BF35" s="94">
        <v>12637</v>
      </c>
      <c r="BH35" s="91">
        <v>4</v>
      </c>
      <c r="BI35" s="47">
        <v>1370182.8</v>
      </c>
      <c r="BJ35" s="49">
        <v>173839</v>
      </c>
      <c r="BK35" s="92">
        <v>30.4</v>
      </c>
      <c r="BL35" s="85"/>
      <c r="BM35" s="91">
        <v>4</v>
      </c>
      <c r="BN35" s="47">
        <v>1370182.8</v>
      </c>
      <c r="BO35" s="49">
        <v>173839</v>
      </c>
      <c r="BP35" s="92">
        <v>30.4</v>
      </c>
    </row>
    <row r="36" spans="9:68" x14ac:dyDescent="0.25">
      <c r="I36" s="46">
        <v>2002</v>
      </c>
      <c r="J36" s="48">
        <v>1767476.7</v>
      </c>
      <c r="K36" s="47">
        <v>220396</v>
      </c>
      <c r="L36" s="51">
        <v>5961.2363636363643</v>
      </c>
      <c r="M36" s="48">
        <v>2255912</v>
      </c>
      <c r="N36" s="52">
        <v>35.1</v>
      </c>
      <c r="O36" s="48">
        <v>104100.59</v>
      </c>
      <c r="P36" s="48">
        <v>25084.01</v>
      </c>
      <c r="Q36" s="53">
        <v>6932</v>
      </c>
      <c r="R36" s="53">
        <v>13817</v>
      </c>
      <c r="T36" s="91">
        <v>5</v>
      </c>
      <c r="U36" s="47">
        <v>1767476.7</v>
      </c>
      <c r="V36" s="48">
        <v>220396</v>
      </c>
      <c r="W36" s="95">
        <v>5961.2363636363643</v>
      </c>
      <c r="X36" s="48">
        <v>2255912</v>
      </c>
      <c r="Y36" s="52">
        <v>35.1</v>
      </c>
      <c r="Z36" s="48">
        <v>104100.59</v>
      </c>
      <c r="AA36" s="48">
        <v>25084.01</v>
      </c>
      <c r="AB36" s="94">
        <v>13817</v>
      </c>
      <c r="AD36" s="91">
        <v>5</v>
      </c>
      <c r="AE36" s="47">
        <v>1767476.7</v>
      </c>
      <c r="AF36" s="48">
        <v>220396</v>
      </c>
      <c r="AG36" s="48">
        <v>2255912</v>
      </c>
      <c r="AH36" s="52">
        <v>35.1</v>
      </c>
      <c r="AI36" s="48">
        <v>104100.59</v>
      </c>
      <c r="AJ36" s="48">
        <v>25084.01</v>
      </c>
      <c r="AK36" s="94">
        <v>13817</v>
      </c>
      <c r="AM36" s="91">
        <v>5</v>
      </c>
      <c r="AN36" s="47">
        <v>1767476.7</v>
      </c>
      <c r="AO36" s="48">
        <v>220396</v>
      </c>
      <c r="AP36" s="52">
        <v>35.1</v>
      </c>
      <c r="AQ36" s="48">
        <v>104100.59</v>
      </c>
      <c r="AR36" s="48">
        <v>25084.01</v>
      </c>
      <c r="AS36" s="94">
        <v>13817</v>
      </c>
      <c r="AU36" s="91">
        <v>5</v>
      </c>
      <c r="AV36" s="47">
        <v>1767476.7</v>
      </c>
      <c r="AW36" s="48">
        <v>220396</v>
      </c>
      <c r="AX36" s="52">
        <v>35.1</v>
      </c>
      <c r="AY36" s="48">
        <v>104100.59</v>
      </c>
      <c r="AZ36" s="94">
        <v>13817</v>
      </c>
      <c r="BB36" s="91">
        <v>5</v>
      </c>
      <c r="BC36" s="47">
        <v>1767476.7</v>
      </c>
      <c r="BD36" s="48">
        <v>220396</v>
      </c>
      <c r="BE36" s="52">
        <v>35.1</v>
      </c>
      <c r="BF36" s="94">
        <v>13817</v>
      </c>
      <c r="BH36" s="91">
        <v>5</v>
      </c>
      <c r="BI36" s="47">
        <v>1767476.7</v>
      </c>
      <c r="BJ36" s="49">
        <v>220396</v>
      </c>
      <c r="BK36" s="92">
        <v>35.1</v>
      </c>
      <c r="BL36" s="85"/>
      <c r="BM36" s="91">
        <v>5</v>
      </c>
      <c r="BN36" s="47">
        <v>1767476.7</v>
      </c>
      <c r="BO36" s="49">
        <v>220396</v>
      </c>
      <c r="BP36" s="92">
        <v>35.1</v>
      </c>
    </row>
    <row r="37" spans="9:68" x14ac:dyDescent="0.25">
      <c r="I37" s="46">
        <v>2003</v>
      </c>
      <c r="J37" s="48">
        <v>2188231.5</v>
      </c>
      <c r="K37" s="47">
        <v>269588</v>
      </c>
      <c r="L37" s="51">
        <v>5998.1090909090908</v>
      </c>
      <c r="M37" s="48">
        <v>3297504</v>
      </c>
      <c r="N37" s="52">
        <v>33</v>
      </c>
      <c r="O37" s="48">
        <v>110901.59</v>
      </c>
      <c r="P37" s="48">
        <v>25262.15</v>
      </c>
      <c r="Q37" s="53">
        <v>8376</v>
      </c>
      <c r="R37" s="53">
        <v>17785</v>
      </c>
      <c r="T37" s="91">
        <v>6</v>
      </c>
      <c r="U37" s="47">
        <v>2188231.5</v>
      </c>
      <c r="V37" s="48">
        <v>269588</v>
      </c>
      <c r="W37" s="95">
        <v>5998.1090909090908</v>
      </c>
      <c r="X37" s="48">
        <v>3297504</v>
      </c>
      <c r="Y37" s="52">
        <v>33</v>
      </c>
      <c r="Z37" s="48">
        <v>110901.59</v>
      </c>
      <c r="AA37" s="48">
        <v>25262.15</v>
      </c>
      <c r="AB37" s="94">
        <v>17785</v>
      </c>
      <c r="AD37" s="91">
        <v>6</v>
      </c>
      <c r="AE37" s="47">
        <v>2188231.5</v>
      </c>
      <c r="AF37" s="48">
        <v>269588</v>
      </c>
      <c r="AG37" s="48">
        <v>3297504</v>
      </c>
      <c r="AH37" s="52">
        <v>33</v>
      </c>
      <c r="AI37" s="48">
        <v>110901.59</v>
      </c>
      <c r="AJ37" s="48">
        <v>25262.15</v>
      </c>
      <c r="AK37" s="94">
        <v>17785</v>
      </c>
      <c r="AM37" s="91">
        <v>6</v>
      </c>
      <c r="AN37" s="47">
        <v>2188231.5</v>
      </c>
      <c r="AO37" s="48">
        <v>269588</v>
      </c>
      <c r="AP37" s="52">
        <v>33</v>
      </c>
      <c r="AQ37" s="48">
        <v>110901.59</v>
      </c>
      <c r="AR37" s="48">
        <v>25262.15</v>
      </c>
      <c r="AS37" s="94">
        <v>17785</v>
      </c>
      <c r="AU37" s="91">
        <v>6</v>
      </c>
      <c r="AV37" s="47">
        <v>2188231.5</v>
      </c>
      <c r="AW37" s="48">
        <v>269588</v>
      </c>
      <c r="AX37" s="52">
        <v>33</v>
      </c>
      <c r="AY37" s="48">
        <v>110901.59</v>
      </c>
      <c r="AZ37" s="94">
        <v>17785</v>
      </c>
      <c r="BB37" s="91">
        <v>6</v>
      </c>
      <c r="BC37" s="47">
        <v>2188231.5</v>
      </c>
      <c r="BD37" s="48">
        <v>269588</v>
      </c>
      <c r="BE37" s="52">
        <v>33</v>
      </c>
      <c r="BF37" s="94">
        <v>17785</v>
      </c>
      <c r="BH37" s="91">
        <v>6</v>
      </c>
      <c r="BI37" s="47">
        <v>2188231.5</v>
      </c>
      <c r="BJ37" s="49">
        <v>269588</v>
      </c>
      <c r="BK37" s="92">
        <v>33</v>
      </c>
      <c r="BL37" s="85"/>
      <c r="BM37" s="91">
        <v>6</v>
      </c>
      <c r="BN37" s="47">
        <v>2188231.5</v>
      </c>
      <c r="BO37" s="49">
        <v>269588</v>
      </c>
      <c r="BP37" s="92">
        <v>33</v>
      </c>
    </row>
    <row r="38" spans="9:68" x14ac:dyDescent="0.25">
      <c r="I38" s="46">
        <v>2004</v>
      </c>
      <c r="J38" s="48">
        <v>2853272.4</v>
      </c>
      <c r="K38" s="47">
        <v>358531</v>
      </c>
      <c r="L38" s="51">
        <v>6037.0181818181818</v>
      </c>
      <c r="M38" s="48">
        <v>3905553</v>
      </c>
      <c r="N38" s="52">
        <v>36.4</v>
      </c>
      <c r="O38" s="48">
        <v>118730.03</v>
      </c>
      <c r="P38" s="48">
        <v>24702.3</v>
      </c>
      <c r="Q38" s="53">
        <v>9347</v>
      </c>
      <c r="R38" s="53">
        <v>23988</v>
      </c>
      <c r="T38" s="91">
        <v>7</v>
      </c>
      <c r="U38" s="47">
        <v>2853272.4</v>
      </c>
      <c r="V38" s="48">
        <v>358531</v>
      </c>
      <c r="W38" s="95">
        <v>6037.0181818181818</v>
      </c>
      <c r="X38" s="48">
        <v>3905553</v>
      </c>
      <c r="Y38" s="52">
        <v>36.4</v>
      </c>
      <c r="Z38" s="48">
        <v>118730.03</v>
      </c>
      <c r="AA38" s="48">
        <v>24702.3</v>
      </c>
      <c r="AB38" s="94">
        <v>23988</v>
      </c>
      <c r="AD38" s="91">
        <v>7</v>
      </c>
      <c r="AE38" s="47">
        <v>2853272.4</v>
      </c>
      <c r="AF38" s="48">
        <v>358531</v>
      </c>
      <c r="AG38" s="48">
        <v>3905553</v>
      </c>
      <c r="AH38" s="52">
        <v>36.4</v>
      </c>
      <c r="AI38" s="48">
        <v>118730.03</v>
      </c>
      <c r="AJ38" s="48">
        <v>24702.3</v>
      </c>
      <c r="AK38" s="94">
        <v>23988</v>
      </c>
      <c r="AM38" s="91">
        <v>7</v>
      </c>
      <c r="AN38" s="47">
        <v>2853272.4</v>
      </c>
      <c r="AO38" s="48">
        <v>358531</v>
      </c>
      <c r="AP38" s="52">
        <v>36.4</v>
      </c>
      <c r="AQ38" s="48">
        <v>118730.03</v>
      </c>
      <c r="AR38" s="48">
        <v>24702.3</v>
      </c>
      <c r="AS38" s="94">
        <v>23988</v>
      </c>
      <c r="AU38" s="91">
        <v>7</v>
      </c>
      <c r="AV38" s="47">
        <v>2853272.4</v>
      </c>
      <c r="AW38" s="48">
        <v>358531</v>
      </c>
      <c r="AX38" s="52">
        <v>36.4</v>
      </c>
      <c r="AY38" s="48">
        <v>118730.03</v>
      </c>
      <c r="AZ38" s="94">
        <v>23988</v>
      </c>
      <c r="BB38" s="91">
        <v>7</v>
      </c>
      <c r="BC38" s="47">
        <v>2853272.4</v>
      </c>
      <c r="BD38" s="48">
        <v>358531</v>
      </c>
      <c r="BE38" s="52">
        <v>36.4</v>
      </c>
      <c r="BF38" s="94">
        <v>23988</v>
      </c>
      <c r="BH38" s="91">
        <v>7</v>
      </c>
      <c r="BI38" s="47">
        <v>2853272.4</v>
      </c>
      <c r="BJ38" s="49">
        <v>358531</v>
      </c>
      <c r="BK38" s="92">
        <v>36.4</v>
      </c>
      <c r="BL38" s="85"/>
      <c r="BM38" s="91">
        <v>7</v>
      </c>
      <c r="BN38" s="47">
        <v>2853272.4</v>
      </c>
      <c r="BO38" s="49">
        <v>358531</v>
      </c>
      <c r="BP38" s="92">
        <v>36.4</v>
      </c>
    </row>
    <row r="39" spans="9:68" x14ac:dyDescent="0.25">
      <c r="I39" s="46">
        <v>2005</v>
      </c>
      <c r="J39" s="48">
        <v>4135154.6</v>
      </c>
      <c r="K39" s="47">
        <v>456025</v>
      </c>
      <c r="L39" s="51">
        <v>6062.090909090909</v>
      </c>
      <c r="M39" s="48">
        <v>5346984</v>
      </c>
      <c r="N39" s="52">
        <v>39.799999999999997</v>
      </c>
      <c r="O39" s="48">
        <v>127952.55</v>
      </c>
      <c r="P39" s="48">
        <v>28811</v>
      </c>
      <c r="Q39" s="53">
        <v>9940</v>
      </c>
      <c r="R39" s="53">
        <v>32088</v>
      </c>
      <c r="T39" s="91">
        <v>8</v>
      </c>
      <c r="U39" s="47">
        <v>4135154.6</v>
      </c>
      <c r="V39" s="48">
        <v>456025</v>
      </c>
      <c r="W39" s="95">
        <v>6062.090909090909</v>
      </c>
      <c r="X39" s="48">
        <v>5346984</v>
      </c>
      <c r="Y39" s="52">
        <v>39.799999999999997</v>
      </c>
      <c r="Z39" s="48">
        <v>127952.55</v>
      </c>
      <c r="AA39" s="48">
        <v>28811</v>
      </c>
      <c r="AB39" s="94">
        <v>32088</v>
      </c>
      <c r="AD39" s="91">
        <v>8</v>
      </c>
      <c r="AE39" s="47">
        <v>4135154.6</v>
      </c>
      <c r="AF39" s="48">
        <v>456025</v>
      </c>
      <c r="AG39" s="48">
        <v>5346984</v>
      </c>
      <c r="AH39" s="52">
        <v>39.799999999999997</v>
      </c>
      <c r="AI39" s="48">
        <v>127952.55</v>
      </c>
      <c r="AJ39" s="48">
        <v>28811</v>
      </c>
      <c r="AK39" s="94">
        <v>32088</v>
      </c>
      <c r="AM39" s="91">
        <v>8</v>
      </c>
      <c r="AN39" s="47">
        <v>4135154.6</v>
      </c>
      <c r="AO39" s="48">
        <v>456025</v>
      </c>
      <c r="AP39" s="52">
        <v>39.799999999999997</v>
      </c>
      <c r="AQ39" s="48">
        <v>127952.55</v>
      </c>
      <c r="AR39" s="48">
        <v>28811</v>
      </c>
      <c r="AS39" s="94">
        <v>32088</v>
      </c>
      <c r="AU39" s="91">
        <v>8</v>
      </c>
      <c r="AV39" s="47">
        <v>4135154.6</v>
      </c>
      <c r="AW39" s="48">
        <v>456025</v>
      </c>
      <c r="AX39" s="52">
        <v>39.799999999999997</v>
      </c>
      <c r="AY39" s="48">
        <v>127952.55</v>
      </c>
      <c r="AZ39" s="94">
        <v>32088</v>
      </c>
      <c r="BB39" s="91">
        <v>8</v>
      </c>
      <c r="BC39" s="47">
        <v>4135154.6</v>
      </c>
      <c r="BD39" s="48">
        <v>456025</v>
      </c>
      <c r="BE39" s="52">
        <v>39.799999999999997</v>
      </c>
      <c r="BF39" s="94">
        <v>32088</v>
      </c>
      <c r="BH39" s="91">
        <v>8</v>
      </c>
      <c r="BI39" s="47">
        <v>4135154.6</v>
      </c>
      <c r="BJ39" s="49">
        <v>456025</v>
      </c>
      <c r="BK39" s="92">
        <v>39.799999999999997</v>
      </c>
      <c r="BL39" s="85"/>
      <c r="BM39" s="91">
        <v>8</v>
      </c>
      <c r="BN39" s="47">
        <v>4135154.6</v>
      </c>
      <c r="BO39" s="49">
        <v>456025</v>
      </c>
      <c r="BP39" s="92">
        <v>39.799999999999997</v>
      </c>
    </row>
    <row r="40" spans="9:68" x14ac:dyDescent="0.25">
      <c r="I40" s="46">
        <v>2006</v>
      </c>
      <c r="J40" s="48">
        <v>5260232.8</v>
      </c>
      <c r="K40" s="47">
        <v>590162</v>
      </c>
      <c r="L40" s="51">
        <v>6095.181818181818</v>
      </c>
      <c r="M40" s="48">
        <v>6142520</v>
      </c>
      <c r="N40" s="52">
        <v>47</v>
      </c>
      <c r="O40" s="48">
        <v>139175.57999999999</v>
      </c>
      <c r="P40" s="48">
        <v>37211.5</v>
      </c>
      <c r="Q40" s="53">
        <v>12515</v>
      </c>
      <c r="R40" s="53">
        <v>47106</v>
      </c>
      <c r="T40" s="91">
        <v>9</v>
      </c>
      <c r="U40" s="47">
        <v>5260232.8</v>
      </c>
      <c r="V40" s="48">
        <v>590162</v>
      </c>
      <c r="W40" s="95">
        <v>6095.181818181818</v>
      </c>
      <c r="X40" s="48">
        <v>6142520</v>
      </c>
      <c r="Y40" s="52">
        <v>47</v>
      </c>
      <c r="Z40" s="48">
        <v>139175.57999999999</v>
      </c>
      <c r="AA40" s="48">
        <v>37211.5</v>
      </c>
      <c r="AB40" s="94">
        <v>47106</v>
      </c>
      <c r="AD40" s="91">
        <v>9</v>
      </c>
      <c r="AE40" s="47">
        <v>5260232.8</v>
      </c>
      <c r="AF40" s="48">
        <v>590162</v>
      </c>
      <c r="AG40" s="48">
        <v>6142520</v>
      </c>
      <c r="AH40" s="52">
        <v>47</v>
      </c>
      <c r="AI40" s="48">
        <v>139175.57999999999</v>
      </c>
      <c r="AJ40" s="48">
        <v>37211.5</v>
      </c>
      <c r="AK40" s="94">
        <v>47106</v>
      </c>
      <c r="AM40" s="91">
        <v>9</v>
      </c>
      <c r="AN40" s="47">
        <v>5260232.8</v>
      </c>
      <c r="AO40" s="48">
        <v>590162</v>
      </c>
      <c r="AP40" s="52">
        <v>47</v>
      </c>
      <c r="AQ40" s="48">
        <v>139175.57999999999</v>
      </c>
      <c r="AR40" s="48">
        <v>37211.5</v>
      </c>
      <c r="AS40" s="94">
        <v>47106</v>
      </c>
      <c r="AU40" s="91">
        <v>9</v>
      </c>
      <c r="AV40" s="47">
        <v>5260232.8</v>
      </c>
      <c r="AW40" s="48">
        <v>590162</v>
      </c>
      <c r="AX40" s="52">
        <v>47</v>
      </c>
      <c r="AY40" s="48">
        <v>139175.57999999999</v>
      </c>
      <c r="AZ40" s="94">
        <v>47106</v>
      </c>
      <c r="BB40" s="91">
        <v>9</v>
      </c>
      <c r="BC40" s="47">
        <v>5260232.8</v>
      </c>
      <c r="BD40" s="48">
        <v>590162</v>
      </c>
      <c r="BE40" s="52">
        <v>47</v>
      </c>
      <c r="BF40" s="94">
        <v>47106</v>
      </c>
      <c r="BH40" s="91">
        <v>9</v>
      </c>
      <c r="BI40" s="47">
        <v>5260232.8</v>
      </c>
      <c r="BJ40" s="49">
        <v>590162</v>
      </c>
      <c r="BK40" s="92">
        <v>47</v>
      </c>
      <c r="BL40" s="85"/>
      <c r="BM40" s="91">
        <v>9</v>
      </c>
      <c r="BN40" s="47">
        <v>5260232.8</v>
      </c>
      <c r="BO40" s="49">
        <v>590162</v>
      </c>
      <c r="BP40" s="92">
        <v>47</v>
      </c>
    </row>
    <row r="41" spans="9:68" x14ac:dyDescent="0.25">
      <c r="I41" s="46">
        <v>2007</v>
      </c>
      <c r="J41" s="48">
        <v>6696259.0999999996</v>
      </c>
      <c r="K41" s="47">
        <v>775682</v>
      </c>
      <c r="L41" s="51">
        <v>6174.727272727273</v>
      </c>
      <c r="M41" s="48">
        <v>9506888</v>
      </c>
      <c r="N41" s="52">
        <v>38.4</v>
      </c>
      <c r="O41" s="48">
        <v>153514.47</v>
      </c>
      <c r="P41" s="48">
        <v>50567.9</v>
      </c>
      <c r="Q41" s="53">
        <v>124800</v>
      </c>
      <c r="R41" s="53">
        <v>84400</v>
      </c>
      <c r="T41" s="91">
        <v>10</v>
      </c>
      <c r="U41" s="47">
        <v>6696259.0999999996</v>
      </c>
      <c r="V41" s="48">
        <v>775682</v>
      </c>
      <c r="W41" s="95">
        <v>6174.727272727273</v>
      </c>
      <c r="X41" s="48">
        <v>9506888</v>
      </c>
      <c r="Y41" s="52">
        <v>38.4</v>
      </c>
      <c r="Z41" s="48">
        <v>153514.47</v>
      </c>
      <c r="AA41" s="48">
        <v>50567.9</v>
      </c>
      <c r="AB41" s="94">
        <v>84400</v>
      </c>
      <c r="AD41" s="91">
        <v>10</v>
      </c>
      <c r="AE41" s="47">
        <v>6696259.0999999996</v>
      </c>
      <c r="AF41" s="48">
        <v>775682</v>
      </c>
      <c r="AG41" s="48">
        <v>9506888</v>
      </c>
      <c r="AH41" s="52">
        <v>38.4</v>
      </c>
      <c r="AI41" s="48">
        <v>153514.47</v>
      </c>
      <c r="AJ41" s="48">
        <v>50567.9</v>
      </c>
      <c r="AK41" s="94">
        <v>84400</v>
      </c>
      <c r="AM41" s="91">
        <v>10</v>
      </c>
      <c r="AN41" s="47">
        <v>6696259.0999999996</v>
      </c>
      <c r="AO41" s="48">
        <v>775682</v>
      </c>
      <c r="AP41" s="52">
        <v>38.4</v>
      </c>
      <c r="AQ41" s="48">
        <v>153514.47</v>
      </c>
      <c r="AR41" s="48">
        <v>50567.9</v>
      </c>
      <c r="AS41" s="94">
        <v>84400</v>
      </c>
      <c r="AU41" s="91">
        <v>10</v>
      </c>
      <c r="AV41" s="47">
        <v>6696259.0999999996</v>
      </c>
      <c r="AW41" s="48">
        <v>775682</v>
      </c>
      <c r="AX41" s="52">
        <v>38.4</v>
      </c>
      <c r="AY41" s="48">
        <v>153514.47</v>
      </c>
      <c r="AZ41" s="94">
        <v>84400</v>
      </c>
      <c r="BB41" s="91">
        <v>10</v>
      </c>
      <c r="BC41" s="47">
        <v>6696259.0999999996</v>
      </c>
      <c r="BD41" s="48">
        <v>775682</v>
      </c>
      <c r="BE41" s="52">
        <v>38.4</v>
      </c>
      <c r="BF41" s="94">
        <v>84400</v>
      </c>
      <c r="BH41" s="91">
        <v>10</v>
      </c>
      <c r="BI41" s="47">
        <v>6696259.0999999996</v>
      </c>
      <c r="BJ41" s="49">
        <v>775682</v>
      </c>
      <c r="BK41" s="92">
        <v>38.4</v>
      </c>
      <c r="BL41" s="85"/>
      <c r="BM41" s="91">
        <v>10</v>
      </c>
      <c r="BN41" s="47">
        <v>6696259.0999999996</v>
      </c>
      <c r="BO41" s="49">
        <v>775682</v>
      </c>
      <c r="BP41" s="92">
        <v>38.4</v>
      </c>
    </row>
    <row r="42" spans="9:68" x14ac:dyDescent="0.25">
      <c r="I42" s="46">
        <v>2008</v>
      </c>
      <c r="J42" s="48">
        <v>8248652</v>
      </c>
      <c r="K42" s="47">
        <v>962468</v>
      </c>
      <c r="L42" s="51">
        <v>6217.909090909091</v>
      </c>
      <c r="M42" s="48">
        <v>14877108</v>
      </c>
      <c r="N42" s="52">
        <v>36.1</v>
      </c>
      <c r="O42" s="48">
        <v>173393.63</v>
      </c>
      <c r="P42" s="48">
        <v>43904.4</v>
      </c>
      <c r="Q42" s="53">
        <v>174200</v>
      </c>
      <c r="R42" s="53">
        <v>115500</v>
      </c>
      <c r="T42" s="91">
        <v>11</v>
      </c>
      <c r="U42" s="47">
        <v>8248652</v>
      </c>
      <c r="V42" s="48">
        <v>962468</v>
      </c>
      <c r="W42" s="95">
        <v>6217.909090909091</v>
      </c>
      <c r="X42" s="48">
        <v>14877108</v>
      </c>
      <c r="Y42" s="52">
        <v>36.1</v>
      </c>
      <c r="Z42" s="48">
        <v>173393.63</v>
      </c>
      <c r="AA42" s="48">
        <v>43904.4</v>
      </c>
      <c r="AB42" s="94">
        <v>115500</v>
      </c>
      <c r="AD42" s="91">
        <v>11</v>
      </c>
      <c r="AE42" s="47">
        <v>8248652</v>
      </c>
      <c r="AF42" s="48">
        <v>962468</v>
      </c>
      <c r="AG42" s="48">
        <v>14877108</v>
      </c>
      <c r="AH42" s="52">
        <v>36.1</v>
      </c>
      <c r="AI42" s="48">
        <v>173393.63</v>
      </c>
      <c r="AJ42" s="48">
        <v>43904.4</v>
      </c>
      <c r="AK42" s="94">
        <v>115500</v>
      </c>
      <c r="AM42" s="91">
        <v>11</v>
      </c>
      <c r="AN42" s="47">
        <v>8248652</v>
      </c>
      <c r="AO42" s="48">
        <v>962468</v>
      </c>
      <c r="AP42" s="52">
        <v>36.1</v>
      </c>
      <c r="AQ42" s="48">
        <v>173393.63</v>
      </c>
      <c r="AR42" s="48">
        <v>43904.4</v>
      </c>
      <c r="AS42" s="94">
        <v>115500</v>
      </c>
      <c r="AU42" s="91">
        <v>11</v>
      </c>
      <c r="AV42" s="47">
        <v>8248652</v>
      </c>
      <c r="AW42" s="48">
        <v>962468</v>
      </c>
      <c r="AX42" s="52">
        <v>36.1</v>
      </c>
      <c r="AY42" s="48">
        <v>173393.63</v>
      </c>
      <c r="AZ42" s="94">
        <v>115500</v>
      </c>
      <c r="BB42" s="91">
        <v>11</v>
      </c>
      <c r="BC42" s="47">
        <v>8248652</v>
      </c>
      <c r="BD42" s="48">
        <v>962468</v>
      </c>
      <c r="BE42" s="52">
        <v>36.1</v>
      </c>
      <c r="BF42" s="94">
        <v>115500</v>
      </c>
      <c r="BH42" s="91">
        <v>11</v>
      </c>
      <c r="BI42" s="47">
        <v>8248652</v>
      </c>
      <c r="BJ42" s="49">
        <v>962468</v>
      </c>
      <c r="BK42" s="92">
        <v>36.1</v>
      </c>
      <c r="BL42" s="85"/>
      <c r="BM42" s="91">
        <v>11</v>
      </c>
      <c r="BN42" s="47">
        <v>8248652</v>
      </c>
      <c r="BO42" s="49">
        <v>962468</v>
      </c>
      <c r="BP42" s="92">
        <v>36.1</v>
      </c>
    </row>
    <row r="43" spans="9:68" x14ac:dyDescent="0.25">
      <c r="I43" s="46">
        <v>2009</v>
      </c>
      <c r="J43" s="48">
        <v>7126972.4000000004</v>
      </c>
      <c r="K43" s="47">
        <v>742422</v>
      </c>
      <c r="L43" s="51">
        <v>6358.6409090909092</v>
      </c>
      <c r="M43" s="48">
        <v>15356818</v>
      </c>
      <c r="N43" s="52">
        <v>35.9</v>
      </c>
      <c r="O43" s="48">
        <v>206021.48</v>
      </c>
      <c r="P43" s="48">
        <v>64746.77</v>
      </c>
      <c r="Q43" s="53">
        <v>113200</v>
      </c>
      <c r="R43" s="53">
        <v>70900</v>
      </c>
      <c r="T43" s="91">
        <v>12</v>
      </c>
      <c r="U43" s="47">
        <v>7126972.4000000004</v>
      </c>
      <c r="V43" s="48">
        <v>742422</v>
      </c>
      <c r="W43" s="95">
        <v>6358.6409090909092</v>
      </c>
      <c r="X43" s="48">
        <v>15356818</v>
      </c>
      <c r="Y43" s="52">
        <v>35.9</v>
      </c>
      <c r="Z43" s="48">
        <v>206021.48</v>
      </c>
      <c r="AA43" s="48">
        <v>64746.77</v>
      </c>
      <c r="AB43" s="94">
        <v>70900</v>
      </c>
      <c r="AD43" s="91">
        <v>12</v>
      </c>
      <c r="AE43" s="47">
        <v>7126972.4000000004</v>
      </c>
      <c r="AF43" s="48">
        <v>742422</v>
      </c>
      <c r="AG43" s="48">
        <v>15356818</v>
      </c>
      <c r="AH43" s="52">
        <v>35.9</v>
      </c>
      <c r="AI43" s="48">
        <v>206021.48</v>
      </c>
      <c r="AJ43" s="48">
        <v>64746.77</v>
      </c>
      <c r="AK43" s="94">
        <v>70900</v>
      </c>
      <c r="AM43" s="91">
        <v>12</v>
      </c>
      <c r="AN43" s="47">
        <v>7126972.4000000004</v>
      </c>
      <c r="AO43" s="48">
        <v>742422</v>
      </c>
      <c r="AP43" s="52">
        <v>35.9</v>
      </c>
      <c r="AQ43" s="48">
        <v>206021.48</v>
      </c>
      <c r="AR43" s="48">
        <v>64746.77</v>
      </c>
      <c r="AS43" s="94">
        <v>70900</v>
      </c>
      <c r="AU43" s="91">
        <v>12</v>
      </c>
      <c r="AV43" s="47">
        <v>7126972.4000000004</v>
      </c>
      <c r="AW43" s="48">
        <v>742422</v>
      </c>
      <c r="AX43" s="52">
        <v>35.9</v>
      </c>
      <c r="AY43" s="48">
        <v>206021.48</v>
      </c>
      <c r="AZ43" s="94">
        <v>70900</v>
      </c>
      <c r="BB43" s="91">
        <v>12</v>
      </c>
      <c r="BC43" s="47">
        <v>7126972.4000000004</v>
      </c>
      <c r="BD43" s="48">
        <v>742422</v>
      </c>
      <c r="BE43" s="52">
        <v>35.9</v>
      </c>
      <c r="BF43" s="94">
        <v>70900</v>
      </c>
      <c r="BH43" s="91">
        <v>12</v>
      </c>
      <c r="BI43" s="47">
        <v>7126972.4000000004</v>
      </c>
      <c r="BJ43" s="49">
        <v>742422</v>
      </c>
      <c r="BK43" s="92">
        <v>35.9</v>
      </c>
      <c r="BL43" s="85"/>
      <c r="BM43" s="91">
        <v>12</v>
      </c>
      <c r="BN43" s="47">
        <v>7126972.4000000004</v>
      </c>
      <c r="BO43" s="49">
        <v>742422</v>
      </c>
      <c r="BP43" s="92">
        <v>35.9</v>
      </c>
    </row>
    <row r="44" spans="9:68" x14ac:dyDescent="0.25">
      <c r="I44" s="46">
        <v>2010</v>
      </c>
      <c r="J44" s="48">
        <v>8375863.7999999998</v>
      </c>
      <c r="K44" s="47">
        <v>1163529.7</v>
      </c>
      <c r="L44" s="51">
        <v>6499.3727272727274</v>
      </c>
      <c r="M44" s="48">
        <v>17905142</v>
      </c>
      <c r="N44" s="52">
        <v>42</v>
      </c>
      <c r="O44" s="52">
        <v>194439.24</v>
      </c>
      <c r="P44" s="52">
        <v>64543.19</v>
      </c>
      <c r="Q44" s="53">
        <v>143800</v>
      </c>
      <c r="R44" s="53">
        <v>91000</v>
      </c>
      <c r="T44" s="91">
        <v>13</v>
      </c>
      <c r="U44" s="47">
        <v>8375863.7999999998</v>
      </c>
      <c r="V44" s="48">
        <v>1163529.7</v>
      </c>
      <c r="W44" s="95">
        <v>6499.3727272727274</v>
      </c>
      <c r="X44" s="48">
        <v>17905142</v>
      </c>
      <c r="Y44" s="52">
        <v>42</v>
      </c>
      <c r="Z44" s="52">
        <v>194439.24</v>
      </c>
      <c r="AA44" s="52">
        <v>64543.19</v>
      </c>
      <c r="AB44" s="94">
        <v>91000</v>
      </c>
      <c r="AD44" s="91">
        <v>13</v>
      </c>
      <c r="AE44" s="47">
        <v>8375863.7999999998</v>
      </c>
      <c r="AF44" s="48">
        <v>1163529.7</v>
      </c>
      <c r="AG44" s="48">
        <v>17905142</v>
      </c>
      <c r="AH44" s="52">
        <v>42</v>
      </c>
      <c r="AI44" s="52">
        <v>194439.24</v>
      </c>
      <c r="AJ44" s="52">
        <v>64543.19</v>
      </c>
      <c r="AK44" s="94">
        <v>91000</v>
      </c>
      <c r="AM44" s="91">
        <v>13</v>
      </c>
      <c r="AN44" s="47">
        <v>8375863.7999999998</v>
      </c>
      <c r="AO44" s="48">
        <v>1163529.7</v>
      </c>
      <c r="AP44" s="52">
        <v>42</v>
      </c>
      <c r="AQ44" s="52">
        <v>194439.24</v>
      </c>
      <c r="AR44" s="52">
        <v>64543.19</v>
      </c>
      <c r="AS44" s="94">
        <v>91000</v>
      </c>
      <c r="AU44" s="91">
        <v>13</v>
      </c>
      <c r="AV44" s="47">
        <v>8375863.7999999998</v>
      </c>
      <c r="AW44" s="48">
        <v>1163529.7</v>
      </c>
      <c r="AX44" s="52">
        <v>42</v>
      </c>
      <c r="AY44" s="52">
        <v>194439.24</v>
      </c>
      <c r="AZ44" s="94">
        <v>91000</v>
      </c>
      <c r="BB44" s="91">
        <v>13</v>
      </c>
      <c r="BC44" s="47">
        <v>8375863.7999999998</v>
      </c>
      <c r="BD44" s="48">
        <v>1163529.7</v>
      </c>
      <c r="BE44" s="52">
        <v>42</v>
      </c>
      <c r="BF44" s="94">
        <v>91000</v>
      </c>
      <c r="BH44" s="91">
        <v>13</v>
      </c>
      <c r="BI44" s="47">
        <v>8375863.7999999998</v>
      </c>
      <c r="BJ44" s="49">
        <v>1163529.7</v>
      </c>
      <c r="BK44" s="92">
        <v>42</v>
      </c>
      <c r="BL44" s="85"/>
      <c r="BM44" s="91">
        <v>13</v>
      </c>
      <c r="BN44" s="47">
        <v>8375863.7999999998</v>
      </c>
      <c r="BO44" s="49">
        <v>1163529.7</v>
      </c>
      <c r="BP44" s="92">
        <v>42</v>
      </c>
    </row>
    <row r="45" spans="9:68" x14ac:dyDescent="0.25">
      <c r="I45" s="46">
        <v>2011</v>
      </c>
      <c r="J45" s="48">
        <v>9948772.8000000007</v>
      </c>
      <c r="K45" s="47">
        <v>1388120.48</v>
      </c>
      <c r="L45" s="51">
        <v>6536.4363636363641</v>
      </c>
      <c r="M45" s="48">
        <v>20169118</v>
      </c>
      <c r="N45" s="52">
        <v>42.4</v>
      </c>
      <c r="O45" s="52">
        <v>219277.24</v>
      </c>
      <c r="P45" s="52">
        <v>158892.57999999999</v>
      </c>
      <c r="Q45" s="53">
        <v>188000</v>
      </c>
      <c r="R45" s="53">
        <v>117100</v>
      </c>
      <c r="T45" s="91">
        <v>14</v>
      </c>
      <c r="U45" s="47">
        <v>9948772.8000000007</v>
      </c>
      <c r="V45" s="48">
        <v>1388120.48</v>
      </c>
      <c r="W45" s="95">
        <v>6536.4363636363641</v>
      </c>
      <c r="X45" s="48">
        <v>20169118</v>
      </c>
      <c r="Y45" s="52">
        <v>42.4</v>
      </c>
      <c r="Z45" s="52">
        <v>219277.24</v>
      </c>
      <c r="AA45" s="52">
        <v>158892.57999999999</v>
      </c>
      <c r="AB45" s="94">
        <v>117100</v>
      </c>
      <c r="AD45" s="91">
        <v>14</v>
      </c>
      <c r="AE45" s="47">
        <v>9948772.8000000007</v>
      </c>
      <c r="AF45" s="48">
        <v>1388120.48</v>
      </c>
      <c r="AG45" s="48">
        <v>20169118</v>
      </c>
      <c r="AH45" s="52">
        <v>42.4</v>
      </c>
      <c r="AI45" s="52">
        <v>219277.24</v>
      </c>
      <c r="AJ45" s="52">
        <v>158892.57999999999</v>
      </c>
      <c r="AK45" s="94">
        <v>117100</v>
      </c>
      <c r="AM45" s="91">
        <v>14</v>
      </c>
      <c r="AN45" s="47">
        <v>9948772.8000000007</v>
      </c>
      <c r="AO45" s="48">
        <v>1388120.48</v>
      </c>
      <c r="AP45" s="52">
        <v>42.4</v>
      </c>
      <c r="AQ45" s="52">
        <v>219277.24</v>
      </c>
      <c r="AR45" s="52">
        <v>158892.57999999999</v>
      </c>
      <c r="AS45" s="94">
        <v>117100</v>
      </c>
      <c r="AU45" s="91">
        <v>14</v>
      </c>
      <c r="AV45" s="47">
        <v>9948772.8000000007</v>
      </c>
      <c r="AW45" s="48">
        <v>1388120.48</v>
      </c>
      <c r="AX45" s="52">
        <v>42.4</v>
      </c>
      <c r="AY45" s="52">
        <v>219277.24</v>
      </c>
      <c r="AZ45" s="94">
        <v>117100</v>
      </c>
      <c r="BB45" s="91">
        <v>14</v>
      </c>
      <c r="BC45" s="47">
        <v>9948772.8000000007</v>
      </c>
      <c r="BD45" s="48">
        <v>1388120.48</v>
      </c>
      <c r="BE45" s="52">
        <v>42.4</v>
      </c>
      <c r="BF45" s="94">
        <v>117100</v>
      </c>
      <c r="BH45" s="91">
        <v>14</v>
      </c>
      <c r="BI45" s="47">
        <v>9948772.8000000007</v>
      </c>
      <c r="BJ45" s="49">
        <v>1388120.48</v>
      </c>
      <c r="BK45" s="92">
        <v>42.4</v>
      </c>
      <c r="BL45" s="85"/>
      <c r="BM45" s="91">
        <v>14</v>
      </c>
      <c r="BN45" s="47">
        <v>9948772.8000000007</v>
      </c>
      <c r="BO45" s="49">
        <v>1388120.48</v>
      </c>
      <c r="BP45" s="92">
        <v>42.4</v>
      </c>
    </row>
    <row r="46" spans="9:68" x14ac:dyDescent="0.25">
      <c r="I46" s="46">
        <v>2012</v>
      </c>
      <c r="J46" s="48">
        <v>10666870.5</v>
      </c>
      <c r="K46" s="47">
        <v>1584637.4</v>
      </c>
      <c r="L46" s="51">
        <v>6563.4363636363641</v>
      </c>
      <c r="M46" s="48">
        <v>23445895</v>
      </c>
      <c r="N46" s="52">
        <v>43</v>
      </c>
      <c r="O46" s="48">
        <v>245646.11</v>
      </c>
      <c r="P46" s="52">
        <v>494532.21</v>
      </c>
      <c r="Q46" s="53">
        <v>199800</v>
      </c>
      <c r="R46" s="53">
        <v>123100</v>
      </c>
      <c r="T46" s="91">
        <v>15</v>
      </c>
      <c r="U46" s="47">
        <v>10666870.5</v>
      </c>
      <c r="V46" s="48">
        <v>1584637.4</v>
      </c>
      <c r="W46" s="95">
        <v>6563.4363636363641</v>
      </c>
      <c r="X46" s="48">
        <v>23445895</v>
      </c>
      <c r="Y46" s="52">
        <v>43</v>
      </c>
      <c r="Z46" s="48">
        <v>245646.11</v>
      </c>
      <c r="AA46" s="52">
        <v>494532.21</v>
      </c>
      <c r="AB46" s="94">
        <v>123100</v>
      </c>
      <c r="AD46" s="91">
        <v>15</v>
      </c>
      <c r="AE46" s="47">
        <v>10666870.5</v>
      </c>
      <c r="AF46" s="48">
        <v>1584637.4</v>
      </c>
      <c r="AG46" s="48">
        <v>23445895</v>
      </c>
      <c r="AH46" s="52">
        <v>43</v>
      </c>
      <c r="AI46" s="48">
        <v>245646.11</v>
      </c>
      <c r="AJ46" s="52">
        <v>494532.21</v>
      </c>
      <c r="AK46" s="94">
        <v>123100</v>
      </c>
      <c r="AM46" s="91">
        <v>15</v>
      </c>
      <c r="AN46" s="47">
        <v>10666870.5</v>
      </c>
      <c r="AO46" s="48">
        <v>1584637.4</v>
      </c>
      <c r="AP46" s="52">
        <v>43</v>
      </c>
      <c r="AQ46" s="48">
        <v>245646.11</v>
      </c>
      <c r="AR46" s="52">
        <v>494532.21</v>
      </c>
      <c r="AS46" s="94">
        <v>123100</v>
      </c>
      <c r="AU46" s="91">
        <v>15</v>
      </c>
      <c r="AV46" s="47">
        <v>10666870.5</v>
      </c>
      <c r="AW46" s="48">
        <v>1584637.4</v>
      </c>
      <c r="AX46" s="52">
        <v>43</v>
      </c>
      <c r="AY46" s="48">
        <v>245646.11</v>
      </c>
      <c r="AZ46" s="94">
        <v>123100</v>
      </c>
      <c r="BB46" s="91">
        <v>15</v>
      </c>
      <c r="BC46" s="47">
        <v>10666870.5</v>
      </c>
      <c r="BD46" s="48">
        <v>1584637.4</v>
      </c>
      <c r="BE46" s="52">
        <v>43</v>
      </c>
      <c r="BF46" s="94">
        <v>123100</v>
      </c>
      <c r="BH46" s="91">
        <v>15</v>
      </c>
      <c r="BI46" s="47">
        <v>10666870.5</v>
      </c>
      <c r="BJ46" s="49">
        <v>1584637.4</v>
      </c>
      <c r="BK46" s="92">
        <v>43</v>
      </c>
      <c r="BL46" s="85"/>
      <c r="BM46" s="91">
        <v>15</v>
      </c>
      <c r="BN46" s="47">
        <v>10666870.5</v>
      </c>
      <c r="BO46" s="49">
        <v>1584637.4</v>
      </c>
      <c r="BP46" s="92">
        <v>43</v>
      </c>
    </row>
    <row r="47" spans="9:68" x14ac:dyDescent="0.25">
      <c r="I47" s="46">
        <v>2013</v>
      </c>
      <c r="J47" s="48">
        <v>11814897.4</v>
      </c>
      <c r="K47" s="47">
        <v>1781154.33</v>
      </c>
      <c r="L47" s="51">
        <v>6561.4909090909086</v>
      </c>
      <c r="M47" s="48">
        <v>26546945</v>
      </c>
      <c r="N47" s="52">
        <v>44.6</v>
      </c>
      <c r="O47" s="48">
        <v>264751.71000000002</v>
      </c>
      <c r="P47" s="52">
        <v>686704.6</v>
      </c>
      <c r="Q47" s="53">
        <v>228300</v>
      </c>
      <c r="R47" s="53">
        <v>135100</v>
      </c>
      <c r="T47" s="91">
        <v>16</v>
      </c>
      <c r="U47" s="47">
        <v>11814897.4</v>
      </c>
      <c r="V47" s="48">
        <v>1781154.33</v>
      </c>
      <c r="W47" s="95">
        <v>6561.4909090909086</v>
      </c>
      <c r="X47" s="48">
        <v>26546945</v>
      </c>
      <c r="Y47" s="52">
        <v>44.6</v>
      </c>
      <c r="Z47" s="48">
        <v>264751.71000000002</v>
      </c>
      <c r="AA47" s="52">
        <v>686704.6</v>
      </c>
      <c r="AB47" s="94">
        <v>135100</v>
      </c>
      <c r="AD47" s="91">
        <v>16</v>
      </c>
      <c r="AE47" s="47">
        <v>11814897.4</v>
      </c>
      <c r="AF47" s="48">
        <v>1781154.33</v>
      </c>
      <c r="AG47" s="48">
        <v>26546945</v>
      </c>
      <c r="AH47" s="52">
        <v>44.6</v>
      </c>
      <c r="AI47" s="48">
        <v>264751.71000000002</v>
      </c>
      <c r="AJ47" s="52">
        <v>686704.6</v>
      </c>
      <c r="AK47" s="94">
        <v>135100</v>
      </c>
      <c r="AM47" s="91">
        <v>16</v>
      </c>
      <c r="AN47" s="47">
        <v>11814897.4</v>
      </c>
      <c r="AO47" s="48">
        <v>1781154.33</v>
      </c>
      <c r="AP47" s="52">
        <v>44.6</v>
      </c>
      <c r="AQ47" s="48">
        <v>264751.71000000002</v>
      </c>
      <c r="AR47" s="52">
        <v>686704.6</v>
      </c>
      <c r="AS47" s="94">
        <v>135100</v>
      </c>
      <c r="AU47" s="91">
        <v>16</v>
      </c>
      <c r="AV47" s="47">
        <v>11814897.4</v>
      </c>
      <c r="AW47" s="48">
        <v>1781154.33</v>
      </c>
      <c r="AX47" s="52">
        <v>44.6</v>
      </c>
      <c r="AY47" s="48">
        <v>264751.71000000002</v>
      </c>
      <c r="AZ47" s="94">
        <v>135100</v>
      </c>
      <c r="BB47" s="91">
        <v>16</v>
      </c>
      <c r="BC47" s="47">
        <v>11814897.4</v>
      </c>
      <c r="BD47" s="48">
        <v>1781154.33</v>
      </c>
      <c r="BE47" s="52">
        <v>44.6</v>
      </c>
      <c r="BF47" s="94">
        <v>135100</v>
      </c>
      <c r="BH47" s="91">
        <v>16</v>
      </c>
      <c r="BI47" s="47">
        <v>11814897.4</v>
      </c>
      <c r="BJ47" s="49">
        <v>1781154.33</v>
      </c>
      <c r="BK47" s="92">
        <v>44.6</v>
      </c>
      <c r="BL47" s="85"/>
      <c r="BM47" s="91">
        <v>16</v>
      </c>
      <c r="BN47" s="47">
        <v>11814897.4</v>
      </c>
      <c r="BO47" s="49">
        <v>1781154.33</v>
      </c>
      <c r="BP47" s="92">
        <v>44.6</v>
      </c>
    </row>
    <row r="48" spans="9:68" x14ac:dyDescent="0.25">
      <c r="I48" s="46">
        <v>2014</v>
      </c>
      <c r="J48" s="48">
        <v>12779525.699999999</v>
      </c>
      <c r="K48" s="47">
        <v>1977671.26</v>
      </c>
      <c r="L48" s="51">
        <v>6552.7818181818184</v>
      </c>
      <c r="M48" s="48">
        <v>28890410</v>
      </c>
      <c r="N48" s="52">
        <v>46.7</v>
      </c>
      <c r="O48" s="52">
        <v>298248.96999999997</v>
      </c>
      <c r="P48" s="52">
        <v>552039.1</v>
      </c>
      <c r="Q48" s="53">
        <v>229030</v>
      </c>
      <c r="R48" s="53">
        <v>125900</v>
      </c>
      <c r="T48" s="91">
        <v>17</v>
      </c>
      <c r="U48" s="47">
        <v>12779525.699999999</v>
      </c>
      <c r="V48" s="48">
        <v>1977671.26</v>
      </c>
      <c r="W48" s="95">
        <v>6552.7818181818184</v>
      </c>
      <c r="X48" s="48">
        <v>28890410</v>
      </c>
      <c r="Y48" s="52">
        <v>46.7</v>
      </c>
      <c r="Z48" s="52">
        <v>298248.96999999997</v>
      </c>
      <c r="AA48" s="52">
        <v>552039.1</v>
      </c>
      <c r="AB48" s="94">
        <v>125900</v>
      </c>
      <c r="AD48" s="91">
        <v>17</v>
      </c>
      <c r="AE48" s="47">
        <v>12779525.699999999</v>
      </c>
      <c r="AF48" s="48">
        <v>1977671.26</v>
      </c>
      <c r="AG48" s="48">
        <v>28890410</v>
      </c>
      <c r="AH48" s="52">
        <v>46.7</v>
      </c>
      <c r="AI48" s="52">
        <v>298248.96999999997</v>
      </c>
      <c r="AJ48" s="52">
        <v>552039.1</v>
      </c>
      <c r="AK48" s="94">
        <v>125900</v>
      </c>
      <c r="AM48" s="91">
        <v>17</v>
      </c>
      <c r="AN48" s="47">
        <v>12779525.699999999</v>
      </c>
      <c r="AO48" s="48">
        <v>1977671.26</v>
      </c>
      <c r="AP48" s="52">
        <v>46.7</v>
      </c>
      <c r="AQ48" s="52">
        <v>298248.96999999997</v>
      </c>
      <c r="AR48" s="52">
        <v>552039.1</v>
      </c>
      <c r="AS48" s="94">
        <v>125900</v>
      </c>
      <c r="AU48" s="91">
        <v>17</v>
      </c>
      <c r="AV48" s="47">
        <v>12779525.699999999</v>
      </c>
      <c r="AW48" s="48">
        <v>1977671.26</v>
      </c>
      <c r="AX48" s="52">
        <v>46.7</v>
      </c>
      <c r="AY48" s="52">
        <v>298248.96999999997</v>
      </c>
      <c r="AZ48" s="94">
        <v>125900</v>
      </c>
      <c r="BB48" s="91">
        <v>17</v>
      </c>
      <c r="BC48" s="47">
        <v>12779525.699999999</v>
      </c>
      <c r="BD48" s="48">
        <v>1977671.26</v>
      </c>
      <c r="BE48" s="52">
        <v>46.7</v>
      </c>
      <c r="BF48" s="94">
        <v>125900</v>
      </c>
      <c r="BH48" s="91">
        <v>17</v>
      </c>
      <c r="BI48" s="47">
        <v>12779525.699999999</v>
      </c>
      <c r="BJ48" s="49">
        <v>1977671.26</v>
      </c>
      <c r="BK48" s="92">
        <v>46.7</v>
      </c>
      <c r="BL48" s="85"/>
      <c r="BM48" s="91">
        <v>17</v>
      </c>
      <c r="BN48" s="47">
        <v>12779525.699999999</v>
      </c>
      <c r="BO48" s="49">
        <v>1977671.26</v>
      </c>
      <c r="BP48" s="92">
        <v>46.7</v>
      </c>
    </row>
    <row r="49" spans="9:68" x14ac:dyDescent="0.25">
      <c r="I49" s="46">
        <v>2015</v>
      </c>
      <c r="J49" s="48">
        <v>13520862.9</v>
      </c>
      <c r="K49" s="47">
        <v>2174188.19</v>
      </c>
      <c r="L49" s="51">
        <v>6584.0818181818177</v>
      </c>
      <c r="M49" s="48">
        <v>30078000</v>
      </c>
      <c r="N49" s="52">
        <v>42.4</v>
      </c>
      <c r="O49" s="52">
        <v>322785.09999999998</v>
      </c>
      <c r="P49" s="52">
        <v>851583.36</v>
      </c>
      <c r="Q49" s="53">
        <v>149110</v>
      </c>
      <c r="R49" s="53">
        <v>78600</v>
      </c>
      <c r="T49" s="91">
        <v>18</v>
      </c>
      <c r="U49" s="47">
        <v>13520862.9</v>
      </c>
      <c r="V49" s="48">
        <v>2174188.19</v>
      </c>
      <c r="W49" s="95">
        <v>6584.0818181818177</v>
      </c>
      <c r="X49" s="48">
        <v>30078000</v>
      </c>
      <c r="Y49" s="52">
        <v>42.4</v>
      </c>
      <c r="Z49" s="52">
        <v>322785.09999999998</v>
      </c>
      <c r="AA49" s="52">
        <v>851583.36</v>
      </c>
      <c r="AB49" s="94">
        <v>78600</v>
      </c>
      <c r="AD49" s="91">
        <v>18</v>
      </c>
      <c r="AE49" s="47">
        <v>13520862.9</v>
      </c>
      <c r="AF49" s="48">
        <v>2174188.19</v>
      </c>
      <c r="AG49" s="48">
        <v>30078000</v>
      </c>
      <c r="AH49" s="52">
        <v>42.4</v>
      </c>
      <c r="AI49" s="52">
        <v>322785.09999999998</v>
      </c>
      <c r="AJ49" s="52">
        <v>851583.36</v>
      </c>
      <c r="AK49" s="94">
        <v>78600</v>
      </c>
      <c r="AM49" s="91">
        <v>18</v>
      </c>
      <c r="AN49" s="47">
        <v>13520862.9</v>
      </c>
      <c r="AO49" s="48">
        <v>2174188.19</v>
      </c>
      <c r="AP49" s="52">
        <v>42.4</v>
      </c>
      <c r="AQ49" s="52">
        <v>322785.09999999998</v>
      </c>
      <c r="AR49" s="52">
        <v>851583.36</v>
      </c>
      <c r="AS49" s="94">
        <v>78600</v>
      </c>
      <c r="AU49" s="91">
        <v>18</v>
      </c>
      <c r="AV49" s="47">
        <v>13520862.9</v>
      </c>
      <c r="AW49" s="48">
        <v>2174188.19</v>
      </c>
      <c r="AX49" s="52">
        <v>42.4</v>
      </c>
      <c r="AY49" s="52">
        <v>322785.09999999998</v>
      </c>
      <c r="AZ49" s="94">
        <v>78600</v>
      </c>
      <c r="BB49" s="91">
        <v>18</v>
      </c>
      <c r="BC49" s="47">
        <v>13520862.9</v>
      </c>
      <c r="BD49" s="48">
        <v>2174188.19</v>
      </c>
      <c r="BE49" s="52">
        <v>42.4</v>
      </c>
      <c r="BF49" s="94">
        <v>78600</v>
      </c>
      <c r="BH49" s="91">
        <v>18</v>
      </c>
      <c r="BI49" s="47">
        <v>13520862.9</v>
      </c>
      <c r="BJ49" s="49">
        <v>2174188.19</v>
      </c>
      <c r="BK49" s="92">
        <v>42.4</v>
      </c>
      <c r="BL49" s="85"/>
      <c r="BM49" s="91">
        <v>18</v>
      </c>
      <c r="BN49" s="47">
        <v>13520862.9</v>
      </c>
      <c r="BO49" s="49">
        <v>2174188.19</v>
      </c>
      <c r="BP49" s="92">
        <v>42.4</v>
      </c>
    </row>
    <row r="50" spans="9:68" x14ac:dyDescent="0.25">
      <c r="I50" s="46">
        <v>2016</v>
      </c>
      <c r="J50" s="48">
        <v>15121534.199999999</v>
      </c>
      <c r="K50" s="47">
        <v>2370705.11</v>
      </c>
      <c r="L50" s="51">
        <v>6591.9072727272724</v>
      </c>
      <c r="M50" s="48">
        <v>36338093</v>
      </c>
      <c r="N50" s="52">
        <v>41.9</v>
      </c>
      <c r="O50" s="52">
        <v>330199.09999999998</v>
      </c>
      <c r="P50" s="52">
        <v>910869.11</v>
      </c>
      <c r="Q50" s="53">
        <v>118194.6</v>
      </c>
      <c r="R50" s="53">
        <v>76229.7</v>
      </c>
      <c r="T50" s="91">
        <v>19</v>
      </c>
      <c r="U50" s="47">
        <v>15121534.199999999</v>
      </c>
      <c r="V50" s="48">
        <v>2370705.11</v>
      </c>
      <c r="W50" s="95">
        <v>6591.9072727272724</v>
      </c>
      <c r="X50" s="48">
        <v>36338093</v>
      </c>
      <c r="Y50" s="52">
        <v>41.9</v>
      </c>
      <c r="Z50" s="52">
        <v>330199.09999999998</v>
      </c>
      <c r="AA50" s="52">
        <v>910869.11</v>
      </c>
      <c r="AB50" s="94">
        <v>76229.7</v>
      </c>
      <c r="AD50" s="91">
        <v>19</v>
      </c>
      <c r="AE50" s="47">
        <v>15121534.199999999</v>
      </c>
      <c r="AF50" s="48">
        <v>2370705.11</v>
      </c>
      <c r="AG50" s="48">
        <v>36338093</v>
      </c>
      <c r="AH50" s="52">
        <v>41.9</v>
      </c>
      <c r="AI50" s="52">
        <v>330199.09999999998</v>
      </c>
      <c r="AJ50" s="52">
        <v>910869.11</v>
      </c>
      <c r="AK50" s="94">
        <v>76229.7</v>
      </c>
      <c r="AM50" s="91">
        <v>19</v>
      </c>
      <c r="AN50" s="47">
        <v>15121534.199999999</v>
      </c>
      <c r="AO50" s="48">
        <v>2370705.11</v>
      </c>
      <c r="AP50" s="52">
        <v>41.9</v>
      </c>
      <c r="AQ50" s="52">
        <v>330199.09999999998</v>
      </c>
      <c r="AR50" s="52">
        <v>910869.11</v>
      </c>
      <c r="AS50" s="94">
        <v>76229.7</v>
      </c>
      <c r="AU50" s="91">
        <v>19</v>
      </c>
      <c r="AV50" s="47">
        <v>15121534.199999999</v>
      </c>
      <c r="AW50" s="48">
        <v>2370705.11</v>
      </c>
      <c r="AX50" s="52">
        <v>41.9</v>
      </c>
      <c r="AY50" s="52">
        <v>330199.09999999998</v>
      </c>
      <c r="AZ50" s="94">
        <v>76229.7</v>
      </c>
      <c r="BB50" s="91">
        <v>19</v>
      </c>
      <c r="BC50" s="47">
        <v>15121534.199999999</v>
      </c>
      <c r="BD50" s="48">
        <v>2370705.11</v>
      </c>
      <c r="BE50" s="52">
        <v>41.9</v>
      </c>
      <c r="BF50" s="94">
        <v>76229.7</v>
      </c>
      <c r="BH50" s="91">
        <v>19</v>
      </c>
      <c r="BI50" s="47">
        <v>15121534.199999999</v>
      </c>
      <c r="BJ50" s="49">
        <v>2370705.11</v>
      </c>
      <c r="BK50" s="92">
        <v>41.9</v>
      </c>
      <c r="BL50" s="85"/>
      <c r="BM50" s="91">
        <v>19</v>
      </c>
      <c r="BN50" s="47">
        <v>15121534.199999999</v>
      </c>
      <c r="BO50" s="49">
        <v>2370705.11</v>
      </c>
      <c r="BP50" s="92">
        <v>41.9</v>
      </c>
    </row>
    <row r="51" spans="9:68" x14ac:dyDescent="0.25">
      <c r="I51" s="46">
        <v>2017</v>
      </c>
      <c r="J51" s="48">
        <v>16538189.5</v>
      </c>
      <c r="K51" s="47">
        <v>2567222.04</v>
      </c>
      <c r="L51" s="51">
        <v>6595.5581818181818</v>
      </c>
      <c r="M51" s="48">
        <v>36604923</v>
      </c>
      <c r="N51" s="52">
        <v>47.3</v>
      </c>
      <c r="O51" s="52">
        <v>358214.8</v>
      </c>
      <c r="P51" s="52">
        <v>248998.8</v>
      </c>
      <c r="Q51" s="53">
        <v>148623.4</v>
      </c>
      <c r="R51" s="53">
        <v>98641.4</v>
      </c>
      <c r="T51" s="91">
        <v>20</v>
      </c>
      <c r="U51" s="47">
        <v>16538189.5</v>
      </c>
      <c r="V51" s="48">
        <v>2567222.04</v>
      </c>
      <c r="W51" s="95">
        <v>6595.5581818181818</v>
      </c>
      <c r="X51" s="48">
        <v>36604923</v>
      </c>
      <c r="Y51" s="52">
        <v>47.3</v>
      </c>
      <c r="Z51" s="52">
        <v>358214.8</v>
      </c>
      <c r="AA51" s="52">
        <v>248998.8</v>
      </c>
      <c r="AB51" s="94">
        <v>98641.4</v>
      </c>
      <c r="AD51" s="91">
        <v>20</v>
      </c>
      <c r="AE51" s="47">
        <v>16538189.5</v>
      </c>
      <c r="AF51" s="48">
        <v>2567222.04</v>
      </c>
      <c r="AG51" s="48">
        <v>36604923</v>
      </c>
      <c r="AH51" s="52">
        <v>47.3</v>
      </c>
      <c r="AI51" s="52">
        <v>358214.8</v>
      </c>
      <c r="AJ51" s="52">
        <v>248998.8</v>
      </c>
      <c r="AK51" s="94">
        <v>98641.4</v>
      </c>
      <c r="AM51" s="91">
        <v>20</v>
      </c>
      <c r="AN51" s="47">
        <v>16538189.5</v>
      </c>
      <c r="AO51" s="48">
        <v>2567222.04</v>
      </c>
      <c r="AP51" s="52">
        <v>47.3</v>
      </c>
      <c r="AQ51" s="52">
        <v>358214.8</v>
      </c>
      <c r="AR51" s="52">
        <v>248998.8</v>
      </c>
      <c r="AS51" s="94">
        <v>98641.4</v>
      </c>
      <c r="AU51" s="91">
        <v>20</v>
      </c>
      <c r="AV51" s="47">
        <v>16538189.5</v>
      </c>
      <c r="AW51" s="48">
        <v>2567222.04</v>
      </c>
      <c r="AX51" s="52">
        <v>47.3</v>
      </c>
      <c r="AY51" s="52">
        <v>358214.8</v>
      </c>
      <c r="AZ51" s="94">
        <v>98641.4</v>
      </c>
      <c r="BB51" s="91">
        <v>20</v>
      </c>
      <c r="BC51" s="47">
        <v>16538189.5</v>
      </c>
      <c r="BD51" s="48">
        <v>2567222.04</v>
      </c>
      <c r="BE51" s="52">
        <v>47.3</v>
      </c>
      <c r="BF51" s="94">
        <v>98641.4</v>
      </c>
      <c r="BH51" s="91">
        <v>20</v>
      </c>
      <c r="BI51" s="47">
        <v>16538189.5</v>
      </c>
      <c r="BJ51" s="49">
        <v>2567222.04</v>
      </c>
      <c r="BK51" s="92">
        <v>47.3</v>
      </c>
      <c r="BL51" s="85"/>
      <c r="BM51" s="91">
        <v>20</v>
      </c>
      <c r="BN51" s="47">
        <v>16538189.5</v>
      </c>
      <c r="BO51" s="49">
        <v>2567222.04</v>
      </c>
      <c r="BP51" s="92">
        <v>47.3</v>
      </c>
    </row>
    <row r="52" spans="9:68" x14ac:dyDescent="0.25">
      <c r="I52" s="46">
        <v>2018</v>
      </c>
      <c r="J52" s="48">
        <v>18777726</v>
      </c>
      <c r="K52" s="47">
        <v>2763738.97</v>
      </c>
      <c r="L52" s="51">
        <v>6599.21</v>
      </c>
      <c r="M52" s="48">
        <v>40602319</v>
      </c>
      <c r="N52" s="52">
        <v>46.6</v>
      </c>
      <c r="O52" s="52">
        <v>350894.2</v>
      </c>
      <c r="P52" s="52">
        <v>283544.61</v>
      </c>
      <c r="Q52" s="53">
        <v>197017.5</v>
      </c>
      <c r="R52" s="53">
        <v>103426.8</v>
      </c>
      <c r="T52" s="91">
        <v>21</v>
      </c>
      <c r="U52" s="47">
        <v>18777726</v>
      </c>
      <c r="V52" s="48">
        <v>2763738.97</v>
      </c>
      <c r="W52" s="95">
        <v>6599.21</v>
      </c>
      <c r="X52" s="48">
        <v>40602319</v>
      </c>
      <c r="Y52" s="52">
        <v>46.6</v>
      </c>
      <c r="Z52" s="52">
        <v>350894.2</v>
      </c>
      <c r="AA52" s="52">
        <v>283544.61</v>
      </c>
      <c r="AB52" s="94">
        <v>103426.8</v>
      </c>
      <c r="AD52" s="91">
        <v>21</v>
      </c>
      <c r="AE52" s="47">
        <v>18777726</v>
      </c>
      <c r="AF52" s="48">
        <v>2763738.97</v>
      </c>
      <c r="AG52" s="48">
        <v>40602319</v>
      </c>
      <c r="AH52" s="52">
        <v>46.6</v>
      </c>
      <c r="AI52" s="52">
        <v>350894.2</v>
      </c>
      <c r="AJ52" s="52">
        <v>283544.61</v>
      </c>
      <c r="AK52" s="94">
        <v>103426.8</v>
      </c>
      <c r="AM52" s="91">
        <v>21</v>
      </c>
      <c r="AN52" s="47">
        <v>18777726</v>
      </c>
      <c r="AO52" s="48">
        <v>2763738.97</v>
      </c>
      <c r="AP52" s="52">
        <v>46.6</v>
      </c>
      <c r="AQ52" s="52">
        <v>350894.2</v>
      </c>
      <c r="AR52" s="52">
        <v>283544.61</v>
      </c>
      <c r="AS52" s="94">
        <v>103426.8</v>
      </c>
      <c r="AU52" s="91">
        <v>21</v>
      </c>
      <c r="AV52" s="47">
        <v>18777726</v>
      </c>
      <c r="AW52" s="48">
        <v>2763738.97</v>
      </c>
      <c r="AX52" s="52">
        <v>46.6</v>
      </c>
      <c r="AY52" s="52">
        <v>350894.2</v>
      </c>
      <c r="AZ52" s="94">
        <v>103426.8</v>
      </c>
      <c r="BB52" s="91">
        <v>21</v>
      </c>
      <c r="BC52" s="47">
        <v>18777726</v>
      </c>
      <c r="BD52" s="48">
        <v>2763738.97</v>
      </c>
      <c r="BE52" s="52">
        <v>46.6</v>
      </c>
      <c r="BF52" s="94">
        <v>103426.8</v>
      </c>
      <c r="BH52" s="91">
        <v>21</v>
      </c>
      <c r="BI52" s="47">
        <v>18777726</v>
      </c>
      <c r="BJ52" s="49">
        <v>2763738.97</v>
      </c>
      <c r="BK52" s="92">
        <v>46.6</v>
      </c>
      <c r="BL52" s="85"/>
      <c r="BM52" s="91">
        <v>21</v>
      </c>
      <c r="BN52" s="47">
        <v>18777726</v>
      </c>
      <c r="BO52" s="49">
        <v>2763738.97</v>
      </c>
      <c r="BP52" s="92">
        <v>46.6</v>
      </c>
    </row>
    <row r="53" spans="9:68" x14ac:dyDescent="0.25">
      <c r="I53" s="46">
        <v>2019</v>
      </c>
      <c r="J53" s="48">
        <v>19797064.300000001</v>
      </c>
      <c r="K53" s="47">
        <v>2960255.9</v>
      </c>
      <c r="L53" s="51">
        <v>6602.8618181818174</v>
      </c>
      <c r="M53" s="48">
        <v>61757746</v>
      </c>
      <c r="N53" s="52">
        <v>37.799999999999997</v>
      </c>
      <c r="O53" s="52">
        <v>398462.4</v>
      </c>
      <c r="P53" s="52">
        <v>565805.88</v>
      </c>
      <c r="Q53" s="53">
        <v>184295.2</v>
      </c>
      <c r="R53" s="53">
        <v>107348.1</v>
      </c>
      <c r="T53" s="91">
        <v>22</v>
      </c>
      <c r="U53" s="47">
        <v>19797064.300000001</v>
      </c>
      <c r="V53" s="48">
        <v>2960255.9</v>
      </c>
      <c r="W53" s="95">
        <v>6602.8618181818174</v>
      </c>
      <c r="X53" s="48">
        <v>61757746</v>
      </c>
      <c r="Y53" s="52">
        <v>37.799999999999997</v>
      </c>
      <c r="Z53" s="52">
        <v>398462.4</v>
      </c>
      <c r="AA53" s="52">
        <v>565805.88</v>
      </c>
      <c r="AB53" s="94">
        <v>107348.1</v>
      </c>
      <c r="AD53" s="91">
        <v>22</v>
      </c>
      <c r="AE53" s="47">
        <v>19797064.300000001</v>
      </c>
      <c r="AF53" s="48">
        <v>2960255.9</v>
      </c>
      <c r="AG53" s="48">
        <v>61757746</v>
      </c>
      <c r="AH53" s="52">
        <v>37.799999999999997</v>
      </c>
      <c r="AI53" s="52">
        <v>398462.4</v>
      </c>
      <c r="AJ53" s="52">
        <v>565805.88</v>
      </c>
      <c r="AK53" s="94">
        <v>107348.1</v>
      </c>
      <c r="AM53" s="91">
        <v>22</v>
      </c>
      <c r="AN53" s="47">
        <v>19797064.300000001</v>
      </c>
      <c r="AO53" s="48">
        <v>2960255.9</v>
      </c>
      <c r="AP53" s="52">
        <v>37.799999999999997</v>
      </c>
      <c r="AQ53" s="52">
        <v>398462.4</v>
      </c>
      <c r="AR53" s="52">
        <v>565805.88</v>
      </c>
      <c r="AS53" s="94">
        <v>107348.1</v>
      </c>
      <c r="AU53" s="91">
        <v>22</v>
      </c>
      <c r="AV53" s="47">
        <v>19797064.300000001</v>
      </c>
      <c r="AW53" s="48">
        <v>2960255.9</v>
      </c>
      <c r="AX53" s="52">
        <v>37.799999999999997</v>
      </c>
      <c r="AY53" s="52">
        <v>398462.4</v>
      </c>
      <c r="AZ53" s="94">
        <v>107348.1</v>
      </c>
      <c r="BB53" s="91">
        <v>22</v>
      </c>
      <c r="BC53" s="47">
        <v>19797064.300000001</v>
      </c>
      <c r="BD53" s="48">
        <v>2960255.9</v>
      </c>
      <c r="BE53" s="52">
        <v>37.799999999999997</v>
      </c>
      <c r="BF53" s="94">
        <v>107348.1</v>
      </c>
      <c r="BH53" s="91">
        <v>22</v>
      </c>
      <c r="BI53" s="47">
        <v>19797064.300000001</v>
      </c>
      <c r="BJ53" s="49">
        <v>2960255.9</v>
      </c>
      <c r="BK53" s="92">
        <v>37.799999999999997</v>
      </c>
      <c r="BL53" s="85"/>
      <c r="BM53" s="91">
        <v>22</v>
      </c>
      <c r="BN53" s="47">
        <v>19856674.5</v>
      </c>
      <c r="BO53" s="49">
        <v>3839394.42</v>
      </c>
      <c r="BP53" s="96">
        <v>39</v>
      </c>
    </row>
    <row r="54" spans="9:68" x14ac:dyDescent="0.25">
      <c r="I54" s="46">
        <v>2020</v>
      </c>
      <c r="J54" s="48">
        <v>19856674.5</v>
      </c>
      <c r="K54" s="47">
        <v>3839394.42</v>
      </c>
      <c r="L54" s="51">
        <v>6606.5136363636357</v>
      </c>
      <c r="M54" s="48">
        <v>66739526</v>
      </c>
      <c r="N54" s="48">
        <v>39</v>
      </c>
      <c r="O54" s="52">
        <v>427329.34</v>
      </c>
      <c r="P54" s="52">
        <v>626603.39</v>
      </c>
      <c r="Q54" s="53">
        <v>135211</v>
      </c>
      <c r="R54" s="53">
        <v>102899.2</v>
      </c>
      <c r="T54" s="91">
        <v>23</v>
      </c>
      <c r="U54" s="47">
        <v>19856674.5</v>
      </c>
      <c r="V54" s="48">
        <v>3839394.42</v>
      </c>
      <c r="W54" s="95">
        <v>6606.5136363636357</v>
      </c>
      <c r="X54" s="48">
        <v>66739526</v>
      </c>
      <c r="Y54" s="48">
        <v>39</v>
      </c>
      <c r="Z54" s="52">
        <v>427329.34</v>
      </c>
      <c r="AA54" s="52">
        <v>626603.39</v>
      </c>
      <c r="AB54" s="94">
        <v>102899.2</v>
      </c>
      <c r="AD54" s="91">
        <v>23</v>
      </c>
      <c r="AE54" s="47">
        <v>19856674.5</v>
      </c>
      <c r="AF54" s="48">
        <v>3839394.42</v>
      </c>
      <c r="AG54" s="48">
        <v>66739526</v>
      </c>
      <c r="AH54" s="48">
        <v>39</v>
      </c>
      <c r="AI54" s="52">
        <v>427329.34</v>
      </c>
      <c r="AJ54" s="52">
        <v>626603.39</v>
      </c>
      <c r="AK54" s="94">
        <v>102899.2</v>
      </c>
      <c r="AM54" s="91">
        <v>23</v>
      </c>
      <c r="AN54" s="47">
        <v>19856674.5</v>
      </c>
      <c r="AO54" s="48">
        <v>3839394.42</v>
      </c>
      <c r="AP54" s="48">
        <v>39</v>
      </c>
      <c r="AQ54" s="52">
        <v>427329.34</v>
      </c>
      <c r="AR54" s="52">
        <v>626603.39</v>
      </c>
      <c r="AS54" s="94">
        <v>102899.2</v>
      </c>
      <c r="AU54" s="91">
        <v>23</v>
      </c>
      <c r="AV54" s="47">
        <v>19856674.5</v>
      </c>
      <c r="AW54" s="48">
        <v>3839394.42</v>
      </c>
      <c r="AX54" s="48">
        <v>39</v>
      </c>
      <c r="AY54" s="52">
        <v>427329.34</v>
      </c>
      <c r="AZ54" s="94">
        <v>102899.2</v>
      </c>
      <c r="BB54" s="91">
        <v>23</v>
      </c>
      <c r="BC54" s="47">
        <v>19856674.5</v>
      </c>
      <c r="BD54" s="48">
        <v>3839394.42</v>
      </c>
      <c r="BE54" s="48">
        <v>39</v>
      </c>
      <c r="BF54" s="94">
        <v>102899.2</v>
      </c>
      <c r="BH54" s="91">
        <v>23</v>
      </c>
      <c r="BI54" s="47">
        <v>19856674.5</v>
      </c>
      <c r="BJ54" s="49">
        <v>3839394.42</v>
      </c>
      <c r="BK54" s="96">
        <v>39</v>
      </c>
      <c r="BL54" s="85"/>
      <c r="BM54" s="91">
        <v>23</v>
      </c>
      <c r="BN54" s="47">
        <v>21836984.32</v>
      </c>
      <c r="BO54" s="93">
        <v>4868342.13</v>
      </c>
      <c r="BP54" s="92">
        <v>40.5</v>
      </c>
    </row>
    <row r="55" spans="9:68" ht="15.75" thickBot="1" x14ac:dyDescent="0.3">
      <c r="I55" s="46">
        <v>2021</v>
      </c>
      <c r="J55" s="48">
        <v>21836984.32</v>
      </c>
      <c r="K55" s="55">
        <v>4868342.13</v>
      </c>
      <c r="L55" s="51">
        <v>6610.1654545454548</v>
      </c>
      <c r="M55" s="48">
        <v>71721306</v>
      </c>
      <c r="N55" s="52">
        <v>40.5</v>
      </c>
      <c r="O55" s="52">
        <v>460696.31</v>
      </c>
      <c r="P55" s="52">
        <v>795297</v>
      </c>
      <c r="Q55" s="53">
        <v>205600</v>
      </c>
      <c r="R55" s="53">
        <v>129000</v>
      </c>
      <c r="T55" s="91">
        <v>24</v>
      </c>
      <c r="U55" s="47">
        <v>21836984.32</v>
      </c>
      <c r="V55" s="79">
        <v>4868342.13</v>
      </c>
      <c r="W55" s="95">
        <v>6610.1654545454548</v>
      </c>
      <c r="X55" s="48">
        <v>71721306</v>
      </c>
      <c r="Y55" s="52">
        <v>40.5</v>
      </c>
      <c r="Z55" s="52">
        <v>460696.31</v>
      </c>
      <c r="AA55" s="52">
        <v>795297</v>
      </c>
      <c r="AB55" s="94">
        <v>129000</v>
      </c>
      <c r="AD55" s="91">
        <v>24</v>
      </c>
      <c r="AE55" s="47">
        <v>21836984.32</v>
      </c>
      <c r="AF55" s="79">
        <v>4868342.13</v>
      </c>
      <c r="AG55" s="48">
        <v>71721306</v>
      </c>
      <c r="AH55" s="52">
        <v>40.5</v>
      </c>
      <c r="AI55" s="52">
        <v>460696.31</v>
      </c>
      <c r="AJ55" s="52">
        <v>795297</v>
      </c>
      <c r="AK55" s="94">
        <v>129000</v>
      </c>
      <c r="AM55" s="91">
        <v>24</v>
      </c>
      <c r="AN55" s="47">
        <v>21836984.32</v>
      </c>
      <c r="AO55" s="79">
        <v>4868342.13</v>
      </c>
      <c r="AP55" s="52">
        <v>40.5</v>
      </c>
      <c r="AQ55" s="52">
        <v>460696.31</v>
      </c>
      <c r="AR55" s="52">
        <v>795297</v>
      </c>
      <c r="AS55" s="94">
        <v>129000</v>
      </c>
      <c r="AU55" s="91">
        <v>24</v>
      </c>
      <c r="AV55" s="47">
        <v>21836984.32</v>
      </c>
      <c r="AW55" s="79">
        <v>4868342.13</v>
      </c>
      <c r="AX55" s="52">
        <v>40.5</v>
      </c>
      <c r="AY55" s="52">
        <v>460696.31</v>
      </c>
      <c r="AZ55" s="94">
        <v>129000</v>
      </c>
      <c r="BB55" s="91">
        <v>24</v>
      </c>
      <c r="BC55" s="47">
        <v>21836984.32</v>
      </c>
      <c r="BD55" s="79">
        <v>4868342.13</v>
      </c>
      <c r="BE55" s="52">
        <v>40.5</v>
      </c>
      <c r="BF55" s="94">
        <v>129000</v>
      </c>
      <c r="BH55" s="91">
        <v>24</v>
      </c>
      <c r="BI55" s="47">
        <v>21836984.32</v>
      </c>
      <c r="BJ55" s="93">
        <v>4868342.13</v>
      </c>
      <c r="BK55" s="92">
        <v>40.5</v>
      </c>
      <c r="BL55" s="85"/>
      <c r="BM55" s="91">
        <v>24</v>
      </c>
      <c r="BN55" s="57">
        <v>23109899.859999999</v>
      </c>
      <c r="BO55" s="59">
        <v>5306169.8550000004</v>
      </c>
      <c r="BP55" s="88">
        <v>42</v>
      </c>
    </row>
    <row r="56" spans="9:68" ht="15.75" thickBot="1" x14ac:dyDescent="0.3">
      <c r="I56" s="56">
        <v>2022</v>
      </c>
      <c r="J56" s="58">
        <v>23109899.859999999</v>
      </c>
      <c r="K56" s="57">
        <v>5306169.8550000004</v>
      </c>
      <c r="L56" s="61">
        <v>6613.8172727272731</v>
      </c>
      <c r="M56" s="58">
        <v>76703086</v>
      </c>
      <c r="N56" s="58">
        <v>42</v>
      </c>
      <c r="O56" s="62">
        <v>494063.29</v>
      </c>
      <c r="P56" s="62">
        <v>963990.61</v>
      </c>
      <c r="Q56" s="63">
        <v>295500</v>
      </c>
      <c r="R56" s="63">
        <v>133000</v>
      </c>
      <c r="T56" s="87">
        <v>25</v>
      </c>
      <c r="U56" s="57">
        <v>23109899.859999999</v>
      </c>
      <c r="V56" s="58">
        <v>5306169.8550000004</v>
      </c>
      <c r="W56" s="90">
        <v>6613.8172727272731</v>
      </c>
      <c r="X56" s="58">
        <v>76703086</v>
      </c>
      <c r="Y56" s="58">
        <v>42</v>
      </c>
      <c r="Z56" s="62">
        <v>494063.29</v>
      </c>
      <c r="AA56" s="62">
        <v>963990.61</v>
      </c>
      <c r="AB56" s="89">
        <v>133000</v>
      </c>
      <c r="AD56" s="87">
        <v>25</v>
      </c>
      <c r="AE56" s="57">
        <v>23109899.859999999</v>
      </c>
      <c r="AF56" s="58">
        <v>5306169.8550000004</v>
      </c>
      <c r="AG56" s="58">
        <v>76703086</v>
      </c>
      <c r="AH56" s="58">
        <v>42</v>
      </c>
      <c r="AI56" s="62">
        <v>494063.29</v>
      </c>
      <c r="AJ56" s="62">
        <v>963990.61</v>
      </c>
      <c r="AK56" s="89">
        <v>133000</v>
      </c>
      <c r="AM56" s="87">
        <v>25</v>
      </c>
      <c r="AN56" s="57">
        <v>23109899.859999999</v>
      </c>
      <c r="AO56" s="58">
        <v>5306169.8550000004</v>
      </c>
      <c r="AP56" s="58">
        <v>42</v>
      </c>
      <c r="AQ56" s="62">
        <v>494063.29</v>
      </c>
      <c r="AR56" s="62">
        <v>963990.61</v>
      </c>
      <c r="AS56" s="89">
        <v>133000</v>
      </c>
      <c r="AU56" s="87">
        <v>25</v>
      </c>
      <c r="AV56" s="57">
        <v>23109899.859999999</v>
      </c>
      <c r="AW56" s="58">
        <v>5306169.8550000004</v>
      </c>
      <c r="AX56" s="58">
        <v>42</v>
      </c>
      <c r="AY56" s="62">
        <v>494063.29</v>
      </c>
      <c r="AZ56" s="89">
        <v>133000</v>
      </c>
      <c r="BB56" s="87">
        <v>25</v>
      </c>
      <c r="BC56" s="57">
        <v>23109899.859999999</v>
      </c>
      <c r="BD56" s="58">
        <v>5306169.8550000004</v>
      </c>
      <c r="BE56" s="58">
        <v>42</v>
      </c>
      <c r="BF56" s="89">
        <v>133000</v>
      </c>
      <c r="BH56" s="87">
        <v>25</v>
      </c>
      <c r="BI56" s="57">
        <v>23109899.859999999</v>
      </c>
      <c r="BJ56" s="59">
        <v>5306169.8550000004</v>
      </c>
      <c r="BK56" s="88">
        <v>42</v>
      </c>
      <c r="BL56" s="85"/>
      <c r="BM56" s="87"/>
    </row>
    <row r="57" spans="9:68" x14ac:dyDescent="0.25">
      <c r="BL57" s="85"/>
      <c r="BM57" s="85"/>
    </row>
    <row r="58" spans="9:68" ht="15.75" thickBot="1" x14ac:dyDescent="0.3">
      <c r="BL58" s="85"/>
      <c r="BM58" s="85"/>
    </row>
    <row r="59" spans="9:68" x14ac:dyDescent="0.25">
      <c r="I59" s="5"/>
      <c r="J59" s="5" t="s">
        <v>33</v>
      </c>
      <c r="K59" s="5" t="s">
        <v>30</v>
      </c>
      <c r="L59" s="5" t="s">
        <v>35</v>
      </c>
      <c r="M59" s="5" t="s">
        <v>36</v>
      </c>
      <c r="N59" s="5" t="s">
        <v>37</v>
      </c>
      <c r="O59" s="5" t="s">
        <v>38</v>
      </c>
      <c r="P59" s="5" t="s">
        <v>39</v>
      </c>
      <c r="Q59" s="5" t="s">
        <v>40</v>
      </c>
      <c r="R59" s="5" t="s">
        <v>41</v>
      </c>
      <c r="T59" s="5"/>
      <c r="U59" s="5" t="s">
        <v>33</v>
      </c>
      <c r="V59" s="5" t="s">
        <v>30</v>
      </c>
      <c r="W59" s="5" t="s">
        <v>35</v>
      </c>
      <c r="X59" s="5" t="s">
        <v>36</v>
      </c>
      <c r="Y59" s="5" t="s">
        <v>37</v>
      </c>
      <c r="Z59" s="5" t="s">
        <v>38</v>
      </c>
      <c r="AA59" s="5" t="s">
        <v>39</v>
      </c>
      <c r="AB59" s="86" t="s">
        <v>41</v>
      </c>
      <c r="AC59" s="84"/>
      <c r="AD59" s="5"/>
      <c r="AE59" s="5" t="s">
        <v>33</v>
      </c>
      <c r="AF59" s="5" t="s">
        <v>30</v>
      </c>
      <c r="AG59" s="5" t="s">
        <v>36</v>
      </c>
      <c r="AH59" s="5" t="s">
        <v>37</v>
      </c>
      <c r="AI59" s="5" t="s">
        <v>38</v>
      </c>
      <c r="AJ59" s="5" t="s">
        <v>39</v>
      </c>
      <c r="AK59" s="5" t="s">
        <v>41</v>
      </c>
      <c r="AL59" s="84"/>
      <c r="AM59" s="5"/>
      <c r="AN59" s="5" t="s">
        <v>33</v>
      </c>
      <c r="AO59" s="5" t="s">
        <v>30</v>
      </c>
      <c r="AP59" s="5" t="s">
        <v>37</v>
      </c>
      <c r="AQ59" s="5" t="s">
        <v>38</v>
      </c>
      <c r="AR59" s="5" t="s">
        <v>39</v>
      </c>
      <c r="AS59" s="5" t="s">
        <v>41</v>
      </c>
      <c r="AU59" s="5"/>
      <c r="AV59" s="5" t="s">
        <v>33</v>
      </c>
      <c r="AW59" s="5" t="s">
        <v>30</v>
      </c>
      <c r="AX59" s="5" t="s">
        <v>37</v>
      </c>
      <c r="AY59" s="5" t="s">
        <v>38</v>
      </c>
      <c r="AZ59" s="5" t="s">
        <v>41</v>
      </c>
      <c r="BB59" s="5"/>
      <c r="BC59" s="5" t="s">
        <v>33</v>
      </c>
      <c r="BD59" s="5" t="s">
        <v>30</v>
      </c>
      <c r="BE59" s="5" t="s">
        <v>37</v>
      </c>
      <c r="BF59" s="5" t="s">
        <v>41</v>
      </c>
      <c r="BH59" s="5"/>
      <c r="BI59" s="5" t="s">
        <v>33</v>
      </c>
      <c r="BJ59" s="5" t="s">
        <v>30</v>
      </c>
      <c r="BK59" s="5" t="s">
        <v>37</v>
      </c>
      <c r="BL59" s="85"/>
      <c r="BM59" s="5"/>
      <c r="BN59" s="5" t="s">
        <v>33</v>
      </c>
      <c r="BO59" s="5" t="s">
        <v>30</v>
      </c>
      <c r="BP59" s="5" t="s">
        <v>37</v>
      </c>
    </row>
    <row r="60" spans="9:68" x14ac:dyDescent="0.25">
      <c r="I60" s="3" t="s">
        <v>33</v>
      </c>
      <c r="J60" s="3">
        <v>1</v>
      </c>
      <c r="K60" s="3"/>
      <c r="L60" s="3"/>
      <c r="M60" s="3"/>
      <c r="N60" s="3"/>
      <c r="O60" s="3"/>
      <c r="P60" s="3"/>
      <c r="Q60" s="3"/>
      <c r="R60" s="3"/>
      <c r="T60" s="3" t="s">
        <v>33</v>
      </c>
      <c r="U60" s="3">
        <v>1</v>
      </c>
      <c r="V60" s="3"/>
      <c r="W60" s="3"/>
      <c r="X60" s="3"/>
      <c r="Y60" s="3"/>
      <c r="Z60" s="3"/>
      <c r="AA60" s="3"/>
      <c r="AB60" s="3"/>
      <c r="AC60" s="84"/>
      <c r="AD60" s="3" t="s">
        <v>33</v>
      </c>
      <c r="AE60" s="3">
        <v>1</v>
      </c>
      <c r="AF60" s="3"/>
      <c r="AG60" s="3"/>
      <c r="AH60" s="3"/>
      <c r="AI60" s="3"/>
      <c r="AJ60" s="3"/>
      <c r="AK60" s="3"/>
      <c r="AL60" s="84"/>
      <c r="AM60" s="3" t="s">
        <v>33</v>
      </c>
      <c r="AN60" s="3">
        <v>1</v>
      </c>
      <c r="AO60" s="3"/>
      <c r="AP60" s="3"/>
      <c r="AQ60" s="3"/>
      <c r="AR60" s="3"/>
      <c r="AS60" s="3"/>
      <c r="AU60" s="3" t="s">
        <v>33</v>
      </c>
      <c r="AV60" s="3">
        <v>1</v>
      </c>
      <c r="AW60" s="3"/>
      <c r="AX60" s="3"/>
      <c r="AY60" s="3"/>
      <c r="AZ60" s="3"/>
      <c r="BB60" s="3" t="s">
        <v>33</v>
      </c>
      <c r="BC60" s="3">
        <v>1</v>
      </c>
      <c r="BD60" s="3"/>
      <c r="BE60" s="3"/>
      <c r="BF60" s="3"/>
      <c r="BH60" s="3" t="s">
        <v>33</v>
      </c>
      <c r="BI60" s="3">
        <v>1</v>
      </c>
      <c r="BJ60" s="3"/>
      <c r="BK60" s="3"/>
      <c r="BL60" s="85"/>
      <c r="BM60" s="3" t="s">
        <v>33</v>
      </c>
      <c r="BN60" s="3">
        <v>1</v>
      </c>
      <c r="BO60" s="3"/>
      <c r="BP60" s="3"/>
    </row>
    <row r="61" spans="9:68" x14ac:dyDescent="0.25">
      <c r="I61" s="3" t="s">
        <v>30</v>
      </c>
      <c r="J61" s="3">
        <v>0.96209843991507149</v>
      </c>
      <c r="K61" s="3">
        <v>1</v>
      </c>
      <c r="L61" s="3"/>
      <c r="M61" s="3"/>
      <c r="N61" s="3"/>
      <c r="O61" s="3"/>
      <c r="P61" s="3"/>
      <c r="Q61" s="3"/>
      <c r="R61" s="3"/>
      <c r="T61" s="3" t="s">
        <v>30</v>
      </c>
      <c r="U61" s="3">
        <v>0.96209843991507149</v>
      </c>
      <c r="V61" s="3">
        <v>1</v>
      </c>
      <c r="W61" s="3"/>
      <c r="X61" s="3"/>
      <c r="Y61" s="3"/>
      <c r="Z61" s="3"/>
      <c r="AA61" s="3"/>
      <c r="AB61" s="3"/>
      <c r="AC61" s="84"/>
      <c r="AD61" s="3" t="s">
        <v>30</v>
      </c>
      <c r="AE61" s="3">
        <v>0.96209843991507149</v>
      </c>
      <c r="AF61" s="3">
        <v>1</v>
      </c>
      <c r="AG61" s="3"/>
      <c r="AH61" s="3"/>
      <c r="AI61" s="3"/>
      <c r="AJ61" s="3"/>
      <c r="AK61" s="3"/>
      <c r="AL61" s="84"/>
      <c r="AM61" s="3" t="s">
        <v>30</v>
      </c>
      <c r="AN61" s="3">
        <v>0.96209843991507149</v>
      </c>
      <c r="AO61" s="3">
        <v>1</v>
      </c>
      <c r="AP61" s="3"/>
      <c r="AQ61" s="3"/>
      <c r="AR61" s="3"/>
      <c r="AS61" s="3"/>
      <c r="AU61" s="3" t="s">
        <v>30</v>
      </c>
      <c r="AV61" s="3">
        <v>0.96209843991507149</v>
      </c>
      <c r="AW61" s="3">
        <v>1</v>
      </c>
      <c r="AX61" s="3"/>
      <c r="AY61" s="3"/>
      <c r="AZ61" s="3"/>
      <c r="BB61" s="3" t="s">
        <v>30</v>
      </c>
      <c r="BC61" s="3">
        <v>0.96209843991507149</v>
      </c>
      <c r="BD61" s="3">
        <v>1</v>
      </c>
      <c r="BE61" s="3"/>
      <c r="BF61" s="3"/>
      <c r="BH61" s="3" t="s">
        <v>30</v>
      </c>
      <c r="BI61" s="3">
        <v>0.96209843991507149</v>
      </c>
      <c r="BJ61" s="3">
        <v>1</v>
      </c>
      <c r="BK61" s="3"/>
      <c r="BM61" s="3" t="s">
        <v>30</v>
      </c>
      <c r="BN61" s="3">
        <v>0.96474911491149284</v>
      </c>
      <c r="BO61" s="3">
        <v>1</v>
      </c>
      <c r="BP61" s="3"/>
    </row>
    <row r="62" spans="9:68" ht="15.75" thickBot="1" x14ac:dyDescent="0.3">
      <c r="I62" s="3" t="s">
        <v>35</v>
      </c>
      <c r="J62" s="3">
        <v>0.90465573375488817</v>
      </c>
      <c r="K62" s="3">
        <v>0.80221988119550902</v>
      </c>
      <c r="L62" s="3">
        <v>1</v>
      </c>
      <c r="M62" s="3"/>
      <c r="N62" s="3"/>
      <c r="O62" s="3"/>
      <c r="P62" s="3"/>
      <c r="Q62" s="3"/>
      <c r="R62" s="3"/>
      <c r="T62" s="3" t="s">
        <v>35</v>
      </c>
      <c r="U62" s="3">
        <v>0.90465573375488817</v>
      </c>
      <c r="V62" s="3">
        <v>0.80221988119550902</v>
      </c>
      <c r="W62" s="3">
        <v>1</v>
      </c>
      <c r="X62" s="3"/>
      <c r="Y62" s="3"/>
      <c r="Z62" s="3"/>
      <c r="AA62" s="3"/>
      <c r="AB62" s="3"/>
      <c r="AC62" s="84"/>
      <c r="AD62" s="3" t="s">
        <v>36</v>
      </c>
      <c r="AE62" s="3">
        <v>0.96555134058215586</v>
      </c>
      <c r="AF62" s="3">
        <v>0.98423899297584205</v>
      </c>
      <c r="AG62" s="3">
        <v>1</v>
      </c>
      <c r="AH62" s="3"/>
      <c r="AI62" s="3"/>
      <c r="AJ62" s="3"/>
      <c r="AK62" s="3"/>
      <c r="AL62" s="84"/>
      <c r="AM62" s="3" t="s">
        <v>37</v>
      </c>
      <c r="AN62" s="3">
        <v>0.60164681272217413</v>
      </c>
      <c r="AO62" s="3">
        <v>0.48841242505609211</v>
      </c>
      <c r="AP62" s="3">
        <v>1</v>
      </c>
      <c r="AQ62" s="3"/>
      <c r="AR62" s="3"/>
      <c r="AS62" s="3"/>
      <c r="AU62" s="3" t="s">
        <v>37</v>
      </c>
      <c r="AV62" s="3">
        <v>0.60164681272217413</v>
      </c>
      <c r="AW62" s="3">
        <v>0.48841242505609211</v>
      </c>
      <c r="AX62" s="3">
        <v>1</v>
      </c>
      <c r="AY62" s="3"/>
      <c r="AZ62" s="3"/>
      <c r="BB62" s="3" t="s">
        <v>37</v>
      </c>
      <c r="BC62" s="3">
        <v>0.60164681272217413</v>
      </c>
      <c r="BD62" s="3">
        <v>0.48841242505609211</v>
      </c>
      <c r="BE62" s="3">
        <v>1</v>
      </c>
      <c r="BF62" s="3"/>
      <c r="BH62" s="4" t="s">
        <v>37</v>
      </c>
      <c r="BI62" s="4">
        <v>0.60164681272217413</v>
      </c>
      <c r="BJ62" s="4">
        <v>0.48841242505609211</v>
      </c>
      <c r="BK62" s="4">
        <v>1</v>
      </c>
      <c r="BM62" s="4" t="s">
        <v>37</v>
      </c>
      <c r="BN62" s="4">
        <v>0.65290108191604623</v>
      </c>
      <c r="BO62" s="4">
        <v>0.51416247011307492</v>
      </c>
      <c r="BP62" s="4">
        <v>1</v>
      </c>
    </row>
    <row r="63" spans="9:68" ht="15.75" thickBot="1" x14ac:dyDescent="0.3">
      <c r="I63" s="3" t="s">
        <v>36</v>
      </c>
      <c r="J63" s="3">
        <v>0.96555134058215586</v>
      </c>
      <c r="K63" s="3">
        <v>0.98423899297584205</v>
      </c>
      <c r="L63" s="3">
        <v>0.80381101226859841</v>
      </c>
      <c r="M63" s="3">
        <v>1</v>
      </c>
      <c r="N63" s="3"/>
      <c r="O63" s="3"/>
      <c r="P63" s="3"/>
      <c r="Q63" s="3"/>
      <c r="R63" s="3"/>
      <c r="T63" s="3" t="s">
        <v>36</v>
      </c>
      <c r="U63" s="3">
        <v>0.96555134058215586</v>
      </c>
      <c r="V63" s="3">
        <v>0.98423899297584205</v>
      </c>
      <c r="W63" s="3">
        <v>0.80381101226859841</v>
      </c>
      <c r="X63" s="3">
        <v>1</v>
      </c>
      <c r="Y63" s="3"/>
      <c r="Z63" s="3"/>
      <c r="AA63" s="3"/>
      <c r="AB63" s="3"/>
      <c r="AC63" s="84"/>
      <c r="AD63" s="3" t="s">
        <v>37</v>
      </c>
      <c r="AE63" s="3">
        <v>0.60164681272217413</v>
      </c>
      <c r="AF63" s="3">
        <v>0.48841242505609211</v>
      </c>
      <c r="AG63" s="3">
        <v>0.4304900669104732</v>
      </c>
      <c r="AH63" s="3">
        <v>1</v>
      </c>
      <c r="AI63" s="3"/>
      <c r="AJ63" s="3"/>
      <c r="AK63" s="3"/>
      <c r="AL63" s="84"/>
      <c r="AM63" s="3" t="s">
        <v>38</v>
      </c>
      <c r="AN63" s="3">
        <v>0.99031782473341712</v>
      </c>
      <c r="AO63" s="3">
        <v>0.97676507425348935</v>
      </c>
      <c r="AP63" s="3">
        <v>0.55646090684922467</v>
      </c>
      <c r="AQ63" s="3">
        <v>1</v>
      </c>
      <c r="AR63" s="3"/>
      <c r="AS63" s="3"/>
      <c r="AU63" s="3" t="s">
        <v>38</v>
      </c>
      <c r="AV63" s="3">
        <v>0.99031782473341712</v>
      </c>
      <c r="AW63" s="3">
        <v>0.97676507425348935</v>
      </c>
      <c r="AX63" s="3">
        <v>0.55646090684922467</v>
      </c>
      <c r="AY63" s="3">
        <v>1</v>
      </c>
      <c r="AZ63" s="3"/>
      <c r="BB63" s="4" t="s">
        <v>41</v>
      </c>
      <c r="BC63" s="4">
        <v>0.82750010957373776</v>
      </c>
      <c r="BD63" s="4">
        <v>0.74489500285296906</v>
      </c>
      <c r="BE63" s="4">
        <v>0.677199204792299</v>
      </c>
      <c r="BF63" s="4">
        <v>1</v>
      </c>
    </row>
    <row r="64" spans="9:68" ht="15.75" thickBot="1" x14ac:dyDescent="0.3">
      <c r="I64" s="3" t="s">
        <v>37</v>
      </c>
      <c r="J64" s="3">
        <v>0.60164681272217413</v>
      </c>
      <c r="K64" s="3">
        <v>0.48841242505609211</v>
      </c>
      <c r="L64" s="3">
        <v>0.72418522935746144</v>
      </c>
      <c r="M64" s="3">
        <v>0.4304900669104732</v>
      </c>
      <c r="N64" s="3">
        <v>1</v>
      </c>
      <c r="O64" s="3"/>
      <c r="P64" s="3"/>
      <c r="Q64" s="3"/>
      <c r="R64" s="3"/>
      <c r="T64" s="3" t="s">
        <v>37</v>
      </c>
      <c r="U64" s="3">
        <v>0.60164681272217413</v>
      </c>
      <c r="V64" s="3">
        <v>0.48841242505609211</v>
      </c>
      <c r="W64" s="3">
        <v>0.72418522935746144</v>
      </c>
      <c r="X64" s="3">
        <v>0.4304900669104732</v>
      </c>
      <c r="Y64" s="3">
        <v>1</v>
      </c>
      <c r="Z64" s="3"/>
      <c r="AA64" s="3"/>
      <c r="AB64" s="3"/>
      <c r="AC64" s="84"/>
      <c r="AD64" s="3" t="s">
        <v>38</v>
      </c>
      <c r="AE64" s="3">
        <v>0.99031782473341712</v>
      </c>
      <c r="AF64" s="3">
        <v>0.97676507425348935</v>
      </c>
      <c r="AG64" s="3">
        <v>0.97810028730984855</v>
      </c>
      <c r="AH64" s="3">
        <v>0.55646090684922467</v>
      </c>
      <c r="AI64" s="3">
        <v>1</v>
      </c>
      <c r="AJ64" s="3"/>
      <c r="AK64" s="3"/>
      <c r="AL64" s="84"/>
      <c r="AM64" s="3" t="s">
        <v>39</v>
      </c>
      <c r="AN64" s="3">
        <v>0.81848676918597874</v>
      </c>
      <c r="AO64" s="3">
        <v>0.83590752364683318</v>
      </c>
      <c r="AP64" s="3">
        <v>0.46720676336840616</v>
      </c>
      <c r="AQ64" s="3">
        <v>0.85514561600689398</v>
      </c>
      <c r="AR64" s="3">
        <v>1</v>
      </c>
      <c r="AS64" s="3"/>
      <c r="AU64" s="4" t="s">
        <v>41</v>
      </c>
      <c r="AV64" s="4">
        <v>0.82750010957373776</v>
      </c>
      <c r="AW64" s="4">
        <v>0.74489500285296906</v>
      </c>
      <c r="AX64" s="4">
        <v>0.677199204792299</v>
      </c>
      <c r="AY64" s="4">
        <v>0.78547445932597915</v>
      </c>
      <c r="AZ64" s="4">
        <v>1</v>
      </c>
    </row>
    <row r="65" spans="9:45" ht="15.75" thickBot="1" x14ac:dyDescent="0.3">
      <c r="I65" s="3" t="s">
        <v>38</v>
      </c>
      <c r="J65" s="3">
        <v>0.99031782473341712</v>
      </c>
      <c r="K65" s="3">
        <v>0.97676507425348935</v>
      </c>
      <c r="L65" s="3">
        <v>0.88275865078489069</v>
      </c>
      <c r="M65" s="3">
        <v>0.97810028730984855</v>
      </c>
      <c r="N65" s="3">
        <v>0.55646090684922467</v>
      </c>
      <c r="O65" s="3">
        <v>1</v>
      </c>
      <c r="P65" s="3"/>
      <c r="Q65" s="3"/>
      <c r="R65" s="3"/>
      <c r="T65" s="3" t="s">
        <v>38</v>
      </c>
      <c r="U65" s="3">
        <v>0.99031782473341712</v>
      </c>
      <c r="V65" s="3">
        <v>0.97676507425348935</v>
      </c>
      <c r="W65" s="3">
        <v>0.88275865078489069</v>
      </c>
      <c r="X65" s="3">
        <v>0.97810028730984855</v>
      </c>
      <c r="Y65" s="3">
        <v>0.55646090684922467</v>
      </c>
      <c r="Z65" s="3">
        <v>1</v>
      </c>
      <c r="AA65" s="3"/>
      <c r="AB65" s="3"/>
      <c r="AC65" s="84"/>
      <c r="AD65" s="3" t="s">
        <v>39</v>
      </c>
      <c r="AE65" s="3">
        <v>0.81848676918597874</v>
      </c>
      <c r="AF65" s="3">
        <v>0.83590752364683318</v>
      </c>
      <c r="AG65" s="3">
        <v>0.81888040726466704</v>
      </c>
      <c r="AH65" s="3">
        <v>0.46720676336840616</v>
      </c>
      <c r="AI65" s="3">
        <v>0.85514561600689398</v>
      </c>
      <c r="AJ65" s="3">
        <v>1</v>
      </c>
      <c r="AK65" s="3"/>
      <c r="AL65" s="84"/>
      <c r="AM65" s="4" t="s">
        <v>41</v>
      </c>
      <c r="AN65" s="4">
        <v>0.82750010957373776</v>
      </c>
      <c r="AO65" s="4">
        <v>0.74489500285296906</v>
      </c>
      <c r="AP65" s="4">
        <v>0.677199204792299</v>
      </c>
      <c r="AQ65" s="4">
        <v>0.78547445932597915</v>
      </c>
      <c r="AR65" s="4">
        <v>0.6573778592182431</v>
      </c>
      <c r="AS65" s="4">
        <v>1</v>
      </c>
    </row>
    <row r="66" spans="9:45" ht="15.75" thickBot="1" x14ac:dyDescent="0.3">
      <c r="I66" s="3" t="s">
        <v>39</v>
      </c>
      <c r="J66" s="3">
        <v>0.81848676918597874</v>
      </c>
      <c r="K66" s="3">
        <v>0.83590752364683318</v>
      </c>
      <c r="L66" s="3">
        <v>0.76560296116124604</v>
      </c>
      <c r="M66" s="3">
        <v>0.81888040726466704</v>
      </c>
      <c r="N66" s="3">
        <v>0.46720676336840616</v>
      </c>
      <c r="O66" s="3">
        <v>0.85514561600689398</v>
      </c>
      <c r="P66" s="3">
        <v>1</v>
      </c>
      <c r="Q66" s="3"/>
      <c r="R66" s="3"/>
      <c r="T66" s="3" t="s">
        <v>39</v>
      </c>
      <c r="U66" s="3">
        <v>0.81848676918597874</v>
      </c>
      <c r="V66" s="3">
        <v>0.83590752364683318</v>
      </c>
      <c r="W66" s="3">
        <v>0.76560296116124604</v>
      </c>
      <c r="X66" s="3">
        <v>0.81888040726466704</v>
      </c>
      <c r="Y66" s="3">
        <v>0.46720676336840616</v>
      </c>
      <c r="Z66" s="3">
        <v>0.85514561600689398</v>
      </c>
      <c r="AA66" s="3">
        <v>1</v>
      </c>
      <c r="AB66" s="3"/>
      <c r="AC66" s="84"/>
      <c r="AD66" s="4" t="s">
        <v>41</v>
      </c>
      <c r="AE66" s="4">
        <v>0.82750010957373776</v>
      </c>
      <c r="AF66" s="4">
        <v>0.74489500285296906</v>
      </c>
      <c r="AG66" s="4">
        <v>0.7352978508420287</v>
      </c>
      <c r="AH66" s="4">
        <v>0.677199204792299</v>
      </c>
      <c r="AI66" s="4">
        <v>0.78547445932597915</v>
      </c>
      <c r="AJ66" s="4">
        <v>0.6573778592182431</v>
      </c>
      <c r="AK66" s="4">
        <v>1</v>
      </c>
      <c r="AL66" s="84"/>
      <c r="AM66" s="84"/>
    </row>
    <row r="67" spans="9:45" ht="15.75" thickBot="1" x14ac:dyDescent="0.3">
      <c r="I67" s="3" t="s">
        <v>40</v>
      </c>
      <c r="J67" s="3">
        <v>0.83585549841983275</v>
      </c>
      <c r="K67" s="3">
        <v>0.77591118331440578</v>
      </c>
      <c r="L67" s="3">
        <v>0.88353448765212195</v>
      </c>
      <c r="M67" s="3">
        <v>0.75789649100437617</v>
      </c>
      <c r="N67" s="3">
        <v>0.61988979325870042</v>
      </c>
      <c r="O67" s="3">
        <v>0.80779483233367777</v>
      </c>
      <c r="P67" s="3">
        <v>0.70991352082133419</v>
      </c>
      <c r="Q67" s="3">
        <v>1</v>
      </c>
      <c r="R67" s="3"/>
      <c r="T67" s="4" t="s">
        <v>41</v>
      </c>
      <c r="U67" s="4">
        <v>0.82750010957373776</v>
      </c>
      <c r="V67" s="4">
        <v>0.74489500285296906</v>
      </c>
      <c r="W67" s="4">
        <v>0.90403877789640108</v>
      </c>
      <c r="X67" s="4">
        <v>0.7352978508420287</v>
      </c>
      <c r="Y67" s="4">
        <v>0.677199204792299</v>
      </c>
      <c r="Z67" s="4">
        <v>0.78547445932597915</v>
      </c>
      <c r="AA67" s="4">
        <v>0.6573778592182431</v>
      </c>
      <c r="AB67" s="4">
        <v>1</v>
      </c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</row>
    <row r="68" spans="9:45" ht="15.75" thickBot="1" x14ac:dyDescent="0.3">
      <c r="I68" s="4" t="s">
        <v>41</v>
      </c>
      <c r="J68" s="4">
        <v>0.82750010957373776</v>
      </c>
      <c r="K68" s="4">
        <v>0.74489500285296906</v>
      </c>
      <c r="L68" s="4">
        <v>0.90403877789640108</v>
      </c>
      <c r="M68" s="4">
        <v>0.7352978508420287</v>
      </c>
      <c r="N68" s="4">
        <v>0.677199204792299</v>
      </c>
      <c r="O68" s="4">
        <v>0.78547445932597915</v>
      </c>
      <c r="P68" s="4">
        <v>0.6573778592182431</v>
      </c>
      <c r="Q68" s="4">
        <v>0.96712630094304197</v>
      </c>
      <c r="R68" s="4">
        <v>1</v>
      </c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</row>
    <row r="69" spans="9:45" x14ac:dyDescent="0.25">
      <c r="AC69" s="84"/>
      <c r="AD69" s="24"/>
      <c r="AE69" s="24"/>
      <c r="AF69" s="24"/>
      <c r="AG69" s="24"/>
      <c r="AH69" s="24"/>
      <c r="AI69" s="24"/>
      <c r="AJ69" s="24"/>
      <c r="AK69" s="24"/>
      <c r="AL69" s="24"/>
      <c r="AM69" s="84"/>
    </row>
    <row r="70" spans="9:45" x14ac:dyDescent="0.25">
      <c r="AC70" s="84"/>
      <c r="AD70" s="24"/>
      <c r="AE70" s="24"/>
      <c r="AF70" s="24"/>
      <c r="AG70" s="24"/>
      <c r="AH70" s="24"/>
      <c r="AI70" s="24"/>
      <c r="AJ70" s="24"/>
      <c r="AK70" s="24"/>
      <c r="AL70" s="24"/>
      <c r="AM70" s="84"/>
    </row>
    <row r="71" spans="9:45" x14ac:dyDescent="0.25">
      <c r="AC71" s="84"/>
      <c r="AD71" s="24"/>
      <c r="AE71" s="24"/>
      <c r="AF71" s="24"/>
      <c r="AG71" s="24"/>
      <c r="AH71" s="24"/>
      <c r="AI71" s="24"/>
      <c r="AJ71" s="24"/>
      <c r="AK71" s="24"/>
      <c r="AL71" s="24"/>
      <c r="AM71" s="84"/>
    </row>
    <row r="72" spans="9:45" x14ac:dyDescent="0.25">
      <c r="AC72" s="84"/>
      <c r="AD72" s="24"/>
      <c r="AE72" s="24"/>
      <c r="AF72" s="24"/>
      <c r="AG72" s="24"/>
      <c r="AH72" s="24"/>
      <c r="AI72" s="24"/>
      <c r="AJ72" s="24"/>
      <c r="AK72" s="24"/>
      <c r="AL72" s="24"/>
      <c r="AM72" s="84"/>
    </row>
    <row r="73" spans="9:45" x14ac:dyDescent="0.25">
      <c r="AC73" s="84"/>
      <c r="AD73" s="24"/>
      <c r="AE73" s="24"/>
      <c r="AF73" s="24"/>
      <c r="AG73" s="24"/>
      <c r="AH73" s="24"/>
      <c r="AI73" s="24"/>
      <c r="AJ73" s="24"/>
      <c r="AK73" s="24"/>
      <c r="AL73" s="24"/>
      <c r="AM73" s="84"/>
    </row>
    <row r="74" spans="9:45" x14ac:dyDescent="0.25">
      <c r="I74" s="300" t="s">
        <v>77</v>
      </c>
      <c r="J74" s="300"/>
      <c r="K74" s="300"/>
      <c r="L74" s="300"/>
      <c r="M74" s="300"/>
      <c r="O74" s="300" t="s">
        <v>118</v>
      </c>
      <c r="P74" s="300"/>
      <c r="Q74" s="300"/>
      <c r="R74" s="300"/>
      <c r="S74" s="24"/>
      <c r="T74" s="300" t="s">
        <v>117</v>
      </c>
      <c r="U74" s="300"/>
      <c r="V74" s="300"/>
      <c r="W74" s="300"/>
      <c r="Y74" s="300" t="s">
        <v>116</v>
      </c>
      <c r="Z74" s="300"/>
      <c r="AA74" s="300"/>
      <c r="AB74" s="300"/>
      <c r="AC74" s="84"/>
      <c r="AD74" s="24"/>
      <c r="AE74" s="24"/>
      <c r="AF74" s="24"/>
      <c r="AG74" s="24"/>
      <c r="AH74" s="24"/>
      <c r="AI74" s="24"/>
      <c r="AJ74" s="24"/>
      <c r="AK74" s="24"/>
      <c r="AL74" s="24"/>
      <c r="AM74" s="84"/>
    </row>
    <row r="75" spans="9:45" ht="15.75" thickBot="1" x14ac:dyDescent="0.3">
      <c r="AC75" s="84"/>
      <c r="AD75" s="24"/>
      <c r="AE75" s="24"/>
      <c r="AF75" s="24"/>
      <c r="AG75" s="24"/>
      <c r="AH75" s="24"/>
      <c r="AI75" s="24"/>
      <c r="AJ75" s="24"/>
      <c r="AK75" s="24"/>
      <c r="AL75" s="24"/>
      <c r="AM75" s="84"/>
    </row>
    <row r="76" spans="9:45" ht="18" x14ac:dyDescent="0.25">
      <c r="I76" s="83"/>
      <c r="J76" s="82" t="s">
        <v>83</v>
      </c>
      <c r="K76" s="82" t="s">
        <v>81</v>
      </c>
      <c r="L76" s="82" t="s">
        <v>82</v>
      </c>
      <c r="M76" s="81" t="s">
        <v>94</v>
      </c>
      <c r="O76" s="83"/>
      <c r="P76" s="82" t="s">
        <v>83</v>
      </c>
      <c r="Q76" s="82" t="s">
        <v>81</v>
      </c>
      <c r="R76" s="81" t="s">
        <v>82</v>
      </c>
      <c r="T76" s="83"/>
      <c r="U76" s="82" t="s">
        <v>83</v>
      </c>
      <c r="V76" s="82" t="s">
        <v>81</v>
      </c>
      <c r="W76" s="81" t="s">
        <v>82</v>
      </c>
      <c r="Y76" s="83"/>
      <c r="Z76" s="82" t="s">
        <v>83</v>
      </c>
      <c r="AA76" s="82" t="s">
        <v>81</v>
      </c>
      <c r="AB76" s="81" t="s">
        <v>82</v>
      </c>
      <c r="AC76" s="84"/>
      <c r="AD76" s="24"/>
      <c r="AE76" s="24"/>
      <c r="AF76" s="24"/>
      <c r="AG76" s="24"/>
      <c r="AH76" s="24"/>
      <c r="AI76" s="24"/>
      <c r="AJ76" s="24"/>
      <c r="AK76" s="24"/>
      <c r="AL76" s="24"/>
      <c r="AM76" s="84"/>
    </row>
    <row r="77" spans="9:45" x14ac:dyDescent="0.25">
      <c r="I77" s="80">
        <v>1</v>
      </c>
      <c r="J77" s="48">
        <v>638450.6</v>
      </c>
      <c r="K77" s="48">
        <v>87211.83</v>
      </c>
      <c r="L77" s="48">
        <v>328497.90000000002</v>
      </c>
      <c r="M77" s="54">
        <v>1393.3</v>
      </c>
      <c r="O77" s="80">
        <v>1</v>
      </c>
      <c r="P77" s="48">
        <v>638450.6</v>
      </c>
      <c r="Q77" s="48">
        <v>87211.83</v>
      </c>
      <c r="R77" s="54">
        <v>328497.90000000002</v>
      </c>
      <c r="T77" s="80">
        <v>1</v>
      </c>
      <c r="U77" s="48">
        <v>638450.6</v>
      </c>
      <c r="V77" s="48">
        <v>87211.83</v>
      </c>
      <c r="W77" s="54">
        <v>328497.90000000002</v>
      </c>
      <c r="Y77" s="80">
        <v>1</v>
      </c>
      <c r="Z77" s="48">
        <v>638450.6</v>
      </c>
      <c r="AA77" s="48">
        <v>87211.83</v>
      </c>
      <c r="AB77" s="54">
        <v>328497.90000000002</v>
      </c>
      <c r="AC77" s="84"/>
      <c r="AD77" s="24"/>
      <c r="AE77" s="24"/>
      <c r="AF77" s="24"/>
      <c r="AG77" s="24"/>
      <c r="AH77" s="24"/>
      <c r="AI77" s="24"/>
      <c r="AJ77" s="24"/>
      <c r="AK77" s="24"/>
      <c r="AL77" s="24"/>
      <c r="AM77" s="84"/>
    </row>
    <row r="78" spans="9:45" x14ac:dyDescent="0.25">
      <c r="I78" s="80">
        <v>2</v>
      </c>
      <c r="J78" s="48">
        <v>789466.92</v>
      </c>
      <c r="K78" s="48">
        <v>119302.33</v>
      </c>
      <c r="L78" s="48">
        <v>695059.8</v>
      </c>
      <c r="M78" s="54">
        <v>1807.8</v>
      </c>
      <c r="O78" s="80">
        <v>2</v>
      </c>
      <c r="P78" s="48">
        <v>789466.92</v>
      </c>
      <c r="Q78" s="48">
        <v>119302.33</v>
      </c>
      <c r="R78" s="54">
        <v>695059.8</v>
      </c>
      <c r="T78" s="80">
        <v>2</v>
      </c>
      <c r="U78" s="48">
        <v>789466.92</v>
      </c>
      <c r="V78" s="48">
        <v>119302.33</v>
      </c>
      <c r="W78" s="54">
        <v>695059.8</v>
      </c>
      <c r="Y78" s="80">
        <v>2</v>
      </c>
      <c r="Z78" s="48">
        <v>789466.92</v>
      </c>
      <c r="AA78" s="48">
        <v>119302.33</v>
      </c>
      <c r="AB78" s="54">
        <v>695059.8</v>
      </c>
      <c r="AC78" s="84"/>
      <c r="AD78" s="24"/>
      <c r="AE78" s="24"/>
      <c r="AF78" s="24"/>
      <c r="AG78" s="24"/>
      <c r="AH78" s="24"/>
      <c r="AI78" s="24"/>
      <c r="AJ78" s="24"/>
      <c r="AK78" s="24"/>
      <c r="AL78" s="24"/>
      <c r="AM78" s="84"/>
    </row>
    <row r="79" spans="9:45" x14ac:dyDescent="0.25">
      <c r="I79" s="80">
        <v>3</v>
      </c>
      <c r="J79" s="48">
        <v>962057</v>
      </c>
      <c r="K79" s="48">
        <v>156215</v>
      </c>
      <c r="L79" s="48">
        <v>1159034</v>
      </c>
      <c r="M79" s="54">
        <v>2185</v>
      </c>
      <c r="O79" s="80">
        <v>3</v>
      </c>
      <c r="P79" s="48">
        <v>962057</v>
      </c>
      <c r="Q79" s="48">
        <v>156215</v>
      </c>
      <c r="R79" s="54">
        <v>1159034</v>
      </c>
      <c r="T79" s="80">
        <v>3</v>
      </c>
      <c r="U79" s="48">
        <v>962057</v>
      </c>
      <c r="V79" s="48">
        <v>156215</v>
      </c>
      <c r="W79" s="54">
        <v>1159034</v>
      </c>
      <c r="Y79" s="80">
        <v>3</v>
      </c>
      <c r="Z79" s="48">
        <v>962057</v>
      </c>
      <c r="AA79" s="48">
        <v>156215</v>
      </c>
      <c r="AB79" s="54">
        <v>1159034</v>
      </c>
      <c r="AC79" s="84"/>
      <c r="AD79" s="24"/>
      <c r="AE79" s="24"/>
      <c r="AF79" s="24"/>
      <c r="AG79" s="24"/>
      <c r="AH79" s="24"/>
      <c r="AI79" s="24"/>
      <c r="AJ79" s="24"/>
      <c r="AK79" s="24"/>
      <c r="AL79" s="24"/>
      <c r="AM79" s="84"/>
    </row>
    <row r="80" spans="9:45" x14ac:dyDescent="0.25">
      <c r="I80" s="80">
        <v>4</v>
      </c>
      <c r="J80" s="48">
        <v>1393532.2</v>
      </c>
      <c r="K80" s="48">
        <v>173839</v>
      </c>
      <c r="L80" s="48">
        <v>1370182.8</v>
      </c>
      <c r="M80" s="54">
        <v>2385.2600000000002</v>
      </c>
      <c r="O80" s="80">
        <v>4</v>
      </c>
      <c r="P80" s="48">
        <v>1393532.2</v>
      </c>
      <c r="Q80" s="48">
        <v>173839</v>
      </c>
      <c r="R80" s="54">
        <v>1370182.8</v>
      </c>
      <c r="T80" s="80">
        <v>4</v>
      </c>
      <c r="U80" s="48">
        <v>1393532.2</v>
      </c>
      <c r="V80" s="48">
        <v>173839</v>
      </c>
      <c r="W80" s="54">
        <v>1370182.8</v>
      </c>
      <c r="Y80" s="80">
        <v>4</v>
      </c>
      <c r="Z80" s="48">
        <v>1393532.2</v>
      </c>
      <c r="AA80" s="48">
        <v>173839</v>
      </c>
      <c r="AB80" s="54">
        <v>1370182.8</v>
      </c>
      <c r="AC80" s="84"/>
      <c r="AD80" s="24"/>
      <c r="AE80" s="24"/>
      <c r="AF80" s="24"/>
      <c r="AG80" s="24"/>
      <c r="AH80" s="24"/>
      <c r="AI80" s="24"/>
      <c r="AJ80" s="24"/>
      <c r="AK80" s="24"/>
      <c r="AL80" s="24"/>
      <c r="AM80" s="84"/>
    </row>
    <row r="81" spans="9:39" x14ac:dyDescent="0.25">
      <c r="I81" s="80">
        <v>5</v>
      </c>
      <c r="J81" s="48">
        <v>1771073</v>
      </c>
      <c r="K81" s="48">
        <v>220396</v>
      </c>
      <c r="L81" s="48">
        <v>1767476.7</v>
      </c>
      <c r="M81" s="54">
        <v>2918.55</v>
      </c>
      <c r="O81" s="80">
        <v>5</v>
      </c>
      <c r="P81" s="48">
        <v>1771073</v>
      </c>
      <c r="Q81" s="48">
        <v>220396</v>
      </c>
      <c r="R81" s="54">
        <v>1767476.7</v>
      </c>
      <c r="T81" s="80">
        <v>5</v>
      </c>
      <c r="U81" s="48">
        <v>1771073</v>
      </c>
      <c r="V81" s="48">
        <v>220396</v>
      </c>
      <c r="W81" s="54">
        <v>1767476.7</v>
      </c>
      <c r="Y81" s="80">
        <v>5</v>
      </c>
      <c r="Z81" s="48">
        <v>1771073</v>
      </c>
      <c r="AA81" s="48">
        <v>220396</v>
      </c>
      <c r="AB81" s="54">
        <v>1767476.7</v>
      </c>
      <c r="AC81" s="84"/>
      <c r="AD81" s="24"/>
      <c r="AE81" s="24"/>
      <c r="AF81" s="24"/>
      <c r="AG81" s="24"/>
      <c r="AH81" s="24"/>
      <c r="AI81" s="24"/>
      <c r="AJ81" s="24"/>
      <c r="AK81" s="24"/>
      <c r="AL81" s="24"/>
      <c r="AM81" s="84"/>
    </row>
    <row r="82" spans="9:39" x14ac:dyDescent="0.25">
      <c r="I82" s="80">
        <v>6</v>
      </c>
      <c r="J82" s="48">
        <v>2148613.7999999998</v>
      </c>
      <c r="K82" s="48">
        <v>269588</v>
      </c>
      <c r="L82" s="48">
        <v>2188231.5</v>
      </c>
      <c r="M82" s="54">
        <v>3208.02</v>
      </c>
      <c r="O82" s="80">
        <v>6</v>
      </c>
      <c r="P82" s="48">
        <v>2148613.7999999998</v>
      </c>
      <c r="Q82" s="48">
        <v>269588</v>
      </c>
      <c r="R82" s="54">
        <v>2188231.5</v>
      </c>
      <c r="T82" s="80">
        <v>6</v>
      </c>
      <c r="U82" s="48">
        <v>2148613.7999999998</v>
      </c>
      <c r="V82" s="48">
        <v>269588</v>
      </c>
      <c r="W82" s="54">
        <v>2188231.5</v>
      </c>
      <c r="Y82" s="80">
        <v>6</v>
      </c>
      <c r="Z82" s="48">
        <v>2148613.7999999998</v>
      </c>
      <c r="AA82" s="48">
        <v>269588</v>
      </c>
      <c r="AB82" s="54">
        <v>2188231.5</v>
      </c>
      <c r="AC82" s="84"/>
      <c r="AD82" s="24"/>
      <c r="AE82" s="24"/>
      <c r="AF82" s="24"/>
      <c r="AG82" s="24"/>
      <c r="AH82" s="24"/>
      <c r="AI82" s="24"/>
      <c r="AJ82" s="24"/>
      <c r="AK82" s="24"/>
      <c r="AL82" s="24"/>
      <c r="AM82" s="84"/>
    </row>
    <row r="83" spans="9:39" x14ac:dyDescent="0.25">
      <c r="I83" s="80">
        <v>7</v>
      </c>
      <c r="J83" s="48">
        <v>2526154.6</v>
      </c>
      <c r="K83" s="48">
        <v>358531</v>
      </c>
      <c r="L83" s="48">
        <v>2853272.4</v>
      </c>
      <c r="M83" s="54">
        <v>3703.57</v>
      </c>
      <c r="O83" s="80">
        <v>7</v>
      </c>
      <c r="P83" s="48">
        <v>2526154.6</v>
      </c>
      <c r="Q83" s="48">
        <v>358531</v>
      </c>
      <c r="R83" s="54">
        <v>2853272.4</v>
      </c>
      <c r="T83" s="80">
        <v>7</v>
      </c>
      <c r="U83" s="48">
        <v>2526154.6</v>
      </c>
      <c r="V83" s="48">
        <v>358531</v>
      </c>
      <c r="W83" s="54">
        <v>2853272.4</v>
      </c>
      <c r="Y83" s="80">
        <v>7</v>
      </c>
      <c r="Z83" s="48">
        <v>2526154.6</v>
      </c>
      <c r="AA83" s="48">
        <v>358531</v>
      </c>
      <c r="AB83" s="54">
        <v>2853272.4</v>
      </c>
      <c r="AC83" s="84"/>
      <c r="AD83" s="24"/>
      <c r="AE83" s="24"/>
      <c r="AF83" s="24"/>
      <c r="AG83" s="24"/>
      <c r="AH83" s="24"/>
      <c r="AI83" s="24"/>
      <c r="AJ83" s="24"/>
      <c r="AK83" s="24"/>
      <c r="AL83" s="24"/>
      <c r="AM83" s="84"/>
    </row>
    <row r="84" spans="9:39" x14ac:dyDescent="0.25">
      <c r="I84" s="80">
        <v>8</v>
      </c>
      <c r="J84" s="48">
        <v>3119433</v>
      </c>
      <c r="K84" s="48">
        <v>456025</v>
      </c>
      <c r="L84" s="48">
        <v>4135154.6</v>
      </c>
      <c r="M84" s="54">
        <v>4171.8</v>
      </c>
      <c r="O84" s="80">
        <v>8</v>
      </c>
      <c r="P84" s="48">
        <v>3119433</v>
      </c>
      <c r="Q84" s="48">
        <v>456025</v>
      </c>
      <c r="R84" s="54">
        <v>4135154.6</v>
      </c>
      <c r="T84" s="80">
        <v>8</v>
      </c>
      <c r="U84" s="48">
        <v>3119433</v>
      </c>
      <c r="V84" s="48">
        <v>456025</v>
      </c>
      <c r="W84" s="54">
        <v>4135154.6</v>
      </c>
      <c r="Y84" s="80">
        <v>8</v>
      </c>
      <c r="Z84" s="48">
        <v>3119433</v>
      </c>
      <c r="AA84" s="48">
        <v>456025</v>
      </c>
      <c r="AB84" s="54">
        <v>4135154.6</v>
      </c>
      <c r="AC84" s="84"/>
      <c r="AD84" s="24"/>
      <c r="AE84" s="24"/>
      <c r="AF84" s="24"/>
      <c r="AG84" s="24"/>
      <c r="AH84" s="24"/>
      <c r="AI84" s="24"/>
      <c r="AJ84" s="24"/>
      <c r="AK84" s="24"/>
      <c r="AL84" s="24"/>
      <c r="AM84" s="84"/>
    </row>
    <row r="85" spans="9:39" x14ac:dyDescent="0.25">
      <c r="I85" s="80">
        <v>9</v>
      </c>
      <c r="J85" s="48">
        <v>3731494</v>
      </c>
      <c r="K85" s="48">
        <v>590162</v>
      </c>
      <c r="L85" s="48">
        <v>5260232.8</v>
      </c>
      <c r="M85" s="54">
        <v>5121</v>
      </c>
      <c r="O85" s="80">
        <v>9</v>
      </c>
      <c r="P85" s="48">
        <v>3731494</v>
      </c>
      <c r="Q85" s="48">
        <v>590162</v>
      </c>
      <c r="R85" s="54">
        <v>5260232.8</v>
      </c>
      <c r="T85" s="80">
        <v>9</v>
      </c>
      <c r="U85" s="48">
        <v>3731494</v>
      </c>
      <c r="V85" s="48">
        <v>590162</v>
      </c>
      <c r="W85" s="54">
        <v>5260232.8</v>
      </c>
      <c r="Y85" s="80">
        <v>9</v>
      </c>
      <c r="Z85" s="48">
        <v>3731494</v>
      </c>
      <c r="AA85" s="48">
        <v>590162</v>
      </c>
      <c r="AB85" s="54">
        <v>5260232.8</v>
      </c>
      <c r="AC85" s="84"/>
      <c r="AD85" s="24"/>
      <c r="AE85" s="24"/>
      <c r="AF85" s="24"/>
      <c r="AG85" s="24"/>
      <c r="AH85" s="24"/>
      <c r="AI85" s="24"/>
      <c r="AJ85" s="24"/>
      <c r="AK85" s="24"/>
      <c r="AL85" s="24"/>
      <c r="AM85" s="84"/>
    </row>
    <row r="86" spans="9:39" x14ac:dyDescent="0.25">
      <c r="I86" s="80">
        <v>10</v>
      </c>
      <c r="J86" s="48">
        <v>4453175</v>
      </c>
      <c r="K86" s="48">
        <v>775682</v>
      </c>
      <c r="L86" s="48">
        <v>6696259.0999999996</v>
      </c>
      <c r="M86" s="54">
        <v>5855</v>
      </c>
      <c r="O86" s="80">
        <v>10</v>
      </c>
      <c r="P86" s="48">
        <v>4453175</v>
      </c>
      <c r="Q86" s="48">
        <v>775682</v>
      </c>
      <c r="R86" s="54">
        <v>6696259.0999999996</v>
      </c>
      <c r="T86" s="80">
        <v>10</v>
      </c>
      <c r="U86" s="48">
        <v>4453175</v>
      </c>
      <c r="V86" s="48">
        <v>775682</v>
      </c>
      <c r="W86" s="54">
        <v>6696259.0999999996</v>
      </c>
      <c r="Y86" s="80">
        <v>10</v>
      </c>
      <c r="Z86" s="48">
        <v>4453175</v>
      </c>
      <c r="AA86" s="48">
        <v>775682</v>
      </c>
      <c r="AB86" s="54">
        <v>6696259.0999999996</v>
      </c>
      <c r="AC86" s="84"/>
      <c r="AD86" s="24"/>
      <c r="AE86" s="24"/>
      <c r="AF86" s="24"/>
      <c r="AG86" s="24"/>
      <c r="AH86" s="24"/>
      <c r="AI86" s="24"/>
      <c r="AJ86" s="24"/>
      <c r="AK86" s="24"/>
      <c r="AL86" s="24"/>
      <c r="AM86" s="84"/>
    </row>
    <row r="87" spans="9:39" x14ac:dyDescent="0.25">
      <c r="I87" s="80">
        <v>11</v>
      </c>
      <c r="J87" s="48">
        <v>4305879</v>
      </c>
      <c r="K87" s="48">
        <v>962468</v>
      </c>
      <c r="L87" s="48">
        <v>8248652</v>
      </c>
      <c r="M87" s="54">
        <v>6648</v>
      </c>
      <c r="O87" s="80">
        <v>11</v>
      </c>
      <c r="P87" s="48">
        <v>4305879</v>
      </c>
      <c r="Q87" s="48">
        <v>962468</v>
      </c>
      <c r="R87" s="54">
        <v>8248652</v>
      </c>
      <c r="T87" s="80">
        <v>11</v>
      </c>
      <c r="U87" s="48">
        <v>5449048</v>
      </c>
      <c r="V87" s="48">
        <v>742422</v>
      </c>
      <c r="W87" s="54">
        <v>7126972.4000000004</v>
      </c>
      <c r="Y87" s="80">
        <v>11</v>
      </c>
      <c r="Z87" s="48">
        <v>5449048</v>
      </c>
      <c r="AA87" s="48">
        <v>742422</v>
      </c>
      <c r="AB87" s="54">
        <v>7126972.4000000004</v>
      </c>
      <c r="AC87" s="84"/>
      <c r="AD87" s="24"/>
      <c r="AE87" s="24"/>
      <c r="AF87" s="24"/>
      <c r="AG87" s="24"/>
      <c r="AH87" s="24"/>
      <c r="AI87" s="24"/>
      <c r="AJ87" s="24"/>
      <c r="AK87" s="24"/>
      <c r="AL87" s="24"/>
      <c r="AM87" s="84"/>
    </row>
    <row r="88" spans="9:39" x14ac:dyDescent="0.25">
      <c r="I88" s="80">
        <v>12</v>
      </c>
      <c r="J88" s="48">
        <v>5449048</v>
      </c>
      <c r="K88" s="48">
        <v>742422</v>
      </c>
      <c r="L88" s="48">
        <v>7126972.4000000004</v>
      </c>
      <c r="M88" s="54">
        <v>7406</v>
      </c>
      <c r="O88" s="80">
        <v>12</v>
      </c>
      <c r="P88" s="48">
        <v>5449048</v>
      </c>
      <c r="Q88" s="48">
        <v>742422</v>
      </c>
      <c r="R88" s="54">
        <v>7126972.4000000004</v>
      </c>
      <c r="T88" s="80">
        <v>12</v>
      </c>
      <c r="U88" s="48">
        <v>6058819</v>
      </c>
      <c r="V88" s="48">
        <v>1163529.7</v>
      </c>
      <c r="W88" s="54">
        <v>8375863.7999999998</v>
      </c>
      <c r="Y88" s="80">
        <v>12</v>
      </c>
      <c r="Z88" s="48">
        <v>6058819</v>
      </c>
      <c r="AA88" s="48">
        <v>1163529.7</v>
      </c>
      <c r="AB88" s="54">
        <v>8375863.7999999998</v>
      </c>
      <c r="AC88" s="84"/>
      <c r="AD88" s="24"/>
      <c r="AE88" s="24"/>
      <c r="AF88" s="24"/>
      <c r="AG88" s="24"/>
      <c r="AH88" s="24"/>
      <c r="AI88" s="24"/>
      <c r="AJ88" s="24"/>
      <c r="AK88" s="24"/>
      <c r="AL88" s="24"/>
      <c r="AM88" s="84"/>
    </row>
    <row r="89" spans="9:39" x14ac:dyDescent="0.25">
      <c r="I89" s="80">
        <v>13</v>
      </c>
      <c r="J89" s="48">
        <v>6058819</v>
      </c>
      <c r="K89" s="48">
        <v>1163529.7</v>
      </c>
      <c r="L89" s="48">
        <v>8375863.7999999998</v>
      </c>
      <c r="M89" s="54">
        <v>8656</v>
      </c>
      <c r="O89" s="80">
        <v>13</v>
      </c>
      <c r="P89" s="48">
        <v>6058819</v>
      </c>
      <c r="Q89" s="48">
        <v>1163529.7</v>
      </c>
      <c r="R89" s="54">
        <v>8375863.7999999998</v>
      </c>
      <c r="T89" s="80">
        <v>13</v>
      </c>
      <c r="U89" s="48">
        <v>6573744</v>
      </c>
      <c r="V89" s="48">
        <v>1388120.48</v>
      </c>
      <c r="W89" s="54">
        <v>9948772.8000000007</v>
      </c>
      <c r="Y89" s="80">
        <v>13</v>
      </c>
      <c r="Z89" s="48">
        <v>6573744</v>
      </c>
      <c r="AA89" s="48">
        <v>1388120.48</v>
      </c>
      <c r="AB89" s="54">
        <v>9948772.8000000007</v>
      </c>
      <c r="AC89" s="84"/>
      <c r="AD89" s="24"/>
      <c r="AE89" s="24"/>
      <c r="AF89" s="24"/>
      <c r="AG89" s="24"/>
      <c r="AH89" s="24"/>
      <c r="AI89" s="24"/>
      <c r="AJ89" s="24"/>
      <c r="AK89" s="24"/>
      <c r="AL89" s="24"/>
      <c r="AM89" s="84"/>
    </row>
    <row r="90" spans="9:39" x14ac:dyDescent="0.25">
      <c r="I90" s="80">
        <v>14</v>
      </c>
      <c r="J90" s="48">
        <v>6573744</v>
      </c>
      <c r="K90" s="48">
        <v>1388120.48</v>
      </c>
      <c r="L90" s="48">
        <v>9948772.8000000007</v>
      </c>
      <c r="M90" s="54">
        <v>9128</v>
      </c>
      <c r="O90" s="80">
        <v>14</v>
      </c>
      <c r="P90" s="48">
        <v>6573744</v>
      </c>
      <c r="Q90" s="48">
        <v>1388120.48</v>
      </c>
      <c r="R90" s="54">
        <v>9948772.8000000007</v>
      </c>
      <c r="T90" s="80">
        <v>14</v>
      </c>
      <c r="U90" s="48">
        <v>6998475</v>
      </c>
      <c r="V90" s="48">
        <v>1584637.4</v>
      </c>
      <c r="W90" s="54">
        <v>10666870.5</v>
      </c>
      <c r="Y90" s="80">
        <v>14</v>
      </c>
      <c r="Z90" s="48">
        <v>6998475</v>
      </c>
      <c r="AA90" s="48">
        <v>1584637.4</v>
      </c>
      <c r="AB90" s="54">
        <v>10666870.5</v>
      </c>
      <c r="AC90" s="84"/>
      <c r="AD90" s="24"/>
      <c r="AE90" s="24"/>
      <c r="AF90" s="24"/>
      <c r="AG90" s="24"/>
      <c r="AH90" s="24"/>
      <c r="AI90" s="24"/>
      <c r="AJ90" s="24"/>
      <c r="AK90" s="24"/>
      <c r="AL90" s="24"/>
      <c r="AM90" s="84"/>
    </row>
    <row r="91" spans="9:39" x14ac:dyDescent="0.25">
      <c r="I91" s="80">
        <v>15</v>
      </c>
      <c r="J91" s="48">
        <v>6998475</v>
      </c>
      <c r="K91" s="48">
        <v>1584637.4</v>
      </c>
      <c r="L91" s="48">
        <v>10666870.5</v>
      </c>
      <c r="M91" s="54">
        <v>9747</v>
      </c>
      <c r="O91" s="80">
        <v>15</v>
      </c>
      <c r="P91" s="48">
        <v>6998475</v>
      </c>
      <c r="Q91" s="48">
        <v>1584637.4</v>
      </c>
      <c r="R91" s="54">
        <v>10666870.5</v>
      </c>
      <c r="T91" s="80">
        <v>15</v>
      </c>
      <c r="U91" s="48">
        <v>7930101</v>
      </c>
      <c r="V91" s="48">
        <v>1781154.33</v>
      </c>
      <c r="W91" s="54">
        <v>11814897.4</v>
      </c>
      <c r="Y91" s="80">
        <v>15</v>
      </c>
      <c r="Z91" s="48">
        <v>7930101</v>
      </c>
      <c r="AA91" s="48">
        <v>1781154.33</v>
      </c>
      <c r="AB91" s="54">
        <v>11814897.4</v>
      </c>
      <c r="AC91" s="84"/>
      <c r="AD91" s="24"/>
      <c r="AE91" s="24"/>
      <c r="AF91" s="24"/>
      <c r="AG91" s="24"/>
      <c r="AH91" s="24"/>
      <c r="AI91" s="24"/>
      <c r="AJ91" s="24"/>
      <c r="AK91" s="24"/>
      <c r="AL91" s="24"/>
      <c r="AM91" s="84"/>
    </row>
    <row r="92" spans="9:39" x14ac:dyDescent="0.25">
      <c r="I92" s="80">
        <v>16</v>
      </c>
      <c r="J92" s="48">
        <v>7930101</v>
      </c>
      <c r="K92" s="48">
        <v>1781154.33</v>
      </c>
      <c r="L92" s="48">
        <v>11814897.4</v>
      </c>
      <c r="M92" s="54">
        <v>10965</v>
      </c>
      <c r="O92" s="80">
        <v>16</v>
      </c>
      <c r="P92" s="48">
        <v>7930101</v>
      </c>
      <c r="Q92" s="48">
        <v>1781154.33</v>
      </c>
      <c r="R92" s="54">
        <v>11814897.4</v>
      </c>
      <c r="T92" s="80">
        <v>16</v>
      </c>
      <c r="U92" s="48">
        <v>8089881</v>
      </c>
      <c r="V92" s="48">
        <v>1977671.26</v>
      </c>
      <c r="W92" s="54">
        <v>12779525.699999999</v>
      </c>
      <c r="Y92" s="80">
        <v>16</v>
      </c>
      <c r="Z92" s="48">
        <v>8089881</v>
      </c>
      <c r="AA92" s="48">
        <v>1977671.26</v>
      </c>
      <c r="AB92" s="54">
        <v>12779525.699999999</v>
      </c>
      <c r="AC92" s="84"/>
      <c r="AD92" s="24"/>
      <c r="AE92" s="24"/>
      <c r="AF92" s="24"/>
      <c r="AG92" s="24"/>
      <c r="AH92" s="24"/>
      <c r="AI92" s="24"/>
      <c r="AJ92" s="24"/>
      <c r="AK92" s="24"/>
      <c r="AL92" s="24"/>
      <c r="AM92" s="84"/>
    </row>
    <row r="93" spans="9:39" x14ac:dyDescent="0.25">
      <c r="I93" s="80">
        <v>17</v>
      </c>
      <c r="J93" s="48">
        <v>8089881</v>
      </c>
      <c r="K93" s="48">
        <v>1977671.26</v>
      </c>
      <c r="L93" s="48">
        <v>12779525.699999999</v>
      </c>
      <c r="M93" s="54">
        <v>12542</v>
      </c>
      <c r="O93" s="80">
        <v>17</v>
      </c>
      <c r="P93" s="48">
        <v>8089881</v>
      </c>
      <c r="Q93" s="48">
        <v>1977671.26</v>
      </c>
      <c r="R93" s="54">
        <v>12779525.699999999</v>
      </c>
      <c r="T93" s="80">
        <v>17</v>
      </c>
      <c r="U93" s="48">
        <v>8908736.6699999999</v>
      </c>
      <c r="V93" s="48">
        <v>2174188.19</v>
      </c>
      <c r="W93" s="54">
        <v>13520862.9</v>
      </c>
      <c r="Y93" s="80">
        <v>17</v>
      </c>
      <c r="Z93" s="48">
        <v>8908736.6699999999</v>
      </c>
      <c r="AA93" s="48">
        <v>2174188.19</v>
      </c>
      <c r="AB93" s="54">
        <v>13520862.9</v>
      </c>
      <c r="AC93" s="84"/>
      <c r="AD93" s="24"/>
      <c r="AE93" s="24"/>
      <c r="AF93" s="24"/>
      <c r="AG93" s="24"/>
      <c r="AH93" s="24"/>
      <c r="AI93" s="24"/>
      <c r="AJ93" s="24"/>
      <c r="AK93" s="24"/>
      <c r="AL93" s="24"/>
      <c r="AM93" s="84"/>
    </row>
    <row r="94" spans="9:39" x14ac:dyDescent="0.25">
      <c r="I94" s="80">
        <v>18</v>
      </c>
      <c r="J94" s="48">
        <v>8908736.6699999999</v>
      </c>
      <c r="K94" s="48">
        <v>2174188.19</v>
      </c>
      <c r="L94" s="48">
        <v>13520862.9</v>
      </c>
      <c r="M94" s="54">
        <v>14413</v>
      </c>
      <c r="O94" s="80">
        <v>18</v>
      </c>
      <c r="P94" s="48">
        <v>8908736.6699999999</v>
      </c>
      <c r="Q94" s="48">
        <v>2174188.19</v>
      </c>
      <c r="R94" s="54">
        <v>13520862.9</v>
      </c>
      <c r="T94" s="80">
        <v>18</v>
      </c>
      <c r="U94" s="48">
        <v>9193008.3000000007</v>
      </c>
      <c r="V94" s="48">
        <v>2370705.11</v>
      </c>
      <c r="W94" s="54">
        <v>15121534.199999999</v>
      </c>
      <c r="Y94" s="80">
        <v>18</v>
      </c>
      <c r="Z94" s="48">
        <v>9193008.3000000007</v>
      </c>
      <c r="AA94" s="48">
        <v>2370705.11</v>
      </c>
      <c r="AB94" s="54">
        <v>15121534.199999999</v>
      </c>
      <c r="AC94" s="84"/>
      <c r="AD94" s="24"/>
      <c r="AE94" s="24"/>
      <c r="AF94" s="24"/>
      <c r="AG94" s="24"/>
      <c r="AH94" s="24"/>
      <c r="AI94" s="24"/>
      <c r="AJ94" s="24"/>
      <c r="AK94" s="24"/>
      <c r="AL94" s="24"/>
      <c r="AM94" s="84"/>
    </row>
    <row r="95" spans="9:39" x14ac:dyDescent="0.25">
      <c r="I95" s="80">
        <v>19</v>
      </c>
      <c r="J95" s="48">
        <v>9193008.3000000007</v>
      </c>
      <c r="K95" s="48">
        <v>2370705.11</v>
      </c>
      <c r="L95" s="48">
        <v>15121534.199999999</v>
      </c>
      <c r="M95" s="54">
        <v>15092</v>
      </c>
      <c r="O95" s="80">
        <v>19</v>
      </c>
      <c r="P95" s="48">
        <v>9193008.3000000007</v>
      </c>
      <c r="Q95" s="48">
        <v>2370705.11</v>
      </c>
      <c r="R95" s="54">
        <v>15121534.199999999</v>
      </c>
      <c r="T95" s="80">
        <v>19</v>
      </c>
      <c r="U95" s="48">
        <v>9776264.7799999993</v>
      </c>
      <c r="V95" s="48">
        <v>2567222.04</v>
      </c>
      <c r="W95" s="54">
        <v>16538189.5</v>
      </c>
      <c r="Y95" s="80">
        <v>19</v>
      </c>
      <c r="Z95" s="48">
        <v>9776264.7799999993</v>
      </c>
      <c r="AA95" s="48">
        <v>2567222.04</v>
      </c>
      <c r="AB95" s="54">
        <v>16538189.5</v>
      </c>
      <c r="AC95" s="84"/>
      <c r="AD95" s="24"/>
      <c r="AE95" s="24"/>
      <c r="AF95" s="24"/>
      <c r="AG95" s="24"/>
      <c r="AH95" s="24"/>
      <c r="AI95" s="24"/>
      <c r="AJ95" s="24"/>
      <c r="AK95" s="24"/>
      <c r="AL95" s="24"/>
      <c r="AM95" s="84"/>
    </row>
    <row r="96" spans="9:39" x14ac:dyDescent="0.25">
      <c r="I96" s="80">
        <v>20</v>
      </c>
      <c r="J96" s="48">
        <v>9776264.7799999993</v>
      </c>
      <c r="K96" s="48">
        <v>2567222.04</v>
      </c>
      <c r="L96" s="48">
        <v>16538189.5</v>
      </c>
      <c r="M96" s="54">
        <v>15397</v>
      </c>
      <c r="O96" s="80">
        <v>20</v>
      </c>
      <c r="P96" s="48">
        <v>9776264.7799999993</v>
      </c>
      <c r="Q96" s="48">
        <v>2567222.04</v>
      </c>
      <c r="R96" s="54">
        <v>16538189.5</v>
      </c>
      <c r="T96" s="80">
        <v>20</v>
      </c>
      <c r="U96" s="48">
        <v>10539984.59</v>
      </c>
      <c r="V96" s="48">
        <v>2763738.97</v>
      </c>
      <c r="W96" s="54">
        <v>18777726</v>
      </c>
      <c r="Y96" s="80">
        <v>20</v>
      </c>
      <c r="Z96" s="48">
        <v>11517283.460000001</v>
      </c>
      <c r="AA96" s="48">
        <v>2960255.9</v>
      </c>
      <c r="AB96" s="54">
        <v>19797064.300000001</v>
      </c>
      <c r="AC96" s="84"/>
      <c r="AD96" s="24"/>
      <c r="AE96" s="24"/>
      <c r="AF96" s="24"/>
      <c r="AG96" s="24"/>
      <c r="AH96" s="24"/>
      <c r="AI96" s="24"/>
      <c r="AJ96" s="24"/>
      <c r="AK96" s="24"/>
      <c r="AL96" s="24"/>
      <c r="AM96" s="84"/>
    </row>
    <row r="97" spans="9:39" x14ac:dyDescent="0.25">
      <c r="I97" s="80">
        <v>21</v>
      </c>
      <c r="J97" s="48">
        <v>10539984.59</v>
      </c>
      <c r="K97" s="48">
        <v>2763738.97</v>
      </c>
      <c r="L97" s="48">
        <v>18777726</v>
      </c>
      <c r="M97" s="54">
        <v>16087</v>
      </c>
      <c r="O97" s="80">
        <v>21</v>
      </c>
      <c r="P97" s="48">
        <v>10539984.59</v>
      </c>
      <c r="Q97" s="48">
        <v>2763738.97</v>
      </c>
      <c r="R97" s="54">
        <v>18777726</v>
      </c>
      <c r="T97" s="80">
        <v>21</v>
      </c>
      <c r="U97" s="48">
        <v>11517283.460000001</v>
      </c>
      <c r="V97" s="48">
        <v>2960255.9</v>
      </c>
      <c r="W97" s="54">
        <v>19797064.300000001</v>
      </c>
      <c r="Y97" s="80">
        <v>21</v>
      </c>
      <c r="Z97" s="48">
        <v>11872014.630000001</v>
      </c>
      <c r="AA97" s="48">
        <v>3839394.42</v>
      </c>
      <c r="AB97" s="54">
        <v>19856674.5</v>
      </c>
      <c r="AC97" s="84"/>
      <c r="AD97" s="24"/>
      <c r="AE97" s="24"/>
      <c r="AF97" s="24"/>
      <c r="AG97" s="24"/>
      <c r="AH97" s="24"/>
      <c r="AI97" s="24"/>
      <c r="AJ97" s="24"/>
      <c r="AK97" s="24"/>
      <c r="AL97" s="24"/>
      <c r="AM97" s="84"/>
    </row>
    <row r="98" spans="9:39" x14ac:dyDescent="0.25">
      <c r="I98" s="80">
        <v>22</v>
      </c>
      <c r="J98" s="48">
        <v>11517283.460000001</v>
      </c>
      <c r="K98" s="48">
        <v>2960255.9</v>
      </c>
      <c r="L98" s="48">
        <v>19797064.300000001</v>
      </c>
      <c r="M98" s="54">
        <v>16843</v>
      </c>
      <c r="O98" s="80">
        <v>22</v>
      </c>
      <c r="P98" s="48">
        <v>11517283.460000001</v>
      </c>
      <c r="Q98" s="48">
        <v>2960255.9</v>
      </c>
      <c r="R98" s="54">
        <v>19797064.300000001</v>
      </c>
      <c r="T98" s="80">
        <v>22</v>
      </c>
      <c r="U98" s="48">
        <v>11872014.630000001</v>
      </c>
      <c r="V98" s="48">
        <v>3839394.42</v>
      </c>
      <c r="W98" s="54">
        <v>19856674.5</v>
      </c>
      <c r="Y98" s="80">
        <v>22</v>
      </c>
      <c r="Z98" s="48">
        <v>13479555.33</v>
      </c>
      <c r="AA98" s="79">
        <v>4868342.13</v>
      </c>
      <c r="AB98" s="54">
        <v>21836984.32</v>
      </c>
      <c r="AC98" s="84"/>
      <c r="AD98" s="24"/>
      <c r="AE98" s="24"/>
      <c r="AF98" s="24"/>
      <c r="AG98" s="24"/>
      <c r="AH98" s="24"/>
      <c r="AI98" s="24"/>
      <c r="AJ98" s="24"/>
      <c r="AK98" s="24"/>
      <c r="AL98" s="24"/>
      <c r="AM98" s="84"/>
    </row>
    <row r="99" spans="9:39" ht="15.75" thickBot="1" x14ac:dyDescent="0.3">
      <c r="I99" s="80">
        <v>23</v>
      </c>
      <c r="J99" s="48">
        <v>11872014.630000001</v>
      </c>
      <c r="K99" s="48">
        <v>3839394.42</v>
      </c>
      <c r="L99" s="48">
        <v>19856674.5</v>
      </c>
      <c r="M99" s="54">
        <v>17841</v>
      </c>
      <c r="O99" s="80">
        <v>23</v>
      </c>
      <c r="P99" s="48">
        <v>11872014.630000001</v>
      </c>
      <c r="Q99" s="48">
        <v>3839394.42</v>
      </c>
      <c r="R99" s="54">
        <v>19856674.5</v>
      </c>
      <c r="T99" s="80">
        <v>23</v>
      </c>
      <c r="U99" s="48">
        <v>13479555.33</v>
      </c>
      <c r="V99" s="79">
        <v>4868342.13</v>
      </c>
      <c r="W99" s="54">
        <v>21836984.32</v>
      </c>
      <c r="Y99" s="80">
        <v>23</v>
      </c>
      <c r="Z99" s="58">
        <v>14145570.35</v>
      </c>
      <c r="AA99" s="58">
        <v>5306169.8550000004</v>
      </c>
      <c r="AB99" s="64">
        <v>23109899.859999999</v>
      </c>
      <c r="AC99" s="84"/>
      <c r="AD99" s="24"/>
      <c r="AE99" s="24"/>
      <c r="AF99" s="24"/>
      <c r="AG99" s="24"/>
      <c r="AH99" s="24"/>
      <c r="AI99" s="24"/>
      <c r="AJ99" s="24"/>
      <c r="AK99" s="24"/>
      <c r="AL99" s="24"/>
      <c r="AM99" s="84"/>
    </row>
    <row r="100" spans="9:39" ht="15.75" thickBot="1" x14ac:dyDescent="0.3">
      <c r="I100" s="80">
        <v>24</v>
      </c>
      <c r="J100" s="48">
        <v>13479555.33</v>
      </c>
      <c r="K100" s="79">
        <v>4868342.13</v>
      </c>
      <c r="L100" s="48">
        <v>21836984.32</v>
      </c>
      <c r="M100" s="54">
        <v>18029</v>
      </c>
      <c r="O100" s="80">
        <v>24</v>
      </c>
      <c r="P100" s="48">
        <v>13479555.33</v>
      </c>
      <c r="Q100" s="79">
        <v>4868342.13</v>
      </c>
      <c r="R100" s="54">
        <v>21836984.32</v>
      </c>
      <c r="T100" s="80">
        <v>24</v>
      </c>
      <c r="U100" s="58">
        <v>14145570.35</v>
      </c>
      <c r="V100" s="58">
        <v>5306169.8550000004</v>
      </c>
      <c r="W100" s="64">
        <v>23109899.859999999</v>
      </c>
      <c r="AC100" s="84"/>
      <c r="AD100" s="24"/>
      <c r="AE100" s="24"/>
      <c r="AF100" s="24"/>
      <c r="AG100" s="24"/>
      <c r="AH100" s="24"/>
      <c r="AI100" s="24"/>
      <c r="AJ100" s="24"/>
      <c r="AK100" s="24"/>
      <c r="AL100" s="24"/>
      <c r="AM100" s="84"/>
    </row>
    <row r="101" spans="9:39" ht="15.75" thickBot="1" x14ac:dyDescent="0.3">
      <c r="I101" s="78">
        <v>25</v>
      </c>
      <c r="J101" s="58">
        <v>14145570.35</v>
      </c>
      <c r="K101" s="58">
        <v>5306169.8550000004</v>
      </c>
      <c r="L101" s="58">
        <v>23109899.859999999</v>
      </c>
      <c r="M101" s="64">
        <v>18714</v>
      </c>
      <c r="O101" s="78">
        <v>25</v>
      </c>
      <c r="P101" s="58">
        <v>14145570.35</v>
      </c>
      <c r="Q101" s="58">
        <v>5306169.8550000004</v>
      </c>
      <c r="R101" s="64">
        <v>23109899.859999999</v>
      </c>
      <c r="AC101" s="84"/>
      <c r="AD101" s="24"/>
      <c r="AE101" s="24"/>
      <c r="AF101" s="24"/>
      <c r="AG101" s="24"/>
      <c r="AH101" s="24"/>
      <c r="AI101" s="24"/>
      <c r="AJ101" s="24"/>
      <c r="AK101" s="24"/>
      <c r="AL101" s="24"/>
      <c r="AM101" s="84"/>
    </row>
    <row r="102" spans="9:39" ht="15.75" thickBot="1" x14ac:dyDescent="0.3">
      <c r="AC102" s="84"/>
      <c r="AD102" s="24"/>
      <c r="AE102" s="24"/>
      <c r="AF102" s="24"/>
      <c r="AG102" s="24"/>
      <c r="AH102" s="24"/>
      <c r="AI102" s="24"/>
      <c r="AJ102" s="24"/>
      <c r="AK102" s="24"/>
      <c r="AL102" s="24"/>
      <c r="AM102" s="84"/>
    </row>
    <row r="103" spans="9:39" x14ac:dyDescent="0.25">
      <c r="I103" s="5"/>
      <c r="J103" s="5" t="s">
        <v>34</v>
      </c>
      <c r="K103" s="5" t="s">
        <v>30</v>
      </c>
      <c r="L103" s="5" t="s">
        <v>33</v>
      </c>
      <c r="M103" s="5" t="s">
        <v>45</v>
      </c>
      <c r="O103" s="5"/>
      <c r="P103" s="5" t="s">
        <v>34</v>
      </c>
      <c r="Q103" s="5" t="s">
        <v>30</v>
      </c>
      <c r="R103" s="5" t="s">
        <v>33</v>
      </c>
      <c r="T103" s="5"/>
      <c r="U103" s="5" t="s">
        <v>34</v>
      </c>
      <c r="V103" s="5" t="s">
        <v>30</v>
      </c>
      <c r="W103" s="5" t="s">
        <v>33</v>
      </c>
      <c r="Y103" s="5"/>
      <c r="Z103" s="5" t="s">
        <v>34</v>
      </c>
      <c r="AA103" s="5" t="s">
        <v>30</v>
      </c>
      <c r="AB103" s="5" t="s">
        <v>33</v>
      </c>
      <c r="AC103" s="84"/>
      <c r="AD103" s="24"/>
      <c r="AE103" s="24"/>
      <c r="AF103" s="24"/>
      <c r="AG103" s="24"/>
      <c r="AH103" s="24"/>
      <c r="AI103" s="24"/>
      <c r="AJ103" s="24"/>
      <c r="AK103" s="24"/>
      <c r="AL103" s="24"/>
      <c r="AM103" s="84"/>
    </row>
    <row r="104" spans="9:39" x14ac:dyDescent="0.25">
      <c r="I104" s="3" t="s">
        <v>34</v>
      </c>
      <c r="J104" s="3">
        <v>1</v>
      </c>
      <c r="K104" s="3"/>
      <c r="L104" s="3"/>
      <c r="M104" s="3"/>
      <c r="O104" s="3" t="s">
        <v>34</v>
      </c>
      <c r="P104" s="3">
        <v>1</v>
      </c>
      <c r="Q104" s="3"/>
      <c r="R104" s="3"/>
      <c r="T104" s="3" t="s">
        <v>34</v>
      </c>
      <c r="U104" s="3">
        <v>1</v>
      </c>
      <c r="V104" s="3"/>
      <c r="W104" s="3"/>
      <c r="Y104" s="3" t="s">
        <v>34</v>
      </c>
      <c r="Z104" s="3">
        <v>1</v>
      </c>
      <c r="AA104" s="3"/>
      <c r="AB104" s="3"/>
      <c r="AC104" s="84"/>
      <c r="AD104" s="24"/>
      <c r="AE104" s="24"/>
      <c r="AF104" s="24"/>
      <c r="AG104" s="24"/>
      <c r="AH104" s="24"/>
      <c r="AI104" s="24"/>
      <c r="AJ104" s="24"/>
      <c r="AK104" s="24"/>
      <c r="AL104" s="24"/>
      <c r="AM104" s="84"/>
    </row>
    <row r="105" spans="9:39" x14ac:dyDescent="0.25">
      <c r="I105" s="3" t="s">
        <v>30</v>
      </c>
      <c r="J105" s="3">
        <v>0.96409943108254526</v>
      </c>
      <c r="K105" s="3">
        <v>1</v>
      </c>
      <c r="L105" s="3"/>
      <c r="M105" s="3"/>
      <c r="O105" s="3" t="s">
        <v>30</v>
      </c>
      <c r="P105" s="3">
        <v>0.96409943108254526</v>
      </c>
      <c r="Q105" s="3">
        <v>1</v>
      </c>
      <c r="R105" s="3"/>
      <c r="T105" s="3" t="s">
        <v>30</v>
      </c>
      <c r="U105" s="3">
        <v>0.96383978401650938</v>
      </c>
      <c r="V105" s="3">
        <v>1</v>
      </c>
      <c r="W105" s="3"/>
      <c r="Y105" s="3" t="s">
        <v>30</v>
      </c>
      <c r="Z105" s="3">
        <v>0.96381660237921862</v>
      </c>
      <c r="AA105" s="3">
        <v>1</v>
      </c>
      <c r="AB105" s="3"/>
      <c r="AC105" s="84"/>
      <c r="AD105" s="24"/>
      <c r="AE105" s="24"/>
      <c r="AF105" s="24"/>
      <c r="AG105" s="24"/>
      <c r="AH105" s="24"/>
      <c r="AI105" s="24"/>
      <c r="AJ105" s="24"/>
      <c r="AK105" s="24"/>
      <c r="AL105" s="24"/>
      <c r="AM105" s="84"/>
    </row>
    <row r="106" spans="9:39" ht="15.75" thickBot="1" x14ac:dyDescent="0.3">
      <c r="I106" s="3" t="s">
        <v>33</v>
      </c>
      <c r="J106" s="3">
        <v>0.99476300173342225</v>
      </c>
      <c r="K106" s="3">
        <v>0.96209843991507149</v>
      </c>
      <c r="L106" s="3">
        <v>1</v>
      </c>
      <c r="M106" s="3"/>
      <c r="O106" s="4" t="s">
        <v>33</v>
      </c>
      <c r="P106" s="4">
        <v>0.99476300173342225</v>
      </c>
      <c r="Q106" s="4">
        <v>0.96209843991507149</v>
      </c>
      <c r="R106" s="4">
        <v>1</v>
      </c>
      <c r="T106" s="4" t="s">
        <v>33</v>
      </c>
      <c r="U106" s="4">
        <v>0.9962271760943131</v>
      </c>
      <c r="V106" s="4">
        <v>0.96290565773183501</v>
      </c>
      <c r="W106" s="4">
        <v>1</v>
      </c>
      <c r="Y106" s="4" t="s">
        <v>33</v>
      </c>
      <c r="Z106" s="4">
        <v>0.99715526764246276</v>
      </c>
      <c r="AA106" s="4">
        <v>0.96602485293505735</v>
      </c>
      <c r="AB106" s="4">
        <v>1</v>
      </c>
    </row>
    <row r="107" spans="9:39" ht="15.75" thickBot="1" x14ac:dyDescent="0.3">
      <c r="I107" s="4" t="s">
        <v>45</v>
      </c>
      <c r="J107" s="4">
        <v>0.99038166896306534</v>
      </c>
      <c r="K107" s="4">
        <v>0.94264010258393971</v>
      </c>
      <c r="L107" s="4">
        <v>0.99096614625035262</v>
      </c>
      <c r="M107" s="4">
        <v>1</v>
      </c>
    </row>
    <row r="108" spans="9:39" x14ac:dyDescent="0.25">
      <c r="P108">
        <f>AVERAGE(P104:R106)</f>
        <v>0.98682681212183976</v>
      </c>
      <c r="U108">
        <f>AVERAGE(U104:W106)</f>
        <v>0.98716210297377627</v>
      </c>
      <c r="Z108">
        <f>AVERAGE(Z104:AB106)</f>
        <v>0.98783278715945644</v>
      </c>
    </row>
    <row r="110" spans="9:39" x14ac:dyDescent="0.25">
      <c r="I110" s="300" t="s">
        <v>115</v>
      </c>
      <c r="J110" s="300"/>
      <c r="K110" s="300"/>
      <c r="L110" s="300"/>
      <c r="M110" s="24"/>
    </row>
    <row r="111" spans="9:39" ht="15.75" thickBot="1" x14ac:dyDescent="0.3"/>
    <row r="112" spans="9:39" ht="18" x14ac:dyDescent="0.25">
      <c r="I112" s="83"/>
      <c r="J112" s="82" t="s">
        <v>83</v>
      </c>
      <c r="K112" s="82" t="s">
        <v>81</v>
      </c>
      <c r="L112" s="81" t="s">
        <v>94</v>
      </c>
    </row>
    <row r="113" spans="9:12" x14ac:dyDescent="0.25">
      <c r="I113" s="80">
        <v>1</v>
      </c>
      <c r="J113" s="48">
        <v>638450.6</v>
      </c>
      <c r="K113" s="48">
        <v>87211.83</v>
      </c>
      <c r="L113" s="54">
        <v>1393.3</v>
      </c>
    </row>
    <row r="114" spans="9:12" x14ac:dyDescent="0.25">
      <c r="I114" s="80">
        <v>2</v>
      </c>
      <c r="J114" s="48">
        <v>789466.92</v>
      </c>
      <c r="K114" s="48">
        <v>119302.33</v>
      </c>
      <c r="L114" s="54">
        <v>1807.8</v>
      </c>
    </row>
    <row r="115" spans="9:12" x14ac:dyDescent="0.25">
      <c r="I115" s="80">
        <v>3</v>
      </c>
      <c r="J115" s="48">
        <v>962057</v>
      </c>
      <c r="K115" s="48">
        <v>156215</v>
      </c>
      <c r="L115" s="54">
        <v>2185</v>
      </c>
    </row>
    <row r="116" spans="9:12" x14ac:dyDescent="0.25">
      <c r="I116" s="80">
        <v>4</v>
      </c>
      <c r="J116" s="48">
        <v>1393532.2</v>
      </c>
      <c r="K116" s="48">
        <v>173839</v>
      </c>
      <c r="L116" s="54">
        <v>2385.2600000000002</v>
      </c>
    </row>
    <row r="117" spans="9:12" x14ac:dyDescent="0.25">
      <c r="I117" s="80">
        <v>5</v>
      </c>
      <c r="J117" s="48">
        <v>1771073</v>
      </c>
      <c r="K117" s="48">
        <v>220396</v>
      </c>
      <c r="L117" s="54">
        <v>2918.55</v>
      </c>
    </row>
    <row r="118" spans="9:12" x14ac:dyDescent="0.25">
      <c r="I118" s="80">
        <v>6</v>
      </c>
      <c r="J118" s="48">
        <v>2148613.7999999998</v>
      </c>
      <c r="K118" s="48">
        <v>269588</v>
      </c>
      <c r="L118" s="54">
        <v>3208.02</v>
      </c>
    </row>
    <row r="119" spans="9:12" x14ac:dyDescent="0.25">
      <c r="I119" s="80">
        <v>7</v>
      </c>
      <c r="J119" s="48">
        <v>2526154.6</v>
      </c>
      <c r="K119" s="48">
        <v>358531</v>
      </c>
      <c r="L119" s="54">
        <v>3703.57</v>
      </c>
    </row>
    <row r="120" spans="9:12" x14ac:dyDescent="0.25">
      <c r="I120" s="80">
        <v>8</v>
      </c>
      <c r="J120" s="48">
        <v>3119433</v>
      </c>
      <c r="K120" s="48">
        <v>456025</v>
      </c>
      <c r="L120" s="54">
        <v>4171.8</v>
      </c>
    </row>
    <row r="121" spans="9:12" x14ac:dyDescent="0.25">
      <c r="I121" s="80">
        <v>9</v>
      </c>
      <c r="J121" s="48">
        <v>3731494</v>
      </c>
      <c r="K121" s="48">
        <v>590162</v>
      </c>
      <c r="L121" s="54">
        <v>5121</v>
      </c>
    </row>
    <row r="122" spans="9:12" x14ac:dyDescent="0.25">
      <c r="I122" s="80">
        <v>10</v>
      </c>
      <c r="J122" s="48">
        <v>4453175</v>
      </c>
      <c r="K122" s="48">
        <v>775682</v>
      </c>
      <c r="L122" s="54">
        <v>5855</v>
      </c>
    </row>
    <row r="123" spans="9:12" x14ac:dyDescent="0.25">
      <c r="I123" s="80">
        <v>11</v>
      </c>
      <c r="J123" s="48">
        <v>4305879</v>
      </c>
      <c r="K123" s="48">
        <v>962468</v>
      </c>
      <c r="L123" s="54">
        <v>6648</v>
      </c>
    </row>
    <row r="124" spans="9:12" x14ac:dyDescent="0.25">
      <c r="I124" s="80">
        <v>12</v>
      </c>
      <c r="J124" s="48">
        <v>5449048</v>
      </c>
      <c r="K124" s="48">
        <v>742422</v>
      </c>
      <c r="L124" s="54">
        <v>7406</v>
      </c>
    </row>
    <row r="125" spans="9:12" x14ac:dyDescent="0.25">
      <c r="I125" s="80">
        <v>13</v>
      </c>
      <c r="J125" s="48">
        <v>6058819</v>
      </c>
      <c r="K125" s="48">
        <v>1163529.7</v>
      </c>
      <c r="L125" s="54">
        <v>8656</v>
      </c>
    </row>
    <row r="126" spans="9:12" x14ac:dyDescent="0.25">
      <c r="I126" s="80">
        <v>14</v>
      </c>
      <c r="J126" s="48">
        <v>6573744</v>
      </c>
      <c r="K126" s="48">
        <v>1388120.48</v>
      </c>
      <c r="L126" s="54">
        <v>9128</v>
      </c>
    </row>
    <row r="127" spans="9:12" x14ac:dyDescent="0.25">
      <c r="I127" s="80">
        <v>15</v>
      </c>
      <c r="J127" s="48">
        <v>6998475</v>
      </c>
      <c r="K127" s="48">
        <v>1584637.4</v>
      </c>
      <c r="L127" s="54">
        <v>9747</v>
      </c>
    </row>
    <row r="128" spans="9:12" x14ac:dyDescent="0.25">
      <c r="I128" s="80">
        <v>16</v>
      </c>
      <c r="J128" s="48">
        <v>7930101</v>
      </c>
      <c r="K128" s="48">
        <v>1781154.33</v>
      </c>
      <c r="L128" s="54">
        <v>10965</v>
      </c>
    </row>
    <row r="129" spans="9:12" x14ac:dyDescent="0.25">
      <c r="I129" s="80">
        <v>17</v>
      </c>
      <c r="J129" s="48">
        <v>8089881</v>
      </c>
      <c r="K129" s="48">
        <v>1977671.26</v>
      </c>
      <c r="L129" s="54">
        <v>12542</v>
      </c>
    </row>
    <row r="130" spans="9:12" x14ac:dyDescent="0.25">
      <c r="I130" s="80">
        <v>18</v>
      </c>
      <c r="J130" s="48">
        <v>8908736.6699999999</v>
      </c>
      <c r="K130" s="48">
        <v>2174188.19</v>
      </c>
      <c r="L130" s="54">
        <v>14413</v>
      </c>
    </row>
    <row r="131" spans="9:12" x14ac:dyDescent="0.25">
      <c r="I131" s="80">
        <v>19</v>
      </c>
      <c r="J131" s="48">
        <v>9193008.3000000007</v>
      </c>
      <c r="K131" s="48">
        <v>2370705.11</v>
      </c>
      <c r="L131" s="54">
        <v>15092</v>
      </c>
    </row>
    <row r="132" spans="9:12" x14ac:dyDescent="0.25">
      <c r="I132" s="80">
        <v>20</v>
      </c>
      <c r="J132" s="48">
        <v>9776264.7799999993</v>
      </c>
      <c r="K132" s="48">
        <v>2567222.04</v>
      </c>
      <c r="L132" s="54">
        <v>15397</v>
      </c>
    </row>
    <row r="133" spans="9:12" x14ac:dyDescent="0.25">
      <c r="I133" s="80">
        <v>21</v>
      </c>
      <c r="J133" s="48">
        <v>10539984.59</v>
      </c>
      <c r="K133" s="48">
        <v>2763738.97</v>
      </c>
      <c r="L133" s="54">
        <v>16087</v>
      </c>
    </row>
    <row r="134" spans="9:12" x14ac:dyDescent="0.25">
      <c r="I134" s="80">
        <v>22</v>
      </c>
      <c r="J134" s="48">
        <v>11517283.460000001</v>
      </c>
      <c r="K134" s="48">
        <v>2960255.9</v>
      </c>
      <c r="L134" s="54">
        <v>16843</v>
      </c>
    </row>
    <row r="135" spans="9:12" x14ac:dyDescent="0.25">
      <c r="I135" s="80">
        <v>23</v>
      </c>
      <c r="J135" s="48">
        <v>11872014.630000001</v>
      </c>
      <c r="K135" s="48">
        <v>3839394.42</v>
      </c>
      <c r="L135" s="54">
        <v>17841</v>
      </c>
    </row>
    <row r="136" spans="9:12" x14ac:dyDescent="0.25">
      <c r="I136" s="80">
        <v>24</v>
      </c>
      <c r="J136" s="48">
        <v>13479555.33</v>
      </c>
      <c r="K136" s="79">
        <v>4868342.13</v>
      </c>
      <c r="L136" s="54">
        <v>18029</v>
      </c>
    </row>
    <row r="137" spans="9:12" ht="15.75" thickBot="1" x14ac:dyDescent="0.3">
      <c r="I137" s="78">
        <v>25</v>
      </c>
      <c r="J137" s="58">
        <v>14145570.35</v>
      </c>
      <c r="K137" s="58">
        <v>5306169.8550000004</v>
      </c>
      <c r="L137" s="64">
        <v>18714</v>
      </c>
    </row>
    <row r="138" spans="9:12" ht="15.75" thickBot="1" x14ac:dyDescent="0.3"/>
    <row r="139" spans="9:12" x14ac:dyDescent="0.25">
      <c r="I139" s="5"/>
      <c r="J139" s="5" t="s">
        <v>34</v>
      </c>
      <c r="K139" s="5" t="s">
        <v>30</v>
      </c>
      <c r="L139" s="5" t="s">
        <v>45</v>
      </c>
    </row>
    <row r="140" spans="9:12" x14ac:dyDescent="0.25">
      <c r="I140" s="3" t="s">
        <v>34</v>
      </c>
      <c r="J140" s="3">
        <v>1</v>
      </c>
      <c r="K140" s="3"/>
      <c r="L140" s="3"/>
    </row>
    <row r="141" spans="9:12" x14ac:dyDescent="0.25">
      <c r="I141" s="3" t="s">
        <v>30</v>
      </c>
      <c r="J141" s="3">
        <v>0.96409943108254526</v>
      </c>
      <c r="K141" s="3">
        <v>1</v>
      </c>
      <c r="L141" s="3"/>
    </row>
    <row r="142" spans="9:12" ht="15.75" thickBot="1" x14ac:dyDescent="0.3">
      <c r="I142" s="4" t="s">
        <v>45</v>
      </c>
      <c r="J142" s="4">
        <v>0.99038166896306534</v>
      </c>
      <c r="K142" s="4">
        <v>0.94264010258393971</v>
      </c>
      <c r="L142" s="4">
        <v>1</v>
      </c>
    </row>
  </sheetData>
  <mergeCells count="13">
    <mergeCell ref="I110:L110"/>
    <mergeCell ref="BH29:BK29"/>
    <mergeCell ref="BM29:BP29"/>
    <mergeCell ref="I74:M74"/>
    <mergeCell ref="O74:R74"/>
    <mergeCell ref="T74:W74"/>
    <mergeCell ref="Y74:AB74"/>
    <mergeCell ref="AM29:AS29"/>
    <mergeCell ref="AU29:AZ29"/>
    <mergeCell ref="BB29:BF29"/>
    <mergeCell ref="I29:R29"/>
    <mergeCell ref="T29:AB29"/>
    <mergeCell ref="AD29:AK29"/>
  </mergeCells>
  <conditionalFormatting sqref="I59:R68">
    <cfRule type="cellIs" dxfId="10" priority="10" operator="greaterThan">
      <formula>0.7</formula>
    </cfRule>
  </conditionalFormatting>
  <conditionalFormatting sqref="U60:AB67">
    <cfRule type="cellIs" dxfId="9" priority="9" operator="greaterThan">
      <formula>0.7</formula>
    </cfRule>
  </conditionalFormatting>
  <conditionalFormatting sqref="AE60:AK66">
    <cfRule type="cellIs" dxfId="8" priority="8" operator="greaterThan">
      <formula>0.7</formula>
    </cfRule>
  </conditionalFormatting>
  <conditionalFormatting sqref="AN60:AS65">
    <cfRule type="cellIs" dxfId="7" priority="7" operator="greaterThan">
      <formula>0.7</formula>
    </cfRule>
  </conditionalFormatting>
  <conditionalFormatting sqref="AV60:AZ64">
    <cfRule type="cellIs" dxfId="6" priority="6" operator="greaterThan">
      <formula>0.7</formula>
    </cfRule>
  </conditionalFormatting>
  <conditionalFormatting sqref="BC60:BF63">
    <cfRule type="cellIs" dxfId="5" priority="5" operator="greaterThan">
      <formula>0.7</formula>
    </cfRule>
  </conditionalFormatting>
  <conditionalFormatting sqref="BI60:BK62">
    <cfRule type="cellIs" dxfId="4" priority="4" operator="greaterThan">
      <formula>0.7</formula>
    </cfRule>
  </conditionalFormatting>
  <conditionalFormatting sqref="BN60:BP62">
    <cfRule type="cellIs" dxfId="3" priority="3" operator="greaterThan">
      <formula>0.7</formula>
    </cfRule>
  </conditionalFormatting>
  <conditionalFormatting sqref="J104:M107">
    <cfRule type="cellIs" dxfId="2" priority="2" operator="greaterThan">
      <formula>0.7</formula>
    </cfRule>
  </conditionalFormatting>
  <conditionalFormatting sqref="J140:L142 P104:R106 U104:W106 Z104:AB106">
    <cfRule type="cellIs" dxfId="1" priority="1" operator="greaterThan">
      <formula>0.7</formula>
    </cfRule>
  </conditionalFormatting>
  <pageMargins left="0.7" right="0.7" top="0.75" bottom="0.75" header="0.3" footer="0.3"/>
  <pageSetup paperSize="9" orientation="portrait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56"/>
  <sheetViews>
    <sheetView workbookViewId="0">
      <selection activeCell="D51" activeCellId="1" sqref="E24 D51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0.99561772536543913</v>
      </c>
    </row>
    <row r="5" spans="1:9" x14ac:dyDescent="0.25">
      <c r="A5" s="3" t="s">
        <v>49</v>
      </c>
      <c r="B5" s="3">
        <v>0.99125465506185095</v>
      </c>
    </row>
    <row r="6" spans="1:9" x14ac:dyDescent="0.25">
      <c r="A6" s="3" t="s">
        <v>50</v>
      </c>
      <c r="B6" s="3">
        <v>0.98688198259277637</v>
      </c>
    </row>
    <row r="7" spans="1:9" x14ac:dyDescent="0.25">
      <c r="A7" s="3" t="s">
        <v>51</v>
      </c>
      <c r="B7" s="3">
        <v>832482.31556556933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8</v>
      </c>
      <c r="C12" s="3">
        <v>1256835131595966.7</v>
      </c>
      <c r="D12" s="3">
        <v>157104391449495.84</v>
      </c>
      <c r="E12" s="3">
        <v>226.69309491447905</v>
      </c>
      <c r="F12" s="3">
        <v>5.5148382158151259E-15</v>
      </c>
    </row>
    <row r="13" spans="1:9" x14ac:dyDescent="0.25">
      <c r="A13" s="3" t="s">
        <v>55</v>
      </c>
      <c r="B13" s="3">
        <v>16</v>
      </c>
      <c r="C13" s="3">
        <v>11088428891670.594</v>
      </c>
      <c r="D13" s="3">
        <v>693026805729.41211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-10361453.597465105</v>
      </c>
      <c r="C17" s="3">
        <v>14420704.674600504</v>
      </c>
      <c r="D17" s="3">
        <v>-0.71851229404308903</v>
      </c>
      <c r="E17" s="3">
        <v>0.48280307145347079</v>
      </c>
      <c r="F17" s="3">
        <v>-40931981.855655439</v>
      </c>
      <c r="G17" s="3">
        <v>20209074.660725228</v>
      </c>
      <c r="H17" s="3">
        <v>-40931981.855655439</v>
      </c>
      <c r="I17" s="3">
        <v>20209074.660725228</v>
      </c>
    </row>
    <row r="18" spans="1:9" x14ac:dyDescent="0.25">
      <c r="A18" s="3" t="s">
        <v>30</v>
      </c>
      <c r="B18" s="3">
        <v>-0.50260378301988007</v>
      </c>
      <c r="C18" s="3">
        <v>0.87440982714075055</v>
      </c>
      <c r="D18" s="3">
        <v>-0.57479201104515698</v>
      </c>
      <c r="E18" s="3">
        <v>0.57342616169688165</v>
      </c>
      <c r="F18" s="3">
        <v>-2.3562698092666987</v>
      </c>
      <c r="G18" s="3">
        <v>1.3510622432269388</v>
      </c>
      <c r="H18" s="3">
        <v>-2.3562698092666987</v>
      </c>
      <c r="I18" s="3">
        <v>1.3510622432269388</v>
      </c>
    </row>
    <row r="19" spans="1:9" x14ac:dyDescent="0.25">
      <c r="A19" s="3" t="s">
        <v>35</v>
      </c>
      <c r="B19" s="3">
        <v>688.4379001142388</v>
      </c>
      <c r="C19" s="3">
        <v>2639.1471531890516</v>
      </c>
      <c r="D19" s="3">
        <v>0.26085620094444334</v>
      </c>
      <c r="E19" s="3">
        <v>0.79753108933200478</v>
      </c>
      <c r="F19" s="3">
        <v>-4906.3041353559211</v>
      </c>
      <c r="G19" s="3">
        <v>6283.1799355843987</v>
      </c>
      <c r="H19" s="3">
        <v>-4906.3041353559211</v>
      </c>
      <c r="I19" s="3">
        <v>6283.1799355843987</v>
      </c>
    </row>
    <row r="20" spans="1:9" x14ac:dyDescent="0.25">
      <c r="A20" s="3" t="s">
        <v>36</v>
      </c>
      <c r="B20" s="3">
        <v>7.1217079658995625E-2</v>
      </c>
      <c r="C20" s="3">
        <v>6.7263741711211356E-2</v>
      </c>
      <c r="D20" s="3">
        <v>1.0587736847105151</v>
      </c>
      <c r="E20" s="3">
        <v>0.30542615687945562</v>
      </c>
      <c r="F20" s="3">
        <v>-7.1375682840051108E-2</v>
      </c>
      <c r="G20" s="3">
        <v>0.21380984215804236</v>
      </c>
      <c r="H20" s="3">
        <v>-7.1375682840051108E-2</v>
      </c>
      <c r="I20" s="3">
        <v>0.21380984215804236</v>
      </c>
    </row>
    <row r="21" spans="1:9" x14ac:dyDescent="0.25">
      <c r="A21" s="3" t="s">
        <v>37</v>
      </c>
      <c r="B21" s="3">
        <v>92356.628343975841</v>
      </c>
      <c r="C21" s="3">
        <v>69081.385172006238</v>
      </c>
      <c r="D21" s="3">
        <v>1.3369249634183855</v>
      </c>
      <c r="E21" s="3">
        <v>0.19994641325047025</v>
      </c>
      <c r="F21" s="3">
        <v>-54089.366159704805</v>
      </c>
      <c r="G21" s="3">
        <v>238802.62284765649</v>
      </c>
      <c r="H21" s="3">
        <v>-54089.366159704805</v>
      </c>
      <c r="I21" s="3">
        <v>238802.62284765649</v>
      </c>
    </row>
    <row r="22" spans="1:9" x14ac:dyDescent="0.25">
      <c r="A22" s="3" t="s">
        <v>38</v>
      </c>
      <c r="B22" s="3">
        <v>45.83086234233626</v>
      </c>
      <c r="C22" s="3">
        <v>14.54394197182145</v>
      </c>
      <c r="D22" s="3">
        <v>3.151199477496025</v>
      </c>
      <c r="E22" s="3">
        <v>6.1796267927534503E-3</v>
      </c>
      <c r="F22" s="3">
        <v>14.999082684705538</v>
      </c>
      <c r="G22" s="3">
        <v>76.662641999966979</v>
      </c>
      <c r="H22" s="3">
        <v>14.999082684705538</v>
      </c>
      <c r="I22" s="3">
        <v>76.662641999966979</v>
      </c>
    </row>
    <row r="23" spans="1:9" x14ac:dyDescent="0.25">
      <c r="A23" s="3" t="s">
        <v>39</v>
      </c>
      <c r="B23" s="3">
        <v>-1.8159371859559654</v>
      </c>
      <c r="C23" s="3">
        <v>1.0424095539212559</v>
      </c>
      <c r="D23" s="3">
        <v>-1.742057312430525</v>
      </c>
      <c r="E23" s="3">
        <v>0.10068472840325128</v>
      </c>
      <c r="F23" s="3">
        <v>-4.0257467232725004</v>
      </c>
      <c r="G23" s="3">
        <v>0.39387235136056975</v>
      </c>
      <c r="H23" s="3">
        <v>-4.0257467232725004</v>
      </c>
      <c r="I23" s="3">
        <v>0.39387235136056975</v>
      </c>
    </row>
    <row r="24" spans="1:9" x14ac:dyDescent="0.25">
      <c r="A24" s="3" t="s">
        <v>40</v>
      </c>
      <c r="B24" s="3">
        <v>-0.47488040691643185</v>
      </c>
      <c r="C24" s="3">
        <v>8.847513342212352</v>
      </c>
      <c r="D24" s="22">
        <v>-5.3673884237137114E-2</v>
      </c>
      <c r="E24" s="22">
        <v>0.95785945658844951</v>
      </c>
      <c r="F24" s="3">
        <v>-19.230770826003152</v>
      </c>
      <c r="G24" s="3">
        <v>18.281010012170292</v>
      </c>
      <c r="H24" s="3">
        <v>-19.230770826003152</v>
      </c>
      <c r="I24" s="3">
        <v>18.281010012170292</v>
      </c>
    </row>
    <row r="25" spans="1:9" ht="15.75" thickBot="1" x14ac:dyDescent="0.3">
      <c r="A25" s="4" t="s">
        <v>41</v>
      </c>
      <c r="B25" s="4">
        <v>14.210675606554997</v>
      </c>
      <c r="C25" s="4">
        <v>20.167319913847884</v>
      </c>
      <c r="D25" s="4">
        <v>0.70463877536832453</v>
      </c>
      <c r="E25" s="4">
        <v>0.49116549112798891</v>
      </c>
      <c r="F25" s="4">
        <v>-28.542132749901473</v>
      </c>
      <c r="G25" s="4">
        <v>56.96348396301147</v>
      </c>
      <c r="H25" s="4">
        <v>-28.542132749901473</v>
      </c>
      <c r="I25" s="4">
        <v>56.96348396301147</v>
      </c>
    </row>
    <row r="29" spans="1:9" x14ac:dyDescent="0.25">
      <c r="A29" t="s">
        <v>70</v>
      </c>
      <c r="F29" t="s">
        <v>75</v>
      </c>
    </row>
    <row r="30" spans="1:9" ht="15.75" thickBot="1" x14ac:dyDescent="0.3"/>
    <row r="31" spans="1:9" x14ac:dyDescent="0.25">
      <c r="A31" s="5" t="s">
        <v>71</v>
      </c>
      <c r="B31" s="5" t="s">
        <v>78</v>
      </c>
      <c r="C31" s="5" t="s">
        <v>73</v>
      </c>
      <c r="D31" s="5" t="s">
        <v>74</v>
      </c>
      <c r="F31" s="5" t="s">
        <v>76</v>
      </c>
      <c r="G31" s="5" t="s">
        <v>33</v>
      </c>
    </row>
    <row r="32" spans="1:9" x14ac:dyDescent="0.25">
      <c r="A32" s="3">
        <v>1</v>
      </c>
      <c r="B32" s="3">
        <v>647653.54392284749</v>
      </c>
      <c r="C32" s="3">
        <v>-319155.64392284746</v>
      </c>
      <c r="D32" s="3">
        <v>-0.46954059054651498</v>
      </c>
      <c r="F32" s="3">
        <v>2</v>
      </c>
      <c r="G32" s="3">
        <v>328497.90000000002</v>
      </c>
    </row>
    <row r="33" spans="1:7" x14ac:dyDescent="0.25">
      <c r="A33" s="3">
        <v>2</v>
      </c>
      <c r="B33" s="3">
        <v>1015556.6197509877</v>
      </c>
      <c r="C33" s="3">
        <v>-320496.81975098769</v>
      </c>
      <c r="D33" s="3">
        <v>-0.47151372341244641</v>
      </c>
      <c r="F33" s="3">
        <v>6</v>
      </c>
      <c r="G33" s="3">
        <v>695059.8</v>
      </c>
    </row>
    <row r="34" spans="1:7" x14ac:dyDescent="0.25">
      <c r="A34" s="3">
        <v>3</v>
      </c>
      <c r="B34" s="3">
        <v>1021738.7090206956</v>
      </c>
      <c r="C34" s="3">
        <v>137295.29097930435</v>
      </c>
      <c r="D34" s="3">
        <v>0.20198831896973155</v>
      </c>
      <c r="F34" s="3">
        <v>10</v>
      </c>
      <c r="G34" s="3">
        <v>1159034</v>
      </c>
    </row>
    <row r="35" spans="1:7" x14ac:dyDescent="0.25">
      <c r="A35" s="3">
        <v>4</v>
      </c>
      <c r="B35" s="3">
        <v>1183935.1797944922</v>
      </c>
      <c r="C35" s="3">
        <v>186247.62020550785</v>
      </c>
      <c r="D35" s="3">
        <v>0.27400680277588169</v>
      </c>
      <c r="F35" s="3">
        <v>14</v>
      </c>
      <c r="G35" s="3">
        <v>1370182.8</v>
      </c>
    </row>
    <row r="36" spans="1:7" x14ac:dyDescent="0.25">
      <c r="A36" s="3">
        <v>5</v>
      </c>
      <c r="B36" s="3">
        <v>1952618.5603092609</v>
      </c>
      <c r="C36" s="3">
        <v>-185141.8603092609</v>
      </c>
      <c r="D36" s="3">
        <v>-0.27238001294912256</v>
      </c>
      <c r="F36" s="3">
        <v>18</v>
      </c>
      <c r="G36" s="3">
        <v>1767476.7</v>
      </c>
    </row>
    <row r="37" spans="1:7" x14ac:dyDescent="0.25">
      <c r="A37" s="3">
        <v>6</v>
      </c>
      <c r="B37" s="3">
        <v>2200583.7161030369</v>
      </c>
      <c r="C37" s="3">
        <v>-12352.216103036888</v>
      </c>
      <c r="D37" s="3">
        <v>-1.8172534166371095E-2</v>
      </c>
      <c r="F37" s="3">
        <v>22</v>
      </c>
      <c r="G37" s="3">
        <v>2188231.5</v>
      </c>
    </row>
    <row r="38" spans="1:7" x14ac:dyDescent="0.25">
      <c r="A38" s="3">
        <v>7</v>
      </c>
      <c r="B38" s="3">
        <v>2987471.6514509413</v>
      </c>
      <c r="C38" s="3">
        <v>-134199.25145094143</v>
      </c>
      <c r="D38" s="3">
        <v>-0.19743343718655273</v>
      </c>
      <c r="F38" s="3">
        <v>26</v>
      </c>
      <c r="G38" s="3">
        <v>2853272.4</v>
      </c>
    </row>
    <row r="39" spans="1:7" x14ac:dyDescent="0.25">
      <c r="A39" s="3">
        <v>8</v>
      </c>
      <c r="B39" s="3">
        <v>3902438.6284477375</v>
      </c>
      <c r="C39" s="3">
        <v>232715.97155226255</v>
      </c>
      <c r="D39" s="3">
        <v>0.34237086760925373</v>
      </c>
      <c r="F39" s="3">
        <v>30</v>
      </c>
      <c r="G39" s="3">
        <v>4135154.6</v>
      </c>
    </row>
    <row r="40" spans="1:7" x14ac:dyDescent="0.25">
      <c r="A40" s="3">
        <v>9</v>
      </c>
      <c r="B40" s="3">
        <v>5290724.8474071613</v>
      </c>
      <c r="C40" s="3">
        <v>-30492.047407161444</v>
      </c>
      <c r="D40" s="3">
        <v>-4.4859786186303388E-2</v>
      </c>
      <c r="F40" s="3">
        <v>34</v>
      </c>
      <c r="G40" s="3">
        <v>5260232.8</v>
      </c>
    </row>
    <row r="41" spans="1:7" x14ac:dyDescent="0.25">
      <c r="A41" s="3">
        <v>10</v>
      </c>
      <c r="B41" s="3">
        <v>5807137.6592538534</v>
      </c>
      <c r="C41" s="3">
        <v>889121.44074614625</v>
      </c>
      <c r="D41" s="3">
        <v>1.3080721406776525</v>
      </c>
      <c r="F41" s="3">
        <v>38</v>
      </c>
      <c r="G41" s="3">
        <v>6696259.0999999996</v>
      </c>
    </row>
    <row r="42" spans="1:7" x14ac:dyDescent="0.25">
      <c r="A42" s="3">
        <v>11</v>
      </c>
      <c r="B42" s="3">
        <v>7254689.9117481783</v>
      </c>
      <c r="C42" s="3">
        <v>993962.0882518217</v>
      </c>
      <c r="D42" s="3">
        <v>1.4623133094629803</v>
      </c>
      <c r="F42" s="3">
        <v>42</v>
      </c>
      <c r="G42" s="3">
        <v>7126972.4000000004</v>
      </c>
    </row>
    <row r="43" spans="1:7" x14ac:dyDescent="0.25">
      <c r="A43" s="3">
        <v>12</v>
      </c>
      <c r="B43" s="3">
        <v>8330548.840708836</v>
      </c>
      <c r="C43" s="3">
        <v>-1203576.4407088356</v>
      </c>
      <c r="D43" s="3">
        <v>-1.7706971613978821</v>
      </c>
      <c r="F43" s="3">
        <v>46</v>
      </c>
      <c r="G43" s="3">
        <v>8248652</v>
      </c>
    </row>
    <row r="44" spans="1:7" x14ac:dyDescent="0.25">
      <c r="A44" s="3">
        <v>13</v>
      </c>
      <c r="B44" s="3">
        <v>8701292.1418980937</v>
      </c>
      <c r="C44" s="3">
        <v>-325428.34189809393</v>
      </c>
      <c r="D44" s="3">
        <v>-0.4787689603644999</v>
      </c>
      <c r="F44" s="3">
        <v>50</v>
      </c>
      <c r="G44" s="3">
        <v>8375863.7999999998</v>
      </c>
    </row>
    <row r="45" spans="1:7" x14ac:dyDescent="0.25">
      <c r="A45" s="3">
        <v>14</v>
      </c>
      <c r="B45" s="3">
        <v>10129027.701134199</v>
      </c>
      <c r="C45" s="3">
        <v>-180254.90113419853</v>
      </c>
      <c r="D45" s="3">
        <v>-0.26519033687499305</v>
      </c>
      <c r="F45" s="3">
        <v>54</v>
      </c>
      <c r="G45" s="3">
        <v>9948772.8000000007</v>
      </c>
    </row>
    <row r="46" spans="1:7" x14ac:dyDescent="0.25">
      <c r="A46" s="3">
        <v>15</v>
      </c>
      <c r="B46" s="3">
        <v>11016289.873391192</v>
      </c>
      <c r="C46" s="3">
        <v>-349419.37339119241</v>
      </c>
      <c r="D46" s="3">
        <v>-0.514064476234533</v>
      </c>
      <c r="F46" s="3">
        <v>58</v>
      </c>
      <c r="G46" s="3">
        <v>10666870.5</v>
      </c>
    </row>
    <row r="47" spans="1:7" x14ac:dyDescent="0.25">
      <c r="A47" s="3">
        <v>16</v>
      </c>
      <c r="B47" s="3">
        <v>11968445.87666484</v>
      </c>
      <c r="C47" s="3">
        <v>-153548.47666483931</v>
      </c>
      <c r="D47" s="3">
        <v>-0.22589994500662874</v>
      </c>
      <c r="F47" s="3">
        <v>62</v>
      </c>
      <c r="G47" s="3">
        <v>11814897.4</v>
      </c>
    </row>
    <row r="48" spans="1:7" x14ac:dyDescent="0.25">
      <c r="A48" s="3">
        <v>17</v>
      </c>
      <c r="B48" s="3">
        <v>13873191.231810886</v>
      </c>
      <c r="C48" s="3">
        <v>-1093665.5318108872</v>
      </c>
      <c r="D48" s="3">
        <v>-1.6089966430015272</v>
      </c>
      <c r="F48" s="3">
        <v>66</v>
      </c>
      <c r="G48" s="3">
        <v>12779525.699999999</v>
      </c>
    </row>
    <row r="49" spans="1:7" x14ac:dyDescent="0.25">
      <c r="A49" s="3">
        <v>18</v>
      </c>
      <c r="B49" s="3">
        <v>13429758.297192857</v>
      </c>
      <c r="C49" s="3">
        <v>91104.602807143703</v>
      </c>
      <c r="D49" s="3">
        <v>0.13403275116110092</v>
      </c>
      <c r="F49" s="3">
        <v>70</v>
      </c>
      <c r="G49" s="3">
        <v>13520862.9</v>
      </c>
    </row>
    <row r="50" spans="1:7" x14ac:dyDescent="0.25">
      <c r="A50" s="3">
        <v>19</v>
      </c>
      <c r="B50" s="3">
        <v>13949151.085675446</v>
      </c>
      <c r="C50" s="3">
        <v>1172383.1143245529</v>
      </c>
      <c r="D50" s="3">
        <v>1.7248056562013552</v>
      </c>
      <c r="F50" s="3">
        <v>74</v>
      </c>
      <c r="G50" s="3">
        <v>15121534.199999999</v>
      </c>
    </row>
    <row r="51" spans="1:7" x14ac:dyDescent="0.25">
      <c r="A51" s="3">
        <v>20</v>
      </c>
      <c r="B51" s="3">
        <v>17160556.959739767</v>
      </c>
      <c r="C51" s="3">
        <v>-622367.45973976701</v>
      </c>
      <c r="D51" s="3">
        <v>-0.9156246807710765</v>
      </c>
      <c r="F51" s="3">
        <v>78</v>
      </c>
      <c r="G51" s="3">
        <v>16538189.5</v>
      </c>
    </row>
    <row r="52" spans="1:7" x14ac:dyDescent="0.25">
      <c r="A52" s="3">
        <v>21</v>
      </c>
      <c r="B52" s="3">
        <v>16931114.012140751</v>
      </c>
      <c r="C52" s="3">
        <v>1846611.9878592491</v>
      </c>
      <c r="D52" s="3">
        <v>2.7167286551238563</v>
      </c>
      <c r="F52" s="3">
        <v>82</v>
      </c>
      <c r="G52" s="3">
        <v>18777726</v>
      </c>
    </row>
    <row r="53" spans="1:7" x14ac:dyDescent="0.25">
      <c r="A53" s="3">
        <v>22</v>
      </c>
      <c r="B53" s="3">
        <v>19258036.093169525</v>
      </c>
      <c r="C53" s="3">
        <v>539028.20683047548</v>
      </c>
      <c r="D53" s="3">
        <v>0.79301628335795216</v>
      </c>
      <c r="F53" s="3">
        <v>86</v>
      </c>
      <c r="G53" s="3">
        <v>19797064.300000001</v>
      </c>
    </row>
    <row r="54" spans="1:7" x14ac:dyDescent="0.25">
      <c r="A54" s="3">
        <v>23</v>
      </c>
      <c r="B54" s="3">
        <v>20456987.118701197</v>
      </c>
      <c r="C54" s="3">
        <v>-600312.61870119721</v>
      </c>
      <c r="D54" s="3">
        <v>-0.88317768106154626</v>
      </c>
      <c r="F54" s="3">
        <v>90</v>
      </c>
      <c r="G54" s="3">
        <v>19856674.5</v>
      </c>
    </row>
    <row r="55" spans="1:7" x14ac:dyDescent="0.25">
      <c r="A55" s="3">
        <v>24</v>
      </c>
      <c r="B55" s="3">
        <v>21996054.577113636</v>
      </c>
      <c r="C55" s="3">
        <v>-159070.25711363554</v>
      </c>
      <c r="D55" s="3">
        <v>-0.23402356776613331</v>
      </c>
      <c r="F55" s="3">
        <v>94</v>
      </c>
      <c r="G55" s="3">
        <v>21836984.32</v>
      </c>
    </row>
    <row r="56" spans="1:7" ht="15.75" thickBot="1" x14ac:dyDescent="0.3">
      <c r="A56" s="4">
        <v>25</v>
      </c>
      <c r="B56" s="4">
        <v>23508888.943449661</v>
      </c>
      <c r="C56" s="4">
        <v>-398989.08344966173</v>
      </c>
      <c r="D56" s="4">
        <v>-0.58699124841375128</v>
      </c>
      <c r="F56" s="4">
        <v>98</v>
      </c>
      <c r="G56" s="4">
        <v>23109899.859999999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55"/>
  <sheetViews>
    <sheetView workbookViewId="0">
      <selection activeCell="D51" activeCellId="1" sqref="E24 D51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0.99561693457653233</v>
      </c>
    </row>
    <row r="5" spans="1:9" x14ac:dyDescent="0.25">
      <c r="A5" s="3" t="s">
        <v>49</v>
      </c>
      <c r="B5" s="3">
        <v>0.99125308041557103</v>
      </c>
    </row>
    <row r="6" spans="1:9" x14ac:dyDescent="0.25">
      <c r="A6" s="3" t="s">
        <v>50</v>
      </c>
      <c r="B6" s="3">
        <v>0.98765140764551207</v>
      </c>
    </row>
    <row r="7" spans="1:9" x14ac:dyDescent="0.25">
      <c r="A7" s="3" t="s">
        <v>51</v>
      </c>
      <c r="B7" s="3">
        <v>807699.18041704677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7</v>
      </c>
      <c r="C12" s="3">
        <v>1256833135064849</v>
      </c>
      <c r="D12" s="3">
        <v>179547590723549.84</v>
      </c>
      <c r="E12" s="3">
        <v>275.22019453181247</v>
      </c>
      <c r="F12" s="3">
        <v>3.1637714976464828E-16</v>
      </c>
    </row>
    <row r="13" spans="1:9" x14ac:dyDescent="0.25">
      <c r="A13" s="3" t="s">
        <v>55</v>
      </c>
      <c r="B13" s="3">
        <v>17</v>
      </c>
      <c r="C13" s="3">
        <v>11090425422788.273</v>
      </c>
      <c r="D13" s="3">
        <v>652377966046.36902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-10501497.138321079</v>
      </c>
      <c r="C17" s="3">
        <v>13760480.356744008</v>
      </c>
      <c r="D17" s="3">
        <v>-0.76316355723543461</v>
      </c>
      <c r="E17" s="3">
        <v>0.45582665923965615</v>
      </c>
      <c r="F17" s="3">
        <v>-39533572.953448951</v>
      </c>
      <c r="G17" s="3">
        <v>18530578.676806789</v>
      </c>
      <c r="H17" s="3">
        <v>-39533572.953448951</v>
      </c>
      <c r="I17" s="3">
        <v>18530578.676806789</v>
      </c>
    </row>
    <row r="18" spans="1:9" x14ac:dyDescent="0.25">
      <c r="A18" s="3" t="s">
        <v>30</v>
      </c>
      <c r="B18" s="3">
        <v>-0.51110263463436445</v>
      </c>
      <c r="C18" s="3">
        <v>0.83435266062900426</v>
      </c>
      <c r="D18" s="3">
        <v>-0.61257386564699501</v>
      </c>
      <c r="E18" s="3">
        <v>0.54826558557528882</v>
      </c>
      <c r="F18" s="3">
        <v>-2.2714328754361124</v>
      </c>
      <c r="G18" s="3">
        <v>1.2492276061673837</v>
      </c>
      <c r="H18" s="3">
        <v>-2.2714328754361124</v>
      </c>
      <c r="I18" s="3">
        <v>1.2492276061673837</v>
      </c>
    </row>
    <row r="19" spans="1:9" x14ac:dyDescent="0.25">
      <c r="A19" s="3" t="s">
        <v>35</v>
      </c>
      <c r="B19" s="3">
        <v>709.82464757343473</v>
      </c>
      <c r="C19" s="3">
        <v>2531.2270997454589</v>
      </c>
      <c r="D19" s="22">
        <v>0.28042708915561743</v>
      </c>
      <c r="E19" s="22">
        <v>0.78253385542349563</v>
      </c>
      <c r="F19" s="3">
        <v>-4630.5977185033817</v>
      </c>
      <c r="G19" s="3">
        <v>6050.2470136502516</v>
      </c>
      <c r="H19" s="3">
        <v>-4630.5977185033817</v>
      </c>
      <c r="I19" s="3">
        <v>6050.2470136502516</v>
      </c>
    </row>
    <row r="20" spans="1:9" x14ac:dyDescent="0.25">
      <c r="A20" s="3" t="s">
        <v>36</v>
      </c>
      <c r="B20" s="3">
        <v>7.2580613621165552E-2</v>
      </c>
      <c r="C20" s="3">
        <v>6.0427837045276135E-2</v>
      </c>
      <c r="D20" s="3">
        <v>1.2011122219513473</v>
      </c>
      <c r="E20" s="3">
        <v>0.24617562560815123</v>
      </c>
      <c r="F20" s="3">
        <v>-5.4910978311731223E-2</v>
      </c>
      <c r="G20" s="3">
        <v>0.20007220555406233</v>
      </c>
      <c r="H20" s="3">
        <v>-5.4910978311731223E-2</v>
      </c>
      <c r="I20" s="3">
        <v>0.20007220555406233</v>
      </c>
    </row>
    <row r="21" spans="1:9" x14ac:dyDescent="0.25">
      <c r="A21" s="3" t="s">
        <v>37</v>
      </c>
      <c r="B21" s="3">
        <v>93668.111879316522</v>
      </c>
      <c r="C21" s="3">
        <v>62692.187410849794</v>
      </c>
      <c r="D21" s="3">
        <v>1.4940954486955083</v>
      </c>
      <c r="E21" s="3">
        <v>0.15348006814859641</v>
      </c>
      <c r="F21" s="3">
        <v>-38600.841728540123</v>
      </c>
      <c r="G21" s="3">
        <v>225937.06548717315</v>
      </c>
      <c r="H21" s="3">
        <v>-38600.841728540123</v>
      </c>
      <c r="I21" s="3">
        <v>225937.06548717315</v>
      </c>
    </row>
    <row r="22" spans="1:9" x14ac:dyDescent="0.25">
      <c r="A22" s="3" t="s">
        <v>38</v>
      </c>
      <c r="B22" s="3">
        <v>45.623217579990602</v>
      </c>
      <c r="C22" s="3">
        <v>13.602604915143013</v>
      </c>
      <c r="D22" s="3">
        <v>3.3540059322902809</v>
      </c>
      <c r="E22" s="3">
        <v>3.7642576579990051E-3</v>
      </c>
      <c r="F22" s="3">
        <v>16.924229830909827</v>
      </c>
      <c r="G22" s="3">
        <v>74.32220532907138</v>
      </c>
      <c r="H22" s="3">
        <v>16.924229830909827</v>
      </c>
      <c r="I22" s="3">
        <v>74.32220532907138</v>
      </c>
    </row>
    <row r="23" spans="1:9" x14ac:dyDescent="0.25">
      <c r="A23" s="3" t="s">
        <v>39</v>
      </c>
      <c r="B23" s="3">
        <v>-1.8258072819195776</v>
      </c>
      <c r="C23" s="3">
        <v>0.99551543692746802</v>
      </c>
      <c r="D23" s="3">
        <v>-1.8340321146146161</v>
      </c>
      <c r="E23" s="3">
        <v>8.4215064879656285E-2</v>
      </c>
      <c r="F23" s="3">
        <v>-3.9261612587226904</v>
      </c>
      <c r="G23" s="3">
        <v>0.27454669488353511</v>
      </c>
      <c r="H23" s="3">
        <v>-3.9261612587226904</v>
      </c>
      <c r="I23" s="3">
        <v>0.27454669488353511</v>
      </c>
    </row>
    <row r="24" spans="1:9" ht="15.75" thickBot="1" x14ac:dyDescent="0.3">
      <c r="A24" s="4" t="s">
        <v>41</v>
      </c>
      <c r="B24" s="4">
        <v>13.272780125521322</v>
      </c>
      <c r="C24" s="4">
        <v>9.769082314989701</v>
      </c>
      <c r="D24" s="4">
        <v>1.3586516826821635</v>
      </c>
      <c r="E24" s="4">
        <v>0.19201292402781248</v>
      </c>
      <c r="F24" s="4">
        <v>-7.33818192377991</v>
      </c>
      <c r="G24" s="4">
        <v>33.883742174822558</v>
      </c>
      <c r="H24" s="4">
        <v>-7.33818192377991</v>
      </c>
      <c r="I24" s="4">
        <v>33.883742174822558</v>
      </c>
    </row>
    <row r="28" spans="1:9" x14ac:dyDescent="0.25">
      <c r="A28" t="s">
        <v>70</v>
      </c>
      <c r="F28" t="s">
        <v>75</v>
      </c>
    </row>
    <row r="29" spans="1:9" ht="15.75" thickBot="1" x14ac:dyDescent="0.3"/>
    <row r="30" spans="1:9" x14ac:dyDescent="0.25">
      <c r="A30" s="5" t="s">
        <v>71</v>
      </c>
      <c r="B30" s="5" t="s">
        <v>78</v>
      </c>
      <c r="C30" s="5" t="s">
        <v>73</v>
      </c>
      <c r="D30" s="5" t="s">
        <v>74</v>
      </c>
      <c r="F30" s="5" t="s">
        <v>76</v>
      </c>
      <c r="G30" s="5" t="s">
        <v>33</v>
      </c>
    </row>
    <row r="31" spans="1:9" x14ac:dyDescent="0.25">
      <c r="A31" s="3">
        <v>1</v>
      </c>
      <c r="B31" s="3">
        <v>655621.85467874841</v>
      </c>
      <c r="C31" s="3">
        <v>-327123.95467874839</v>
      </c>
      <c r="D31" s="3">
        <v>-0.48122021835911688</v>
      </c>
      <c r="F31" s="3">
        <v>2</v>
      </c>
      <c r="G31" s="3">
        <v>328497.90000000002</v>
      </c>
    </row>
    <row r="32" spans="1:9" x14ac:dyDescent="0.25">
      <c r="A32" s="3">
        <v>2</v>
      </c>
      <c r="B32" s="3">
        <v>1024568.1848448259</v>
      </c>
      <c r="C32" s="3">
        <v>-329508.38484482584</v>
      </c>
      <c r="D32" s="3">
        <v>-0.48472786733673057</v>
      </c>
      <c r="F32" s="3">
        <v>6</v>
      </c>
      <c r="G32" s="3">
        <v>695059.8</v>
      </c>
    </row>
    <row r="33" spans="1:7" x14ac:dyDescent="0.25">
      <c r="A33" s="3">
        <v>3</v>
      </c>
      <c r="B33" s="3">
        <v>1025971.0719810376</v>
      </c>
      <c r="C33" s="3">
        <v>133062.92801896238</v>
      </c>
      <c r="D33" s="3">
        <v>0.19574406080921719</v>
      </c>
      <c r="F33" s="3">
        <v>10</v>
      </c>
      <c r="G33" s="3">
        <v>1159034</v>
      </c>
    </row>
    <row r="34" spans="1:7" x14ac:dyDescent="0.25">
      <c r="A34" s="3">
        <v>4</v>
      </c>
      <c r="B34" s="3">
        <v>1181299.1378147311</v>
      </c>
      <c r="C34" s="3">
        <v>188883.66218526894</v>
      </c>
      <c r="D34" s="3">
        <v>0.27785992392555825</v>
      </c>
      <c r="F34" s="3">
        <v>14</v>
      </c>
      <c r="G34" s="3">
        <v>1370182.8</v>
      </c>
    </row>
    <row r="35" spans="1:7" x14ac:dyDescent="0.25">
      <c r="A35" s="3">
        <v>5</v>
      </c>
      <c r="B35" s="3">
        <v>1955771.8931875108</v>
      </c>
      <c r="C35" s="3">
        <v>-188295.19318751083</v>
      </c>
      <c r="D35" s="3">
        <v>-0.2769942484666123</v>
      </c>
      <c r="F35" s="3">
        <v>18</v>
      </c>
      <c r="G35" s="3">
        <v>1767476.7</v>
      </c>
    </row>
    <row r="36" spans="1:7" x14ac:dyDescent="0.25">
      <c r="A36" s="3">
        <v>6</v>
      </c>
      <c r="B36" s="3">
        <v>2198323.8995727273</v>
      </c>
      <c r="C36" s="3">
        <v>-10092.39957272727</v>
      </c>
      <c r="D36" s="3">
        <v>-1.4846563991086368E-2</v>
      </c>
      <c r="F36" s="3">
        <v>22</v>
      </c>
      <c r="G36" s="3">
        <v>2188231.5</v>
      </c>
    </row>
    <row r="37" spans="1:7" x14ac:dyDescent="0.25">
      <c r="A37" s="3">
        <v>7</v>
      </c>
      <c r="B37" s="3">
        <v>2983599.534361097</v>
      </c>
      <c r="C37" s="3">
        <v>-130327.13436109712</v>
      </c>
      <c r="D37" s="3">
        <v>-0.1917195337068951</v>
      </c>
      <c r="F37" s="3">
        <v>26</v>
      </c>
      <c r="G37" s="3">
        <v>2853272.4</v>
      </c>
    </row>
    <row r="38" spans="1:7" x14ac:dyDescent="0.25">
      <c r="A38" s="3">
        <v>8</v>
      </c>
      <c r="B38" s="3">
        <v>3895427.7219956834</v>
      </c>
      <c r="C38" s="3">
        <v>239726.87800431671</v>
      </c>
      <c r="D38" s="3">
        <v>0.35265353982736353</v>
      </c>
      <c r="F38" s="3">
        <v>30</v>
      </c>
      <c r="G38" s="3">
        <v>4135154.6</v>
      </c>
    </row>
    <row r="39" spans="1:7" x14ac:dyDescent="0.25">
      <c r="A39" s="3">
        <v>9</v>
      </c>
      <c r="B39" s="3">
        <v>5278533.2447959548</v>
      </c>
      <c r="C39" s="3">
        <v>-18300.444795954973</v>
      </c>
      <c r="D39" s="3">
        <v>-2.6921122451661696E-2</v>
      </c>
      <c r="F39" s="3">
        <v>34</v>
      </c>
      <c r="G39" s="3">
        <v>5260232.8</v>
      </c>
    </row>
    <row r="40" spans="1:7" x14ac:dyDescent="0.25">
      <c r="A40" s="3">
        <v>10</v>
      </c>
      <c r="B40" s="3">
        <v>5803614.0879291873</v>
      </c>
      <c r="C40" s="3">
        <v>892645.01207081228</v>
      </c>
      <c r="D40" s="3">
        <v>1.3131377922101133</v>
      </c>
      <c r="F40" s="3">
        <v>38</v>
      </c>
      <c r="G40" s="3">
        <v>6696259.0999999996</v>
      </c>
    </row>
    <row r="41" spans="1:7" x14ac:dyDescent="0.25">
      <c r="A41" s="3">
        <v>11</v>
      </c>
      <c r="B41" s="3">
        <v>7245036.9663613196</v>
      </c>
      <c r="C41" s="3">
        <v>1003615.0336386804</v>
      </c>
      <c r="D41" s="3">
        <v>1.4763817773919621</v>
      </c>
      <c r="F41" s="3">
        <v>42</v>
      </c>
      <c r="G41" s="3">
        <v>7126972.4000000004</v>
      </c>
    </row>
    <row r="42" spans="1:7" x14ac:dyDescent="0.25">
      <c r="A42" s="3">
        <v>12</v>
      </c>
      <c r="B42" s="3">
        <v>8332049.3489302816</v>
      </c>
      <c r="C42" s="3">
        <v>-1205076.9489302812</v>
      </c>
      <c r="D42" s="3">
        <v>-1.7727451145339248</v>
      </c>
      <c r="F42" s="3">
        <v>46</v>
      </c>
      <c r="G42" s="3">
        <v>8248652</v>
      </c>
    </row>
    <row r="43" spans="1:7" x14ac:dyDescent="0.25">
      <c r="A43" s="3">
        <v>13</v>
      </c>
      <c r="B43" s="3">
        <v>8711784.9321138766</v>
      </c>
      <c r="C43" s="3">
        <v>-335921.13211387675</v>
      </c>
      <c r="D43" s="3">
        <v>-0.49416142790897621</v>
      </c>
      <c r="F43" s="3">
        <v>50</v>
      </c>
      <c r="G43" s="3">
        <v>8375863.7999999998</v>
      </c>
    </row>
    <row r="44" spans="1:7" x14ac:dyDescent="0.25">
      <c r="A44" s="3">
        <v>14</v>
      </c>
      <c r="B44" s="3">
        <v>10132437.923637459</v>
      </c>
      <c r="C44" s="3">
        <v>-183665.12363745831</v>
      </c>
      <c r="D44" s="3">
        <v>-0.27018312061117217</v>
      </c>
      <c r="F44" s="3">
        <v>54</v>
      </c>
      <c r="G44" s="3">
        <v>9948772.8000000007</v>
      </c>
    </row>
    <row r="45" spans="1:7" x14ac:dyDescent="0.25">
      <c r="A45" s="3">
        <v>15</v>
      </c>
      <c r="B45" s="3">
        <v>11015050.319593843</v>
      </c>
      <c r="C45" s="3">
        <v>-348179.81959384307</v>
      </c>
      <c r="D45" s="3">
        <v>-0.51219473969043472</v>
      </c>
      <c r="F45" s="3">
        <v>58</v>
      </c>
      <c r="G45" s="3">
        <v>10666870.5</v>
      </c>
    </row>
    <row r="46" spans="1:7" x14ac:dyDescent="0.25">
      <c r="A46" s="3">
        <v>16</v>
      </c>
      <c r="B46" s="3">
        <v>11968236.716466948</v>
      </c>
      <c r="C46" s="3">
        <v>-153339.31646694802</v>
      </c>
      <c r="D46" s="3">
        <v>-0.22557192250175562</v>
      </c>
      <c r="F46" s="3">
        <v>62</v>
      </c>
      <c r="G46" s="3">
        <v>11814897.4</v>
      </c>
    </row>
    <row r="47" spans="1:7" x14ac:dyDescent="0.25">
      <c r="A47" s="3">
        <v>17</v>
      </c>
      <c r="B47" s="3">
        <v>13880424.085736809</v>
      </c>
      <c r="C47" s="3">
        <v>-1100898.38573681</v>
      </c>
      <c r="D47" s="3">
        <v>-1.6194917981342314</v>
      </c>
      <c r="F47" s="3">
        <v>66</v>
      </c>
      <c r="G47" s="3">
        <v>12779525.699999999</v>
      </c>
    </row>
    <row r="48" spans="1:7" x14ac:dyDescent="0.25">
      <c r="A48" s="3">
        <v>18</v>
      </c>
      <c r="B48" s="3">
        <v>13430329.012840465</v>
      </c>
      <c r="C48" s="3">
        <v>90533.887159535661</v>
      </c>
      <c r="D48" s="3">
        <v>0.13318112698471149</v>
      </c>
      <c r="F48" s="3">
        <v>70</v>
      </c>
      <c r="G48" s="3">
        <v>13520862.9</v>
      </c>
    </row>
    <row r="49" spans="1:7" x14ac:dyDescent="0.25">
      <c r="A49" s="3">
        <v>19</v>
      </c>
      <c r="B49" s="3">
        <v>13941516.443461433</v>
      </c>
      <c r="C49" s="3">
        <v>1180017.7565385662</v>
      </c>
      <c r="D49" s="3">
        <v>1.7358814429434823</v>
      </c>
      <c r="F49" s="3">
        <v>74</v>
      </c>
      <c r="G49" s="3">
        <v>15121534.199999999</v>
      </c>
    </row>
    <row r="50" spans="1:7" x14ac:dyDescent="0.25">
      <c r="A50" s="3">
        <v>20</v>
      </c>
      <c r="B50" s="3">
        <v>17152921.692107055</v>
      </c>
      <c r="C50" s="3">
        <v>-614732.19210705534</v>
      </c>
      <c r="D50" s="3">
        <v>-0.90431029426948228</v>
      </c>
      <c r="F50" s="3">
        <v>78</v>
      </c>
      <c r="G50" s="3">
        <v>16538189.5</v>
      </c>
    </row>
    <row r="51" spans="1:7" x14ac:dyDescent="0.25">
      <c r="A51" s="3">
        <v>21</v>
      </c>
      <c r="B51" s="3">
        <v>16946091.542177763</v>
      </c>
      <c r="C51" s="3">
        <v>1831634.4578222372</v>
      </c>
      <c r="D51" s="3">
        <v>2.6944512046294391</v>
      </c>
      <c r="F51" s="3">
        <v>82</v>
      </c>
      <c r="G51" s="3">
        <v>18777726</v>
      </c>
    </row>
    <row r="52" spans="1:7" x14ac:dyDescent="0.25">
      <c r="A52" s="3">
        <v>22</v>
      </c>
      <c r="B52" s="3">
        <v>19266344.069623053</v>
      </c>
      <c r="C52" s="3">
        <v>530720.23037694767</v>
      </c>
      <c r="D52" s="3">
        <v>0.78072333590000831</v>
      </c>
      <c r="F52" s="3">
        <v>86</v>
      </c>
      <c r="G52" s="3">
        <v>19797064.300000001</v>
      </c>
    </row>
    <row r="53" spans="1:7" x14ac:dyDescent="0.25">
      <c r="A53" s="3">
        <v>23</v>
      </c>
      <c r="B53" s="3">
        <v>20440537.466484759</v>
      </c>
      <c r="C53" s="3">
        <v>-583862.966484759</v>
      </c>
      <c r="D53" s="3">
        <v>-0.85889969292991819</v>
      </c>
      <c r="F53" s="3">
        <v>90</v>
      </c>
      <c r="G53" s="3">
        <v>19856674.5</v>
      </c>
    </row>
    <row r="54" spans="1:7" x14ac:dyDescent="0.25">
      <c r="A54" s="3">
        <v>24</v>
      </c>
      <c r="B54" s="3">
        <v>21980051.238945223</v>
      </c>
      <c r="C54" s="3">
        <v>-143066.91894522309</v>
      </c>
      <c r="D54" s="3">
        <v>-0.21046057003803689</v>
      </c>
      <c r="F54" s="3">
        <v>94</v>
      </c>
      <c r="G54" s="3">
        <v>21836984.32</v>
      </c>
    </row>
    <row r="55" spans="1:7" ht="15.75" thickBot="1" x14ac:dyDescent="0.3">
      <c r="A55" s="4">
        <v>25</v>
      </c>
      <c r="B55" s="4">
        <v>23528349.390358269</v>
      </c>
      <c r="C55" s="4">
        <v>-418449.53035826981</v>
      </c>
      <c r="D55" s="4">
        <v>-0.61556596969191102</v>
      </c>
      <c r="F55" s="4">
        <v>98</v>
      </c>
      <c r="G55" s="4">
        <v>23109899.859999999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54"/>
  <sheetViews>
    <sheetView zoomScale="115" zoomScaleNormal="115" workbookViewId="0">
      <selection activeCell="D51" activeCellId="1" sqref="E24 D51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0.9955966143613908</v>
      </c>
    </row>
    <row r="5" spans="1:9" x14ac:dyDescent="0.25">
      <c r="A5" s="3" t="s">
        <v>49</v>
      </c>
      <c r="B5" s="3">
        <v>0.9912126185278638</v>
      </c>
    </row>
    <row r="6" spans="1:9" x14ac:dyDescent="0.25">
      <c r="A6" s="3" t="s">
        <v>50</v>
      </c>
      <c r="B6" s="3">
        <v>0.98828349137048521</v>
      </c>
    </row>
    <row r="7" spans="1:9" x14ac:dyDescent="0.25">
      <c r="A7" s="3" t="s">
        <v>51</v>
      </c>
      <c r="B7" s="3">
        <v>786755.92726341251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6</v>
      </c>
      <c r="C12" s="3">
        <v>1256781832484123.2</v>
      </c>
      <c r="D12" s="3">
        <v>209463638747353.87</v>
      </c>
      <c r="E12" s="3">
        <v>338.39863046945959</v>
      </c>
      <c r="F12" s="3">
        <v>1.6912259014733884E-17</v>
      </c>
    </row>
    <row r="13" spans="1:9" x14ac:dyDescent="0.25">
      <c r="A13" s="3" t="s">
        <v>55</v>
      </c>
      <c r="B13" s="3">
        <v>18</v>
      </c>
      <c r="C13" s="3">
        <v>11141728003514.018</v>
      </c>
      <c r="D13" s="3">
        <v>618984889084.11206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-6674235.2614509584</v>
      </c>
      <c r="C17" s="3">
        <v>1710485.6512631685</v>
      </c>
      <c r="D17" s="3">
        <v>-3.9019533759445064</v>
      </c>
      <c r="E17" s="3">
        <v>1.044858486744724E-3</v>
      </c>
      <c r="F17" s="3">
        <v>-10267832.265705794</v>
      </c>
      <c r="G17" s="3">
        <v>-3080638.2571961223</v>
      </c>
      <c r="H17" s="3">
        <v>-10267832.265705794</v>
      </c>
      <c r="I17" s="3">
        <v>-3080638.2571961223</v>
      </c>
    </row>
    <row r="18" spans="1:9" x14ac:dyDescent="0.25">
      <c r="A18" s="3" t="s">
        <v>30</v>
      </c>
      <c r="B18" s="3">
        <v>-0.6339400480254701</v>
      </c>
      <c r="C18" s="3">
        <v>0.69170529618663434</v>
      </c>
      <c r="D18" s="3">
        <v>-0.91648864266382868</v>
      </c>
      <c r="E18" s="3">
        <v>0.37152708699923287</v>
      </c>
      <c r="F18" s="3">
        <v>-2.0871589501354251</v>
      </c>
      <c r="G18" s="3">
        <v>0.81927885408448498</v>
      </c>
      <c r="H18" s="3">
        <v>-2.0871589501354251</v>
      </c>
      <c r="I18" s="3">
        <v>0.81927885408448498</v>
      </c>
    </row>
    <row r="19" spans="1:9" x14ac:dyDescent="0.25">
      <c r="A19" s="3" t="s">
        <v>36</v>
      </c>
      <c r="B19" s="3">
        <v>7.0122056203892905E-2</v>
      </c>
      <c r="C19" s="3">
        <v>5.8238173278642412E-2</v>
      </c>
      <c r="D19" s="22">
        <v>1.2040565879082723</v>
      </c>
      <c r="E19" s="3">
        <v>0.24416289924940154</v>
      </c>
      <c r="F19" s="3">
        <v>-5.2231805620583605E-2</v>
      </c>
      <c r="G19" s="3">
        <v>0.19247591802836941</v>
      </c>
      <c r="H19" s="3">
        <v>-5.2231805620583605E-2</v>
      </c>
      <c r="I19" s="3">
        <v>0.19247591802836941</v>
      </c>
    </row>
    <row r="20" spans="1:9" x14ac:dyDescent="0.25">
      <c r="A20" s="3" t="s">
        <v>37</v>
      </c>
      <c r="B20" s="3">
        <v>97087.23492663393</v>
      </c>
      <c r="C20" s="3">
        <v>59900.598012767499</v>
      </c>
      <c r="D20" s="3">
        <v>1.6208057706859671</v>
      </c>
      <c r="E20" s="3">
        <v>0.12244512964760844</v>
      </c>
      <c r="F20" s="3">
        <v>-28759.251662007824</v>
      </c>
      <c r="G20" s="3">
        <v>222933.72151527568</v>
      </c>
      <c r="H20" s="3">
        <v>-28759.251662007824</v>
      </c>
      <c r="I20" s="3">
        <v>222933.72151527568</v>
      </c>
    </row>
    <row r="21" spans="1:9" x14ac:dyDescent="0.25">
      <c r="A21" s="3" t="s">
        <v>38</v>
      </c>
      <c r="B21" s="3">
        <v>48.229068970591712</v>
      </c>
      <c r="C21" s="3">
        <v>9.6762738132940775</v>
      </c>
      <c r="D21" s="3">
        <v>4.9842604602952187</v>
      </c>
      <c r="E21" s="3">
        <v>9.6059646897988691E-5</v>
      </c>
      <c r="F21" s="3">
        <v>27.899972048834993</v>
      </c>
      <c r="G21" s="3">
        <v>68.558165892348427</v>
      </c>
      <c r="H21" s="3">
        <v>27.899972048834993</v>
      </c>
      <c r="I21" s="3">
        <v>68.558165892348427</v>
      </c>
    </row>
    <row r="22" spans="1:9" x14ac:dyDescent="0.25">
      <c r="A22" s="3" t="s">
        <v>39</v>
      </c>
      <c r="B22" s="3">
        <v>-1.7935574977042574</v>
      </c>
      <c r="C22" s="3">
        <v>0.96321014146857775</v>
      </c>
      <c r="D22" s="3">
        <v>-1.8620625141775125</v>
      </c>
      <c r="E22" s="3">
        <v>7.9002151200465831E-2</v>
      </c>
      <c r="F22" s="3">
        <v>-3.8171869132992802</v>
      </c>
      <c r="G22" s="3">
        <v>0.23007191789076553</v>
      </c>
      <c r="H22" s="3">
        <v>-3.8171869132992802</v>
      </c>
      <c r="I22" s="3">
        <v>0.23007191789076553</v>
      </c>
    </row>
    <row r="23" spans="1:9" ht="15.75" thickBot="1" x14ac:dyDescent="0.3">
      <c r="A23" s="4" t="s">
        <v>41</v>
      </c>
      <c r="B23" s="4">
        <v>15.30300372486121</v>
      </c>
      <c r="C23" s="4">
        <v>6.3889599463355395</v>
      </c>
      <c r="D23" s="4">
        <v>2.3952261171457838</v>
      </c>
      <c r="E23" s="4">
        <v>2.7696841216330155E-2</v>
      </c>
      <c r="F23" s="4">
        <v>1.8802969593876764</v>
      </c>
      <c r="G23" s="4">
        <v>28.725710490334741</v>
      </c>
      <c r="H23" s="4">
        <v>1.8802969593876764</v>
      </c>
      <c r="I23" s="4">
        <v>28.725710490334741</v>
      </c>
    </row>
    <row r="27" spans="1:9" x14ac:dyDescent="0.25">
      <c r="A27" t="s">
        <v>70</v>
      </c>
      <c r="F27" t="s">
        <v>75</v>
      </c>
    </row>
    <row r="28" spans="1:9" ht="15.75" thickBot="1" x14ac:dyDescent="0.3"/>
    <row r="29" spans="1:9" x14ac:dyDescent="0.25">
      <c r="A29" s="5" t="s">
        <v>71</v>
      </c>
      <c r="B29" s="5" t="s">
        <v>78</v>
      </c>
      <c r="C29" s="5" t="s">
        <v>73</v>
      </c>
      <c r="D29" s="5" t="s">
        <v>74</v>
      </c>
      <c r="F29" s="5" t="s">
        <v>76</v>
      </c>
      <c r="G29" s="5" t="s">
        <v>33</v>
      </c>
    </row>
    <row r="30" spans="1:9" x14ac:dyDescent="0.25">
      <c r="A30" s="3">
        <v>1</v>
      </c>
      <c r="B30" s="3">
        <v>712887.46293154405</v>
      </c>
      <c r="C30" s="3">
        <v>-384389.56293154403</v>
      </c>
      <c r="D30" s="3">
        <v>-0.56415823495386597</v>
      </c>
      <c r="F30" s="3">
        <v>2</v>
      </c>
      <c r="G30" s="3">
        <v>328497.90000000002</v>
      </c>
    </row>
    <row r="31" spans="1:9" x14ac:dyDescent="0.25">
      <c r="A31" s="3">
        <v>2</v>
      </c>
      <c r="B31" s="3">
        <v>1066609.2739973255</v>
      </c>
      <c r="C31" s="3">
        <v>-371549.4739973254</v>
      </c>
      <c r="D31" s="3">
        <v>-0.54531318137193641</v>
      </c>
      <c r="F31" s="3">
        <v>6</v>
      </c>
      <c r="G31" s="3">
        <v>695059.8</v>
      </c>
    </row>
    <row r="32" spans="1:9" x14ac:dyDescent="0.25">
      <c r="A32" s="3">
        <v>3</v>
      </c>
      <c r="B32" s="3">
        <v>1039106.5702064751</v>
      </c>
      <c r="C32" s="3">
        <v>119927.42979352491</v>
      </c>
      <c r="D32" s="3">
        <v>0.17601426687778698</v>
      </c>
      <c r="F32" s="3">
        <v>10</v>
      </c>
      <c r="G32" s="3">
        <v>1159034</v>
      </c>
    </row>
    <row r="33" spans="1:7" x14ac:dyDescent="0.25">
      <c r="A33" s="3">
        <v>4</v>
      </c>
      <c r="B33" s="3">
        <v>1175550.1831842579</v>
      </c>
      <c r="C33" s="3">
        <v>194632.61681574211</v>
      </c>
      <c r="D33" s="3">
        <v>0.28565706292804866</v>
      </c>
      <c r="F33" s="3">
        <v>14</v>
      </c>
      <c r="G33" s="3">
        <v>1370182.8</v>
      </c>
    </row>
    <row r="34" spans="1:7" x14ac:dyDescent="0.25">
      <c r="A34" s="3">
        <v>5</v>
      </c>
      <c r="B34" s="3">
        <v>1939124.5449520163</v>
      </c>
      <c r="C34" s="3">
        <v>-171647.84495201637</v>
      </c>
      <c r="D34" s="3">
        <v>-0.25192293074567695</v>
      </c>
      <c r="F34" s="3">
        <v>18</v>
      </c>
      <c r="G34" s="3">
        <v>1767476.7</v>
      </c>
    </row>
    <row r="35" spans="1:7" x14ac:dyDescent="0.25">
      <c r="A35" s="3">
        <v>6</v>
      </c>
      <c r="B35" s="3">
        <v>2165503.8580457442</v>
      </c>
      <c r="C35" s="3">
        <v>22727.641954255756</v>
      </c>
      <c r="D35" s="3">
        <v>3.3356749521994251E-2</v>
      </c>
      <c r="F35" s="3">
        <v>22</v>
      </c>
      <c r="G35" s="3">
        <v>2188231.5</v>
      </c>
    </row>
    <row r="36" spans="1:7" x14ac:dyDescent="0.25">
      <c r="A36" s="3">
        <v>7</v>
      </c>
      <c r="B36" s="3">
        <v>2955340.6012200331</v>
      </c>
      <c r="C36" s="3">
        <v>-102068.20122003322</v>
      </c>
      <c r="D36" s="3">
        <v>-0.14980275688563602</v>
      </c>
      <c r="F36" s="3">
        <v>26</v>
      </c>
      <c r="G36" s="3">
        <v>2853272.4</v>
      </c>
    </row>
    <row r="37" spans="1:7" x14ac:dyDescent="0.25">
      <c r="A37" s="3">
        <v>8</v>
      </c>
      <c r="B37" s="3">
        <v>3886086.648167646</v>
      </c>
      <c r="C37" s="3">
        <v>249067.95183235407</v>
      </c>
      <c r="D37" s="3">
        <v>0.36555034173583811</v>
      </c>
      <c r="F37" s="3">
        <v>30</v>
      </c>
      <c r="G37" s="3">
        <v>4135154.6</v>
      </c>
    </row>
    <row r="38" spans="1:7" x14ac:dyDescent="0.25">
      <c r="A38" s="3">
        <v>9</v>
      </c>
      <c r="B38" s="3">
        <v>5311894.5616311589</v>
      </c>
      <c r="C38" s="3">
        <v>-51661.761631159112</v>
      </c>
      <c r="D38" s="3">
        <v>-7.5822579661541406E-2</v>
      </c>
      <c r="F38" s="3">
        <v>34</v>
      </c>
      <c r="G38" s="3">
        <v>5260232.8</v>
      </c>
    </row>
    <row r="39" spans="1:7" x14ac:dyDescent="0.25">
      <c r="A39" s="3">
        <v>10</v>
      </c>
      <c r="B39" s="3">
        <v>5833558.2498633647</v>
      </c>
      <c r="C39" s="3">
        <v>862700.85013663489</v>
      </c>
      <c r="D39" s="3">
        <v>1.2661628614327387</v>
      </c>
      <c r="F39" s="3">
        <v>38</v>
      </c>
      <c r="G39" s="3">
        <v>6696259.0999999996</v>
      </c>
    </row>
    <row r="40" spans="1:7" x14ac:dyDescent="0.25">
      <c r="A40" s="3">
        <v>11</v>
      </c>
      <c r="B40" s="3">
        <v>7315045.5173354559</v>
      </c>
      <c r="C40" s="3">
        <v>933606.48266454414</v>
      </c>
      <c r="D40" s="3">
        <v>1.3702291534260951</v>
      </c>
      <c r="F40" s="3">
        <v>42</v>
      </c>
      <c r="G40" s="3">
        <v>7126972.4000000004</v>
      </c>
    </row>
    <row r="41" spans="1:7" x14ac:dyDescent="0.25">
      <c r="A41" s="3">
        <v>12</v>
      </c>
      <c r="B41" s="3">
        <v>8322477.166639396</v>
      </c>
      <c r="C41" s="3">
        <v>-1195504.7666393956</v>
      </c>
      <c r="D41" s="3">
        <v>-1.7546102289627681</v>
      </c>
      <c r="F41" s="3">
        <v>46</v>
      </c>
      <c r="G41" s="3">
        <v>8248652</v>
      </c>
    </row>
    <row r="42" spans="1:7" x14ac:dyDescent="0.25">
      <c r="A42" s="3">
        <v>13</v>
      </c>
      <c r="B42" s="3">
        <v>8575800.838394843</v>
      </c>
      <c r="C42" s="3">
        <v>-199937.03839484323</v>
      </c>
      <c r="D42" s="3">
        <v>-0.29344221997730452</v>
      </c>
      <c r="F42" s="3">
        <v>50</v>
      </c>
      <c r="G42" s="3">
        <v>8375863.7999999998</v>
      </c>
    </row>
    <row r="43" spans="1:7" x14ac:dyDescent="0.25">
      <c r="A43" s="3">
        <v>14</v>
      </c>
      <c r="B43" s="3">
        <v>10059114.251294594</v>
      </c>
      <c r="C43" s="3">
        <v>-110341.45129459351</v>
      </c>
      <c r="D43" s="3">
        <v>-0.1619451837606006</v>
      </c>
      <c r="F43" s="3">
        <v>54</v>
      </c>
      <c r="G43" s="3">
        <v>9948772.8000000007</v>
      </c>
    </row>
    <row r="44" spans="1:7" x14ac:dyDescent="0.25">
      <c r="A44" s="3">
        <v>15</v>
      </c>
      <c r="B44" s="3">
        <v>10984136.084852135</v>
      </c>
      <c r="C44" s="3">
        <v>-317265.58485213481</v>
      </c>
      <c r="D44" s="3">
        <v>-0.46564217560106425</v>
      </c>
      <c r="F44" s="3">
        <v>58</v>
      </c>
      <c r="G44" s="3">
        <v>10666870.5</v>
      </c>
    </row>
    <row r="45" spans="1:7" x14ac:dyDescent="0.25">
      <c r="A45" s="3">
        <v>16</v>
      </c>
      <c r="B45" s="3">
        <v>11992756.824970437</v>
      </c>
      <c r="C45" s="3">
        <v>-177859.42497043684</v>
      </c>
      <c r="D45" s="3">
        <v>-0.26103949986566338</v>
      </c>
      <c r="F45" s="3">
        <v>62</v>
      </c>
      <c r="G45" s="3">
        <v>11814897.4</v>
      </c>
    </row>
    <row r="46" spans="1:7" x14ac:dyDescent="0.25">
      <c r="A46" s="3">
        <v>17</v>
      </c>
      <c r="B46" s="3">
        <v>13952672.996520417</v>
      </c>
      <c r="C46" s="3">
        <v>-1173147.2965204176</v>
      </c>
      <c r="D46" s="3">
        <v>-1.7217967706988071</v>
      </c>
      <c r="F46" s="3">
        <v>66</v>
      </c>
      <c r="G46" s="3">
        <v>12779525.699999999</v>
      </c>
    </row>
    <row r="47" spans="1:7" x14ac:dyDescent="0.25">
      <c r="A47" s="3">
        <v>18</v>
      </c>
      <c r="B47" s="3">
        <v>13416166.963459251</v>
      </c>
      <c r="C47" s="3">
        <v>104695.93654074892</v>
      </c>
      <c r="D47" s="3">
        <v>0.15365941342218434</v>
      </c>
      <c r="F47" s="3">
        <v>70</v>
      </c>
      <c r="G47" s="3">
        <v>13520862.9</v>
      </c>
    </row>
    <row r="48" spans="1:7" x14ac:dyDescent="0.25">
      <c r="A48" s="3">
        <v>19</v>
      </c>
      <c r="B48" s="3">
        <v>13896979.199680321</v>
      </c>
      <c r="C48" s="3">
        <v>1224555.0003196783</v>
      </c>
      <c r="D48" s="3">
        <v>1.7972464765056921</v>
      </c>
      <c r="F48" s="3">
        <v>74</v>
      </c>
      <c r="G48" s="3">
        <v>15121534.199999999</v>
      </c>
    </row>
    <row r="49" spans="1:7" x14ac:dyDescent="0.25">
      <c r="A49" s="3">
        <v>20</v>
      </c>
      <c r="B49" s="3">
        <v>17196620.897647232</v>
      </c>
      <c r="C49" s="3">
        <v>-658431.39764723182</v>
      </c>
      <c r="D49" s="3">
        <v>-0.96636207367842242</v>
      </c>
      <c r="F49" s="3">
        <v>78</v>
      </c>
      <c r="G49" s="3">
        <v>16538189.5</v>
      </c>
    </row>
    <row r="50" spans="1:7" x14ac:dyDescent="0.25">
      <c r="A50" s="3">
        <v>21</v>
      </c>
      <c r="B50" s="3">
        <v>16942590.883316856</v>
      </c>
      <c r="C50" s="3">
        <v>1835135.1166831441</v>
      </c>
      <c r="D50" s="3">
        <v>2.6933785101605303</v>
      </c>
      <c r="F50" s="3">
        <v>82</v>
      </c>
      <c r="G50" s="3">
        <v>18777726</v>
      </c>
    </row>
    <row r="51" spans="1:7" x14ac:dyDescent="0.25">
      <c r="A51" s="3">
        <v>22</v>
      </c>
      <c r="B51" s="3">
        <v>19295031.155024987</v>
      </c>
      <c r="C51" s="3">
        <v>502033.14497501403</v>
      </c>
      <c r="D51" s="3">
        <v>0.7368205598440819</v>
      </c>
      <c r="F51" s="3">
        <v>86</v>
      </c>
      <c r="G51" s="3">
        <v>19797064.300000001</v>
      </c>
    </row>
    <row r="52" spans="1:7" x14ac:dyDescent="0.25">
      <c r="A52" s="3">
        <v>23</v>
      </c>
      <c r="B52" s="3">
        <v>20418647.655558683</v>
      </c>
      <c r="C52" s="3">
        <v>-561973.15555868298</v>
      </c>
      <c r="D52" s="3">
        <v>-0.82479290309946041</v>
      </c>
      <c r="F52" s="3">
        <v>90</v>
      </c>
      <c r="G52" s="3">
        <v>19856674.5</v>
      </c>
    </row>
    <row r="53" spans="1:7" x14ac:dyDescent="0.25">
      <c r="A53" s="3">
        <v>24</v>
      </c>
      <c r="B53" s="3">
        <v>21967436.85247219</v>
      </c>
      <c r="C53" s="3">
        <v>-130452.53247218952</v>
      </c>
      <c r="D53" s="3">
        <v>-0.19146167732415517</v>
      </c>
      <c r="F53" s="3">
        <v>94</v>
      </c>
      <c r="G53" s="3">
        <v>21836984.32</v>
      </c>
    </row>
    <row r="54" spans="1:7" ht="15.75" thickBot="1" x14ac:dyDescent="0.3">
      <c r="A54" s="4">
        <v>25</v>
      </c>
      <c r="B54" s="4">
        <v>23552752.538633689</v>
      </c>
      <c r="C54" s="4">
        <v>-442852.67863368988</v>
      </c>
      <c r="D54" s="4">
        <v>-0.64996297926816493</v>
      </c>
      <c r="F54" s="4">
        <v>98</v>
      </c>
      <c r="G54" s="4">
        <v>23109899.859999999</v>
      </c>
    </row>
  </sheetData>
  <conditionalFormatting sqref="E18:E23">
    <cfRule type="cellIs" dxfId="0" priority="1" operator="greaterThan">
      <formula>0.05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53"/>
  <sheetViews>
    <sheetView workbookViewId="0">
      <selection activeCell="D51" activeCellId="1" sqref="E24 D51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0.99524111001897242</v>
      </c>
    </row>
    <row r="5" spans="1:9" x14ac:dyDescent="0.25">
      <c r="A5" s="3" t="s">
        <v>49</v>
      </c>
      <c r="B5" s="3">
        <v>0.9905048670717963</v>
      </c>
    </row>
    <row r="6" spans="1:9" x14ac:dyDescent="0.25">
      <c r="A6" s="3" t="s">
        <v>50</v>
      </c>
      <c r="B6" s="3">
        <v>0.98800614788016383</v>
      </c>
    </row>
    <row r="7" spans="1:9" x14ac:dyDescent="0.25">
      <c r="A7" s="3" t="s">
        <v>51</v>
      </c>
      <c r="B7" s="3">
        <v>796013.1825684217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5</v>
      </c>
      <c r="C12" s="3">
        <v>1255884457738005.7</v>
      </c>
      <c r="D12" s="3">
        <v>251176891547601.16</v>
      </c>
      <c r="E12" s="3">
        <v>396.40503438269269</v>
      </c>
      <c r="F12" s="3">
        <v>1.5989039804445898E-18</v>
      </c>
    </row>
    <row r="13" spans="1:9" x14ac:dyDescent="0.25">
      <c r="A13" s="3" t="s">
        <v>55</v>
      </c>
      <c r="B13" s="3">
        <v>19</v>
      </c>
      <c r="C13" s="3">
        <v>12039102749631.443</v>
      </c>
      <c r="D13" s="3">
        <v>633636986822.70752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-5866294.1362601053</v>
      </c>
      <c r="C17" s="3">
        <v>1591884.6603354146</v>
      </c>
      <c r="D17" s="3">
        <v>-3.6851251114035239</v>
      </c>
      <c r="E17" s="3">
        <v>1.5721522320589693E-3</v>
      </c>
      <c r="F17" s="3">
        <v>-9198147.0221857298</v>
      </c>
      <c r="G17" s="3">
        <v>-2534441.2503344812</v>
      </c>
      <c r="H17" s="3">
        <v>-9198147.0221857298</v>
      </c>
      <c r="I17" s="3">
        <v>-2534441.2503344812</v>
      </c>
    </row>
    <row r="18" spans="1:9" x14ac:dyDescent="0.25">
      <c r="A18" s="3" t="s">
        <v>30</v>
      </c>
      <c r="B18" s="3">
        <v>-0.10047826139390262</v>
      </c>
      <c r="C18" s="3">
        <v>0.53743710280894186</v>
      </c>
      <c r="D18" s="3">
        <v>-0.1869581777453547</v>
      </c>
      <c r="E18" s="3">
        <v>0.85367532357669706</v>
      </c>
      <c r="F18" s="3">
        <v>-1.2253470453045296</v>
      </c>
      <c r="G18" s="3">
        <v>1.0243905225167245</v>
      </c>
      <c r="H18" s="3">
        <v>-1.2253470453045296</v>
      </c>
      <c r="I18" s="3">
        <v>1.0243905225167245</v>
      </c>
    </row>
    <row r="19" spans="1:9" x14ac:dyDescent="0.25">
      <c r="A19" s="3" t="s">
        <v>37</v>
      </c>
      <c r="B19" s="3">
        <v>51174.21689005442</v>
      </c>
      <c r="C19" s="3">
        <v>46739.187585878186</v>
      </c>
      <c r="D19" s="3">
        <v>1.094888883039042</v>
      </c>
      <c r="E19" s="3">
        <v>0.28725128792611376</v>
      </c>
      <c r="F19" s="3">
        <v>-46652.027010690872</v>
      </c>
      <c r="G19" s="3">
        <v>149000.4607907997</v>
      </c>
      <c r="H19" s="3">
        <v>-46652.027010690872</v>
      </c>
      <c r="I19" s="3">
        <v>149000.4607907997</v>
      </c>
    </row>
    <row r="20" spans="1:9" x14ac:dyDescent="0.25">
      <c r="A20" s="3" t="s">
        <v>38</v>
      </c>
      <c r="B20" s="3">
        <v>56.317395201946859</v>
      </c>
      <c r="C20" s="3">
        <v>7.0464729253951521</v>
      </c>
      <c r="D20" s="3">
        <v>7.9922815000085583</v>
      </c>
      <c r="E20" s="3">
        <v>1.7001511463119873E-7</v>
      </c>
      <c r="F20" s="3">
        <v>41.568957870357913</v>
      </c>
      <c r="G20" s="3">
        <v>71.065832533535797</v>
      </c>
      <c r="H20" s="3">
        <v>41.568957870357913</v>
      </c>
      <c r="I20" s="3">
        <v>71.065832533535797</v>
      </c>
    </row>
    <row r="21" spans="1:9" x14ac:dyDescent="0.25">
      <c r="A21" s="3" t="s">
        <v>39</v>
      </c>
      <c r="B21" s="3">
        <v>-2.1350376315879314</v>
      </c>
      <c r="C21" s="3">
        <v>0.93134193011649724</v>
      </c>
      <c r="D21" s="22">
        <v>-2.2924315576781447</v>
      </c>
      <c r="E21" s="3">
        <v>3.3467348407873951E-2</v>
      </c>
      <c r="F21" s="3">
        <v>-4.084358694200823</v>
      </c>
      <c r="G21" s="3">
        <v>-0.18571656897503974</v>
      </c>
      <c r="H21" s="3">
        <v>-4.084358694200823</v>
      </c>
      <c r="I21" s="3">
        <v>-0.18571656897503974</v>
      </c>
    </row>
    <row r="22" spans="1:9" ht="15.75" thickBot="1" x14ac:dyDescent="0.3">
      <c r="A22" s="4" t="s">
        <v>41</v>
      </c>
      <c r="B22" s="4">
        <v>16.178093911032288</v>
      </c>
      <c r="C22" s="4">
        <v>6.4221739628162959</v>
      </c>
      <c r="D22" s="4">
        <v>2.5190992963911802</v>
      </c>
      <c r="E22" s="4">
        <v>2.0881455575122502E-2</v>
      </c>
      <c r="F22" s="4">
        <v>2.7363293252630445</v>
      </c>
      <c r="G22" s="4">
        <v>29.619858496801534</v>
      </c>
      <c r="H22" s="4">
        <v>2.7363293252630445</v>
      </c>
      <c r="I22" s="4">
        <v>29.619858496801534</v>
      </c>
    </row>
    <row r="26" spans="1:9" x14ac:dyDescent="0.25">
      <c r="A26" t="s">
        <v>70</v>
      </c>
      <c r="F26" t="s">
        <v>75</v>
      </c>
    </row>
    <row r="27" spans="1:9" ht="15.75" thickBot="1" x14ac:dyDescent="0.3"/>
    <row r="28" spans="1:9" x14ac:dyDescent="0.25">
      <c r="A28" s="5" t="s">
        <v>71</v>
      </c>
      <c r="B28" s="5" t="s">
        <v>78</v>
      </c>
      <c r="C28" s="5" t="s">
        <v>73</v>
      </c>
      <c r="D28" s="5" t="s">
        <v>74</v>
      </c>
      <c r="F28" s="5" t="s">
        <v>76</v>
      </c>
      <c r="G28" s="5" t="s">
        <v>33</v>
      </c>
    </row>
    <row r="29" spans="1:9" x14ac:dyDescent="0.25">
      <c r="A29" s="3">
        <v>1</v>
      </c>
      <c r="B29" s="3">
        <v>601759.77824621508</v>
      </c>
      <c r="C29" s="3">
        <v>-273261.87824621506</v>
      </c>
      <c r="D29" s="3">
        <v>-0.38582255211267757</v>
      </c>
      <c r="F29" s="3">
        <v>2</v>
      </c>
      <c r="G29" s="3">
        <v>328497.90000000002</v>
      </c>
    </row>
    <row r="30" spans="1:9" x14ac:dyDescent="0.25">
      <c r="A30" s="3">
        <v>2</v>
      </c>
      <c r="B30" s="3">
        <v>941338.15529697738</v>
      </c>
      <c r="C30" s="3">
        <v>-246278.35529697733</v>
      </c>
      <c r="D30" s="3">
        <v>-0.34772411058807717</v>
      </c>
      <c r="F30" s="3">
        <v>6</v>
      </c>
      <c r="G30" s="3">
        <v>695059.8</v>
      </c>
    </row>
    <row r="31" spans="1:9" x14ac:dyDescent="0.25">
      <c r="A31" s="3">
        <v>3</v>
      </c>
      <c r="B31" s="3">
        <v>1090549.6690367078</v>
      </c>
      <c r="C31" s="3">
        <v>68484.330963292159</v>
      </c>
      <c r="D31" s="3">
        <v>9.6694055978708879E-2</v>
      </c>
      <c r="F31" s="3">
        <v>10</v>
      </c>
      <c r="G31" s="3">
        <v>1159034</v>
      </c>
    </row>
    <row r="32" spans="1:9" x14ac:dyDescent="0.25">
      <c r="A32" s="3">
        <v>4</v>
      </c>
      <c r="B32" s="3">
        <v>1347283.5332518322</v>
      </c>
      <c r="C32" s="3">
        <v>22899.266748167807</v>
      </c>
      <c r="D32" s="3">
        <v>3.2331818821528038E-2</v>
      </c>
      <c r="F32" s="3">
        <v>14</v>
      </c>
      <c r="G32" s="3">
        <v>1370182.8</v>
      </c>
    </row>
    <row r="33" spans="1:7" x14ac:dyDescent="0.25">
      <c r="A33" s="3">
        <v>5</v>
      </c>
      <c r="B33" s="3">
        <v>1940427.3557360761</v>
      </c>
      <c r="C33" s="3">
        <v>-172950.65573607618</v>
      </c>
      <c r="D33" s="3">
        <v>-0.24419162970668876</v>
      </c>
      <c r="F33" s="3">
        <v>18</v>
      </c>
      <c r="G33" s="3">
        <v>1767476.7</v>
      </c>
    </row>
    <row r="34" spans="1:7" x14ac:dyDescent="0.25">
      <c r="A34" s="3">
        <v>6</v>
      </c>
      <c r="B34" s="3">
        <v>2274847.7194361985</v>
      </c>
      <c r="C34" s="3">
        <v>-86616.219436198473</v>
      </c>
      <c r="D34" s="3">
        <v>-0.12229474177556152</v>
      </c>
      <c r="F34" s="3">
        <v>22</v>
      </c>
      <c r="G34" s="3">
        <v>2188231.5</v>
      </c>
    </row>
    <row r="35" spans="1:7" x14ac:dyDescent="0.25">
      <c r="A35" s="3">
        <v>7</v>
      </c>
      <c r="B35" s="3">
        <v>2982328.5855021328</v>
      </c>
      <c r="C35" s="3">
        <v>-129056.18550213287</v>
      </c>
      <c r="D35" s="3">
        <v>-0.18221636759554008</v>
      </c>
      <c r="F35" s="3">
        <v>26</v>
      </c>
      <c r="G35" s="3">
        <v>2853272.4</v>
      </c>
    </row>
    <row r="36" spans="1:7" x14ac:dyDescent="0.25">
      <c r="A36" s="3">
        <v>8</v>
      </c>
      <c r="B36" s="3">
        <v>3788183.5304722963</v>
      </c>
      <c r="C36" s="3">
        <v>346971.0695277038</v>
      </c>
      <c r="D36" s="3">
        <v>0.48989366688691488</v>
      </c>
      <c r="F36" s="3">
        <v>30</v>
      </c>
      <c r="G36" s="3">
        <v>4135154.6</v>
      </c>
    </row>
    <row r="37" spans="1:7" x14ac:dyDescent="0.25">
      <c r="A37" s="3">
        <v>9</v>
      </c>
      <c r="B37" s="3">
        <v>5000239.0861371281</v>
      </c>
      <c r="C37" s="3">
        <v>259993.71386287175</v>
      </c>
      <c r="D37" s="3">
        <v>0.36708903144346966</v>
      </c>
      <c r="F37" s="3">
        <v>34</v>
      </c>
      <c r="G37" s="3">
        <v>5260232.8</v>
      </c>
    </row>
    <row r="38" spans="1:7" x14ac:dyDescent="0.25">
      <c r="A38" s="3">
        <v>10</v>
      </c>
      <c r="B38" s="3">
        <v>5923858.4464116041</v>
      </c>
      <c r="C38" s="3">
        <v>772400.65358839557</v>
      </c>
      <c r="D38" s="3">
        <v>1.0905640894133857</v>
      </c>
      <c r="F38" s="3">
        <v>38</v>
      </c>
      <c r="G38" s="3">
        <v>6696259.0999999996</v>
      </c>
    </row>
    <row r="39" spans="1:7" x14ac:dyDescent="0.25">
      <c r="A39" s="3">
        <v>11</v>
      </c>
      <c r="B39" s="3">
        <v>7424297.8689256813</v>
      </c>
      <c r="C39" s="3">
        <v>824354.13107431866</v>
      </c>
      <c r="D39" s="3">
        <v>1.16391798496367</v>
      </c>
      <c r="F39" s="3">
        <v>42</v>
      </c>
      <c r="G39" s="3">
        <v>7126972.4000000004</v>
      </c>
    </row>
    <row r="40" spans="1:7" x14ac:dyDescent="0.25">
      <c r="A40" s="3">
        <v>12</v>
      </c>
      <c r="B40" s="3">
        <v>8507646.1553806756</v>
      </c>
      <c r="C40" s="3">
        <v>-1380673.7553806752</v>
      </c>
      <c r="D40" s="3">
        <v>-1.9493940221548087</v>
      </c>
      <c r="F40" s="3">
        <v>46</v>
      </c>
      <c r="G40" s="3">
        <v>8248652</v>
      </c>
    </row>
    <row r="41" spans="1:7" x14ac:dyDescent="0.25">
      <c r="A41" s="3">
        <v>13</v>
      </c>
      <c r="B41" s="3">
        <v>8450829.4600234143</v>
      </c>
      <c r="C41" s="3">
        <v>-74965.66002341453</v>
      </c>
      <c r="D41" s="3">
        <v>-0.10584514187150706</v>
      </c>
      <c r="F41" s="3">
        <v>50</v>
      </c>
      <c r="G41" s="3">
        <v>8375863.7999999998</v>
      </c>
    </row>
    <row r="42" spans="1:7" x14ac:dyDescent="0.25">
      <c r="A42" s="3">
        <v>14</v>
      </c>
      <c r="B42" s="3">
        <v>10068352.870616468</v>
      </c>
      <c r="C42" s="3">
        <v>-119580.07061646692</v>
      </c>
      <c r="D42" s="3">
        <v>-0.16883689859399006</v>
      </c>
      <c r="F42" s="3">
        <v>54</v>
      </c>
      <c r="G42" s="3">
        <v>9948772.8000000007</v>
      </c>
    </row>
    <row r="43" spans="1:7" x14ac:dyDescent="0.25">
      <c r="A43" s="3">
        <v>15</v>
      </c>
      <c r="B43" s="3">
        <v>10944803.11787712</v>
      </c>
      <c r="C43" s="3">
        <v>-277932.61787712015</v>
      </c>
      <c r="D43" s="3">
        <v>-0.39241723958322888</v>
      </c>
      <c r="F43" s="3">
        <v>58</v>
      </c>
      <c r="G43" s="3">
        <v>10666870.5</v>
      </c>
    </row>
    <row r="44" spans="1:7" x14ac:dyDescent="0.25">
      <c r="A44" s="3">
        <v>16</v>
      </c>
      <c r="B44" s="3">
        <v>11866755.653740853</v>
      </c>
      <c r="C44" s="3">
        <v>-51858.253740852699</v>
      </c>
      <c r="D44" s="3">
        <v>-7.3219447713723421E-2</v>
      </c>
      <c r="F44" s="3">
        <v>62</v>
      </c>
      <c r="G44" s="3">
        <v>11814897.4</v>
      </c>
    </row>
    <row r="45" spans="1:7" x14ac:dyDescent="0.25">
      <c r="A45" s="3">
        <v>17</v>
      </c>
      <c r="B45" s="3">
        <v>13979631.705546569</v>
      </c>
      <c r="C45" s="3">
        <v>-1200106.0055465698</v>
      </c>
      <c r="D45" s="3">
        <v>-1.6944477028315315</v>
      </c>
      <c r="F45" s="3">
        <v>66</v>
      </c>
      <c r="G45" s="3">
        <v>12779525.699999999</v>
      </c>
    </row>
    <row r="46" spans="1:7" x14ac:dyDescent="0.25">
      <c r="A46" s="3">
        <v>18</v>
      </c>
      <c r="B46" s="3">
        <v>13716885.713976827</v>
      </c>
      <c r="C46" s="3">
        <v>-196022.81397682615</v>
      </c>
      <c r="D46" s="3">
        <v>-0.27676755662457742</v>
      </c>
      <c r="F46" s="3">
        <v>70</v>
      </c>
      <c r="G46" s="3">
        <v>13520862.9</v>
      </c>
    </row>
    <row r="47" spans="1:7" x14ac:dyDescent="0.25">
      <c r="A47" s="3">
        <v>19</v>
      </c>
      <c r="B47" s="3">
        <v>13924165.851838715</v>
      </c>
      <c r="C47" s="3">
        <v>1197368.3481612839</v>
      </c>
      <c r="D47" s="3">
        <v>1.6905823632313643</v>
      </c>
      <c r="F47" s="3">
        <v>74</v>
      </c>
      <c r="G47" s="3">
        <v>15121534.199999999</v>
      </c>
    </row>
    <row r="48" spans="1:7" x14ac:dyDescent="0.25">
      <c r="A48" s="3">
        <v>20</v>
      </c>
      <c r="B48" s="3">
        <v>17534228.798729979</v>
      </c>
      <c r="C48" s="3">
        <v>-996039.2987299785</v>
      </c>
      <c r="D48" s="3">
        <v>-1.4063228530335434</v>
      </c>
      <c r="F48" s="3">
        <v>78</v>
      </c>
      <c r="G48" s="3">
        <v>16538189.5</v>
      </c>
    </row>
    <row r="49" spans="1:7" x14ac:dyDescent="0.25">
      <c r="A49" s="3">
        <v>21</v>
      </c>
      <c r="B49" s="3">
        <v>17070046.090368871</v>
      </c>
      <c r="C49" s="3">
        <v>1707679.9096311294</v>
      </c>
      <c r="D49" s="3">
        <v>2.4110989251555246</v>
      </c>
      <c r="F49" s="3">
        <v>82</v>
      </c>
      <c r="G49" s="3">
        <v>18777726</v>
      </c>
    </row>
    <row r="50" spans="1:7" x14ac:dyDescent="0.25">
      <c r="A50" s="3">
        <v>22</v>
      </c>
      <c r="B50" s="3">
        <v>18739685.146984302</v>
      </c>
      <c r="C50" s="3">
        <v>1057379.1530156992</v>
      </c>
      <c r="D50" s="3">
        <v>1.4929295150334756</v>
      </c>
      <c r="F50" s="3">
        <v>86</v>
      </c>
      <c r="G50" s="3">
        <v>19797064.300000001</v>
      </c>
    </row>
    <row r="51" spans="1:7" x14ac:dyDescent="0.25">
      <c r="A51" s="3">
        <v>23</v>
      </c>
      <c r="B51" s="3">
        <v>20136691.071731612</v>
      </c>
      <c r="C51" s="3">
        <v>-280016.57173161209</v>
      </c>
      <c r="D51" s="3">
        <v>-0.39535960534527886</v>
      </c>
      <c r="F51" s="3">
        <v>90</v>
      </c>
      <c r="G51" s="3">
        <v>19856674.5</v>
      </c>
    </row>
    <row r="52" spans="1:7" x14ac:dyDescent="0.25">
      <c r="A52" s="3">
        <v>24</v>
      </c>
      <c r="B52" s="3">
        <v>22051300.344276812</v>
      </c>
      <c r="C52" s="3">
        <v>-214316.02427681163</v>
      </c>
      <c r="D52" s="3">
        <v>-0.30259601513321349</v>
      </c>
      <c r="F52" s="3">
        <v>94</v>
      </c>
      <c r="G52" s="3">
        <v>21836984.32</v>
      </c>
    </row>
    <row r="53" spans="1:7" ht="15.75" thickBot="1" x14ac:dyDescent="0.3">
      <c r="A53" s="4">
        <v>25</v>
      </c>
      <c r="B53" s="4">
        <v>23667756.070455011</v>
      </c>
      <c r="C53" s="4">
        <v>-557856.21045501158</v>
      </c>
      <c r="D53" s="4">
        <v>-0.78764556626420223</v>
      </c>
      <c r="F53" s="4">
        <v>98</v>
      </c>
      <c r="G53" s="4">
        <v>23109899.859999999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52"/>
  <sheetViews>
    <sheetView workbookViewId="0">
      <selection activeCell="D51" activeCellId="1" sqref="E24 D51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0.99392081779192898</v>
      </c>
    </row>
    <row r="5" spans="1:9" x14ac:dyDescent="0.25">
      <c r="A5" s="3" t="s">
        <v>49</v>
      </c>
      <c r="B5" s="3">
        <v>0.98787859204017681</v>
      </c>
    </row>
    <row r="6" spans="1:9" x14ac:dyDescent="0.25">
      <c r="A6" s="3" t="s">
        <v>50</v>
      </c>
      <c r="B6" s="3">
        <v>0.98545431044821219</v>
      </c>
    </row>
    <row r="7" spans="1:9" x14ac:dyDescent="0.25">
      <c r="A7" s="3" t="s">
        <v>51</v>
      </c>
      <c r="B7" s="3">
        <v>876613.33376073919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4</v>
      </c>
      <c r="C12" s="3">
        <v>1252554541749095</v>
      </c>
      <c r="D12" s="3">
        <v>313138635437273.75</v>
      </c>
      <c r="E12" s="3">
        <v>407.49333547494001</v>
      </c>
      <c r="F12" s="3">
        <v>7.4492253419037975E-19</v>
      </c>
    </row>
    <row r="13" spans="1:9" x14ac:dyDescent="0.25">
      <c r="A13" s="3" t="s">
        <v>55</v>
      </c>
      <c r="B13" s="3">
        <v>20</v>
      </c>
      <c r="C13" s="3">
        <v>15369018738542.344</v>
      </c>
      <c r="D13" s="3">
        <v>768450936927.11719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-5393927.0171259409</v>
      </c>
      <c r="C17" s="3">
        <v>1738322.263438968</v>
      </c>
      <c r="D17" s="3">
        <v>-3.1029499711146742</v>
      </c>
      <c r="E17" s="3">
        <v>5.6072381782198855E-3</v>
      </c>
      <c r="F17" s="3">
        <v>-9020003.7182280906</v>
      </c>
      <c r="G17" s="3">
        <v>-1767850.3160237903</v>
      </c>
      <c r="H17" s="3">
        <v>-9020003.7182280906</v>
      </c>
      <c r="I17" s="3">
        <v>-1767850.3160237903</v>
      </c>
    </row>
    <row r="18" spans="1:9" x14ac:dyDescent="0.25">
      <c r="A18" s="3" t="s">
        <v>30</v>
      </c>
      <c r="B18" s="3">
        <v>-9.8392601491599299E-2</v>
      </c>
      <c r="C18" s="3">
        <v>0.59185433813532573</v>
      </c>
      <c r="D18" s="3">
        <v>-0.16624462329969797</v>
      </c>
      <c r="E18" s="3">
        <v>0.86963359370567339</v>
      </c>
      <c r="F18" s="3">
        <v>-1.3329791169476202</v>
      </c>
      <c r="G18" s="3">
        <v>1.1361939139644217</v>
      </c>
      <c r="H18" s="3">
        <v>-1.3329791169476202</v>
      </c>
      <c r="I18" s="3">
        <v>1.1361939139644217</v>
      </c>
    </row>
    <row r="19" spans="1:9" x14ac:dyDescent="0.25">
      <c r="A19" s="3" t="s">
        <v>37</v>
      </c>
      <c r="B19" s="3">
        <v>51133.53429566761</v>
      </c>
      <c r="C19" s="3">
        <v>51471.750708109619</v>
      </c>
      <c r="D19" s="3">
        <v>0.99342908667785568</v>
      </c>
      <c r="E19" s="3">
        <v>0.3323688419456875</v>
      </c>
      <c r="F19" s="3">
        <v>-56234.656248229941</v>
      </c>
      <c r="G19" s="3">
        <v>158501.72483956517</v>
      </c>
      <c r="H19" s="3">
        <v>-56234.656248229941</v>
      </c>
      <c r="I19" s="3">
        <v>158501.72483956517</v>
      </c>
    </row>
    <row r="20" spans="1:9" x14ac:dyDescent="0.25">
      <c r="A20" s="3" t="s">
        <v>38</v>
      </c>
      <c r="B20" s="3">
        <v>51.337875829920506</v>
      </c>
      <c r="C20" s="3">
        <v>7.3820648661077666</v>
      </c>
      <c r="D20" s="3">
        <v>6.9544059502404068</v>
      </c>
      <c r="E20" s="3">
        <v>9.4482138142488157E-7</v>
      </c>
      <c r="F20" s="3">
        <v>35.93915835387412</v>
      </c>
      <c r="G20" s="3">
        <v>66.736593305966892</v>
      </c>
      <c r="H20" s="3">
        <v>35.93915835387412</v>
      </c>
      <c r="I20" s="3">
        <v>66.736593305966892</v>
      </c>
    </row>
    <row r="21" spans="1:9" ht="15.75" thickBot="1" x14ac:dyDescent="0.3">
      <c r="A21" s="4" t="s">
        <v>41</v>
      </c>
      <c r="B21" s="4">
        <v>16.765556275219925</v>
      </c>
      <c r="C21" s="4">
        <v>7.0668171746096249</v>
      </c>
      <c r="D21" s="4">
        <v>2.3724338497756685</v>
      </c>
      <c r="E21" s="4">
        <v>2.7813866092973094E-2</v>
      </c>
      <c r="F21" s="4">
        <v>2.0244339604736137</v>
      </c>
      <c r="G21" s="4">
        <v>31.506678589966235</v>
      </c>
      <c r="H21" s="4">
        <v>2.0244339604736137</v>
      </c>
      <c r="I21" s="4">
        <v>31.506678589966235</v>
      </c>
    </row>
    <row r="25" spans="1:9" x14ac:dyDescent="0.25">
      <c r="A25" t="s">
        <v>70</v>
      </c>
      <c r="F25" t="s">
        <v>75</v>
      </c>
    </row>
    <row r="26" spans="1:9" ht="15.75" thickBot="1" x14ac:dyDescent="0.3"/>
    <row r="27" spans="1:9" x14ac:dyDescent="0.25">
      <c r="A27" s="5" t="s">
        <v>71</v>
      </c>
      <c r="B27" s="5" t="s">
        <v>78</v>
      </c>
      <c r="C27" s="5" t="s">
        <v>73</v>
      </c>
      <c r="D27" s="5" t="s">
        <v>74</v>
      </c>
      <c r="F27" s="5" t="s">
        <v>76</v>
      </c>
      <c r="G27" s="5" t="s">
        <v>33</v>
      </c>
    </row>
    <row r="28" spans="1:9" x14ac:dyDescent="0.25">
      <c r="A28" s="3">
        <v>1</v>
      </c>
      <c r="B28" s="3">
        <v>716657.30784852535</v>
      </c>
      <c r="C28" s="3">
        <v>-388159.40784852533</v>
      </c>
      <c r="D28" s="3">
        <v>-0.48505687832604333</v>
      </c>
      <c r="F28" s="3">
        <v>2</v>
      </c>
      <c r="G28" s="3">
        <v>328497.90000000002</v>
      </c>
    </row>
    <row r="29" spans="1:9" x14ac:dyDescent="0.25">
      <c r="A29" s="3">
        <v>2</v>
      </c>
      <c r="B29" s="3">
        <v>1033745.5566772362</v>
      </c>
      <c r="C29" s="3">
        <v>-338685.75667723618</v>
      </c>
      <c r="D29" s="3">
        <v>-0.42323296188524467</v>
      </c>
      <c r="F29" s="3">
        <v>6</v>
      </c>
      <c r="G29" s="3">
        <v>695059.8</v>
      </c>
    </row>
    <row r="30" spans="1:9" x14ac:dyDescent="0.25">
      <c r="A30" s="3">
        <v>3</v>
      </c>
      <c r="B30" s="3">
        <v>1160633.7779403464</v>
      </c>
      <c r="C30" s="3">
        <v>-1599.7779403463937</v>
      </c>
      <c r="D30" s="3">
        <v>-1.9991356078688871E-3</v>
      </c>
      <c r="F30" s="3">
        <v>10</v>
      </c>
      <c r="G30" s="3">
        <v>1159034</v>
      </c>
    </row>
    <row r="31" spans="1:9" x14ac:dyDescent="0.25">
      <c r="A31" s="3">
        <v>4</v>
      </c>
      <c r="B31" s="3">
        <v>1390942.3347021516</v>
      </c>
      <c r="C31" s="3">
        <v>-20759.534702151548</v>
      </c>
      <c r="D31" s="3">
        <v>-2.594180353360474E-2</v>
      </c>
      <c r="F31" s="3">
        <v>14</v>
      </c>
      <c r="G31" s="3">
        <v>1370182.8</v>
      </c>
    </row>
    <row r="32" spans="1:9" x14ac:dyDescent="0.25">
      <c r="A32" s="3">
        <v>5</v>
      </c>
      <c r="B32" s="3">
        <v>1955127.5551498269</v>
      </c>
      <c r="C32" s="3">
        <v>-187650.85514982697</v>
      </c>
      <c r="D32" s="3">
        <v>-0.23449473637312332</v>
      </c>
      <c r="F32" s="3">
        <v>18</v>
      </c>
      <c r="G32" s="3">
        <v>1767476.7</v>
      </c>
    </row>
    <row r="33" spans="1:7" x14ac:dyDescent="0.25">
      <c r="A33" s="3">
        <v>6</v>
      </c>
      <c r="B33" s="3">
        <v>2258581.6250957134</v>
      </c>
      <c r="C33" s="3">
        <v>-70350.125095713418</v>
      </c>
      <c r="D33" s="3">
        <v>-8.7911851107547567E-2</v>
      </c>
      <c r="F33" s="3">
        <v>22</v>
      </c>
      <c r="G33" s="3">
        <v>2188231.5</v>
      </c>
    </row>
    <row r="34" spans="1:7" x14ac:dyDescent="0.25">
      <c r="A34" s="3">
        <v>7</v>
      </c>
      <c r="B34" s="3">
        <v>2929576.5347836874</v>
      </c>
      <c r="C34" s="3">
        <v>-76304.134783687536</v>
      </c>
      <c r="D34" s="3">
        <v>-9.5352179215989985E-2</v>
      </c>
      <c r="F34" s="3">
        <v>26</v>
      </c>
      <c r="G34" s="3">
        <v>2853272.4</v>
      </c>
    </row>
    <row r="35" spans="1:7" x14ac:dyDescent="0.25">
      <c r="A35" s="3">
        <v>8</v>
      </c>
      <c r="B35" s="3">
        <v>3703103.4555273745</v>
      </c>
      <c r="C35" s="3">
        <v>432051.14447262557</v>
      </c>
      <c r="D35" s="3">
        <v>0.53990544909546057</v>
      </c>
      <c r="F35" s="3">
        <v>30</v>
      </c>
      <c r="G35" s="3">
        <v>4135154.6</v>
      </c>
    </row>
    <row r="36" spans="1:7" x14ac:dyDescent="0.25">
      <c r="A36" s="3">
        <v>9</v>
      </c>
      <c r="B36" s="3">
        <v>4886018.4587866282</v>
      </c>
      <c r="C36" s="3">
        <v>374214.3412133716</v>
      </c>
      <c r="D36" s="3">
        <v>0.46763066024829947</v>
      </c>
      <c r="F36" s="3">
        <v>34</v>
      </c>
      <c r="G36" s="3">
        <v>5260232.8</v>
      </c>
    </row>
    <row r="37" spans="1:7" x14ac:dyDescent="0.25">
      <c r="A37" s="3">
        <v>10</v>
      </c>
      <c r="B37" s="3">
        <v>5789399.0785021074</v>
      </c>
      <c r="C37" s="3">
        <v>906860.02149789222</v>
      </c>
      <c r="D37" s="3">
        <v>1.1332423798371871</v>
      </c>
      <c r="F37" s="3">
        <v>38</v>
      </c>
      <c r="G37" s="3">
        <v>6696259.0999999996</v>
      </c>
    </row>
    <row r="38" spans="1:7" x14ac:dyDescent="0.25">
      <c r="A38" s="3">
        <v>11</v>
      </c>
      <c r="B38" s="3">
        <v>7195376.2370023243</v>
      </c>
      <c r="C38" s="3">
        <v>1053275.7629976757</v>
      </c>
      <c r="D38" s="3">
        <v>1.3162083496775796</v>
      </c>
      <c r="F38" s="3">
        <v>42</v>
      </c>
      <c r="G38" s="3">
        <v>7126972.4000000004</v>
      </c>
    </row>
    <row r="39" spans="1:7" x14ac:dyDescent="0.25">
      <c r="A39" s="3">
        <v>12</v>
      </c>
      <c r="B39" s="3">
        <v>8134101.1305534728</v>
      </c>
      <c r="C39" s="3">
        <v>-1007128.7305534724</v>
      </c>
      <c r="D39" s="3">
        <v>-1.2585414864023476</v>
      </c>
      <c r="F39" s="3">
        <v>46</v>
      </c>
      <c r="G39" s="3">
        <v>8248652</v>
      </c>
    </row>
    <row r="40" spans="1:7" x14ac:dyDescent="0.25">
      <c r="A40" s="3">
        <v>13</v>
      </c>
      <c r="B40" s="3">
        <v>8146961.8898254847</v>
      </c>
      <c r="C40" s="3">
        <v>228901.9101745151</v>
      </c>
      <c r="D40" s="3">
        <v>0.28604342377667424</v>
      </c>
      <c r="F40" s="3">
        <v>50</v>
      </c>
      <c r="G40" s="3">
        <v>8375863.7999999998</v>
      </c>
    </row>
    <row r="41" spans="1:7" x14ac:dyDescent="0.25">
      <c r="A41" s="3">
        <v>14</v>
      </c>
      <c r="B41" s="3">
        <v>9858028.4110753294</v>
      </c>
      <c r="C41" s="3">
        <v>90744.388924671337</v>
      </c>
      <c r="D41" s="3">
        <v>0.11339720003535832</v>
      </c>
      <c r="F41" s="3">
        <v>54</v>
      </c>
      <c r="G41" s="3">
        <v>9948772.8000000007</v>
      </c>
    </row>
    <row r="42" spans="1:7" x14ac:dyDescent="0.25">
      <c r="A42" s="3">
        <v>15</v>
      </c>
      <c r="B42" s="3">
        <v>11323687.832143448</v>
      </c>
      <c r="C42" s="3">
        <v>-656817.33214344829</v>
      </c>
      <c r="D42" s="3">
        <v>-0.82078073677469254</v>
      </c>
      <c r="F42" s="3">
        <v>58</v>
      </c>
      <c r="G42" s="3">
        <v>10666870.5</v>
      </c>
    </row>
    <row r="43" spans="1:7" x14ac:dyDescent="0.25">
      <c r="A43" s="3">
        <v>16</v>
      </c>
      <c r="B43" s="3">
        <v>12568193.270795446</v>
      </c>
      <c r="C43" s="3">
        <v>-753295.87079544552</v>
      </c>
      <c r="D43" s="3">
        <v>-0.94134352061492987</v>
      </c>
      <c r="F43" s="3">
        <v>62</v>
      </c>
      <c r="G43" s="3">
        <v>11814897.4</v>
      </c>
    </row>
    <row r="44" spans="1:7" x14ac:dyDescent="0.25">
      <c r="A44" s="3">
        <v>17</v>
      </c>
      <c r="B44" s="3">
        <v>14221672.937627042</v>
      </c>
      <c r="C44" s="3">
        <v>-1442147.2376270425</v>
      </c>
      <c r="D44" s="3">
        <v>-1.8021550502851156</v>
      </c>
      <c r="F44" s="3">
        <v>66</v>
      </c>
      <c r="G44" s="3">
        <v>12779525.699999999</v>
      </c>
    </row>
    <row r="45" spans="1:7" x14ac:dyDescent="0.25">
      <c r="A45" s="3">
        <v>18</v>
      </c>
      <c r="B45" s="3">
        <v>14449084.911644712</v>
      </c>
      <c r="C45" s="3">
        <v>-928222.01164471172</v>
      </c>
      <c r="D45" s="3">
        <v>-1.1599370316888087</v>
      </c>
      <c r="F45" s="3">
        <v>70</v>
      </c>
      <c r="G45" s="3">
        <v>13520862.9</v>
      </c>
    </row>
    <row r="46" spans="1:7" x14ac:dyDescent="0.25">
      <c r="A46" s="3">
        <v>19</v>
      </c>
      <c r="B46" s="3">
        <v>14745061.94686484</v>
      </c>
      <c r="C46" s="3">
        <v>376472.25313515961</v>
      </c>
      <c r="D46" s="3">
        <v>0.47045222192160313</v>
      </c>
      <c r="F46" s="3">
        <v>74</v>
      </c>
      <c r="G46" s="3">
        <v>15121534.199999999</v>
      </c>
    </row>
    <row r="47" spans="1:7" x14ac:dyDescent="0.25">
      <c r="A47" s="3">
        <v>20</v>
      </c>
      <c r="B47" s="3">
        <v>16815858.365543254</v>
      </c>
      <c r="C47" s="3">
        <v>-277668.86554325372</v>
      </c>
      <c r="D47" s="3">
        <v>-0.34698422968870518</v>
      </c>
      <c r="F47" s="3">
        <v>78</v>
      </c>
      <c r="G47" s="3">
        <v>16538189.5</v>
      </c>
    </row>
    <row r="48" spans="1:7" x14ac:dyDescent="0.25">
      <c r="A48" s="3">
        <v>21</v>
      </c>
      <c r="B48" s="3">
        <v>16465134.918755367</v>
      </c>
      <c r="C48" s="3">
        <v>2312591.0812446326</v>
      </c>
      <c r="D48" s="3">
        <v>2.8898905656588285</v>
      </c>
      <c r="F48" s="3">
        <v>82</v>
      </c>
      <c r="G48" s="3">
        <v>18777726</v>
      </c>
    </row>
    <row r="49" spans="1:7" x14ac:dyDescent="0.25">
      <c r="A49" s="3">
        <v>22</v>
      </c>
      <c r="B49" s="3">
        <v>18503617.125848494</v>
      </c>
      <c r="C49" s="3">
        <v>1293447.1741515063</v>
      </c>
      <c r="D49" s="3">
        <v>1.6163345158914852</v>
      </c>
      <c r="F49" s="3">
        <v>86</v>
      </c>
      <c r="G49" s="3">
        <v>19797064.300000001</v>
      </c>
    </row>
    <row r="50" spans="1:7" x14ac:dyDescent="0.25">
      <c r="A50" s="3">
        <v>23</v>
      </c>
      <c r="B50" s="3">
        <v>19885855.738945957</v>
      </c>
      <c r="C50" s="3">
        <v>-29181.238945957273</v>
      </c>
      <c r="D50" s="3">
        <v>-3.6465844657141595E-2</v>
      </c>
      <c r="F50" s="3">
        <v>90</v>
      </c>
      <c r="G50" s="3">
        <v>19856674.5</v>
      </c>
    </row>
    <row r="51" spans="1:7" x14ac:dyDescent="0.25">
      <c r="A51" s="3">
        <v>24</v>
      </c>
      <c r="B51" s="3">
        <v>22011898.992312677</v>
      </c>
      <c r="C51" s="3">
        <v>-174914.67231267691</v>
      </c>
      <c r="D51" s="3">
        <v>-0.21857917960993767</v>
      </c>
      <c r="F51" s="3">
        <v>94</v>
      </c>
      <c r="G51" s="3">
        <v>21836984.32</v>
      </c>
    </row>
    <row r="52" spans="1:7" ht="15.75" thickBot="1" x14ac:dyDescent="0.3">
      <c r="A52" s="4">
        <v>25</v>
      </c>
      <c r="B52" s="4">
        <v>23825572.3860486</v>
      </c>
      <c r="C52" s="4">
        <v>-715672.52604860067</v>
      </c>
      <c r="D52" s="4">
        <v>-0.89432814037143271</v>
      </c>
      <c r="F52" s="4">
        <v>98</v>
      </c>
      <c r="G52" s="4">
        <v>23109899.859999999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50"/>
  <sheetViews>
    <sheetView workbookViewId="0">
      <selection activeCell="D51" activeCellId="1" sqref="E24 D51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0.97387267223462892</v>
      </c>
    </row>
    <row r="5" spans="1:9" x14ac:dyDescent="0.25">
      <c r="A5" s="3" t="s">
        <v>49</v>
      </c>
      <c r="B5" s="3">
        <v>0.94842798172541687</v>
      </c>
    </row>
    <row r="6" spans="1:9" x14ac:dyDescent="0.25">
      <c r="A6" s="3" t="s">
        <v>50</v>
      </c>
      <c r="B6" s="3">
        <v>0.94373961642772741</v>
      </c>
    </row>
    <row r="7" spans="1:9" x14ac:dyDescent="0.25">
      <c r="A7" s="3" t="s">
        <v>51</v>
      </c>
      <c r="B7" s="3">
        <v>1724019.8405344717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2</v>
      </c>
      <c r="C12" s="3">
        <v>1202534183455394.2</v>
      </c>
      <c r="D12" s="3">
        <v>601267091727697.12</v>
      </c>
      <c r="E12" s="3">
        <v>202.29395994225104</v>
      </c>
      <c r="F12" s="3">
        <v>6.8636543844392511E-15</v>
      </c>
    </row>
    <row r="13" spans="1:9" x14ac:dyDescent="0.25">
      <c r="A13" s="3" t="s">
        <v>55</v>
      </c>
      <c r="B13" s="3">
        <v>22</v>
      </c>
      <c r="C13" s="3">
        <v>65389377032243.109</v>
      </c>
      <c r="D13" s="3">
        <v>2972244410556.5049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-7204498.6616293164</v>
      </c>
      <c r="C17" s="3">
        <v>3085607.6198501592</v>
      </c>
      <c r="D17" s="3">
        <v>-2.3348719439509211</v>
      </c>
      <c r="E17" s="3">
        <v>2.9076847102524395E-2</v>
      </c>
      <c r="F17" s="3">
        <v>-13603657.202556005</v>
      </c>
      <c r="G17" s="3">
        <v>-805340.12070262805</v>
      </c>
      <c r="H17" s="3">
        <v>-13603657.202556005</v>
      </c>
      <c r="I17" s="3">
        <v>-805340.12070262805</v>
      </c>
    </row>
    <row r="18" spans="1:9" x14ac:dyDescent="0.25">
      <c r="A18" s="3" t="s">
        <v>30</v>
      </c>
      <c r="B18" s="3">
        <v>4.2978298573163558</v>
      </c>
      <c r="C18" s="3">
        <v>0.27172511557152501</v>
      </c>
      <c r="D18" s="3">
        <v>15.816829623116149</v>
      </c>
      <c r="E18" s="3">
        <v>1.6822447742766228E-13</v>
      </c>
      <c r="F18" s="3">
        <v>3.7343064582594612</v>
      </c>
      <c r="G18" s="3">
        <v>4.86135325637325</v>
      </c>
      <c r="H18" s="3">
        <v>3.7343064582594612</v>
      </c>
      <c r="I18" s="3">
        <v>4.86135325637325</v>
      </c>
    </row>
    <row r="19" spans="1:9" ht="15.75" thickBot="1" x14ac:dyDescent="0.3">
      <c r="A19" s="4" t="s">
        <v>37</v>
      </c>
      <c r="B19" s="4">
        <v>256287.19838815293</v>
      </c>
      <c r="C19" s="4">
        <v>82187.713901302312</v>
      </c>
      <c r="D19" s="4">
        <v>3.1183152106642535</v>
      </c>
      <c r="E19" s="4">
        <v>5.0059619472707945E-3</v>
      </c>
      <c r="F19" s="4">
        <v>85840.312015640753</v>
      </c>
      <c r="G19" s="4">
        <v>426734.08476066508</v>
      </c>
      <c r="H19" s="4">
        <v>85840.312015640753</v>
      </c>
      <c r="I19" s="4">
        <v>426734.08476066508</v>
      </c>
    </row>
    <row r="23" spans="1:9" x14ac:dyDescent="0.25">
      <c r="A23" t="s">
        <v>70</v>
      </c>
      <c r="F23" t="s">
        <v>75</v>
      </c>
    </row>
    <row r="24" spans="1:9" ht="15.75" thickBot="1" x14ac:dyDescent="0.3"/>
    <row r="25" spans="1:9" x14ac:dyDescent="0.25">
      <c r="A25" s="5" t="s">
        <v>71</v>
      </c>
      <c r="B25" s="5" t="s">
        <v>78</v>
      </c>
      <c r="C25" s="5" t="s">
        <v>73</v>
      </c>
      <c r="D25" s="5" t="s">
        <v>74</v>
      </c>
      <c r="F25" s="5" t="s">
        <v>76</v>
      </c>
      <c r="G25" s="5" t="s">
        <v>33</v>
      </c>
    </row>
    <row r="26" spans="1:9" x14ac:dyDescent="0.25">
      <c r="A26" s="3">
        <v>1</v>
      </c>
      <c r="B26" s="3">
        <v>1832830.2507754499</v>
      </c>
      <c r="C26" s="3">
        <v>-1504332.35077545</v>
      </c>
      <c r="D26" s="3">
        <v>-0.91137228207349763</v>
      </c>
      <c r="F26" s="3">
        <v>2</v>
      </c>
      <c r="G26" s="3">
        <v>328497.90000000002</v>
      </c>
    </row>
    <row r="27" spans="1:9" x14ac:dyDescent="0.25">
      <c r="A27" s="3">
        <v>2</v>
      </c>
      <c r="B27" s="3">
        <v>2329551.8375550769</v>
      </c>
      <c r="C27" s="3">
        <v>-1634492.0375550769</v>
      </c>
      <c r="D27" s="3">
        <v>-0.99022715128718719</v>
      </c>
      <c r="F27" s="3">
        <v>6</v>
      </c>
      <c r="G27" s="3">
        <v>695059.8</v>
      </c>
    </row>
    <row r="28" spans="1:9" x14ac:dyDescent="0.25">
      <c r="A28" s="3">
        <v>3</v>
      </c>
      <c r="B28" s="3">
        <v>1770592.0573075134</v>
      </c>
      <c r="C28" s="3">
        <v>-611558.05730751343</v>
      </c>
      <c r="D28" s="3">
        <v>-0.37050128053250875</v>
      </c>
      <c r="F28" s="3">
        <v>10</v>
      </c>
      <c r="G28" s="3">
        <v>1159034</v>
      </c>
    </row>
    <row r="29" spans="1:9" x14ac:dyDescent="0.25">
      <c r="A29" s="3">
        <v>4</v>
      </c>
      <c r="B29" s="3">
        <v>1333762.61393655</v>
      </c>
      <c r="C29" s="3">
        <v>36420.186063450063</v>
      </c>
      <c r="D29" s="3">
        <v>2.2064504608358623E-2</v>
      </c>
      <c r="F29" s="3">
        <v>14</v>
      </c>
      <c r="G29" s="3">
        <v>1370182.8</v>
      </c>
    </row>
    <row r="30" spans="1:9" x14ac:dyDescent="0.25">
      <c r="A30" s="3">
        <v>5</v>
      </c>
      <c r="B30" s="3">
        <v>2738406.5110279471</v>
      </c>
      <c r="C30" s="3">
        <v>-970929.81102794711</v>
      </c>
      <c r="D30" s="3">
        <v>-0.58822009455131019</v>
      </c>
      <c r="F30" s="3">
        <v>18</v>
      </c>
      <c r="G30" s="3">
        <v>1767476.7</v>
      </c>
    </row>
    <row r="31" spans="1:9" x14ac:dyDescent="0.25">
      <c r="A31" s="3">
        <v>6</v>
      </c>
      <c r="B31" s="3">
        <v>2411622.2407539329</v>
      </c>
      <c r="C31" s="3">
        <v>-223390.74075393286</v>
      </c>
      <c r="D31" s="3">
        <v>-0.13533720064589028</v>
      </c>
      <c r="F31" s="3">
        <v>22</v>
      </c>
      <c r="G31" s="3">
        <v>2188231.5</v>
      </c>
    </row>
    <row r="32" spans="1:9" x14ac:dyDescent="0.25">
      <c r="A32" s="3">
        <v>7</v>
      </c>
      <c r="B32" s="3">
        <v>3665260.5962729398</v>
      </c>
      <c r="C32" s="3">
        <v>-811988.19627293991</v>
      </c>
      <c r="D32" s="3">
        <v>-0.49192821989937702</v>
      </c>
      <c r="F32" s="3">
        <v>26</v>
      </c>
      <c r="G32" s="3">
        <v>2853272.4</v>
      </c>
    </row>
    <row r="33" spans="1:7" x14ac:dyDescent="0.25">
      <c r="A33" s="3">
        <v>8</v>
      </c>
      <c r="B33" s="3">
        <v>4955649.6949018613</v>
      </c>
      <c r="C33" s="3">
        <v>-820495.09490186116</v>
      </c>
      <c r="D33" s="3">
        <v>-0.49708196907774937</v>
      </c>
      <c r="F33" s="3">
        <v>30</v>
      </c>
      <c r="G33" s="3">
        <v>4135154.6</v>
      </c>
    </row>
    <row r="34" spans="1:7" x14ac:dyDescent="0.25">
      <c r="A34" s="3">
        <v>9</v>
      </c>
      <c r="B34" s="3">
        <v>7377415.5268674064</v>
      </c>
      <c r="C34" s="3">
        <v>-2117182.7268674066</v>
      </c>
      <c r="D34" s="3">
        <v>-1.2826564903407836</v>
      </c>
      <c r="F34" s="3">
        <v>34</v>
      </c>
      <c r="G34" s="3">
        <v>5260232.8</v>
      </c>
    </row>
    <row r="35" spans="1:7" x14ac:dyDescent="0.25">
      <c r="A35" s="3">
        <v>10</v>
      </c>
      <c r="B35" s="3">
        <v>5970679.0158586204</v>
      </c>
      <c r="C35" s="3">
        <v>725580.08414137922</v>
      </c>
      <c r="D35" s="3">
        <v>0.43957944317965197</v>
      </c>
      <c r="F35" s="3">
        <v>38</v>
      </c>
      <c r="G35" s="3">
        <v>6696259.0999999996</v>
      </c>
    </row>
    <row r="36" spans="1:7" x14ac:dyDescent="0.25">
      <c r="A36" s="3">
        <v>11</v>
      </c>
      <c r="B36" s="3">
        <v>6183992.9072945639</v>
      </c>
      <c r="C36" s="3">
        <v>2064659.0927054361</v>
      </c>
      <c r="D36" s="3">
        <v>1.2508360057887404</v>
      </c>
      <c r="F36" s="3">
        <v>42</v>
      </c>
      <c r="G36" s="3">
        <v>7126972.4000000004</v>
      </c>
    </row>
    <row r="37" spans="1:7" x14ac:dyDescent="0.25">
      <c r="A37" s="3">
        <v>12</v>
      </c>
      <c r="B37" s="3">
        <v>5187015.1988338977</v>
      </c>
      <c r="C37" s="3">
        <v>1939957.2011661027</v>
      </c>
      <c r="D37" s="3">
        <v>1.1752876421492162</v>
      </c>
      <c r="F37" s="3">
        <v>46</v>
      </c>
      <c r="G37" s="3">
        <v>8248652</v>
      </c>
    </row>
    <row r="38" spans="1:7" x14ac:dyDescent="0.25">
      <c r="A38" s="3">
        <v>13</v>
      </c>
      <c r="B38" s="3">
        <v>8560216.3552074488</v>
      </c>
      <c r="C38" s="3">
        <v>-184352.55520744901</v>
      </c>
      <c r="D38" s="3">
        <v>-0.11168662886155833</v>
      </c>
      <c r="F38" s="3">
        <v>50</v>
      </c>
      <c r="G38" s="3">
        <v>8375863.7999999998</v>
      </c>
    </row>
    <row r="39" spans="1:7" x14ac:dyDescent="0.25">
      <c r="A39" s="3">
        <v>14</v>
      </c>
      <c r="B39" s="3">
        <v>9627984.1945246793</v>
      </c>
      <c r="C39" s="3">
        <v>320788.60547532141</v>
      </c>
      <c r="D39" s="3">
        <v>0.19434391827345507</v>
      </c>
      <c r="F39" s="3">
        <v>54</v>
      </c>
      <c r="G39" s="3">
        <v>9948772.8000000007</v>
      </c>
    </row>
    <row r="40" spans="1:7" x14ac:dyDescent="0.25">
      <c r="A40" s="3">
        <v>15</v>
      </c>
      <c r="B40" s="3">
        <v>10626352.79980142</v>
      </c>
      <c r="C40" s="3">
        <v>40517.70019857958</v>
      </c>
      <c r="D40" s="3">
        <v>2.4546908716889842E-2</v>
      </c>
      <c r="F40" s="3">
        <v>58</v>
      </c>
      <c r="G40" s="3">
        <v>10666870.5</v>
      </c>
    </row>
    <row r="41" spans="1:7" x14ac:dyDescent="0.25">
      <c r="A41" s="3">
        <v>16</v>
      </c>
      <c r="B41" s="3">
        <v>11881008.646444615</v>
      </c>
      <c r="C41" s="3">
        <v>-66111.246444614604</v>
      </c>
      <c r="D41" s="3">
        <v>-4.005229131175253E-2</v>
      </c>
      <c r="F41" s="3">
        <v>62</v>
      </c>
      <c r="G41" s="3">
        <v>11814897.4</v>
      </c>
    </row>
    <row r="42" spans="1:7" x14ac:dyDescent="0.25">
      <c r="A42" s="3">
        <v>17</v>
      </c>
      <c r="B42" s="3">
        <v>13263808.092281885</v>
      </c>
      <c r="C42" s="3">
        <v>-484282.39228188619</v>
      </c>
      <c r="D42" s="3">
        <v>-0.29339364322946543</v>
      </c>
      <c r="F42" s="3">
        <v>66</v>
      </c>
      <c r="G42" s="3">
        <v>12779525.699999999</v>
      </c>
    </row>
    <row r="43" spans="1:7" x14ac:dyDescent="0.25">
      <c r="A43" s="3">
        <v>18</v>
      </c>
      <c r="B43" s="3">
        <v>13006369.468434975</v>
      </c>
      <c r="C43" s="3">
        <v>514493.43156502582</v>
      </c>
      <c r="D43" s="3">
        <v>0.31169644965458426</v>
      </c>
      <c r="F43" s="3">
        <v>70</v>
      </c>
      <c r="G43" s="3">
        <v>13520862.9</v>
      </c>
    </row>
    <row r="44" spans="1:7" x14ac:dyDescent="0.25">
      <c r="A44" s="3">
        <v>19</v>
      </c>
      <c r="B44" s="3">
        <v>13722822.155484743</v>
      </c>
      <c r="C44" s="3">
        <v>1398712.0445152558</v>
      </c>
      <c r="D44" s="3">
        <v>0.84738414840075216</v>
      </c>
      <c r="F44" s="3">
        <v>74</v>
      </c>
      <c r="G44" s="3">
        <v>15121534.199999999</v>
      </c>
    </row>
    <row r="45" spans="1:7" x14ac:dyDescent="0.25">
      <c r="A45" s="3">
        <v>20</v>
      </c>
      <c r="B45" s="3">
        <v>15951369.356002919</v>
      </c>
      <c r="C45" s="3">
        <v>586820.14399708062</v>
      </c>
      <c r="D45" s="3">
        <v>0.35551426752581261</v>
      </c>
      <c r="F45" s="3">
        <v>78</v>
      </c>
      <c r="G45" s="3">
        <v>16538189.5</v>
      </c>
    </row>
    <row r="46" spans="1:7" x14ac:dyDescent="0.25">
      <c r="A46" s="3">
        <v>21</v>
      </c>
      <c r="B46" s="3">
        <v>16616564.646353364</v>
      </c>
      <c r="C46" s="3">
        <v>2161161.353646636</v>
      </c>
      <c r="D46" s="3">
        <v>1.3093001382219076</v>
      </c>
      <c r="F46" s="3">
        <v>82</v>
      </c>
      <c r="G46" s="3">
        <v>18777726</v>
      </c>
    </row>
    <row r="47" spans="1:7" x14ac:dyDescent="0.25">
      <c r="A47" s="3">
        <v>22</v>
      </c>
      <c r="B47" s="3">
        <v>15205833.629759766</v>
      </c>
      <c r="C47" s="3">
        <v>4591230.6702402346</v>
      </c>
      <c r="D47" s="3">
        <v>2.781513254903913</v>
      </c>
      <c r="F47" s="3">
        <v>86</v>
      </c>
      <c r="G47" s="3">
        <v>19797064.300000001</v>
      </c>
    </row>
    <row r="48" spans="1:7" x14ac:dyDescent="0.25">
      <c r="A48" s="3">
        <v>23</v>
      </c>
      <c r="B48" s="3">
        <v>19291766.047798462</v>
      </c>
      <c r="C48" s="3">
        <v>564908.45220153779</v>
      </c>
      <c r="D48" s="3">
        <v>0.34223946921046622</v>
      </c>
      <c r="F48" s="3">
        <v>90</v>
      </c>
      <c r="G48" s="3">
        <v>19856674.5</v>
      </c>
    </row>
    <row r="49" spans="1:7" x14ac:dyDescent="0.25">
      <c r="A49" s="3">
        <v>24</v>
      </c>
      <c r="B49" s="3">
        <v>24098439.035035983</v>
      </c>
      <c r="C49" s="3">
        <v>-2261454.7150359824</v>
      </c>
      <c r="D49" s="3">
        <v>-1.3700610396271813</v>
      </c>
      <c r="F49" s="3">
        <v>94</v>
      </c>
      <c r="G49" s="3">
        <v>21836984.32</v>
      </c>
    </row>
    <row r="50" spans="1:7" ht="15.75" thickBot="1" x14ac:dyDescent="0.3">
      <c r="A50" s="4">
        <v>25</v>
      </c>
      <c r="B50" s="4">
        <v>26364578.901484109</v>
      </c>
      <c r="C50" s="4">
        <v>-3254679.0414841101</v>
      </c>
      <c r="D50" s="4">
        <v>-1.9717878591955658</v>
      </c>
      <c r="F50" s="4">
        <v>98</v>
      </c>
      <c r="G50" s="4">
        <v>23109899.859999999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51"/>
  <sheetViews>
    <sheetView topLeftCell="A7" workbookViewId="0">
      <selection activeCell="D51" activeCellId="1" sqref="E24 D51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0.97906422030595641</v>
      </c>
    </row>
    <row r="5" spans="1:9" x14ac:dyDescent="0.25">
      <c r="A5" s="3" t="s">
        <v>49</v>
      </c>
      <c r="B5" s="3">
        <v>0.95856674748331039</v>
      </c>
    </row>
    <row r="6" spans="1:9" x14ac:dyDescent="0.25">
      <c r="A6" s="3" t="s">
        <v>50</v>
      </c>
      <c r="B6" s="3">
        <v>0.95264771140949767</v>
      </c>
    </row>
    <row r="7" spans="1:9" x14ac:dyDescent="0.25">
      <c r="A7" s="3" t="s">
        <v>51</v>
      </c>
      <c r="B7" s="3">
        <v>1581653.7013901526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3</v>
      </c>
      <c r="C12" s="3">
        <v>1215389363434092.7</v>
      </c>
      <c r="D12" s="3">
        <v>405129787811364.25</v>
      </c>
      <c r="E12" s="3">
        <v>161.9464276834249</v>
      </c>
      <c r="F12" s="3">
        <v>1.1268726528118609E-14</v>
      </c>
    </row>
    <row r="13" spans="1:9" x14ac:dyDescent="0.25">
      <c r="A13" s="3" t="s">
        <v>55</v>
      </c>
      <c r="B13" s="3">
        <v>21</v>
      </c>
      <c r="C13" s="3">
        <v>52534197053544.57</v>
      </c>
      <c r="D13" s="3">
        <v>2501628431121.1699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1267923560487637.2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-4221869.0631430075</v>
      </c>
      <c r="C17" s="3">
        <v>3121640.1153661944</v>
      </c>
      <c r="D17" s="3">
        <v>-1.3524522068898859</v>
      </c>
      <c r="E17" s="3">
        <v>0.19061578039708782</v>
      </c>
      <c r="F17" s="3">
        <v>-10713675.065315858</v>
      </c>
      <c r="G17" s="3">
        <v>2269936.9390298426</v>
      </c>
      <c r="H17" s="3">
        <v>-10713675.065315858</v>
      </c>
      <c r="I17" s="3">
        <v>2269936.9390298426</v>
      </c>
    </row>
    <row r="18" spans="1:9" x14ac:dyDescent="0.25">
      <c r="A18" s="3" t="s">
        <v>30</v>
      </c>
      <c r="B18" s="3">
        <v>3.8208453202879884</v>
      </c>
      <c r="C18" s="3">
        <v>0.32621812201589734</v>
      </c>
      <c r="D18" s="3">
        <v>11.712547717081732</v>
      </c>
      <c r="E18" s="3">
        <v>1.1372237168357495E-10</v>
      </c>
      <c r="F18" s="3">
        <v>3.1424375973426648</v>
      </c>
      <c r="G18" s="3">
        <v>4.4992530432333124</v>
      </c>
      <c r="H18" s="3">
        <v>3.1424375973426648</v>
      </c>
      <c r="I18" s="3">
        <v>4.4992530432333124</v>
      </c>
    </row>
    <row r="19" spans="1:9" x14ac:dyDescent="0.25">
      <c r="A19" s="3" t="s">
        <v>37</v>
      </c>
      <c r="B19" s="3">
        <v>147116.17703155443</v>
      </c>
      <c r="C19" s="3">
        <v>89468.408514924042</v>
      </c>
      <c r="D19" s="3">
        <v>1.6443365817445414</v>
      </c>
      <c r="E19" s="3">
        <v>0.11499480807112672</v>
      </c>
      <c r="F19" s="3">
        <v>-38943.56398183346</v>
      </c>
      <c r="G19" s="3">
        <v>333175.91804494231</v>
      </c>
      <c r="H19" s="3">
        <v>-38943.56398183346</v>
      </c>
      <c r="I19" s="3">
        <v>333175.91804494231</v>
      </c>
    </row>
    <row r="20" spans="1:9" ht="15.75" thickBot="1" x14ac:dyDescent="0.3">
      <c r="A20" s="4" t="s">
        <v>41</v>
      </c>
      <c r="B20" s="4">
        <v>28.121579383863544</v>
      </c>
      <c r="C20" s="4">
        <v>12.405435913959968</v>
      </c>
      <c r="D20" s="4">
        <v>2.2668755518875425</v>
      </c>
      <c r="E20" s="4">
        <v>3.4080064043128341E-2</v>
      </c>
      <c r="F20" s="4">
        <v>2.3230631073104142</v>
      </c>
      <c r="G20" s="4">
        <v>53.920095660416678</v>
      </c>
      <c r="H20" s="4">
        <v>2.3230631073104142</v>
      </c>
      <c r="I20" s="4">
        <v>53.920095660416678</v>
      </c>
    </row>
    <row r="24" spans="1:9" x14ac:dyDescent="0.25">
      <c r="A24" t="s">
        <v>70</v>
      </c>
      <c r="F24" t="s">
        <v>75</v>
      </c>
    </row>
    <row r="25" spans="1:9" ht="15.75" thickBot="1" x14ac:dyDescent="0.3"/>
    <row r="26" spans="1:9" x14ac:dyDescent="0.25">
      <c r="A26" s="5" t="s">
        <v>71</v>
      </c>
      <c r="B26" s="5" t="s">
        <v>78</v>
      </c>
      <c r="C26" s="5" t="s">
        <v>73</v>
      </c>
      <c r="D26" s="5" t="s">
        <v>74</v>
      </c>
      <c r="F26" s="5" t="s">
        <v>76</v>
      </c>
      <c r="G26" s="5" t="s">
        <v>33</v>
      </c>
    </row>
    <row r="27" spans="1:9" x14ac:dyDescent="0.25">
      <c r="A27" s="3">
        <v>1</v>
      </c>
      <c r="B27" s="3">
        <v>1270664.1633204047</v>
      </c>
      <c r="C27" s="3">
        <v>-942166.26332040469</v>
      </c>
      <c r="D27" s="3">
        <v>-0.6368132933313595</v>
      </c>
      <c r="F27" s="3">
        <v>2</v>
      </c>
      <c r="G27" s="3">
        <v>328497.90000000002</v>
      </c>
    </row>
    <row r="28" spans="1:9" x14ac:dyDescent="0.25">
      <c r="A28" s="3">
        <v>2</v>
      </c>
      <c r="B28" s="3">
        <v>1632198.1389531726</v>
      </c>
      <c r="C28" s="3">
        <v>-937138.33895317256</v>
      </c>
      <c r="D28" s="3">
        <v>-0.63341490262308475</v>
      </c>
      <c r="F28" s="3">
        <v>6</v>
      </c>
      <c r="G28" s="3">
        <v>695059.8</v>
      </c>
    </row>
    <row r="29" spans="1:9" x14ac:dyDescent="0.25">
      <c r="A29" s="3">
        <v>3</v>
      </c>
      <c r="B29" s="3">
        <v>1400118.2252433852</v>
      </c>
      <c r="C29" s="3">
        <v>-241084.22524338518</v>
      </c>
      <c r="D29" s="3">
        <v>-0.16294962516108433</v>
      </c>
      <c r="F29" s="3">
        <v>10</v>
      </c>
      <c r="G29" s="3">
        <v>1159034</v>
      </c>
    </row>
    <row r="30" spans="1:9" x14ac:dyDescent="0.25">
      <c r="A30" s="3">
        <v>4</v>
      </c>
      <c r="B30" s="3">
        <v>1270047.0469236746</v>
      </c>
      <c r="C30" s="3">
        <v>100135.7530763254</v>
      </c>
      <c r="D30" s="3">
        <v>6.7682086675464992E-2</v>
      </c>
      <c r="F30" s="3">
        <v>14</v>
      </c>
      <c r="G30" s="3">
        <v>1370182.8</v>
      </c>
    </row>
    <row r="31" spans="1:9" x14ac:dyDescent="0.25">
      <c r="A31" s="3">
        <v>5</v>
      </c>
      <c r="B31" s="3">
        <v>2172563.6382215875</v>
      </c>
      <c r="C31" s="3">
        <v>-405086.93822158757</v>
      </c>
      <c r="D31" s="3">
        <v>-0.27379960125644986</v>
      </c>
      <c r="F31" s="3">
        <v>18</v>
      </c>
      <c r="G31" s="3">
        <v>1767476.7</v>
      </c>
    </row>
    <row r="32" spans="1:9" x14ac:dyDescent="0.25">
      <c r="A32" s="3">
        <v>6</v>
      </c>
      <c r="B32" s="3">
        <v>2163161.1164461002</v>
      </c>
      <c r="C32" s="3">
        <v>25070.383553899825</v>
      </c>
      <c r="D32" s="3">
        <v>1.6945155157407705E-2</v>
      </c>
      <c r="F32" s="3">
        <v>22</v>
      </c>
      <c r="G32" s="3">
        <v>2188231.5</v>
      </c>
    </row>
    <row r="33" spans="1:7" x14ac:dyDescent="0.25">
      <c r="A33" s="3">
        <v>7</v>
      </c>
      <c r="B33" s="3">
        <v>3177631.7205938655</v>
      </c>
      <c r="C33" s="3">
        <v>-324359.32059386559</v>
      </c>
      <c r="D33" s="3">
        <v>-0.21923553751771063</v>
      </c>
      <c r="F33" s="3">
        <v>26</v>
      </c>
      <c r="G33" s="3">
        <v>2853272.4</v>
      </c>
    </row>
    <row r="34" spans="1:7" x14ac:dyDescent="0.25">
      <c r="A34" s="3">
        <v>8</v>
      </c>
      <c r="B34" s="3">
        <v>4278121.0091666011</v>
      </c>
      <c r="C34" s="3">
        <v>-142966.40916660102</v>
      </c>
      <c r="D34" s="3">
        <v>-9.6631468777375121E-2</v>
      </c>
      <c r="F34" s="3">
        <v>30</v>
      </c>
      <c r="G34" s="3">
        <v>4135154.6</v>
      </c>
    </row>
    <row r="35" spans="1:7" x14ac:dyDescent="0.25">
      <c r="A35" s="3">
        <v>9</v>
      </c>
      <c r="B35" s="3">
        <v>6272204.0917081265</v>
      </c>
      <c r="C35" s="3">
        <v>-1011971.2917081267</v>
      </c>
      <c r="D35" s="3">
        <v>-0.68399474287935413</v>
      </c>
      <c r="F35" s="3">
        <v>34</v>
      </c>
      <c r="G35" s="3">
        <v>5260232.8</v>
      </c>
    </row>
    <row r="36" spans="1:7" x14ac:dyDescent="0.25">
      <c r="A36" s="3">
        <v>10</v>
      </c>
      <c r="B36" s="3">
        <v>6764614.3745983923</v>
      </c>
      <c r="C36" s="3">
        <v>-68355.274598392658</v>
      </c>
      <c r="D36" s="3">
        <v>-4.6201556167129135E-2</v>
      </c>
      <c r="F36" s="3">
        <v>38</v>
      </c>
      <c r="G36" s="3">
        <v>6696259.0999999996</v>
      </c>
    </row>
    <row r="37" spans="1:7" x14ac:dyDescent="0.25">
      <c r="A37" s="3">
        <v>11</v>
      </c>
      <c r="B37" s="3">
        <v>8014508.7002592869</v>
      </c>
      <c r="C37" s="3">
        <v>234143.29974071309</v>
      </c>
      <c r="D37" s="3">
        <v>0.15825823065864594</v>
      </c>
      <c r="F37" s="3">
        <v>42</v>
      </c>
      <c r="G37" s="3">
        <v>7126972.4000000004</v>
      </c>
    </row>
    <row r="38" spans="1:7" x14ac:dyDescent="0.25">
      <c r="A38" s="3">
        <v>12</v>
      </c>
      <c r="B38" s="3">
        <v>5890101.2949845707</v>
      </c>
      <c r="C38" s="3">
        <v>1236871.1050154297</v>
      </c>
      <c r="D38" s="3">
        <v>0.83600527048739548</v>
      </c>
      <c r="F38" s="3">
        <v>46</v>
      </c>
      <c r="G38" s="3">
        <v>8248652</v>
      </c>
    </row>
    <row r="39" spans="1:7" x14ac:dyDescent="0.25">
      <c r="A39" s="3">
        <v>13</v>
      </c>
      <c r="B39" s="3">
        <v>8961741.1053749472</v>
      </c>
      <c r="C39" s="3">
        <v>-585877.30537494738</v>
      </c>
      <c r="D39" s="3">
        <v>-0.39599640832930544</v>
      </c>
      <c r="F39" s="3">
        <v>50</v>
      </c>
      <c r="G39" s="3">
        <v>8375863.7999999998</v>
      </c>
    </row>
    <row r="40" spans="1:7" x14ac:dyDescent="0.25">
      <c r="A40" s="3">
        <v>14</v>
      </c>
      <c r="B40" s="3">
        <v>10612687.428849237</v>
      </c>
      <c r="C40" s="3">
        <v>-663914.62884923629</v>
      </c>
      <c r="D40" s="3">
        <v>-0.44874209335233894</v>
      </c>
      <c r="F40" s="3">
        <v>54</v>
      </c>
      <c r="G40" s="3">
        <v>9948772.8000000007</v>
      </c>
    </row>
    <row r="41" spans="1:7" x14ac:dyDescent="0.25">
      <c r="A41" s="3">
        <v>15</v>
      </c>
      <c r="B41" s="3">
        <v>11620547.365510762</v>
      </c>
      <c r="C41" s="3">
        <v>-953676.86551076174</v>
      </c>
      <c r="D41" s="3">
        <v>-0.6445933474199399</v>
      </c>
      <c r="F41" s="3">
        <v>58</v>
      </c>
      <c r="G41" s="3">
        <v>10666870.5</v>
      </c>
    </row>
    <row r="42" spans="1:7" x14ac:dyDescent="0.25">
      <c r="A42" s="3">
        <v>16</v>
      </c>
      <c r="B42" s="3">
        <v>12944252.993715473</v>
      </c>
      <c r="C42" s="3">
        <v>-1129355.5937154721</v>
      </c>
      <c r="D42" s="3">
        <v>-0.76333518082207807</v>
      </c>
      <c r="F42" s="3">
        <v>62</v>
      </c>
      <c r="G42" s="3">
        <v>11814897.4</v>
      </c>
    </row>
    <row r="43" spans="1:7" x14ac:dyDescent="0.25">
      <c r="A43" s="3">
        <v>17</v>
      </c>
      <c r="B43" s="3">
        <v>13745339.227498055</v>
      </c>
      <c r="C43" s="3">
        <v>-965813.52749805525</v>
      </c>
      <c r="D43" s="3">
        <v>-0.65279655739578857</v>
      </c>
      <c r="F43" s="3">
        <v>66</v>
      </c>
      <c r="G43" s="3">
        <v>12779525.699999999</v>
      </c>
    </row>
    <row r="44" spans="1:7" x14ac:dyDescent="0.25">
      <c r="A44" s="3">
        <v>18</v>
      </c>
      <c r="B44" s="3">
        <v>12533449.753753487</v>
      </c>
      <c r="C44" s="3">
        <v>987413.14624651335</v>
      </c>
      <c r="D44" s="3">
        <v>0.66739581114260804</v>
      </c>
      <c r="F44" s="3">
        <v>70</v>
      </c>
      <c r="G44" s="3">
        <v>13520862.9</v>
      </c>
    </row>
    <row r="45" spans="1:7" x14ac:dyDescent="0.25">
      <c r="A45" s="3">
        <v>19</v>
      </c>
      <c r="B45" s="3">
        <v>13144095.839763546</v>
      </c>
      <c r="C45" s="3">
        <v>1977438.3602364529</v>
      </c>
      <c r="D45" s="3">
        <v>1.3365571275116861</v>
      </c>
      <c r="F45" s="3">
        <v>74</v>
      </c>
      <c r="G45" s="3">
        <v>15121534.199999999</v>
      </c>
    </row>
    <row r="46" spans="1:7" x14ac:dyDescent="0.25">
      <c r="A46" s="3">
        <v>20</v>
      </c>
      <c r="B46" s="3">
        <v>15319636.388759134</v>
      </c>
      <c r="C46" s="3">
        <v>1218553.1112408657</v>
      </c>
      <c r="D46" s="3">
        <v>0.82362407791349368</v>
      </c>
      <c r="F46" s="3">
        <v>78</v>
      </c>
      <c r="G46" s="3">
        <v>16538189.5</v>
      </c>
    </row>
    <row r="47" spans="1:7" x14ac:dyDescent="0.25">
      <c r="A47" s="3">
        <v>21</v>
      </c>
      <c r="B47" s="3">
        <v>16102088.863168452</v>
      </c>
      <c r="C47" s="3">
        <v>2675637.1368315481</v>
      </c>
      <c r="D47" s="3">
        <v>1.8084719897107424</v>
      </c>
      <c r="F47" s="3">
        <v>82</v>
      </c>
      <c r="G47" s="3">
        <v>18777726</v>
      </c>
    </row>
    <row r="48" spans="1:7" x14ac:dyDescent="0.25">
      <c r="A48" s="3">
        <v>22</v>
      </c>
      <c r="B48" s="3">
        <v>15668600.446876578</v>
      </c>
      <c r="C48" s="3">
        <v>4128463.8531234227</v>
      </c>
      <c r="D48" s="3">
        <v>2.7904423720730596</v>
      </c>
      <c r="F48" s="3">
        <v>86</v>
      </c>
      <c r="G48" s="3">
        <v>19797064.300000001</v>
      </c>
    </row>
    <row r="49" spans="1:7" x14ac:dyDescent="0.25">
      <c r="A49" s="3">
        <v>23</v>
      </c>
      <c r="B49" s="3">
        <v>19079082.064820483</v>
      </c>
      <c r="C49" s="3">
        <v>777592.43517951667</v>
      </c>
      <c r="D49" s="3">
        <v>0.52557729860873004</v>
      </c>
      <c r="F49" s="3">
        <v>90</v>
      </c>
      <c r="G49" s="3">
        <v>19856674.5</v>
      </c>
    </row>
    <row r="50" spans="1:7" x14ac:dyDescent="0.25">
      <c r="A50" s="3">
        <v>24</v>
      </c>
      <c r="B50" s="3">
        <v>23965202.092124701</v>
      </c>
      <c r="C50" s="3">
        <v>-2128217.7721247002</v>
      </c>
      <c r="D50" s="3">
        <v>-1.4384694306679573</v>
      </c>
      <c r="F50" s="3">
        <v>94</v>
      </c>
      <c r="G50" s="3">
        <v>21836984.32</v>
      </c>
    </row>
    <row r="51" spans="1:7" ht="15.75" thickBot="1" x14ac:dyDescent="0.3">
      <c r="A51" s="4">
        <v>25</v>
      </c>
      <c r="B51" s="4">
        <v>25971234.689366076</v>
      </c>
      <c r="C51" s="4">
        <v>-2861334.8293660767</v>
      </c>
      <c r="D51" s="4">
        <v>-1.933985674238345</v>
      </c>
      <c r="F51" s="4">
        <v>98</v>
      </c>
      <c r="G51" s="4">
        <v>23109899.859999999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49"/>
  <sheetViews>
    <sheetView workbookViewId="0">
      <selection activeCell="D51" activeCellId="1" sqref="E24 D51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0.98193153807846023</v>
      </c>
    </row>
    <row r="5" spans="1:9" x14ac:dyDescent="0.25">
      <c r="A5" s="3" t="s">
        <v>49</v>
      </c>
      <c r="B5" s="3">
        <v>0.96418954547313052</v>
      </c>
    </row>
    <row r="6" spans="1:9" x14ac:dyDescent="0.25">
      <c r="A6" s="3" t="s">
        <v>50</v>
      </c>
      <c r="B6" s="3">
        <v>0.96077902599438103</v>
      </c>
    </row>
    <row r="7" spans="1:9" x14ac:dyDescent="0.25">
      <c r="A7" s="3" t="s">
        <v>51</v>
      </c>
      <c r="B7" s="3">
        <v>1408244.0631172704</v>
      </c>
    </row>
    <row r="8" spans="1:9" ht="15.75" thickBot="1" x14ac:dyDescent="0.3">
      <c r="A8" s="4" t="s">
        <v>52</v>
      </c>
      <c r="B8" s="4">
        <v>24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2</v>
      </c>
      <c r="C12" s="3">
        <v>1121315273108159.5</v>
      </c>
      <c r="D12" s="3">
        <v>560657636554079.75</v>
      </c>
      <c r="E12" s="3">
        <v>282.71046433860755</v>
      </c>
      <c r="F12" s="3">
        <v>6.5630127853241146E-16</v>
      </c>
    </row>
    <row r="13" spans="1:9" x14ac:dyDescent="0.25">
      <c r="A13" s="3" t="s">
        <v>55</v>
      </c>
      <c r="B13" s="3">
        <v>21</v>
      </c>
      <c r="C13" s="3">
        <v>41646178167405.805</v>
      </c>
      <c r="D13" s="3">
        <v>1983151341305.0383</v>
      </c>
      <c r="E13" s="3"/>
      <c r="F13" s="3"/>
    </row>
    <row r="14" spans="1:9" ht="15.75" thickBot="1" x14ac:dyDescent="0.3">
      <c r="A14" s="4" t="s">
        <v>56</v>
      </c>
      <c r="B14" s="4">
        <v>23</v>
      </c>
      <c r="C14" s="4">
        <v>1162961451275565.2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-8941703.7442703713</v>
      </c>
      <c r="C17" s="3">
        <v>2569958.4744617254</v>
      </c>
      <c r="D17" s="3">
        <v>-3.4793183754236341</v>
      </c>
      <c r="E17" s="3">
        <v>2.2388825128774217E-3</v>
      </c>
      <c r="F17" s="3">
        <v>-14286224.968136203</v>
      </c>
      <c r="G17" s="3">
        <v>-3597182.5204045391</v>
      </c>
      <c r="H17" s="3">
        <v>-14286224.968136203</v>
      </c>
      <c r="I17" s="3">
        <v>-3597182.5204045391</v>
      </c>
    </row>
    <row r="18" spans="1:9" x14ac:dyDescent="0.25">
      <c r="A18" s="3" t="s">
        <v>30</v>
      </c>
      <c r="B18" s="3">
        <v>4.0873892104138934</v>
      </c>
      <c r="C18" s="3">
        <v>0.23013706302226963</v>
      </c>
      <c r="D18" s="3">
        <v>17.760673386269684</v>
      </c>
      <c r="E18" s="3">
        <v>3.9733842720186386E-14</v>
      </c>
      <c r="F18" s="3">
        <v>3.6087929879678149</v>
      </c>
      <c r="G18" s="3">
        <v>4.5659854328599723</v>
      </c>
      <c r="H18" s="3">
        <v>3.6087929879678149</v>
      </c>
      <c r="I18" s="3">
        <v>4.5659854328599723</v>
      </c>
    </row>
    <row r="19" spans="1:9" ht="15.75" thickBot="1" x14ac:dyDescent="0.3">
      <c r="A19" s="4" t="s">
        <v>37</v>
      </c>
      <c r="B19" s="4">
        <v>303376.35898995015</v>
      </c>
      <c r="C19" s="4">
        <v>68499.506469666914</v>
      </c>
      <c r="D19" s="4">
        <v>4.4288838653792615</v>
      </c>
      <c r="E19" s="4">
        <v>2.3301751622382711E-4</v>
      </c>
      <c r="F19" s="4">
        <v>160923.83697861756</v>
      </c>
      <c r="G19" s="4">
        <v>445828.88100128272</v>
      </c>
      <c r="H19" s="4">
        <v>160923.83697861756</v>
      </c>
      <c r="I19" s="4">
        <v>445828.88100128272</v>
      </c>
    </row>
    <row r="23" spans="1:9" x14ac:dyDescent="0.25">
      <c r="A23" t="s">
        <v>70</v>
      </c>
      <c r="F23" t="s">
        <v>75</v>
      </c>
    </row>
    <row r="24" spans="1:9" ht="15.75" thickBot="1" x14ac:dyDescent="0.3"/>
    <row r="25" spans="1:9" x14ac:dyDescent="0.25">
      <c r="A25" s="5" t="s">
        <v>71</v>
      </c>
      <c r="B25" s="5" t="s">
        <v>78</v>
      </c>
      <c r="C25" s="5" t="s">
        <v>73</v>
      </c>
      <c r="D25" s="5" t="s">
        <v>74</v>
      </c>
      <c r="F25" s="5" t="s">
        <v>76</v>
      </c>
      <c r="G25" s="5" t="s">
        <v>33</v>
      </c>
    </row>
    <row r="26" spans="1:9" x14ac:dyDescent="0.25">
      <c r="A26" s="3">
        <v>1</v>
      </c>
      <c r="B26" s="3">
        <v>1668885.8825523946</v>
      </c>
      <c r="C26" s="3">
        <v>-1340387.9825523947</v>
      </c>
      <c r="D26" s="3">
        <v>-0.99610900698630511</v>
      </c>
      <c r="F26" s="3">
        <v>2.0833333333333335</v>
      </c>
      <c r="G26" s="3">
        <v>328497.90000000002</v>
      </c>
    </row>
    <row r="27" spans="1:9" x14ac:dyDescent="0.25">
      <c r="A27" s="3">
        <v>2</v>
      </c>
      <c r="B27" s="3">
        <v>2224779.1485951133</v>
      </c>
      <c r="C27" s="3">
        <v>-1529719.3485951133</v>
      </c>
      <c r="D27" s="3">
        <v>-1.1368105661431152</v>
      </c>
      <c r="F27" s="3">
        <v>6.25</v>
      </c>
      <c r="G27" s="3">
        <v>695059.8</v>
      </c>
    </row>
    <row r="28" spans="1:9" x14ac:dyDescent="0.25">
      <c r="A28" s="3">
        <v>3</v>
      </c>
      <c r="B28" s="3">
        <v>1526201.7925088191</v>
      </c>
      <c r="C28" s="3">
        <v>-367167.79250881914</v>
      </c>
      <c r="D28" s="3">
        <v>-0.27286065673079629</v>
      </c>
      <c r="F28" s="3">
        <v>10.416666666666668</v>
      </c>
      <c r="G28" s="3">
        <v>1159034</v>
      </c>
    </row>
    <row r="29" spans="1:9" x14ac:dyDescent="0.25">
      <c r="A29" s="3">
        <v>4</v>
      </c>
      <c r="B29" s="3">
        <v>991485.22197325248</v>
      </c>
      <c r="C29" s="3">
        <v>378697.57802674756</v>
      </c>
      <c r="D29" s="3">
        <v>0.28142901406652754</v>
      </c>
      <c r="F29" s="3">
        <v>14.583333333333334</v>
      </c>
      <c r="G29" s="3">
        <v>1370182.8</v>
      </c>
    </row>
    <row r="30" spans="1:9" x14ac:dyDescent="0.25">
      <c r="A30" s="3">
        <v>5</v>
      </c>
      <c r="B30" s="3">
        <v>2607650.6886952594</v>
      </c>
      <c r="C30" s="3">
        <v>-840173.98869525944</v>
      </c>
      <c r="D30" s="3">
        <v>-0.62437509770962463</v>
      </c>
      <c r="F30" s="3">
        <v>18.75</v>
      </c>
      <c r="G30" s="3">
        <v>1767476.7</v>
      </c>
    </row>
    <row r="31" spans="1:9" x14ac:dyDescent="0.25">
      <c r="A31" s="3">
        <v>6</v>
      </c>
      <c r="B31" s="3">
        <v>2171627.1848550448</v>
      </c>
      <c r="C31" s="3">
        <v>16604.315144955181</v>
      </c>
      <c r="D31" s="3">
        <v>1.2339492808070181E-2</v>
      </c>
      <c r="F31" s="3">
        <v>22.916666666666668</v>
      </c>
      <c r="G31" s="3">
        <v>2188231.5</v>
      </c>
    </row>
    <row r="32" spans="1:9" x14ac:dyDescent="0.25">
      <c r="A32" s="3">
        <v>7</v>
      </c>
      <c r="B32" s="3">
        <v>3566651.463962717</v>
      </c>
      <c r="C32" s="3">
        <v>-713379.06396271707</v>
      </c>
      <c r="D32" s="3">
        <v>-0.53014747987786071</v>
      </c>
      <c r="F32" s="3">
        <v>27.083333333333332</v>
      </c>
      <c r="G32" s="3">
        <v>2853272.4</v>
      </c>
    </row>
    <row r="33" spans="1:7" x14ac:dyDescent="0.25">
      <c r="A33" s="3">
        <v>8</v>
      </c>
      <c r="B33" s="3">
        <v>4996627.008208639</v>
      </c>
      <c r="C33" s="3">
        <v>-861472.4082086389</v>
      </c>
      <c r="D33" s="3">
        <v>-0.64020301305056271</v>
      </c>
      <c r="F33" s="3">
        <v>31.25</v>
      </c>
      <c r="G33" s="3">
        <v>4135154.6</v>
      </c>
    </row>
    <row r="34" spans="1:7" x14ac:dyDescent="0.25">
      <c r="A34" s="3">
        <v>9</v>
      </c>
      <c r="B34" s="3">
        <v>7729206.9194535706</v>
      </c>
      <c r="C34" s="3">
        <v>-2468974.1194535708</v>
      </c>
      <c r="D34" s="3">
        <v>-1.8348175232969524</v>
      </c>
      <c r="F34" s="3">
        <v>35.416666666666671</v>
      </c>
      <c r="G34" s="3">
        <v>5260232.8</v>
      </c>
    </row>
    <row r="35" spans="1:7" x14ac:dyDescent="0.25">
      <c r="A35" s="3">
        <v>10</v>
      </c>
      <c r="B35" s="3">
        <v>5878462.6784559842</v>
      </c>
      <c r="C35" s="3">
        <v>817796.42154401541</v>
      </c>
      <c r="D35" s="3">
        <v>0.6077452140610492</v>
      </c>
      <c r="F35" s="3">
        <v>39.583333333333336</v>
      </c>
      <c r="G35" s="3">
        <v>6696259.0999999996</v>
      </c>
    </row>
    <row r="36" spans="1:7" x14ac:dyDescent="0.25">
      <c r="A36" s="3">
        <v>11</v>
      </c>
      <c r="B36" s="3">
        <v>5944164.1338354684</v>
      </c>
      <c r="C36" s="3">
        <v>2304487.8661645316</v>
      </c>
      <c r="D36" s="3">
        <v>1.7125796037099361</v>
      </c>
      <c r="F36" s="3">
        <v>43.750000000000007</v>
      </c>
      <c r="G36" s="3">
        <v>7126972.4000000004</v>
      </c>
    </row>
    <row r="37" spans="1:7" x14ac:dyDescent="0.25">
      <c r="A37" s="3">
        <v>12</v>
      </c>
      <c r="B37" s="3">
        <v>4984075.2158427425</v>
      </c>
      <c r="C37" s="3">
        <v>2142897.1841572579</v>
      </c>
      <c r="D37" s="3">
        <v>1.5924935272248291</v>
      </c>
      <c r="F37" s="3">
        <v>47.916666666666671</v>
      </c>
      <c r="G37" s="3">
        <v>8248652</v>
      </c>
    </row>
    <row r="38" spans="1:7" x14ac:dyDescent="0.25">
      <c r="A38" s="3">
        <v>13</v>
      </c>
      <c r="B38" s="3">
        <v>8555902.0750836488</v>
      </c>
      <c r="C38" s="3">
        <v>-180038.27508364897</v>
      </c>
      <c r="D38" s="3">
        <v>-0.13379540084476299</v>
      </c>
      <c r="F38" s="3">
        <v>52.083333333333336</v>
      </c>
      <c r="G38" s="3">
        <v>8375863.7999999998</v>
      </c>
    </row>
    <row r="39" spans="1:7" x14ac:dyDescent="0.25">
      <c r="A39" s="3">
        <v>14</v>
      </c>
      <c r="B39" s="3">
        <v>9595242.5496100709</v>
      </c>
      <c r="C39" s="3">
        <v>353530.25038992986</v>
      </c>
      <c r="D39" s="3">
        <v>0.2627259205837944</v>
      </c>
      <c r="F39" s="3">
        <v>56.250000000000007</v>
      </c>
      <c r="G39" s="3">
        <v>9948772.8000000007</v>
      </c>
    </row>
    <row r="40" spans="1:7" x14ac:dyDescent="0.25">
      <c r="A40" s="3">
        <v>15</v>
      </c>
      <c r="B40" s="3">
        <v>10580509.503475809</v>
      </c>
      <c r="C40" s="3">
        <v>86360.99652419053</v>
      </c>
      <c r="D40" s="3">
        <v>6.4179153804593686E-2</v>
      </c>
      <c r="F40" s="3">
        <v>60.416666666666671</v>
      </c>
      <c r="G40" s="3">
        <v>10666870.5</v>
      </c>
    </row>
    <row r="41" spans="1:7" x14ac:dyDescent="0.25">
      <c r="A41" s="3">
        <v>16</v>
      </c>
      <c r="B41" s="3">
        <v>11869152.857205395</v>
      </c>
      <c r="C41" s="3">
        <v>-54255.457205394283</v>
      </c>
      <c r="D41" s="3">
        <v>-4.0319929978438702E-2</v>
      </c>
      <c r="F41" s="3">
        <v>64.583333333333343</v>
      </c>
      <c r="G41" s="3">
        <v>11814897.4</v>
      </c>
    </row>
    <row r="42" spans="1:7" x14ac:dyDescent="0.25">
      <c r="A42" s="3">
        <v>17</v>
      </c>
      <c r="B42" s="3">
        <v>13309484.390429951</v>
      </c>
      <c r="C42" s="3">
        <v>-529958.690429952</v>
      </c>
      <c r="D42" s="3">
        <v>-0.39383867338373957</v>
      </c>
      <c r="F42" s="3">
        <v>68.75</v>
      </c>
      <c r="G42" s="3">
        <v>12779525.699999999</v>
      </c>
    </row>
    <row r="43" spans="1:7" x14ac:dyDescent="0.25">
      <c r="A43" s="3">
        <v>18</v>
      </c>
      <c r="B43" s="3">
        <v>12808207.226118827</v>
      </c>
      <c r="C43" s="3">
        <v>712655.67388117313</v>
      </c>
      <c r="D43" s="3">
        <v>0.52960989271267411</v>
      </c>
      <c r="F43" s="3">
        <v>72.916666666666671</v>
      </c>
      <c r="G43" s="3">
        <v>13520862.9</v>
      </c>
    </row>
    <row r="44" spans="1:7" x14ac:dyDescent="0.25">
      <c r="A44" s="3">
        <v>19</v>
      </c>
      <c r="B44" s="3">
        <v>13459760.185095621</v>
      </c>
      <c r="C44" s="3">
        <v>1661774.014904378</v>
      </c>
      <c r="D44" s="3">
        <v>1.2349469596631069</v>
      </c>
      <c r="F44" s="3">
        <v>77.083333333333329</v>
      </c>
      <c r="G44" s="3">
        <v>15121534.199999999</v>
      </c>
    </row>
    <row r="45" spans="1:7" x14ac:dyDescent="0.25">
      <c r="A45" s="3">
        <v>20</v>
      </c>
      <c r="B45" s="3">
        <v>15901233.702987015</v>
      </c>
      <c r="C45" s="3">
        <v>636955.79701298475</v>
      </c>
      <c r="D45" s="3">
        <v>0.47335354741736024</v>
      </c>
      <c r="F45" s="3">
        <v>81.25</v>
      </c>
      <c r="G45" s="3">
        <v>16538189.5</v>
      </c>
    </row>
    <row r="46" spans="1:7" x14ac:dyDescent="0.25">
      <c r="A46" s="3">
        <v>21</v>
      </c>
      <c r="B46" s="3">
        <v>16492111.431039715</v>
      </c>
      <c r="C46" s="3">
        <v>2285614.5689602848</v>
      </c>
      <c r="D46" s="3">
        <v>1.6985539174299975</v>
      </c>
      <c r="F46" s="3">
        <v>85.416666666666671</v>
      </c>
      <c r="G46" s="3">
        <v>18777726</v>
      </c>
    </row>
    <row r="47" spans="1:7" x14ac:dyDescent="0.25">
      <c r="A47" s="3">
        <v>22</v>
      </c>
      <c r="B47" s="3">
        <v>18583073.583168991</v>
      </c>
      <c r="C47" s="3">
        <v>1273600.9168310091</v>
      </c>
      <c r="D47" s="3">
        <v>0.94647621515197666</v>
      </c>
      <c r="F47" s="3">
        <v>89.583333333333329</v>
      </c>
      <c r="G47" s="3">
        <v>19856674.5</v>
      </c>
    </row>
    <row r="48" spans="1:7" x14ac:dyDescent="0.25">
      <c r="A48" s="3">
        <v>23</v>
      </c>
      <c r="B48" s="3">
        <v>23243847.889587998</v>
      </c>
      <c r="C48" s="3">
        <v>-1406863.5695879981</v>
      </c>
      <c r="D48" s="3">
        <v>-1.0455103235101784</v>
      </c>
      <c r="F48" s="3">
        <v>93.75</v>
      </c>
      <c r="G48" s="3">
        <v>21836984.32</v>
      </c>
    </row>
    <row r="49" spans="1:7" ht="15.75" thickBot="1" x14ac:dyDescent="0.3">
      <c r="A49" s="4">
        <v>24</v>
      </c>
      <c r="B49" s="4">
        <v>25488484.747257989</v>
      </c>
      <c r="C49" s="4">
        <v>-2378584.8872579895</v>
      </c>
      <c r="D49" s="4">
        <v>-1.7676447871216074</v>
      </c>
      <c r="F49" s="4">
        <v>97.916666666666671</v>
      </c>
      <c r="G49" s="4">
        <v>23109899.859999999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51"/>
  <sheetViews>
    <sheetView workbookViewId="0">
      <selection activeCell="C4" sqref="C4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0.99606499652893132</v>
      </c>
    </row>
    <row r="5" spans="1:9" x14ac:dyDescent="0.25">
      <c r="A5" s="3" t="s">
        <v>49</v>
      </c>
      <c r="B5" s="3">
        <v>0.99214547731017988</v>
      </c>
    </row>
    <row r="6" spans="1:9" x14ac:dyDescent="0.25">
      <c r="A6" s="3" t="s">
        <v>50</v>
      </c>
      <c r="B6" s="3">
        <v>0.99102340264020561</v>
      </c>
    </row>
    <row r="7" spans="1:9" x14ac:dyDescent="0.25">
      <c r="A7" s="3" t="s">
        <v>51</v>
      </c>
      <c r="B7" s="3">
        <v>393900.42579998233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3</v>
      </c>
      <c r="C12" s="3">
        <v>411573831323727.81</v>
      </c>
      <c r="D12" s="3">
        <v>137191277107909.27</v>
      </c>
      <c r="E12" s="3">
        <v>884.2062866751163</v>
      </c>
      <c r="F12" s="3">
        <v>2.9873069429307059E-22</v>
      </c>
    </row>
    <row r="13" spans="1:9" x14ac:dyDescent="0.25">
      <c r="A13" s="3" t="s">
        <v>55</v>
      </c>
      <c r="B13" s="3">
        <v>21</v>
      </c>
      <c r="C13" s="3">
        <v>3258308454353.5552</v>
      </c>
      <c r="D13" s="3">
        <v>155157545445.40738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414832139778081.37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518637.61197124189</v>
      </c>
      <c r="C17" s="3">
        <v>190958.28384906697</v>
      </c>
      <c r="D17" s="3">
        <v>2.715973360868555</v>
      </c>
      <c r="E17" s="3">
        <v>1.2942848973345147E-2</v>
      </c>
      <c r="F17" s="3">
        <v>121518.12111328408</v>
      </c>
      <c r="G17" s="3">
        <v>915757.10282919975</v>
      </c>
      <c r="H17" s="3">
        <v>121518.12111328408</v>
      </c>
      <c r="I17" s="3">
        <v>915757.10282919975</v>
      </c>
    </row>
    <row r="18" spans="1:9" x14ac:dyDescent="0.25">
      <c r="A18" s="3" t="s">
        <v>30</v>
      </c>
      <c r="B18" s="3">
        <v>0.40401793601532976</v>
      </c>
      <c r="C18" s="3">
        <v>0.20787038907345615</v>
      </c>
      <c r="D18" s="3">
        <v>1.9436050406994718</v>
      </c>
      <c r="E18" s="3">
        <v>6.5465528756997945E-2</v>
      </c>
      <c r="F18" s="3">
        <v>-2.8272203010759112E-2</v>
      </c>
      <c r="G18" s="3">
        <v>0.83630807504141869</v>
      </c>
      <c r="H18" s="3">
        <v>-2.8272203010759112E-2</v>
      </c>
      <c r="I18" s="3">
        <v>0.83630807504141869</v>
      </c>
    </row>
    <row r="19" spans="1:9" x14ac:dyDescent="0.25">
      <c r="A19" s="3" t="s">
        <v>33</v>
      </c>
      <c r="B19" s="3">
        <v>0.29555414368230576</v>
      </c>
      <c r="C19" s="3">
        <v>0.10564983552330043</v>
      </c>
      <c r="D19" s="3">
        <v>2.7974879678551234</v>
      </c>
      <c r="E19" s="3">
        <v>1.0790249871866433E-2</v>
      </c>
      <c r="F19" s="3">
        <v>7.5843283034847941E-2</v>
      </c>
      <c r="G19" s="3">
        <v>0.51526500432976352</v>
      </c>
      <c r="H19" s="3">
        <v>7.5843283034847941E-2</v>
      </c>
      <c r="I19" s="3">
        <v>0.51526500432976352</v>
      </c>
    </row>
    <row r="20" spans="1:9" ht="15.75" thickBot="1" x14ac:dyDescent="0.3">
      <c r="A20" s="4" t="s">
        <v>45</v>
      </c>
      <c r="B20" s="4">
        <v>240.06297438128891</v>
      </c>
      <c r="C20" s="4">
        <v>105.799091337181</v>
      </c>
      <c r="D20" s="4">
        <v>2.2690457105742978</v>
      </c>
      <c r="E20" s="4">
        <v>3.3926373110433901E-2</v>
      </c>
      <c r="F20" s="4">
        <v>20.04171927687895</v>
      </c>
      <c r="G20" s="4">
        <v>460.08422948569887</v>
      </c>
      <c r="H20" s="4">
        <v>20.04171927687895</v>
      </c>
      <c r="I20" s="4">
        <v>460.08422948569887</v>
      </c>
    </row>
    <row r="24" spans="1:9" x14ac:dyDescent="0.25">
      <c r="A24" t="s">
        <v>70</v>
      </c>
      <c r="F24" t="s">
        <v>75</v>
      </c>
    </row>
    <row r="25" spans="1:9" ht="15.75" thickBot="1" x14ac:dyDescent="0.3"/>
    <row r="26" spans="1:9" x14ac:dyDescent="0.25">
      <c r="A26" s="5" t="s">
        <v>71</v>
      </c>
      <c r="B26" s="5" t="s">
        <v>79</v>
      </c>
      <c r="C26" s="5" t="s">
        <v>73</v>
      </c>
      <c r="D26" s="5" t="s">
        <v>74</v>
      </c>
      <c r="F26" s="5" t="s">
        <v>76</v>
      </c>
      <c r="G26" s="5" t="s">
        <v>34</v>
      </c>
    </row>
    <row r="27" spans="1:9" x14ac:dyDescent="0.25">
      <c r="A27" s="3">
        <v>1</v>
      </c>
      <c r="B27" s="3">
        <v>985441.41326534725</v>
      </c>
      <c r="C27" s="3">
        <v>-346990.81326534727</v>
      </c>
      <c r="D27" s="3">
        <v>-0.94173237307023971</v>
      </c>
      <c r="F27" s="3">
        <v>2</v>
      </c>
      <c r="G27" s="3">
        <v>638450.6</v>
      </c>
    </row>
    <row r="28" spans="1:9" x14ac:dyDescent="0.25">
      <c r="A28" s="3">
        <v>2</v>
      </c>
      <c r="B28" s="3">
        <v>1206251.5421831505</v>
      </c>
      <c r="C28" s="3">
        <v>-416784.6221831505</v>
      </c>
      <c r="D28" s="3">
        <v>-1.1311526308553113</v>
      </c>
      <c r="F28" s="3">
        <v>6</v>
      </c>
      <c r="G28" s="3">
        <v>789466.92</v>
      </c>
    </row>
    <row r="29" spans="1:9" x14ac:dyDescent="0.25">
      <c r="A29" s="3">
        <v>3</v>
      </c>
      <c r="B29" s="3">
        <v>1448846.1742376704</v>
      </c>
      <c r="C29" s="3">
        <v>-486789.17423767038</v>
      </c>
      <c r="D29" s="3">
        <v>-1.3211448450918541</v>
      </c>
      <c r="F29" s="3">
        <v>10</v>
      </c>
      <c r="G29" s="3">
        <v>962057</v>
      </c>
    </row>
    <row r="30" spans="1:9" x14ac:dyDescent="0.25">
      <c r="A30" s="3">
        <v>4</v>
      </c>
      <c r="B30" s="3">
        <v>1566447.5003651481</v>
      </c>
      <c r="C30" s="3">
        <v>-172915.30036514811</v>
      </c>
      <c r="D30" s="3">
        <v>-0.46929177928551941</v>
      </c>
      <c r="F30" s="3">
        <v>14</v>
      </c>
      <c r="G30" s="3">
        <v>1393532.2</v>
      </c>
    </row>
    <row r="31" spans="1:9" x14ac:dyDescent="0.25">
      <c r="A31" s="3">
        <v>5</v>
      </c>
      <c r="B31" s="3">
        <v>1830702.4054247148</v>
      </c>
      <c r="C31" s="3">
        <v>-59629.405424714787</v>
      </c>
      <c r="D31" s="3">
        <v>-0.16183408703803881</v>
      </c>
      <c r="F31" s="3">
        <v>18</v>
      </c>
      <c r="G31" s="3">
        <v>1771073</v>
      </c>
    </row>
    <row r="32" spans="1:9" x14ac:dyDescent="0.25">
      <c r="A32" s="3">
        <v>6</v>
      </c>
      <c r="B32" s="3">
        <v>2044423.7095415527</v>
      </c>
      <c r="C32" s="3">
        <v>104190.09045844711</v>
      </c>
      <c r="D32" s="3">
        <v>0.28277169707891847</v>
      </c>
      <c r="F32" s="3">
        <v>22</v>
      </c>
      <c r="G32" s="3">
        <v>2148613.7999999998</v>
      </c>
    </row>
    <row r="33" spans="1:7" x14ac:dyDescent="0.25">
      <c r="A33" s="3">
        <v>7</v>
      </c>
      <c r="B33" s="3">
        <v>2395877.077492422</v>
      </c>
      <c r="C33" s="3">
        <v>130277.52250757813</v>
      </c>
      <c r="D33" s="3">
        <v>0.35357293547409718</v>
      </c>
      <c r="F33" s="3">
        <v>26</v>
      </c>
      <c r="G33" s="3">
        <v>2526154.6</v>
      </c>
    </row>
    <row r="34" spans="1:7" x14ac:dyDescent="0.25">
      <c r="A34" s="3">
        <v>8</v>
      </c>
      <c r="B34" s="3">
        <v>2926536.6845634412</v>
      </c>
      <c r="C34" s="3">
        <v>192896.3154365588</v>
      </c>
      <c r="D34" s="3">
        <v>0.52352021421864381</v>
      </c>
      <c r="F34" s="3">
        <v>30</v>
      </c>
      <c r="G34" s="3">
        <v>3119433</v>
      </c>
    </row>
    <row r="35" spans="1:7" x14ac:dyDescent="0.25">
      <c r="A35" s="3">
        <v>9</v>
      </c>
      <c r="B35" s="3">
        <v>3541119.7377060791</v>
      </c>
      <c r="C35" s="3">
        <v>190374.26229392085</v>
      </c>
      <c r="D35" s="3">
        <v>0.51667536703472305</v>
      </c>
      <c r="F35" s="3">
        <v>34</v>
      </c>
      <c r="G35" s="3">
        <v>3731494</v>
      </c>
    </row>
    <row r="36" spans="1:7" x14ac:dyDescent="0.25">
      <c r="A36" s="3">
        <v>10</v>
      </c>
      <c r="B36" s="3">
        <v>4216702.891793279</v>
      </c>
      <c r="C36" s="3">
        <v>236472.10820672102</v>
      </c>
      <c r="D36" s="3">
        <v>0.64178482862640529</v>
      </c>
      <c r="F36" s="3">
        <v>38</v>
      </c>
      <c r="G36" s="3">
        <v>4305879</v>
      </c>
    </row>
    <row r="37" spans="1:7" x14ac:dyDescent="0.25">
      <c r="A37" s="3">
        <v>11</v>
      </c>
      <c r="B37" s="3">
        <v>4941353.8788921917</v>
      </c>
      <c r="C37" s="3">
        <v>-635474.87889219169</v>
      </c>
      <c r="D37" s="3">
        <v>-1.7246775500884182</v>
      </c>
      <c r="F37" s="3">
        <v>42</v>
      </c>
      <c r="G37" s="3">
        <v>4453175</v>
      </c>
    </row>
    <row r="38" spans="1:7" x14ac:dyDescent="0.25">
      <c r="A38" s="3">
        <v>12</v>
      </c>
      <c r="B38" s="3">
        <v>4702902.0290608685</v>
      </c>
      <c r="C38" s="3">
        <v>746145.97093913145</v>
      </c>
      <c r="D38" s="3">
        <v>2.0250386725136953</v>
      </c>
      <c r="F38" s="3">
        <v>46</v>
      </c>
      <c r="G38" s="3">
        <v>5449048</v>
      </c>
    </row>
    <row r="39" spans="1:7" x14ac:dyDescent="0.25">
      <c r="A39" s="3">
        <v>13</v>
      </c>
      <c r="B39" s="3">
        <v>5542230.8391108382</v>
      </c>
      <c r="C39" s="3">
        <v>516588.16088916175</v>
      </c>
      <c r="D39" s="3">
        <v>1.4020192352531222</v>
      </c>
      <c r="F39" s="3">
        <v>50</v>
      </c>
      <c r="G39" s="3">
        <v>6058819</v>
      </c>
    </row>
    <row r="40" spans="1:7" x14ac:dyDescent="0.25">
      <c r="A40" s="3">
        <v>14</v>
      </c>
      <c r="B40" s="3">
        <v>6211159.038987671</v>
      </c>
      <c r="C40" s="3">
        <v>362584.96101232897</v>
      </c>
      <c r="D40" s="3">
        <v>0.98405485886049859</v>
      </c>
      <c r="F40" s="3">
        <v>54</v>
      </c>
      <c r="G40" s="3">
        <v>6573744</v>
      </c>
    </row>
    <row r="41" spans="1:7" x14ac:dyDescent="0.25">
      <c r="A41" s="3">
        <v>15</v>
      </c>
      <c r="B41" s="3">
        <v>6651391.1313439123</v>
      </c>
      <c r="C41" s="3">
        <v>347083.86865608767</v>
      </c>
      <c r="D41" s="3">
        <v>0.94198492521455812</v>
      </c>
      <c r="F41" s="3">
        <v>58</v>
      </c>
      <c r="G41" s="3">
        <v>6998475</v>
      </c>
    </row>
    <row r="42" spans="1:7" x14ac:dyDescent="0.25">
      <c r="A42" s="3">
        <v>16</v>
      </c>
      <c r="B42" s="3">
        <v>7362488.3059447426</v>
      </c>
      <c r="C42" s="3">
        <v>567612.69405525737</v>
      </c>
      <c r="D42" s="3">
        <v>1.54049971619474</v>
      </c>
      <c r="F42" s="3">
        <v>62</v>
      </c>
      <c r="G42" s="3">
        <v>7930101</v>
      </c>
    </row>
    <row r="43" spans="1:7" x14ac:dyDescent="0.25">
      <c r="A43" s="3">
        <v>17</v>
      </c>
      <c r="B43" s="3">
        <v>8105563.8721729238</v>
      </c>
      <c r="C43" s="3">
        <v>-15682.872172923759</v>
      </c>
      <c r="D43" s="3">
        <v>-4.2563283704778278E-2</v>
      </c>
      <c r="F43" s="3">
        <v>66</v>
      </c>
      <c r="G43" s="3">
        <v>8089881</v>
      </c>
    </row>
    <row r="44" spans="1:7" x14ac:dyDescent="0.25">
      <c r="A44" s="3">
        <v>18</v>
      </c>
      <c r="B44" s="3">
        <v>8853223.3430168219</v>
      </c>
      <c r="C44" s="3">
        <v>55513.326983178034</v>
      </c>
      <c r="D44" s="3">
        <v>0.15066305838164767</v>
      </c>
      <c r="F44" s="3">
        <v>70</v>
      </c>
      <c r="G44" s="3">
        <v>8908736.6699999999</v>
      </c>
    </row>
    <row r="45" spans="1:7" x14ac:dyDescent="0.25">
      <c r="A45" s="3">
        <v>19</v>
      </c>
      <c r="B45" s="3">
        <v>9568707.4984205496</v>
      </c>
      <c r="C45" s="3">
        <v>-375699.19842054881</v>
      </c>
      <c r="D45" s="3">
        <v>-1.0196468729522525</v>
      </c>
      <c r="F45" s="3">
        <v>74</v>
      </c>
      <c r="G45" s="3">
        <v>9193008.3000000007</v>
      </c>
    </row>
    <row r="46" spans="1:7" x14ac:dyDescent="0.25">
      <c r="A46" s="3">
        <v>20</v>
      </c>
      <c r="B46" s="3">
        <v>10140021.414142013</v>
      </c>
      <c r="C46" s="3">
        <v>-363756.63414201327</v>
      </c>
      <c r="D46" s="3">
        <v>-0.98723477739060805</v>
      </c>
      <c r="F46" s="3">
        <v>78</v>
      </c>
      <c r="G46" s="3">
        <v>9776264.7799999993</v>
      </c>
    </row>
    <row r="47" spans="1:7" x14ac:dyDescent="0.25">
      <c r="A47" s="3">
        <v>21</v>
      </c>
      <c r="B47" s="3">
        <v>11046965.523418538</v>
      </c>
      <c r="C47" s="3">
        <v>-506980.93341853842</v>
      </c>
      <c r="D47" s="3">
        <v>-1.3759452391164664</v>
      </c>
      <c r="F47" s="3">
        <v>82</v>
      </c>
      <c r="G47" s="3">
        <v>10539984.59</v>
      </c>
    </row>
    <row r="48" spans="1:7" x14ac:dyDescent="0.25">
      <c r="A48" s="3">
        <v>22</v>
      </c>
      <c r="B48" s="3">
        <v>11609119.15488054</v>
      </c>
      <c r="C48" s="3">
        <v>-91835.694880539551</v>
      </c>
      <c r="D48" s="3">
        <v>-0.24924189219461934</v>
      </c>
      <c r="F48" s="3">
        <v>86</v>
      </c>
      <c r="G48" s="3">
        <v>11517283.460000001</v>
      </c>
    </row>
    <row r="49" spans="1:7" x14ac:dyDescent="0.25">
      <c r="A49" s="3">
        <v>23</v>
      </c>
      <c r="B49" s="3">
        <v>12221507.775250768</v>
      </c>
      <c r="C49" s="3">
        <v>-349493.14525076747</v>
      </c>
      <c r="D49" s="3">
        <v>-0.94852369707292239</v>
      </c>
      <c r="F49" s="3">
        <v>90</v>
      </c>
      <c r="G49" s="3">
        <v>11872014.630000001</v>
      </c>
    </row>
    <row r="50" spans="1:7" x14ac:dyDescent="0.25">
      <c r="A50" s="3">
        <v>24</v>
      </c>
      <c r="B50" s="3">
        <v>13267641.717572112</v>
      </c>
      <c r="C50" s="3">
        <v>211913.61242788844</v>
      </c>
      <c r="D50" s="3">
        <v>0.57513312021028185</v>
      </c>
      <c r="F50" s="3">
        <v>94</v>
      </c>
      <c r="G50" s="3">
        <v>13479555.33</v>
      </c>
    </row>
    <row r="51" spans="1:7" ht="15.75" thickBot="1" x14ac:dyDescent="0.3">
      <c r="A51" s="4">
        <v>25</v>
      </c>
      <c r="B51" s="4">
        <v>13985190.571212683</v>
      </c>
      <c r="C51" s="4">
        <v>160379.77878731675</v>
      </c>
      <c r="D51" s="4">
        <v>0.43527039879975754</v>
      </c>
      <c r="F51" s="4">
        <v>98</v>
      </c>
      <c r="G51" s="4">
        <v>14145570.35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50"/>
  <sheetViews>
    <sheetView topLeftCell="A25" workbookViewId="0">
      <selection activeCell="D51" activeCellId="1" sqref="E24 D51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0.9950978768779678</v>
      </c>
    </row>
    <row r="5" spans="1:9" x14ac:dyDescent="0.25">
      <c r="A5" s="3" t="s">
        <v>49</v>
      </c>
      <c r="B5" s="3">
        <v>0.99021978456703907</v>
      </c>
    </row>
    <row r="6" spans="1:9" x14ac:dyDescent="0.25">
      <c r="A6" s="3" t="s">
        <v>50</v>
      </c>
      <c r="B6" s="3">
        <v>0.98933067407313358</v>
      </c>
    </row>
    <row r="7" spans="1:9" x14ac:dyDescent="0.25">
      <c r="A7" s="3" t="s">
        <v>51</v>
      </c>
      <c r="B7" s="3">
        <v>429436.61271832988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2</v>
      </c>
      <c r="C12" s="3">
        <v>410774992082535.56</v>
      </c>
      <c r="D12" s="3">
        <v>205387496041267.78</v>
      </c>
      <c r="E12" s="3">
        <v>1113.7196010558287</v>
      </c>
      <c r="F12" s="3">
        <v>7.8312778734572187E-23</v>
      </c>
    </row>
    <row r="13" spans="1:9" x14ac:dyDescent="0.25">
      <c r="A13" s="3" t="s">
        <v>55</v>
      </c>
      <c r="B13" s="3">
        <v>22</v>
      </c>
      <c r="C13" s="3">
        <v>4057147695545.8428</v>
      </c>
      <c r="D13" s="3">
        <v>184415804342.99286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414832139778081.37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789811.91910076421</v>
      </c>
      <c r="C17" s="3">
        <v>162373.99087181606</v>
      </c>
      <c r="D17" s="3">
        <v>4.8641529031842943</v>
      </c>
      <c r="E17" s="3">
        <v>7.324342577661987E-5</v>
      </c>
      <c r="F17" s="3">
        <v>453068.87250361074</v>
      </c>
      <c r="G17" s="3">
        <v>1126554.9656979176</v>
      </c>
      <c r="H17" s="3">
        <v>453068.87250361074</v>
      </c>
      <c r="I17" s="3">
        <v>1126554.9656979176</v>
      </c>
    </row>
    <row r="18" spans="1:9" x14ac:dyDescent="0.25">
      <c r="A18" s="3" t="s">
        <v>30</v>
      </c>
      <c r="B18" s="3">
        <v>0.26516074638501497</v>
      </c>
      <c r="C18" s="3">
        <v>0.2165804686600778</v>
      </c>
      <c r="D18" s="3">
        <v>1.2243059036001245</v>
      </c>
      <c r="E18" s="3">
        <v>0.23378625501763389</v>
      </c>
      <c r="F18" s="3">
        <v>-0.18399965460315226</v>
      </c>
      <c r="G18" s="3">
        <v>0.7143211473731822</v>
      </c>
      <c r="H18" s="3">
        <v>-0.18399965460315226</v>
      </c>
      <c r="I18" s="3">
        <v>0.7143211473731822</v>
      </c>
    </row>
    <row r="19" spans="1:9" ht="15.75" thickBot="1" x14ac:dyDescent="0.3">
      <c r="A19" s="4" t="s">
        <v>33</v>
      </c>
      <c r="B19" s="4">
        <v>0.51690385414638518</v>
      </c>
      <c r="C19" s="4">
        <v>4.4224567370013686E-2</v>
      </c>
      <c r="D19" s="4">
        <v>11.688160786777306</v>
      </c>
      <c r="E19" s="4">
        <v>6.5806306513714345E-11</v>
      </c>
      <c r="F19" s="4">
        <v>0.42518771493800661</v>
      </c>
      <c r="G19" s="4">
        <v>0.60861999335476369</v>
      </c>
      <c r="H19" s="4">
        <v>0.42518771493800661</v>
      </c>
      <c r="I19" s="4">
        <v>0.60861999335476369</v>
      </c>
    </row>
    <row r="23" spans="1:9" x14ac:dyDescent="0.25">
      <c r="A23" t="s">
        <v>70</v>
      </c>
      <c r="F23" t="s">
        <v>75</v>
      </c>
    </row>
    <row r="24" spans="1:9" ht="15.75" thickBot="1" x14ac:dyDescent="0.3"/>
    <row r="25" spans="1:9" x14ac:dyDescent="0.25">
      <c r="A25" s="5" t="s">
        <v>71</v>
      </c>
      <c r="B25" s="5" t="s">
        <v>79</v>
      </c>
      <c r="C25" s="5" t="s">
        <v>73</v>
      </c>
      <c r="D25" s="5" t="s">
        <v>74</v>
      </c>
      <c r="F25" s="5" t="s">
        <v>76</v>
      </c>
      <c r="G25" s="5" t="s">
        <v>34</v>
      </c>
    </row>
    <row r="26" spans="1:9" x14ac:dyDescent="0.25">
      <c r="A26" s="3">
        <v>1</v>
      </c>
      <c r="B26" s="3">
        <v>982738.90362616105</v>
      </c>
      <c r="C26" s="3">
        <v>-344288.30362616107</v>
      </c>
      <c r="D26" s="3">
        <v>-0.83737016025016098</v>
      </c>
      <c r="F26" s="3">
        <v>2</v>
      </c>
      <c r="G26" s="3">
        <v>638450.6</v>
      </c>
    </row>
    <row r="27" spans="1:9" x14ac:dyDescent="0.25">
      <c r="A27" s="3">
        <v>2</v>
      </c>
      <c r="B27" s="3">
        <v>1180725.3034512512</v>
      </c>
      <c r="C27" s="3">
        <v>-391258.3834512512</v>
      </c>
      <c r="D27" s="3">
        <v>-0.95160971720242316</v>
      </c>
      <c r="F27" s="3">
        <v>6</v>
      </c>
      <c r="G27" s="3">
        <v>789466.92</v>
      </c>
    </row>
    <row r="28" spans="1:9" x14ac:dyDescent="0.25">
      <c r="A28" s="3">
        <v>3</v>
      </c>
      <c r="B28" s="3">
        <v>1430343.1467840008</v>
      </c>
      <c r="C28" s="3">
        <v>-468286.1467840008</v>
      </c>
      <c r="D28" s="3">
        <v>-1.1389548864873285</v>
      </c>
      <c r="F28" s="3">
        <v>10</v>
      </c>
      <c r="G28" s="3">
        <v>962057</v>
      </c>
    </row>
    <row r="29" spans="1:9" x14ac:dyDescent="0.25">
      <c r="A29" s="3">
        <v>4</v>
      </c>
      <c r="B29" s="3">
        <v>1544159.9682966745</v>
      </c>
      <c r="C29" s="3">
        <v>-150627.76829667459</v>
      </c>
      <c r="D29" s="3">
        <v>-0.36635342283851646</v>
      </c>
      <c r="F29" s="3">
        <v>14</v>
      </c>
      <c r="G29" s="3">
        <v>1393532.2</v>
      </c>
    </row>
    <row r="30" spans="1:9" x14ac:dyDescent="0.25">
      <c r="A30" s="3">
        <v>5</v>
      </c>
      <c r="B30" s="3">
        <v>1761867.8053049701</v>
      </c>
      <c r="C30" s="3">
        <v>9205.1946950298734</v>
      </c>
      <c r="D30" s="3">
        <v>2.2388664603839842E-2</v>
      </c>
      <c r="F30" s="3">
        <v>18</v>
      </c>
      <c r="G30" s="3">
        <v>1771073</v>
      </c>
    </row>
    <row r="31" spans="1:9" x14ac:dyDescent="0.25">
      <c r="A31" s="3">
        <v>6</v>
      </c>
      <c r="B31" s="3">
        <v>1992401.3705117335</v>
      </c>
      <c r="C31" s="3">
        <v>156212.42948826635</v>
      </c>
      <c r="D31" s="3">
        <v>0.37993630842507953</v>
      </c>
      <c r="F31" s="3">
        <v>22</v>
      </c>
      <c r="G31" s="3">
        <v>2148613.7999999998</v>
      </c>
    </row>
    <row r="32" spans="1:9" x14ac:dyDescent="0.25">
      <c r="A32" s="3">
        <v>7</v>
      </c>
      <c r="B32" s="3">
        <v>2359747.7671524365</v>
      </c>
      <c r="C32" s="3">
        <v>166406.83284756355</v>
      </c>
      <c r="D32" s="3">
        <v>0.40473090378228538</v>
      </c>
      <c r="F32" s="3">
        <v>26</v>
      </c>
      <c r="G32" s="3">
        <v>2526154.6</v>
      </c>
    </row>
    <row r="33" spans="1:7" x14ac:dyDescent="0.25">
      <c r="A33" s="3">
        <v>8</v>
      </c>
      <c r="B33" s="3">
        <v>3048209.1987021444</v>
      </c>
      <c r="C33" s="3">
        <v>71223.801297855563</v>
      </c>
      <c r="D33" s="3">
        <v>0.17322890518863124</v>
      </c>
      <c r="F33" s="3">
        <v>30</v>
      </c>
      <c r="G33" s="3">
        <v>3119433</v>
      </c>
    </row>
    <row r="34" spans="1:7" x14ac:dyDescent="0.25">
      <c r="A34" s="3">
        <v>9</v>
      </c>
      <c r="B34" s="3">
        <v>3665334.3235360687</v>
      </c>
      <c r="C34" s="3">
        <v>66159.676463931333</v>
      </c>
      <c r="D34" s="3">
        <v>0.16091205625984953</v>
      </c>
      <c r="F34" s="3">
        <v>34</v>
      </c>
      <c r="G34" s="3">
        <v>3731494</v>
      </c>
    </row>
    <row r="35" spans="1:7" x14ac:dyDescent="0.25">
      <c r="A35" s="3">
        <v>10</v>
      </c>
      <c r="B35" s="3">
        <v>4456814.4743309896</v>
      </c>
      <c r="C35" s="3">
        <v>-3639.4743309896439</v>
      </c>
      <c r="D35" s="3">
        <v>-8.8518464660835832E-3</v>
      </c>
      <c r="F35" s="3">
        <v>38</v>
      </c>
      <c r="G35" s="3">
        <v>4305879</v>
      </c>
    </row>
    <row r="36" spans="1:7" x14ac:dyDescent="0.25">
      <c r="A36" s="22">
        <v>11</v>
      </c>
      <c r="B36" s="3">
        <v>5308780.662664745</v>
      </c>
      <c r="C36" s="3">
        <v>-1002901.662664745</v>
      </c>
      <c r="D36" s="22">
        <v>-2.4392345517860266</v>
      </c>
      <c r="F36" s="3">
        <v>42</v>
      </c>
      <c r="G36" s="3">
        <v>4453175</v>
      </c>
    </row>
    <row r="37" spans="1:7" x14ac:dyDescent="0.25">
      <c r="A37" s="3">
        <v>12</v>
      </c>
      <c r="B37" s="3">
        <v>4670632.5927083325</v>
      </c>
      <c r="C37" s="3">
        <v>778415.40729166754</v>
      </c>
      <c r="D37" s="3">
        <v>1.893244201094866</v>
      </c>
      <c r="F37" s="3">
        <v>46</v>
      </c>
      <c r="G37" s="3">
        <v>5449048</v>
      </c>
    </row>
    <row r="38" spans="1:7" x14ac:dyDescent="0.25">
      <c r="A38" s="3">
        <v>13</v>
      </c>
      <c r="B38" s="3">
        <v>5427850.6028190851</v>
      </c>
      <c r="C38" s="3">
        <v>630968.39718091488</v>
      </c>
      <c r="D38" s="3">
        <v>1.534626945775867</v>
      </c>
      <c r="F38" s="3">
        <v>50</v>
      </c>
      <c r="G38" s="3">
        <v>6058819</v>
      </c>
    </row>
    <row r="39" spans="1:7" x14ac:dyDescent="0.25">
      <c r="A39" s="3">
        <v>14</v>
      </c>
      <c r="B39" s="3">
        <v>6300445.9859966142</v>
      </c>
      <c r="C39" s="3">
        <v>273298.01400338579</v>
      </c>
      <c r="D39" s="3">
        <v>0.66470919683219931</v>
      </c>
      <c r="F39" s="3">
        <v>54</v>
      </c>
      <c r="G39" s="3">
        <v>6573744</v>
      </c>
    </row>
    <row r="40" spans="1:7" x14ac:dyDescent="0.25">
      <c r="A40" s="3">
        <v>15</v>
      </c>
      <c r="B40" s="3">
        <v>6723742.0279647522</v>
      </c>
      <c r="C40" s="3">
        <v>274732.97203524783</v>
      </c>
      <c r="D40" s="3">
        <v>0.66819926903168159</v>
      </c>
      <c r="F40" s="3">
        <v>58</v>
      </c>
      <c r="G40" s="3">
        <v>6998475</v>
      </c>
    </row>
    <row r="41" spans="1:7" x14ac:dyDescent="0.25">
      <c r="A41" s="3">
        <v>16</v>
      </c>
      <c r="B41" s="3">
        <v>7369270.1330745714</v>
      </c>
      <c r="C41" s="3">
        <v>560830.86692542862</v>
      </c>
      <c r="D41" s="3">
        <v>1.3640400442430194</v>
      </c>
      <c r="F41" s="3">
        <v>62</v>
      </c>
      <c r="G41" s="3">
        <v>7930101</v>
      </c>
    </row>
    <row r="42" spans="1:7" x14ac:dyDescent="0.25">
      <c r="A42" s="3">
        <v>17</v>
      </c>
      <c r="B42" s="3">
        <v>7919998.7949993387</v>
      </c>
      <c r="C42" s="3">
        <v>169882.20500066131</v>
      </c>
      <c r="D42" s="3">
        <v>0.41318362467380998</v>
      </c>
      <c r="F42" s="3">
        <v>66</v>
      </c>
      <c r="G42" s="3">
        <v>8089881</v>
      </c>
    </row>
    <row r="43" spans="1:7" x14ac:dyDescent="0.25">
      <c r="A43" s="3">
        <v>18</v>
      </c>
      <c r="B43" s="3">
        <v>8355307.4267375199</v>
      </c>
      <c r="C43" s="3">
        <v>553429.24326248001</v>
      </c>
      <c r="D43" s="3">
        <v>1.3460379839712173</v>
      </c>
      <c r="F43" s="3">
        <v>70</v>
      </c>
      <c r="G43" s="3">
        <v>8908736.6699999999</v>
      </c>
    </row>
    <row r="44" spans="1:7" x14ac:dyDescent="0.25">
      <c r="A44" s="3">
        <v>19</v>
      </c>
      <c r="B44" s="3">
        <v>9234809.1641135085</v>
      </c>
      <c r="C44" s="3">
        <v>-41800.864113507792</v>
      </c>
      <c r="D44" s="3">
        <v>-0.10166710838754008</v>
      </c>
      <c r="F44" s="3">
        <v>74</v>
      </c>
      <c r="G44" s="3">
        <v>9193008.3000000007</v>
      </c>
    </row>
    <row r="45" spans="1:7" x14ac:dyDescent="0.25">
      <c r="A45" s="3">
        <v>20</v>
      </c>
      <c r="B45" s="3">
        <v>10019192.324516503</v>
      </c>
      <c r="C45" s="3">
        <v>-242927.54451650381</v>
      </c>
      <c r="D45" s="3">
        <v>-0.59084283357427958</v>
      </c>
      <c r="F45" s="3">
        <v>78</v>
      </c>
      <c r="G45" s="3">
        <v>9776264.7799999993</v>
      </c>
    </row>
    <row r="46" spans="1:7" x14ac:dyDescent="0.25">
      <c r="A46" s="3">
        <v>21</v>
      </c>
      <c r="B46" s="3">
        <v>11228925.948704101</v>
      </c>
      <c r="C46" s="3">
        <v>-688941.35870410129</v>
      </c>
      <c r="D46" s="3">
        <v>-1.6756274606628279</v>
      </c>
      <c r="F46" s="3">
        <v>82</v>
      </c>
      <c r="G46" s="3">
        <v>10539984.59</v>
      </c>
    </row>
    <row r="47" spans="1:7" x14ac:dyDescent="0.25">
      <c r="A47" s="3">
        <v>22</v>
      </c>
      <c r="B47" s="3">
        <v>11807934.420489218</v>
      </c>
      <c r="C47" s="3">
        <v>-290650.96048921719</v>
      </c>
      <c r="D47" s="3">
        <v>-0.70691463752422801</v>
      </c>
      <c r="F47" s="3">
        <v>86</v>
      </c>
      <c r="G47" s="3">
        <v>11517283.460000001</v>
      </c>
    </row>
    <row r="48" spans="1:7" x14ac:dyDescent="0.25">
      <c r="A48" s="3">
        <v>23</v>
      </c>
      <c r="B48" s="3">
        <v>12071860.18875467</v>
      </c>
      <c r="C48" s="3">
        <v>-199845.5587546695</v>
      </c>
      <c r="D48" s="3">
        <v>-0.48605981033090406</v>
      </c>
      <c r="F48" s="3">
        <v>90</v>
      </c>
      <c r="G48" s="3">
        <v>11872014.630000001</v>
      </c>
    </row>
    <row r="49" spans="1:7" x14ac:dyDescent="0.25">
      <c r="A49" s="3">
        <v>24</v>
      </c>
      <c r="B49" s="3">
        <v>13368326.509891359</v>
      </c>
      <c r="C49" s="3">
        <v>111228.82010864094</v>
      </c>
      <c r="D49" s="3">
        <v>0.2705281995868874</v>
      </c>
      <c r="F49" s="3">
        <v>94</v>
      </c>
      <c r="G49" s="3">
        <v>13479555.33</v>
      </c>
    </row>
    <row r="50" spans="1:7" ht="15.75" thickBot="1" x14ac:dyDescent="0.3">
      <c r="A50" s="4">
        <v>25</v>
      </c>
      <c r="B50" s="4">
        <v>14142396.184869237</v>
      </c>
      <c r="C50" s="4">
        <v>3174.1651307623833</v>
      </c>
      <c r="D50" s="4">
        <v>7.7201320411193989E-3</v>
      </c>
      <c r="F50" s="4">
        <v>98</v>
      </c>
      <c r="G50" s="4">
        <v>14145570.35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49"/>
  <sheetViews>
    <sheetView topLeftCell="A16" workbookViewId="0">
      <selection activeCell="D51" activeCellId="1" sqref="E24 D51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0.9963709351340988</v>
      </c>
    </row>
    <row r="5" spans="1:9" x14ac:dyDescent="0.25">
      <c r="A5" s="3" t="s">
        <v>49</v>
      </c>
      <c r="B5" s="3">
        <v>0.99275504037999862</v>
      </c>
    </row>
    <row r="6" spans="1:9" x14ac:dyDescent="0.25">
      <c r="A6" s="3" t="s">
        <v>50</v>
      </c>
      <c r="B6" s="3">
        <v>0.99206504422571284</v>
      </c>
    </row>
    <row r="7" spans="1:9" x14ac:dyDescent="0.25">
      <c r="A7" s="3" t="s">
        <v>51</v>
      </c>
      <c r="B7" s="3">
        <v>376498.58550478244</v>
      </c>
    </row>
    <row r="8" spans="1:9" ht="15.75" thickBot="1" x14ac:dyDescent="0.3">
      <c r="A8" s="4" t="s">
        <v>52</v>
      </c>
      <c r="B8" s="4">
        <v>24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2</v>
      </c>
      <c r="C12" s="3">
        <v>407898514803053.87</v>
      </c>
      <c r="D12" s="3">
        <v>203949257401526.94</v>
      </c>
      <c r="E12" s="3">
        <v>1438.7834398983171</v>
      </c>
      <c r="F12" s="3">
        <v>3.3913895469490356E-23</v>
      </c>
    </row>
    <row r="13" spans="1:9" x14ac:dyDescent="0.25">
      <c r="A13" s="3" t="s">
        <v>55</v>
      </c>
      <c r="B13" s="3">
        <v>21</v>
      </c>
      <c r="C13" s="3">
        <v>2976774882629.1416</v>
      </c>
      <c r="D13" s="3">
        <v>141751184887.10199</v>
      </c>
      <c r="E13" s="3"/>
      <c r="F13" s="3"/>
    </row>
    <row r="14" spans="1:9" ht="15.75" thickBot="1" x14ac:dyDescent="0.3">
      <c r="A14" s="4" t="s">
        <v>56</v>
      </c>
      <c r="B14" s="4">
        <v>23</v>
      </c>
      <c r="C14" s="4">
        <v>410875289685683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815764.74373846967</v>
      </c>
      <c r="C17" s="3">
        <v>142667.68385621184</v>
      </c>
      <c r="D17" s="3">
        <v>5.7179364078037551</v>
      </c>
      <c r="E17" s="3">
        <v>1.1245119178678929E-5</v>
      </c>
      <c r="F17" s="3">
        <v>519071.05319585983</v>
      </c>
      <c r="G17" s="3">
        <v>1112458.4342810796</v>
      </c>
      <c r="H17" s="3">
        <v>519071.05319585983</v>
      </c>
      <c r="I17" s="3">
        <v>1112458.4342810796</v>
      </c>
    </row>
    <row r="18" spans="1:9" x14ac:dyDescent="0.25">
      <c r="A18" s="3" t="s">
        <v>30</v>
      </c>
      <c r="B18" s="3">
        <v>0.17553327227150628</v>
      </c>
      <c r="C18" s="3">
        <v>0.19263728441491029</v>
      </c>
      <c r="D18" s="3">
        <v>0.91121130992189092</v>
      </c>
      <c r="E18" s="3">
        <v>0.37252572316013843</v>
      </c>
      <c r="F18" s="3">
        <v>-0.22507789140848489</v>
      </c>
      <c r="G18" s="3">
        <v>0.57614443595149745</v>
      </c>
      <c r="H18" s="3">
        <v>-0.22507789140848489</v>
      </c>
      <c r="I18" s="3">
        <v>0.57614443595149745</v>
      </c>
    </row>
    <row r="19" spans="1:9" ht="15.75" thickBot="1" x14ac:dyDescent="0.3">
      <c r="A19" s="4" t="s">
        <v>33</v>
      </c>
      <c r="B19" s="4">
        <v>0.53322847227220305</v>
      </c>
      <c r="C19" s="4">
        <v>3.9221172519908719E-2</v>
      </c>
      <c r="D19" s="4">
        <v>13.595424053208394</v>
      </c>
      <c r="E19" s="4">
        <v>7.0509273379153386E-12</v>
      </c>
      <c r="F19" s="4">
        <v>0.45166357889334807</v>
      </c>
      <c r="G19" s="4">
        <v>0.61479336565105802</v>
      </c>
      <c r="H19" s="4">
        <v>0.45166357889334807</v>
      </c>
      <c r="I19" s="4">
        <v>0.61479336565105802</v>
      </c>
    </row>
    <row r="23" spans="1:9" x14ac:dyDescent="0.25">
      <c r="A23" t="s">
        <v>70</v>
      </c>
      <c r="F23" t="s">
        <v>75</v>
      </c>
    </row>
    <row r="24" spans="1:9" ht="15.75" thickBot="1" x14ac:dyDescent="0.3"/>
    <row r="25" spans="1:9" x14ac:dyDescent="0.25">
      <c r="A25" s="5" t="s">
        <v>71</v>
      </c>
      <c r="B25" s="5" t="s">
        <v>79</v>
      </c>
      <c r="C25" s="5" t="s">
        <v>73</v>
      </c>
      <c r="D25" s="5" t="s">
        <v>74</v>
      </c>
      <c r="F25" s="5" t="s">
        <v>76</v>
      </c>
      <c r="G25" s="5" t="s">
        <v>34</v>
      </c>
    </row>
    <row r="26" spans="1:9" x14ac:dyDescent="0.25">
      <c r="A26" s="3">
        <v>1</v>
      </c>
      <c r="B26" s="3">
        <v>1006237.7550007829</v>
      </c>
      <c r="C26" s="3">
        <v>-367787.15500078292</v>
      </c>
      <c r="D26" s="3">
        <v>-1.0223214641696932</v>
      </c>
      <c r="F26" s="3">
        <v>2.0833333333333335</v>
      </c>
      <c r="G26" s="3">
        <v>638450.6</v>
      </c>
    </row>
    <row r="27" spans="1:9" x14ac:dyDescent="0.25">
      <c r="A27" s="3">
        <v>2</v>
      </c>
      <c r="B27" s="3">
        <v>1207331.9474048079</v>
      </c>
      <c r="C27" s="3">
        <v>-417865.02740480786</v>
      </c>
      <c r="D27" s="3">
        <v>-1.1615206807341674</v>
      </c>
      <c r="F27" s="3">
        <v>6.25</v>
      </c>
      <c r="G27" s="3">
        <v>789466.92</v>
      </c>
    </row>
    <row r="28" spans="1:9" x14ac:dyDescent="0.25">
      <c r="A28" s="3">
        <v>3</v>
      </c>
      <c r="B28" s="3">
        <v>1461215.6029979037</v>
      </c>
      <c r="C28" s="3">
        <v>-499158.60299790371</v>
      </c>
      <c r="D28" s="3">
        <v>-1.3874887878252007</v>
      </c>
      <c r="F28" s="3">
        <v>10.416666666666668</v>
      </c>
      <c r="G28" s="3">
        <v>962057</v>
      </c>
    </row>
    <row r="29" spans="1:9" x14ac:dyDescent="0.25">
      <c r="A29" s="3">
        <v>4</v>
      </c>
      <c r="B29" s="3">
        <v>1576899.7534345256</v>
      </c>
      <c r="C29" s="3">
        <v>-183367.55343452562</v>
      </c>
      <c r="D29" s="3">
        <v>-0.50969856657446233</v>
      </c>
      <c r="F29" s="3">
        <v>14.583333333333334</v>
      </c>
      <c r="G29" s="3">
        <v>1393532.2</v>
      </c>
    </row>
    <row r="30" spans="1:9" x14ac:dyDescent="0.25">
      <c r="A30" s="3">
        <v>5</v>
      </c>
      <c r="B30" s="3">
        <v>1796920.4753317353</v>
      </c>
      <c r="C30" s="3">
        <v>-25847.475331735332</v>
      </c>
      <c r="D30" s="3">
        <v>-7.184706824840971E-2</v>
      </c>
      <c r="F30" s="3">
        <v>18.75</v>
      </c>
      <c r="G30" s="3">
        <v>1771073</v>
      </c>
    </row>
    <row r="31" spans="1:9" x14ac:dyDescent="0.25">
      <c r="A31" s="3">
        <v>6</v>
      </c>
      <c r="B31" s="3">
        <v>2029913.7472665119</v>
      </c>
      <c r="C31" s="3">
        <v>118700.05273348792</v>
      </c>
      <c r="D31" s="3">
        <v>0.32994521439244073</v>
      </c>
      <c r="F31" s="3">
        <v>22.916666666666668</v>
      </c>
      <c r="G31" s="3">
        <v>2148613.7999999998</v>
      </c>
    </row>
    <row r="32" spans="1:9" x14ac:dyDescent="0.25">
      <c r="A32" s="3">
        <v>7</v>
      </c>
      <c r="B32" s="3">
        <v>2400144.9462076873</v>
      </c>
      <c r="C32" s="3">
        <v>126009.65379231283</v>
      </c>
      <c r="D32" s="3">
        <v>0.35026338471282159</v>
      </c>
      <c r="F32" s="3">
        <v>27.083333333333332</v>
      </c>
      <c r="G32" s="3">
        <v>2526154.6</v>
      </c>
    </row>
    <row r="33" spans="1:7" x14ac:dyDescent="0.25">
      <c r="A33" s="3">
        <v>8</v>
      </c>
      <c r="B33" s="3">
        <v>3100794.4741934561</v>
      </c>
      <c r="C33" s="3">
        <v>18638.525806543883</v>
      </c>
      <c r="D33" s="3">
        <v>5.1808674483125955E-2</v>
      </c>
      <c r="F33" s="3">
        <v>31.25</v>
      </c>
      <c r="G33" s="3">
        <v>3119433</v>
      </c>
    </row>
    <row r="34" spans="1:7" x14ac:dyDescent="0.25">
      <c r="A34" s="3">
        <v>9</v>
      </c>
      <c r="B34" s="3">
        <v>3724263.7105088993</v>
      </c>
      <c r="C34" s="3">
        <v>7230.2894911007024</v>
      </c>
      <c r="D34" s="3">
        <v>2.0097711511695076E-2</v>
      </c>
      <c r="F34" s="3">
        <v>35.416666666666671</v>
      </c>
      <c r="G34" s="3">
        <v>3731494</v>
      </c>
    </row>
    <row r="35" spans="1:7" x14ac:dyDescent="0.25">
      <c r="A35" s="3">
        <v>10</v>
      </c>
      <c r="B35" s="3">
        <v>4522558.7532724133</v>
      </c>
      <c r="C35" s="3">
        <v>-69383.753272413276</v>
      </c>
      <c r="D35" s="3">
        <v>-0.19286290799060474</v>
      </c>
      <c r="F35" s="3">
        <v>39.583333333333336</v>
      </c>
      <c r="G35" s="3">
        <v>4453175</v>
      </c>
    </row>
    <row r="36" spans="1:7" x14ac:dyDescent="0.25">
      <c r="A36" s="3">
        <v>11</v>
      </c>
      <c r="B36" s="3">
        <v>4746389.1115829824</v>
      </c>
      <c r="C36" s="3">
        <v>702658.88841701765</v>
      </c>
      <c r="D36" s="3">
        <v>1.9531494067997164</v>
      </c>
      <c r="F36" s="3">
        <v>43.750000000000007</v>
      </c>
      <c r="G36" s="3">
        <v>5449048</v>
      </c>
    </row>
    <row r="37" spans="1:7" x14ac:dyDescent="0.25">
      <c r="A37" s="3">
        <v>12</v>
      </c>
      <c r="B37" s="3">
        <v>5486251.9773986032</v>
      </c>
      <c r="C37" s="3">
        <v>572567.02260139678</v>
      </c>
      <c r="D37" s="3">
        <v>1.5915388803611037</v>
      </c>
      <c r="F37" s="3">
        <v>47.916666666666671</v>
      </c>
      <c r="G37" s="3">
        <v>6058819</v>
      </c>
    </row>
    <row r="38" spans="1:7" x14ac:dyDescent="0.25">
      <c r="A38" s="3">
        <v>13</v>
      </c>
      <c r="B38" s="3">
        <v>6364394.9950272124</v>
      </c>
      <c r="C38" s="3">
        <v>209349.00497278757</v>
      </c>
      <c r="D38" s="3">
        <v>0.58191804247702172</v>
      </c>
      <c r="F38" s="3">
        <v>52.083333333333336</v>
      </c>
      <c r="G38" s="3">
        <v>6573744</v>
      </c>
    </row>
    <row r="39" spans="1:7" x14ac:dyDescent="0.25">
      <c r="A39" s="3">
        <v>14</v>
      </c>
      <c r="B39" s="3">
        <v>6781800.3925647121</v>
      </c>
      <c r="C39" s="3">
        <v>216674.60743528791</v>
      </c>
      <c r="D39" s="3">
        <v>0.60228069118173921</v>
      </c>
      <c r="F39" s="3">
        <v>56.250000000000007</v>
      </c>
      <c r="G39" s="3">
        <v>6998475</v>
      </c>
    </row>
    <row r="40" spans="1:7" x14ac:dyDescent="0.25">
      <c r="A40" s="3">
        <v>15</v>
      </c>
      <c r="B40" s="3">
        <v>7428456.2823587563</v>
      </c>
      <c r="C40" s="3">
        <v>501644.71764124371</v>
      </c>
      <c r="D40" s="3">
        <v>1.3943993292286048</v>
      </c>
      <c r="F40" s="3">
        <v>60.416666666666671</v>
      </c>
      <c r="G40" s="3">
        <v>7930101</v>
      </c>
    </row>
    <row r="41" spans="1:7" x14ac:dyDescent="0.25">
      <c r="A41" s="3">
        <v>16</v>
      </c>
      <c r="B41" s="3">
        <v>7977318.8168579387</v>
      </c>
      <c r="C41" s="3">
        <v>112562.18314206135</v>
      </c>
      <c r="D41" s="3">
        <v>0.31288405349470222</v>
      </c>
      <c r="F41" s="3">
        <v>64.583333333333343</v>
      </c>
      <c r="G41" s="3">
        <v>8089881</v>
      </c>
    </row>
    <row r="42" spans="1:7" x14ac:dyDescent="0.25">
      <c r="A42" s="3">
        <v>17</v>
      </c>
      <c r="B42" s="3">
        <v>8407116.179232141</v>
      </c>
      <c r="C42" s="3">
        <v>501620.49076785892</v>
      </c>
      <c r="D42" s="3">
        <v>1.3943319868749247</v>
      </c>
      <c r="F42" s="3">
        <v>68.75</v>
      </c>
      <c r="G42" s="3">
        <v>8908736.6699999999</v>
      </c>
    </row>
    <row r="43" spans="1:7" x14ac:dyDescent="0.25">
      <c r="A43" s="3">
        <v>18</v>
      </c>
      <c r="B43" s="3">
        <v>9295134.9491654206</v>
      </c>
      <c r="C43" s="3">
        <v>-102126.64916541986</v>
      </c>
      <c r="D43" s="3">
        <v>-0.28387686760108399</v>
      </c>
      <c r="F43" s="3">
        <v>72.916666666666671</v>
      </c>
      <c r="G43" s="3">
        <v>9193008.3000000007</v>
      </c>
    </row>
    <row r="44" spans="1:7" x14ac:dyDescent="0.25">
      <c r="A44" s="3">
        <v>19</v>
      </c>
      <c r="B44" s="3">
        <v>10085031.150300391</v>
      </c>
      <c r="C44" s="3">
        <v>-308766.37030039169</v>
      </c>
      <c r="D44" s="3">
        <v>-0.85826403527112338</v>
      </c>
      <c r="F44" s="3">
        <v>77.083333333333329</v>
      </c>
      <c r="G44" s="3">
        <v>9776264.7799999993</v>
      </c>
    </row>
    <row r="45" spans="1:7" x14ac:dyDescent="0.25">
      <c r="A45" s="22">
        <v>20</v>
      </c>
      <c r="B45" s="3">
        <v>11313711.036572877</v>
      </c>
      <c r="C45" s="3">
        <v>-773726.44657287747</v>
      </c>
      <c r="D45" s="22">
        <v>-2.1506927117275589</v>
      </c>
      <c r="F45" s="3">
        <v>81.25</v>
      </c>
      <c r="G45" s="3">
        <v>10539984.59</v>
      </c>
    </row>
    <row r="46" spans="1:7" x14ac:dyDescent="0.25">
      <c r="A46" s="3">
        <v>21</v>
      </c>
      <c r="B46" s="3">
        <v>11891746.500790074</v>
      </c>
      <c r="C46" s="3">
        <v>-374463.04079007357</v>
      </c>
      <c r="D46" s="3">
        <v>-1.0408781245694363</v>
      </c>
      <c r="F46" s="3">
        <v>85.416666666666671</v>
      </c>
      <c r="G46" s="3">
        <v>11517283.460000001</v>
      </c>
    </row>
    <row r="47" spans="1:7" x14ac:dyDescent="0.25">
      <c r="A47" s="3">
        <v>22</v>
      </c>
      <c r="B47" s="3">
        <v>12077850.417863443</v>
      </c>
      <c r="C47" s="3">
        <v>-205835.78786344267</v>
      </c>
      <c r="D47" s="3">
        <v>-0.5721525104013736</v>
      </c>
      <c r="F47" s="3">
        <v>89.583333333333329</v>
      </c>
      <c r="G47" s="3">
        <v>11872014.630000001</v>
      </c>
    </row>
    <row r="48" spans="1:7" x14ac:dyDescent="0.25">
      <c r="A48" s="3">
        <v>23</v>
      </c>
      <c r="B48" s="3">
        <v>13314422.556340257</v>
      </c>
      <c r="C48" s="3">
        <v>165132.77365974337</v>
      </c>
      <c r="D48" s="3">
        <v>0.45901216683293905</v>
      </c>
      <c r="F48" s="3">
        <v>93.75</v>
      </c>
      <c r="G48" s="3">
        <v>13479555.33</v>
      </c>
    </row>
    <row r="49" spans="1:7" ht="15.75" thickBot="1" x14ac:dyDescent="0.3">
      <c r="A49" s="4">
        <v>24</v>
      </c>
      <c r="B49" s="4">
        <v>14070030.698326442</v>
      </c>
      <c r="C49" s="4">
        <v>75539.651673557237</v>
      </c>
      <c r="D49" s="4">
        <v>0.20997418276235136</v>
      </c>
      <c r="F49" s="4">
        <v>97.916666666666671</v>
      </c>
      <c r="G49" s="4">
        <v>14145570.35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48"/>
  <sheetViews>
    <sheetView topLeftCell="A7" workbookViewId="0">
      <selection activeCell="D23" sqref="D23:F23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0.99715745526807809</v>
      </c>
    </row>
    <row r="5" spans="1:9" x14ac:dyDescent="0.25">
      <c r="A5" s="3" t="s">
        <v>49</v>
      </c>
      <c r="B5" s="3">
        <v>0.99432299059670926</v>
      </c>
    </row>
    <row r="6" spans="1:9" x14ac:dyDescent="0.25">
      <c r="A6" s="3" t="s">
        <v>50</v>
      </c>
      <c r="B6" s="3">
        <v>0.99375528965638016</v>
      </c>
    </row>
    <row r="7" spans="1:9" x14ac:dyDescent="0.25">
      <c r="A7" s="3" t="s">
        <v>51</v>
      </c>
      <c r="B7" s="3">
        <v>333755.30467469367</v>
      </c>
    </row>
    <row r="8" spans="1:9" ht="15.75" thickBot="1" x14ac:dyDescent="0.3">
      <c r="A8" s="4" t="s">
        <v>52</v>
      </c>
      <c r="B8" s="4">
        <v>23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2</v>
      </c>
      <c r="C12" s="3">
        <v>390206246540103.31</v>
      </c>
      <c r="D12" s="3">
        <v>195103123270051.66</v>
      </c>
      <c r="E12" s="3">
        <v>1751.4908289923592</v>
      </c>
      <c r="F12" s="3">
        <v>3.4769315097756745E-23</v>
      </c>
    </row>
    <row r="13" spans="1:9" x14ac:dyDescent="0.25">
      <c r="A13" s="3" t="s">
        <v>55</v>
      </c>
      <c r="B13" s="3">
        <v>20</v>
      </c>
      <c r="C13" s="3">
        <v>2227852067969.9521</v>
      </c>
      <c r="D13" s="3">
        <v>111392603398.4976</v>
      </c>
      <c r="E13" s="3"/>
      <c r="F13" s="3"/>
    </row>
    <row r="14" spans="1:9" ht="15.75" thickBot="1" x14ac:dyDescent="0.3">
      <c r="A14" s="4" t="s">
        <v>56</v>
      </c>
      <c r="B14" s="4">
        <v>22</v>
      </c>
      <c r="C14" s="4">
        <v>392434098608073.25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740842.07551216334</v>
      </c>
      <c r="C17" s="3">
        <v>129729.71031096263</v>
      </c>
      <c r="D17" s="3">
        <v>5.710658520213773</v>
      </c>
      <c r="E17" s="3">
        <v>1.37376947296879E-5</v>
      </c>
      <c r="F17" s="3">
        <v>470230.6417791057</v>
      </c>
      <c r="G17" s="3">
        <v>1011453.509245221</v>
      </c>
      <c r="H17" s="3">
        <v>470230.6417791057</v>
      </c>
      <c r="I17" s="3">
        <v>1011453.509245221</v>
      </c>
    </row>
    <row r="18" spans="1:9" x14ac:dyDescent="0.25">
      <c r="A18" s="3" t="s">
        <v>30</v>
      </c>
      <c r="B18" s="3">
        <v>2.2401413127114495E-2</v>
      </c>
      <c r="C18" s="3">
        <v>0.1806912383939813</v>
      </c>
      <c r="D18" s="3">
        <v>0.1239762000981486</v>
      </c>
      <c r="E18" s="3">
        <v>0.90257165390836458</v>
      </c>
      <c r="F18" s="3">
        <v>-0.35451390540393291</v>
      </c>
      <c r="G18" s="3">
        <v>0.39931673165816195</v>
      </c>
      <c r="H18" s="3">
        <v>-0.35451390540393291</v>
      </c>
      <c r="I18" s="3">
        <v>0.39931673165816195</v>
      </c>
    </row>
    <row r="19" spans="1:9" ht="15.75" thickBot="1" x14ac:dyDescent="0.3">
      <c r="A19" s="4" t="s">
        <v>33</v>
      </c>
      <c r="B19" s="4">
        <v>0.57009956849961352</v>
      </c>
      <c r="C19" s="4">
        <v>3.7563949193014139E-2</v>
      </c>
      <c r="D19" s="4">
        <v>15.176774027945825</v>
      </c>
      <c r="E19" s="4">
        <v>1.938535718816698E-12</v>
      </c>
      <c r="F19" s="4">
        <v>0.49174254354803393</v>
      </c>
      <c r="G19" s="4">
        <v>0.64845659345119311</v>
      </c>
      <c r="H19" s="4">
        <v>0.49174254354803393</v>
      </c>
      <c r="I19" s="4">
        <v>0.64845659345119311</v>
      </c>
    </row>
    <row r="23" spans="1:9" x14ac:dyDescent="0.25">
      <c r="A23" t="s">
        <v>70</v>
      </c>
      <c r="F23" t="s">
        <v>75</v>
      </c>
    </row>
    <row r="24" spans="1:9" ht="15.75" thickBot="1" x14ac:dyDescent="0.3"/>
    <row r="25" spans="1:9" x14ac:dyDescent="0.25">
      <c r="A25" s="5" t="s">
        <v>71</v>
      </c>
      <c r="B25" s="5" t="s">
        <v>79</v>
      </c>
      <c r="C25" s="5" t="s">
        <v>73</v>
      </c>
      <c r="D25" s="5" t="s">
        <v>74</v>
      </c>
      <c r="F25" s="5" t="s">
        <v>76</v>
      </c>
      <c r="G25" s="5" t="s">
        <v>34</v>
      </c>
    </row>
    <row r="26" spans="1:9" x14ac:dyDescent="0.25">
      <c r="A26" s="3">
        <v>1</v>
      </c>
      <c r="B26" s="3">
        <v>930072.25478859432</v>
      </c>
      <c r="C26" s="3">
        <v>-291621.65478859434</v>
      </c>
      <c r="D26" s="3">
        <v>-0.91640602434293017</v>
      </c>
      <c r="F26" s="3">
        <v>2.1739130434782608</v>
      </c>
      <c r="G26" s="3">
        <v>638450.6</v>
      </c>
    </row>
    <row r="27" spans="1:9" x14ac:dyDescent="0.25">
      <c r="A27" s="3">
        <v>2</v>
      </c>
      <c r="B27" s="3">
        <v>1139767.9083549483</v>
      </c>
      <c r="C27" s="3">
        <v>-350300.98835494823</v>
      </c>
      <c r="D27" s="3">
        <v>-1.1008028066176125</v>
      </c>
      <c r="F27" s="3">
        <v>6.5217391304347823</v>
      </c>
      <c r="G27" s="3">
        <v>789466.92</v>
      </c>
    </row>
    <row r="28" spans="1:9" x14ac:dyDescent="0.25">
      <c r="A28" s="3">
        <v>3</v>
      </c>
      <c r="B28" s="3">
        <v>1405106.2955401966</v>
      </c>
      <c r="C28" s="3">
        <v>-443049.29554019659</v>
      </c>
      <c r="D28" s="3">
        <v>-1.3922595830829472</v>
      </c>
      <c r="F28" s="3">
        <v>10.869565217391305</v>
      </c>
      <c r="G28" s="3">
        <v>962057</v>
      </c>
    </row>
    <row r="29" spans="1:9" x14ac:dyDescent="0.25">
      <c r="A29" s="3">
        <v>4</v>
      </c>
      <c r="B29" s="3">
        <v>1525876.93781436</v>
      </c>
      <c r="C29" s="3">
        <v>-132344.73781436007</v>
      </c>
      <c r="D29" s="3">
        <v>-0.41588651950790806</v>
      </c>
      <c r="F29" s="3">
        <v>15.217391304347824</v>
      </c>
      <c r="G29" s="3">
        <v>1393532.2</v>
      </c>
    </row>
    <row r="30" spans="1:9" x14ac:dyDescent="0.25">
      <c r="A30" s="3">
        <v>5</v>
      </c>
      <c r="B30" s="3">
        <v>1753416.9613628476</v>
      </c>
      <c r="C30" s="3">
        <v>17656.038637152407</v>
      </c>
      <c r="D30" s="3">
        <v>5.5483191688379473E-2</v>
      </c>
      <c r="F30" s="3">
        <v>19.565217391304348</v>
      </c>
      <c r="G30" s="3">
        <v>1771073</v>
      </c>
    </row>
    <row r="31" spans="1:9" x14ac:dyDescent="0.25">
      <c r="A31" s="3">
        <v>6</v>
      </c>
      <c r="B31" s="3">
        <v>1994391.061601538</v>
      </c>
      <c r="C31" s="3">
        <v>154222.73839846184</v>
      </c>
      <c r="D31" s="3">
        <v>0.48463700907763241</v>
      </c>
      <c r="F31" s="3">
        <v>23.913043478260871</v>
      </c>
      <c r="G31" s="3">
        <v>2148613.7999999998</v>
      </c>
    </row>
    <row r="32" spans="1:9" x14ac:dyDescent="0.25">
      <c r="A32" s="3">
        <v>7</v>
      </c>
      <c r="B32" s="3">
        <v>2375523.0406138971</v>
      </c>
      <c r="C32" s="3">
        <v>150631.55938610295</v>
      </c>
      <c r="D32" s="3">
        <v>0.47335191406709448</v>
      </c>
      <c r="F32" s="3">
        <v>28.260869565217391</v>
      </c>
      <c r="G32" s="3">
        <v>2526154.6</v>
      </c>
    </row>
    <row r="33" spans="1:7" x14ac:dyDescent="0.25">
      <c r="A33" s="3">
        <v>8</v>
      </c>
      <c r="B33" s="3">
        <v>3108507.5330726476</v>
      </c>
      <c r="C33" s="3">
        <v>10925.466927352361</v>
      </c>
      <c r="D33" s="3">
        <v>3.4332716883604814E-2</v>
      </c>
      <c r="F33" s="3">
        <v>32.608695652173907</v>
      </c>
      <c r="G33" s="3">
        <v>3119433</v>
      </c>
    </row>
    <row r="34" spans="1:7" x14ac:dyDescent="0.25">
      <c r="A34" s="3">
        <v>9</v>
      </c>
      <c r="B34" s="3">
        <v>3752918.9877736014</v>
      </c>
      <c r="C34" s="3">
        <v>-21424.987773601431</v>
      </c>
      <c r="D34" s="3">
        <v>-6.7326920154250097E-2</v>
      </c>
      <c r="F34" s="3">
        <v>36.95652173913043</v>
      </c>
      <c r="G34" s="3">
        <v>3731494</v>
      </c>
    </row>
    <row r="35" spans="1:7" x14ac:dyDescent="0.25">
      <c r="A35" s="3">
        <v>10</v>
      </c>
      <c r="B35" s="3">
        <v>4575752.8719210401</v>
      </c>
      <c r="C35" s="3">
        <v>-122577.87192104012</v>
      </c>
      <c r="D35" s="3">
        <v>-0.38519464667673459</v>
      </c>
      <c r="F35" s="3">
        <v>41.304347826086953</v>
      </c>
      <c r="G35" s="3">
        <v>4453175</v>
      </c>
    </row>
    <row r="36" spans="1:7" x14ac:dyDescent="0.25">
      <c r="A36" s="3">
        <v>11</v>
      </c>
      <c r="B36" s="3">
        <v>4820557.2673974773</v>
      </c>
      <c r="C36" s="3">
        <v>628490.73260252271</v>
      </c>
      <c r="D36" s="3">
        <v>1.9749997441657052</v>
      </c>
      <c r="F36" s="3">
        <v>45.652173913043477</v>
      </c>
      <c r="G36" s="3">
        <v>5449048</v>
      </c>
    </row>
    <row r="37" spans="1:7" x14ac:dyDescent="0.25">
      <c r="A37" s="3">
        <v>12</v>
      </c>
      <c r="B37" s="3">
        <v>5541983.1231990643</v>
      </c>
      <c r="C37" s="3">
        <v>516835.87680093572</v>
      </c>
      <c r="D37" s="3">
        <v>1.6241301128350303</v>
      </c>
      <c r="F37" s="3">
        <v>49.999999999999993</v>
      </c>
      <c r="G37" s="3">
        <v>6058819</v>
      </c>
    </row>
    <row r="38" spans="1:7" x14ac:dyDescent="0.25">
      <c r="A38" s="3">
        <v>13</v>
      </c>
      <c r="B38" s="3">
        <v>6443729.0162355443</v>
      </c>
      <c r="C38" s="3">
        <v>130014.98376445565</v>
      </c>
      <c r="D38" s="3">
        <v>0.40856538744685628</v>
      </c>
      <c r="F38" s="3">
        <v>54.347826086956516</v>
      </c>
      <c r="G38" s="3">
        <v>6573744</v>
      </c>
    </row>
    <row r="39" spans="1:7" x14ac:dyDescent="0.25">
      <c r="A39" s="3">
        <v>14</v>
      </c>
      <c r="B39" s="3">
        <v>6857518.4618574968</v>
      </c>
      <c r="C39" s="3">
        <v>140956.53814250324</v>
      </c>
      <c r="D39" s="3">
        <v>0.44294865831536362</v>
      </c>
      <c r="F39" s="3">
        <v>58.695652173913039</v>
      </c>
      <c r="G39" s="3">
        <v>6998475</v>
      </c>
    </row>
    <row r="40" spans="1:7" x14ac:dyDescent="0.25">
      <c r="A40" s="3">
        <v>15</v>
      </c>
      <c r="B40" s="3">
        <v>7516410.3591088476</v>
      </c>
      <c r="C40" s="3">
        <v>413690.64089115243</v>
      </c>
      <c r="D40" s="3">
        <v>1.3000015235554696</v>
      </c>
      <c r="F40" s="3">
        <v>63.043478260869556</v>
      </c>
      <c r="G40" s="3">
        <v>7930101</v>
      </c>
    </row>
    <row r="41" spans="1:7" x14ac:dyDescent="0.25">
      <c r="A41" s="3">
        <v>16</v>
      </c>
      <c r="B41" s="3">
        <v>8070746.7936367653</v>
      </c>
      <c r="C41" s="3">
        <v>19134.206363234669</v>
      </c>
      <c r="D41" s="3">
        <v>6.0128257604876889E-2</v>
      </c>
      <c r="F41" s="3">
        <v>67.391304347826093</v>
      </c>
      <c r="G41" s="3">
        <v>8089881</v>
      </c>
    </row>
    <row r="42" spans="1:7" x14ac:dyDescent="0.25">
      <c r="A42" s="3">
        <v>17</v>
      </c>
      <c r="B42" s="3">
        <v>8497785.0684048794</v>
      </c>
      <c r="C42" s="3">
        <v>410951.6015951205</v>
      </c>
      <c r="D42" s="3">
        <v>1.2913942336969186</v>
      </c>
      <c r="F42" s="3">
        <v>71.739130434782609</v>
      </c>
      <c r="G42" s="3">
        <v>8908736.6699999999</v>
      </c>
    </row>
    <row r="43" spans="1:7" x14ac:dyDescent="0.25">
      <c r="A43" s="3">
        <v>18</v>
      </c>
      <c r="B43" s="3">
        <v>9414729.342555983</v>
      </c>
      <c r="C43" s="3">
        <v>-221721.04255598225</v>
      </c>
      <c r="D43" s="3">
        <v>-0.69674695203685599</v>
      </c>
      <c r="F43" s="3">
        <v>76.086956521739125</v>
      </c>
      <c r="G43" s="3">
        <v>9193008.3000000007</v>
      </c>
    </row>
    <row r="44" spans="1:7" x14ac:dyDescent="0.25">
      <c r="A44" s="3">
        <v>19</v>
      </c>
      <c r="B44" s="3">
        <v>10226766.174734076</v>
      </c>
      <c r="C44" s="3">
        <v>-450501.39473407716</v>
      </c>
      <c r="D44" s="3">
        <v>-1.4156774208296805</v>
      </c>
      <c r="F44" s="3">
        <v>80.434782608695656</v>
      </c>
      <c r="G44" s="3">
        <v>9776264.7799999993</v>
      </c>
    </row>
    <row r="45" spans="1:7" x14ac:dyDescent="0.25">
      <c r="A45" s="3">
        <v>20</v>
      </c>
      <c r="B45" s="3">
        <v>12093453.805879144</v>
      </c>
      <c r="C45" s="3">
        <v>-576170.3458791431</v>
      </c>
      <c r="D45" s="3">
        <v>-1.8105856246998</v>
      </c>
      <c r="F45" s="3">
        <v>84.782608695652172</v>
      </c>
      <c r="G45" s="3">
        <v>11517283.460000001</v>
      </c>
    </row>
    <row r="46" spans="1:7" x14ac:dyDescent="0.25">
      <c r="A46" s="3">
        <v>21</v>
      </c>
      <c r="B46" s="3">
        <v>12147131.5003598</v>
      </c>
      <c r="C46" s="3">
        <v>-275116.87035979889</v>
      </c>
      <c r="D46" s="3">
        <v>-0.8645405896858428</v>
      </c>
      <c r="F46" s="3">
        <v>89.130434782608702</v>
      </c>
      <c r="G46" s="3">
        <v>11872014.630000001</v>
      </c>
    </row>
    <row r="47" spans="1:7" x14ac:dyDescent="0.25">
      <c r="A47" s="3">
        <v>22</v>
      </c>
      <c r="B47" s="3">
        <v>13299155.156975256</v>
      </c>
      <c r="C47" s="3">
        <v>180400.1730247438</v>
      </c>
      <c r="D47" s="3">
        <v>0.5668982485962083</v>
      </c>
      <c r="F47" s="3">
        <v>93.478260869565219</v>
      </c>
      <c r="G47" s="3">
        <v>13479555.33</v>
      </c>
    </row>
    <row r="48" spans="1:7" ht="15.75" thickBot="1" x14ac:dyDescent="0.3">
      <c r="A48" s="4">
        <v>23</v>
      </c>
      <c r="B48" s="4">
        <v>14034651.716811938</v>
      </c>
      <c r="C48" s="4">
        <v>110918.63318806142</v>
      </c>
      <c r="D48" s="4">
        <v>0.34855608970160284</v>
      </c>
      <c r="F48" s="4">
        <v>97.826086956521735</v>
      </c>
      <c r="G48" s="4">
        <v>14145570.35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50"/>
  <sheetViews>
    <sheetView workbookViewId="0">
      <selection activeCell="D39" sqref="D39"/>
    </sheetView>
  </sheetViews>
  <sheetFormatPr defaultRowHeight="15" x14ac:dyDescent="0.25"/>
  <cols>
    <col min="1" max="1" width="26.28515625" bestFit="1" customWidth="1"/>
    <col min="2" max="2" width="18.28515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46</v>
      </c>
    </row>
    <row r="2" spans="1:9" ht="15.75" thickBot="1" x14ac:dyDescent="0.3"/>
    <row r="3" spans="1:9" x14ac:dyDescent="0.25">
      <c r="A3" s="23" t="s">
        <v>47</v>
      </c>
      <c r="B3" s="23"/>
    </row>
    <row r="4" spans="1:9" x14ac:dyDescent="0.25">
      <c r="A4" s="3" t="s">
        <v>48</v>
      </c>
      <c r="B4" s="3">
        <v>0.99459458140626167</v>
      </c>
    </row>
    <row r="5" spans="1:9" x14ac:dyDescent="0.25">
      <c r="A5" s="3" t="s">
        <v>49</v>
      </c>
      <c r="B5" s="3">
        <v>0.98921838136269691</v>
      </c>
    </row>
    <row r="6" spans="1:9" x14ac:dyDescent="0.25">
      <c r="A6" s="3" t="s">
        <v>50</v>
      </c>
      <c r="B6" s="3">
        <v>0.98823823421385104</v>
      </c>
    </row>
    <row r="7" spans="1:9" x14ac:dyDescent="0.25">
      <c r="A7" s="3" t="s">
        <v>51</v>
      </c>
      <c r="B7" s="3">
        <v>450886.09373824124</v>
      </c>
    </row>
    <row r="8" spans="1:9" ht="15.75" thickBot="1" x14ac:dyDescent="0.3">
      <c r="A8" s="4" t="s">
        <v>52</v>
      </c>
      <c r="B8" s="4">
        <v>25</v>
      </c>
    </row>
    <row r="10" spans="1:9" ht="15.75" thickBot="1" x14ac:dyDescent="0.3">
      <c r="A10" t="s">
        <v>53</v>
      </c>
    </row>
    <row r="11" spans="1:9" x14ac:dyDescent="0.25">
      <c r="A11" s="5"/>
      <c r="B11" s="5" t="s">
        <v>58</v>
      </c>
      <c r="C11" s="5" t="s">
        <v>59</v>
      </c>
      <c r="D11" s="5" t="s">
        <v>60</v>
      </c>
      <c r="E11" s="5" t="s">
        <v>61</v>
      </c>
      <c r="F11" s="5" t="s">
        <v>62</v>
      </c>
    </row>
    <row r="12" spans="1:9" x14ac:dyDescent="0.25">
      <c r="A12" s="3" t="s">
        <v>54</v>
      </c>
      <c r="B12" s="3">
        <v>2</v>
      </c>
      <c r="C12" s="3">
        <v>410359577848497.69</v>
      </c>
      <c r="D12" s="3">
        <v>205179788924248.84</v>
      </c>
      <c r="E12" s="3">
        <v>1009.2549700600044</v>
      </c>
      <c r="F12" s="3">
        <v>2.2883562019802191E-22</v>
      </c>
    </row>
    <row r="13" spans="1:9" x14ac:dyDescent="0.25">
      <c r="A13" s="3" t="s">
        <v>55</v>
      </c>
      <c r="B13" s="3">
        <v>22</v>
      </c>
      <c r="C13" s="3">
        <v>4472561929583.6621</v>
      </c>
      <c r="D13" s="3">
        <v>203298269526.53009</v>
      </c>
      <c r="E13" s="3"/>
      <c r="F13" s="3"/>
    </row>
    <row r="14" spans="1:9" ht="15.75" thickBot="1" x14ac:dyDescent="0.3">
      <c r="A14" s="4" t="s">
        <v>56</v>
      </c>
      <c r="B14" s="4">
        <v>24</v>
      </c>
      <c r="C14" s="4">
        <v>414832139778081.37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63</v>
      </c>
      <c r="C16" s="5" t="s">
        <v>51</v>
      </c>
      <c r="D16" s="5" t="s">
        <v>64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</row>
    <row r="17" spans="1:9" x14ac:dyDescent="0.25">
      <c r="A17" s="3" t="s">
        <v>57</v>
      </c>
      <c r="B17" s="3">
        <v>309492.36475039553</v>
      </c>
      <c r="C17" s="3">
        <v>201135.65773990611</v>
      </c>
      <c r="D17" s="3">
        <v>1.5387245018017062</v>
      </c>
      <c r="E17" s="3">
        <v>0.13813173134162154</v>
      </c>
      <c r="F17" s="3">
        <v>-107637.45883155765</v>
      </c>
      <c r="G17" s="3">
        <v>726622.18833234871</v>
      </c>
      <c r="H17" s="3">
        <v>-107637.45883155765</v>
      </c>
      <c r="I17" s="3">
        <v>726622.18833234871</v>
      </c>
    </row>
    <row r="18" spans="1:9" x14ac:dyDescent="0.25">
      <c r="A18" s="3" t="s">
        <v>30</v>
      </c>
      <c r="B18" s="3">
        <v>0.76738600511673072</v>
      </c>
      <c r="C18" s="3">
        <v>0.18577002656041502</v>
      </c>
      <c r="D18" s="3">
        <v>4.1308386467133653</v>
      </c>
      <c r="E18" s="3">
        <v>4.3832084057186685E-4</v>
      </c>
      <c r="F18" s="3">
        <v>0.38212255020927044</v>
      </c>
      <c r="G18" s="3">
        <v>1.152649460024191</v>
      </c>
      <c r="H18" s="3">
        <v>0.38212255020927044</v>
      </c>
      <c r="I18" s="3">
        <v>1.152649460024191</v>
      </c>
    </row>
    <row r="19" spans="1:9" ht="15.75" thickBot="1" x14ac:dyDescent="0.3">
      <c r="A19" s="4" t="s">
        <v>45</v>
      </c>
      <c r="B19" s="4">
        <v>513.34876607751551</v>
      </c>
      <c r="C19" s="4">
        <v>46.499092596534858</v>
      </c>
      <c r="D19" s="4">
        <v>11.039973844904031</v>
      </c>
      <c r="E19" s="4">
        <v>1.9374367368249441E-10</v>
      </c>
      <c r="F19" s="4">
        <v>416.91555025958638</v>
      </c>
      <c r="G19" s="4">
        <v>609.78198189544469</v>
      </c>
      <c r="H19" s="4">
        <v>416.91555025958638</v>
      </c>
      <c r="I19" s="4">
        <v>609.78198189544469</v>
      </c>
    </row>
    <row r="23" spans="1:9" x14ac:dyDescent="0.25">
      <c r="A23" t="s">
        <v>70</v>
      </c>
      <c r="F23" t="s">
        <v>75</v>
      </c>
    </row>
    <row r="24" spans="1:9" ht="15.75" thickBot="1" x14ac:dyDescent="0.3"/>
    <row r="25" spans="1:9" x14ac:dyDescent="0.25">
      <c r="A25" s="5" t="s">
        <v>71</v>
      </c>
      <c r="B25" s="5" t="s">
        <v>79</v>
      </c>
      <c r="C25" s="5" t="s">
        <v>73</v>
      </c>
      <c r="D25" s="5" t="s">
        <v>74</v>
      </c>
      <c r="F25" s="5" t="s">
        <v>76</v>
      </c>
      <c r="G25" s="5" t="s">
        <v>34</v>
      </c>
    </row>
    <row r="26" spans="1:9" x14ac:dyDescent="0.25">
      <c r="A26" s="3">
        <v>1</v>
      </c>
      <c r="B26" s="3">
        <v>1091666.3383488173</v>
      </c>
      <c r="C26" s="3">
        <v>-453215.73834881734</v>
      </c>
      <c r="D26" s="3">
        <v>-1.0498624970207404</v>
      </c>
      <c r="F26" s="3">
        <v>2</v>
      </c>
      <c r="G26" s="3">
        <v>638450.6</v>
      </c>
    </row>
    <row r="27" spans="1:9" x14ac:dyDescent="0.25">
      <c r="A27" s="3">
        <v>2</v>
      </c>
      <c r="B27" s="3">
        <v>1329075.202485146</v>
      </c>
      <c r="C27" s="3">
        <v>-539608.28248514596</v>
      </c>
      <c r="D27" s="3">
        <v>-1.2499885836420594</v>
      </c>
      <c r="F27" s="3">
        <v>6</v>
      </c>
      <c r="G27" s="3">
        <v>789466.92</v>
      </c>
    </row>
    <row r="28" spans="1:9" x14ac:dyDescent="0.25">
      <c r="A28" s="3">
        <v>3</v>
      </c>
      <c r="B28" s="3">
        <v>1551036.6234190771</v>
      </c>
      <c r="C28" s="3">
        <v>-588979.62341907714</v>
      </c>
      <c r="D28" s="3">
        <v>-1.364356013738377</v>
      </c>
      <c r="F28" s="3">
        <v>10</v>
      </c>
      <c r="G28" s="3">
        <v>962057</v>
      </c>
    </row>
    <row r="29" spans="1:9" x14ac:dyDescent="0.25">
      <c r="A29" s="3">
        <v>4</v>
      </c>
      <c r="B29" s="3">
        <v>1667364.2582679377</v>
      </c>
      <c r="C29" s="3">
        <v>-273832.05826793774</v>
      </c>
      <c r="D29" s="3">
        <v>-0.63432485708658792</v>
      </c>
      <c r="F29" s="3">
        <v>14</v>
      </c>
      <c r="G29" s="3">
        <v>1393532.2</v>
      </c>
    </row>
    <row r="30" spans="1:9" x14ac:dyDescent="0.25">
      <c r="A30" s="3">
        <v>5</v>
      </c>
      <c r="B30" s="3">
        <v>1976855.2119696354</v>
      </c>
      <c r="C30" s="3">
        <v>-205782.21196963545</v>
      </c>
      <c r="D30" s="3">
        <v>-0.47668915401745238</v>
      </c>
      <c r="F30" s="3">
        <v>18</v>
      </c>
      <c r="G30" s="3">
        <v>1771073</v>
      </c>
    </row>
    <row r="31" spans="1:9" x14ac:dyDescent="0.25">
      <c r="A31" s="3">
        <v>6</v>
      </c>
      <c r="B31" s="3">
        <v>2163203.5316497958</v>
      </c>
      <c r="C31" s="3">
        <v>-14589.731649796013</v>
      </c>
      <c r="D31" s="3">
        <v>-3.3796734765923951E-2</v>
      </c>
      <c r="F31" s="3">
        <v>22</v>
      </c>
      <c r="G31" s="3">
        <v>2148613.7999999998</v>
      </c>
    </row>
    <row r="32" spans="1:9" x14ac:dyDescent="0.25">
      <c r="A32" s="3">
        <v>7</v>
      </c>
      <c r="B32" s="3">
        <v>2485847.1261326065</v>
      </c>
      <c r="C32" s="3">
        <v>40307.473867393564</v>
      </c>
      <c r="D32" s="3">
        <v>9.3371217242351257E-2</v>
      </c>
      <c r="F32" s="3">
        <v>26</v>
      </c>
      <c r="G32" s="3">
        <v>2526154.6</v>
      </c>
    </row>
    <row r="33" spans="1:7" x14ac:dyDescent="0.25">
      <c r="A33" s="3">
        <v>8</v>
      </c>
      <c r="B33" s="3">
        <v>2801027.9500559317</v>
      </c>
      <c r="C33" s="3">
        <v>318405.04994406831</v>
      </c>
      <c r="D33" s="3">
        <v>0.73757703564348298</v>
      </c>
      <c r="F33" s="3">
        <v>30</v>
      </c>
      <c r="G33" s="3">
        <v>3119433</v>
      </c>
    </row>
    <row r="34" spans="1:7" x14ac:dyDescent="0.25">
      <c r="A34" s="3">
        <v>9</v>
      </c>
      <c r="B34" s="3">
        <v>3391233.4553850526</v>
      </c>
      <c r="C34" s="3">
        <v>340260.5446149474</v>
      </c>
      <c r="D34" s="3">
        <v>0.78820472190254409</v>
      </c>
      <c r="F34" s="3">
        <v>34</v>
      </c>
      <c r="G34" s="3">
        <v>3731494</v>
      </c>
    </row>
    <row r="35" spans="1:7" x14ac:dyDescent="0.25">
      <c r="A35" s="3">
        <v>10</v>
      </c>
      <c r="B35" s="3">
        <v>3910396.9013552046</v>
      </c>
      <c r="C35" s="3">
        <v>542778.09864479536</v>
      </c>
      <c r="D35" s="3">
        <v>1.2573313805197464</v>
      </c>
      <c r="F35" s="3">
        <v>38</v>
      </c>
      <c r="G35" s="3">
        <v>4305879</v>
      </c>
    </row>
    <row r="36" spans="1:7" x14ac:dyDescent="0.25">
      <c r="A36" s="3">
        <v>11</v>
      </c>
      <c r="B36" s="3">
        <v>4460819.4352064077</v>
      </c>
      <c r="C36" s="3">
        <v>-154940.43520640768</v>
      </c>
      <c r="D36" s="3">
        <v>-0.3589154974801062</v>
      </c>
      <c r="F36" s="3">
        <v>42</v>
      </c>
      <c r="G36" s="3">
        <v>4453175</v>
      </c>
    </row>
    <row r="37" spans="1:7" x14ac:dyDescent="0.25">
      <c r="A37" s="3">
        <v>12</v>
      </c>
      <c r="B37" s="3">
        <v>4681077.5790112484</v>
      </c>
      <c r="C37" s="3">
        <v>767970.42098875158</v>
      </c>
      <c r="D37" s="3">
        <v>1.778983551530551</v>
      </c>
      <c r="F37" s="3">
        <v>46</v>
      </c>
      <c r="G37" s="3">
        <v>5449048</v>
      </c>
    </row>
    <row r="38" spans="1:7" x14ac:dyDescent="0.25">
      <c r="A38" s="3">
        <v>13</v>
      </c>
      <c r="B38" s="3">
        <v>5645915.6922350377</v>
      </c>
      <c r="C38" s="3">
        <v>412903.30776496232</v>
      </c>
      <c r="D38" s="3">
        <v>0.95647979767333213</v>
      </c>
      <c r="F38" s="3">
        <v>50</v>
      </c>
      <c r="G38" s="3">
        <v>6058819</v>
      </c>
    </row>
    <row r="39" spans="1:7" x14ac:dyDescent="0.25">
      <c r="A39" s="3">
        <v>14</v>
      </c>
      <c r="B39" s="3">
        <v>6060564.1312738759</v>
      </c>
      <c r="C39" s="3">
        <v>513179.86872612406</v>
      </c>
      <c r="D39" s="3">
        <v>1.1887678489817173</v>
      </c>
      <c r="F39" s="3">
        <v>54</v>
      </c>
      <c r="G39" s="3">
        <v>6573744</v>
      </c>
    </row>
    <row r="40" spans="1:7" x14ac:dyDescent="0.25">
      <c r="A40" s="3">
        <v>15</v>
      </c>
      <c r="B40" s="3">
        <v>6529131.3516525012</v>
      </c>
      <c r="C40" s="3">
        <v>469343.64834749885</v>
      </c>
      <c r="D40" s="3">
        <v>1.0872223820164151</v>
      </c>
      <c r="F40" s="3">
        <v>58</v>
      </c>
      <c r="G40" s="3">
        <v>6998475</v>
      </c>
    </row>
    <row r="41" spans="1:7" x14ac:dyDescent="0.25">
      <c r="A41" s="3">
        <v>16</v>
      </c>
      <c r="B41" s="3">
        <v>7305194.4905854203</v>
      </c>
      <c r="C41" s="3">
        <v>624906.50941457972</v>
      </c>
      <c r="D41" s="3">
        <v>1.4475797128509351</v>
      </c>
      <c r="F41" s="3">
        <v>62</v>
      </c>
      <c r="G41" s="3">
        <v>7930101</v>
      </c>
    </row>
    <row r="42" spans="1:7" x14ac:dyDescent="0.25">
      <c r="A42" s="3">
        <v>17</v>
      </c>
      <c r="B42" s="3">
        <v>8265549.8365401663</v>
      </c>
      <c r="C42" s="3">
        <v>-175668.83654016629</v>
      </c>
      <c r="D42" s="3">
        <v>-0.40693230127159052</v>
      </c>
      <c r="F42" s="3">
        <v>66</v>
      </c>
      <c r="G42" s="3">
        <v>8089881</v>
      </c>
    </row>
    <row r="43" spans="1:7" x14ac:dyDescent="0.25">
      <c r="A43" s="3">
        <v>18</v>
      </c>
      <c r="B43" s="3">
        <v>9376829.7197217029</v>
      </c>
      <c r="C43" s="3">
        <v>-468093.04972170293</v>
      </c>
      <c r="D43" s="3">
        <v>-1.0843254027525611</v>
      </c>
      <c r="F43" s="3">
        <v>70</v>
      </c>
      <c r="G43" s="3">
        <v>8908736.6699999999</v>
      </c>
    </row>
    <row r="44" spans="1:7" x14ac:dyDescent="0.25">
      <c r="A44" s="3">
        <v>19</v>
      </c>
      <c r="B44" s="3">
        <v>9876197.8660649806</v>
      </c>
      <c r="C44" s="3">
        <v>-683189.56606497988</v>
      </c>
      <c r="D44" s="3">
        <v>-1.582590901147084</v>
      </c>
      <c r="F44" s="3">
        <v>74</v>
      </c>
      <c r="G44" s="3">
        <v>9193008.3000000007</v>
      </c>
    </row>
    <row r="45" spans="1:7" x14ac:dyDescent="0.25">
      <c r="A45" s="3">
        <v>20</v>
      </c>
      <c r="B45" s="3">
        <v>10183573.581569126</v>
      </c>
      <c r="C45" s="3">
        <v>-407308.80156912655</v>
      </c>
      <c r="D45" s="3">
        <v>-0.94352026924707599</v>
      </c>
      <c r="F45" s="3">
        <v>78</v>
      </c>
      <c r="G45" s="3">
        <v>9776264.7799999993</v>
      </c>
    </row>
    <row r="46" spans="1:7" x14ac:dyDescent="0.25">
      <c r="A46" s="3">
        <v>21</v>
      </c>
      <c r="B46" s="3">
        <v>10688588.572013116</v>
      </c>
      <c r="C46" s="3">
        <v>-148603.98201311566</v>
      </c>
      <c r="D46" s="3">
        <v>-0.34423726808762956</v>
      </c>
      <c r="F46" s="3">
        <v>82</v>
      </c>
      <c r="G46" s="3">
        <v>10539984.59</v>
      </c>
    </row>
    <row r="47" spans="1:7" x14ac:dyDescent="0.25">
      <c r="A47" s="3">
        <v>22</v>
      </c>
      <c r="B47" s="3">
        <v>11227484.581018222</v>
      </c>
      <c r="C47" s="3">
        <v>289798.8789817784</v>
      </c>
      <c r="D47" s="3">
        <v>0.67131158293416571</v>
      </c>
      <c r="F47" s="3">
        <v>86</v>
      </c>
      <c r="G47" s="3">
        <v>11517283.460000001</v>
      </c>
    </row>
    <row r="48" spans="1:7" x14ac:dyDescent="0.25">
      <c r="A48" s="3">
        <v>23</v>
      </c>
      <c r="B48" s="3">
        <v>12414445.246370617</v>
      </c>
      <c r="C48" s="3">
        <v>-542430.61637061648</v>
      </c>
      <c r="D48" s="3">
        <v>-1.2565264468487114</v>
      </c>
      <c r="F48" s="3">
        <v>90</v>
      </c>
      <c r="G48" s="3">
        <v>11872014.630000001</v>
      </c>
    </row>
    <row r="49" spans="1:7" x14ac:dyDescent="0.25">
      <c r="A49" s="3">
        <v>24</v>
      </c>
      <c r="B49" s="3">
        <v>13300554.887044098</v>
      </c>
      <c r="C49" s="3">
        <v>179000.44295590185</v>
      </c>
      <c r="D49" s="3">
        <v>0.41464988107907375</v>
      </c>
      <c r="F49" s="3">
        <v>94</v>
      </c>
      <c r="G49" s="3">
        <v>13479555.33</v>
      </c>
    </row>
    <row r="50" spans="1:7" ht="15.75" thickBot="1" x14ac:dyDescent="0.3">
      <c r="A50" s="4">
        <v>25</v>
      </c>
      <c r="B50" s="4">
        <v>13988181.660624292</v>
      </c>
      <c r="C50" s="4">
        <v>157388.68937570788</v>
      </c>
      <c r="D50" s="4">
        <v>0.3645868147315488</v>
      </c>
      <c r="F50" s="4">
        <v>98</v>
      </c>
      <c r="G50" s="4">
        <v>14145570.35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-0.249977111117893"/>
  </sheetPr>
  <dimension ref="A3:AF240"/>
  <sheetViews>
    <sheetView topLeftCell="A90" workbookViewId="0">
      <selection activeCell="A124" sqref="A124"/>
    </sheetView>
  </sheetViews>
  <sheetFormatPr defaultRowHeight="15" x14ac:dyDescent="0.25"/>
  <cols>
    <col min="2" max="2" width="20.5703125" customWidth="1"/>
    <col min="3" max="3" width="16.85546875" customWidth="1"/>
    <col min="4" max="4" width="16.28515625" customWidth="1"/>
    <col min="5" max="5" width="12.140625" customWidth="1"/>
    <col min="6" max="6" width="18.5703125" customWidth="1"/>
    <col min="7" max="7" width="14.28515625" customWidth="1"/>
    <col min="8" max="8" width="15.28515625" customWidth="1"/>
    <col min="9" max="9" width="16.140625" customWidth="1"/>
    <col min="10" max="10" width="12.7109375" bestFit="1" customWidth="1"/>
  </cols>
  <sheetData>
    <row r="3" spans="1:4" ht="18" x14ac:dyDescent="0.35">
      <c r="B3" t="s">
        <v>251</v>
      </c>
    </row>
    <row r="4" spans="1:4" ht="18" x14ac:dyDescent="0.35">
      <c r="B4" t="s">
        <v>258</v>
      </c>
    </row>
    <row r="5" spans="1:4" ht="18" x14ac:dyDescent="0.35">
      <c r="B5" t="s">
        <v>259</v>
      </c>
    </row>
    <row r="8" spans="1:4" ht="18.75" thickBot="1" x14ac:dyDescent="0.4">
      <c r="A8" s="215" t="s">
        <v>251</v>
      </c>
      <c r="B8" s="215"/>
      <c r="C8" s="215"/>
    </row>
    <row r="9" spans="1:4" ht="18.75" thickBot="1" x14ac:dyDescent="0.3">
      <c r="B9" s="187" t="s">
        <v>28</v>
      </c>
      <c r="C9" s="32" t="s">
        <v>81</v>
      </c>
      <c r="D9" s="36" t="s">
        <v>84</v>
      </c>
    </row>
    <row r="10" spans="1:4" x14ac:dyDescent="0.25">
      <c r="B10" s="37">
        <v>1998</v>
      </c>
      <c r="C10" s="38">
        <v>87211.83</v>
      </c>
      <c r="D10" s="45">
        <v>228548.4</v>
      </c>
    </row>
    <row r="11" spans="1:4" x14ac:dyDescent="0.25">
      <c r="B11" s="46">
        <v>1999</v>
      </c>
      <c r="C11" s="47">
        <v>119302.33</v>
      </c>
      <c r="D11" s="54">
        <v>488395.1</v>
      </c>
    </row>
    <row r="12" spans="1:4" x14ac:dyDescent="0.25">
      <c r="B12" s="46">
        <v>2000</v>
      </c>
      <c r="C12" s="47">
        <v>156215</v>
      </c>
      <c r="D12" s="54">
        <v>748241.8</v>
      </c>
    </row>
    <row r="13" spans="1:4" x14ac:dyDescent="0.25">
      <c r="B13" s="46">
        <v>2001</v>
      </c>
      <c r="C13" s="47">
        <v>173839</v>
      </c>
      <c r="D13" s="54">
        <v>1008088.5</v>
      </c>
    </row>
    <row r="14" spans="1:4" x14ac:dyDescent="0.25">
      <c r="B14" s="46">
        <v>2002</v>
      </c>
      <c r="C14" s="47">
        <v>220396</v>
      </c>
      <c r="D14" s="54">
        <v>1267935.2</v>
      </c>
    </row>
    <row r="15" spans="1:4" x14ac:dyDescent="0.25">
      <c r="B15" s="46">
        <v>2003</v>
      </c>
      <c r="C15" s="47">
        <v>269588</v>
      </c>
      <c r="D15" s="54">
        <v>1563568.7</v>
      </c>
    </row>
    <row r="16" spans="1:4" x14ac:dyDescent="0.25">
      <c r="B16" s="46">
        <v>2004</v>
      </c>
      <c r="C16" s="47">
        <v>358531</v>
      </c>
      <c r="D16" s="54">
        <v>2115067.5</v>
      </c>
    </row>
    <row r="17" spans="2:4" x14ac:dyDescent="0.25">
      <c r="B17" s="46">
        <v>2005</v>
      </c>
      <c r="C17" s="47">
        <v>456025</v>
      </c>
      <c r="D17" s="54">
        <v>3055059.5</v>
      </c>
    </row>
    <row r="18" spans="2:4" x14ac:dyDescent="0.25">
      <c r="B18" s="46">
        <v>2006</v>
      </c>
      <c r="C18" s="47">
        <v>590162</v>
      </c>
      <c r="D18" s="54">
        <v>3930286.9</v>
      </c>
    </row>
    <row r="19" spans="2:4" x14ac:dyDescent="0.25">
      <c r="B19" s="46">
        <v>2007</v>
      </c>
      <c r="C19" s="47">
        <v>775682</v>
      </c>
      <c r="D19" s="54">
        <v>4853244.4000000004</v>
      </c>
    </row>
    <row r="20" spans="2:4" x14ac:dyDescent="0.25">
      <c r="B20" s="46">
        <v>2008</v>
      </c>
      <c r="C20" s="47">
        <v>962468</v>
      </c>
      <c r="D20" s="54">
        <v>5883726.5</v>
      </c>
    </row>
    <row r="21" spans="2:4" x14ac:dyDescent="0.25">
      <c r="B21" s="46">
        <v>2009</v>
      </c>
      <c r="C21" s="47">
        <v>742422</v>
      </c>
      <c r="D21" s="54">
        <v>6165342.4699999997</v>
      </c>
    </row>
    <row r="22" spans="2:4" x14ac:dyDescent="0.25">
      <c r="B22" s="46">
        <v>2010</v>
      </c>
      <c r="C22" s="47">
        <v>1163529.7</v>
      </c>
      <c r="D22" s="54">
        <v>6411756.4400000004</v>
      </c>
    </row>
    <row r="23" spans="2:4" x14ac:dyDescent="0.25">
      <c r="B23" s="46">
        <v>2011</v>
      </c>
      <c r="C23" s="47">
        <v>1388120.48</v>
      </c>
      <c r="D23" s="54">
        <v>6658170.4100000001</v>
      </c>
    </row>
    <row r="24" spans="2:4" x14ac:dyDescent="0.25">
      <c r="B24" s="46">
        <v>2012</v>
      </c>
      <c r="C24" s="47">
        <v>1584637.4</v>
      </c>
      <c r="D24" s="54">
        <v>6904584.3799999999</v>
      </c>
    </row>
    <row r="25" spans="2:4" x14ac:dyDescent="0.25">
      <c r="B25" s="46">
        <v>2013</v>
      </c>
      <c r="C25" s="47">
        <v>1781154.33</v>
      </c>
      <c r="D25" s="54">
        <v>7150998.3600000003</v>
      </c>
    </row>
    <row r="26" spans="2:4" x14ac:dyDescent="0.25">
      <c r="B26" s="46">
        <v>2014</v>
      </c>
      <c r="C26" s="47">
        <v>1977671.26</v>
      </c>
      <c r="D26" s="54">
        <v>7643826.2999999998</v>
      </c>
    </row>
    <row r="27" spans="2:4" x14ac:dyDescent="0.25">
      <c r="B27" s="46">
        <v>2015</v>
      </c>
      <c r="C27" s="47">
        <v>2174188.19</v>
      </c>
      <c r="D27" s="54">
        <v>7851425.5999999996</v>
      </c>
    </row>
    <row r="28" spans="2:4" x14ac:dyDescent="0.25">
      <c r="B28" s="46">
        <v>2016</v>
      </c>
      <c r="C28" s="47">
        <v>2370705.11</v>
      </c>
      <c r="D28" s="54">
        <v>8059024.9000000004</v>
      </c>
    </row>
    <row r="29" spans="2:4" x14ac:dyDescent="0.25">
      <c r="B29" s="46">
        <v>2017</v>
      </c>
      <c r="C29" s="47">
        <v>2567222.04</v>
      </c>
      <c r="D29" s="54">
        <v>8266624.2000000002</v>
      </c>
    </row>
    <row r="30" spans="2:4" x14ac:dyDescent="0.25">
      <c r="B30" s="46">
        <v>2018</v>
      </c>
      <c r="C30" s="47">
        <v>2763738.97</v>
      </c>
      <c r="D30" s="54">
        <v>8474223.5</v>
      </c>
    </row>
    <row r="31" spans="2:4" x14ac:dyDescent="0.25">
      <c r="B31" s="46">
        <v>2019</v>
      </c>
      <c r="C31" s="47">
        <v>2960255.9</v>
      </c>
      <c r="D31" s="54">
        <v>8681822.8000000007</v>
      </c>
    </row>
    <row r="32" spans="2:4" x14ac:dyDescent="0.25">
      <c r="B32" s="46">
        <v>2020</v>
      </c>
      <c r="C32" s="47">
        <v>3839394.42</v>
      </c>
      <c r="D32" s="54">
        <v>8889422.0999999996</v>
      </c>
    </row>
    <row r="33" spans="1:5" x14ac:dyDescent="0.25">
      <c r="B33" s="46">
        <v>2021</v>
      </c>
      <c r="C33" s="55">
        <v>4868342.13</v>
      </c>
      <c r="D33" s="54">
        <v>9097021.4000000004</v>
      </c>
    </row>
    <row r="34" spans="1:5" ht="15.75" thickBot="1" x14ac:dyDescent="0.3">
      <c r="B34" s="56">
        <v>2022</v>
      </c>
      <c r="C34" s="57">
        <v>5306169.8550000004</v>
      </c>
      <c r="D34" s="64">
        <v>9304620.6999999993</v>
      </c>
    </row>
    <row r="36" spans="1:5" ht="15.75" thickBot="1" x14ac:dyDescent="0.3"/>
    <row r="37" spans="1:5" ht="18.75" thickBot="1" x14ac:dyDescent="0.4">
      <c r="B37" s="125" t="s">
        <v>175</v>
      </c>
      <c r="C37" s="127" t="s">
        <v>215</v>
      </c>
    </row>
    <row r="38" spans="1:5" x14ac:dyDescent="0.25">
      <c r="B38" s="216">
        <f t="array" ref="B38:C42">LINEST(C10:C34,D10:D34,1,1)</f>
        <v>0.40078420102727136</v>
      </c>
      <c r="C38" s="217">
        <v>-573162.84648043034</v>
      </c>
    </row>
    <row r="39" spans="1:5" x14ac:dyDescent="0.25">
      <c r="B39" s="121">
        <v>5.1422966798757894E-2</v>
      </c>
      <c r="C39" s="143">
        <v>319403.59751902294</v>
      </c>
    </row>
    <row r="40" spans="1:5" x14ac:dyDescent="0.25">
      <c r="B40" s="121">
        <v>0.72535508252133696</v>
      </c>
      <c r="C40" s="143">
        <v>794534.40011044638</v>
      </c>
    </row>
    <row r="41" spans="1:5" x14ac:dyDescent="0.25">
      <c r="B41" s="121">
        <v>60.744495296501718</v>
      </c>
      <c r="C41" s="143">
        <v>23</v>
      </c>
    </row>
    <row r="42" spans="1:5" ht="15.75" thickBot="1" x14ac:dyDescent="0.3">
      <c r="B42" s="122">
        <v>38347083425982.383</v>
      </c>
      <c r="C42" s="144">
        <v>14519552998053.937</v>
      </c>
    </row>
    <row r="45" spans="1:5" ht="18.75" thickBot="1" x14ac:dyDescent="0.4">
      <c r="A45" s="215" t="s">
        <v>258</v>
      </c>
      <c r="B45" s="215"/>
      <c r="C45" s="215"/>
    </row>
    <row r="46" spans="1:5" ht="18.75" thickBot="1" x14ac:dyDescent="0.3">
      <c r="B46" s="187" t="s">
        <v>28</v>
      </c>
      <c r="C46" s="33" t="s">
        <v>82</v>
      </c>
      <c r="D46" s="32" t="s">
        <v>81</v>
      </c>
      <c r="E46" s="36" t="s">
        <v>88</v>
      </c>
    </row>
    <row r="47" spans="1:5" x14ac:dyDescent="0.25">
      <c r="B47" s="37">
        <v>1998</v>
      </c>
      <c r="C47" s="39">
        <v>328497.90000000002</v>
      </c>
      <c r="D47" s="38">
        <v>87211.83</v>
      </c>
      <c r="E47" s="190">
        <v>33.799999999999997</v>
      </c>
    </row>
    <row r="48" spans="1:5" x14ac:dyDescent="0.25">
      <c r="B48" s="46">
        <v>1999</v>
      </c>
      <c r="C48" s="48">
        <v>695059.8</v>
      </c>
      <c r="D48" s="47">
        <v>119302.33</v>
      </c>
      <c r="E48" s="76">
        <v>35.200000000000003</v>
      </c>
    </row>
    <row r="49" spans="2:5" x14ac:dyDescent="0.25">
      <c r="B49" s="46">
        <v>2000</v>
      </c>
      <c r="C49" s="48">
        <v>1159034</v>
      </c>
      <c r="D49" s="47">
        <v>156215</v>
      </c>
      <c r="E49" s="76">
        <v>32.4</v>
      </c>
    </row>
    <row r="50" spans="2:5" x14ac:dyDescent="0.25">
      <c r="B50" s="46">
        <v>2001</v>
      </c>
      <c r="C50" s="48">
        <v>1370182.8</v>
      </c>
      <c r="D50" s="47">
        <v>173839</v>
      </c>
      <c r="E50" s="76">
        <v>30.4</v>
      </c>
    </row>
    <row r="51" spans="2:5" x14ac:dyDescent="0.25">
      <c r="B51" s="46">
        <v>2002</v>
      </c>
      <c r="C51" s="48">
        <v>1767476.7</v>
      </c>
      <c r="D51" s="47">
        <v>220396</v>
      </c>
      <c r="E51" s="76">
        <v>35.1</v>
      </c>
    </row>
    <row r="52" spans="2:5" x14ac:dyDescent="0.25">
      <c r="B52" s="46">
        <v>2003</v>
      </c>
      <c r="C52" s="48">
        <v>2188231.5</v>
      </c>
      <c r="D52" s="47">
        <v>269588</v>
      </c>
      <c r="E52" s="76">
        <v>33</v>
      </c>
    </row>
    <row r="53" spans="2:5" x14ac:dyDescent="0.25">
      <c r="B53" s="46">
        <v>2004</v>
      </c>
      <c r="C53" s="48">
        <v>2853272.4</v>
      </c>
      <c r="D53" s="47">
        <v>358531</v>
      </c>
      <c r="E53" s="76">
        <v>36.4</v>
      </c>
    </row>
    <row r="54" spans="2:5" x14ac:dyDescent="0.25">
      <c r="B54" s="46">
        <v>2005</v>
      </c>
      <c r="C54" s="48">
        <v>4135154.6</v>
      </c>
      <c r="D54" s="47">
        <v>456025</v>
      </c>
      <c r="E54" s="76">
        <v>39.799999999999997</v>
      </c>
    </row>
    <row r="55" spans="2:5" x14ac:dyDescent="0.25">
      <c r="B55" s="46">
        <v>2006</v>
      </c>
      <c r="C55" s="48">
        <v>5260232.8</v>
      </c>
      <c r="D55" s="47">
        <v>590162</v>
      </c>
      <c r="E55" s="76">
        <v>47</v>
      </c>
    </row>
    <row r="56" spans="2:5" x14ac:dyDescent="0.25">
      <c r="B56" s="46">
        <v>2007</v>
      </c>
      <c r="C56" s="48">
        <v>6696259.0999999996</v>
      </c>
      <c r="D56" s="47">
        <v>775682</v>
      </c>
      <c r="E56" s="76">
        <v>38.4</v>
      </c>
    </row>
    <row r="57" spans="2:5" x14ac:dyDescent="0.25">
      <c r="B57" s="46">
        <v>2008</v>
      </c>
      <c r="C57" s="48">
        <v>8248652</v>
      </c>
      <c r="D57" s="47">
        <v>962468</v>
      </c>
      <c r="E57" s="76">
        <v>36.1</v>
      </c>
    </row>
    <row r="58" spans="2:5" x14ac:dyDescent="0.25">
      <c r="B58" s="46">
        <v>2009</v>
      </c>
      <c r="C58" s="48">
        <v>7126972.4000000004</v>
      </c>
      <c r="D58" s="47">
        <v>742422</v>
      </c>
      <c r="E58" s="76">
        <v>35.9</v>
      </c>
    </row>
    <row r="59" spans="2:5" x14ac:dyDescent="0.25">
      <c r="B59" s="46">
        <v>2010</v>
      </c>
      <c r="C59" s="48">
        <v>8375863.7999999998</v>
      </c>
      <c r="D59" s="47">
        <v>1163529.7</v>
      </c>
      <c r="E59" s="76">
        <v>42</v>
      </c>
    </row>
    <row r="60" spans="2:5" x14ac:dyDescent="0.25">
      <c r="B60" s="46">
        <v>2011</v>
      </c>
      <c r="C60" s="48">
        <v>9948772.8000000007</v>
      </c>
      <c r="D60" s="47">
        <v>1388120.48</v>
      </c>
      <c r="E60" s="76">
        <v>42.4</v>
      </c>
    </row>
    <row r="61" spans="2:5" x14ac:dyDescent="0.25">
      <c r="B61" s="46">
        <v>2012</v>
      </c>
      <c r="C61" s="48">
        <v>10666870.5</v>
      </c>
      <c r="D61" s="47">
        <v>1584637.4</v>
      </c>
      <c r="E61" s="76">
        <v>43</v>
      </c>
    </row>
    <row r="62" spans="2:5" x14ac:dyDescent="0.25">
      <c r="B62" s="46">
        <v>2013</v>
      </c>
      <c r="C62" s="48">
        <v>11814897.4</v>
      </c>
      <c r="D62" s="47">
        <v>1781154.33</v>
      </c>
      <c r="E62" s="76">
        <v>44.6</v>
      </c>
    </row>
    <row r="63" spans="2:5" x14ac:dyDescent="0.25">
      <c r="B63" s="46">
        <v>2014</v>
      </c>
      <c r="C63" s="48">
        <v>12779525.699999999</v>
      </c>
      <c r="D63" s="47">
        <v>1977671.26</v>
      </c>
      <c r="E63" s="76">
        <v>46.7</v>
      </c>
    </row>
    <row r="64" spans="2:5" x14ac:dyDescent="0.25">
      <c r="B64" s="46">
        <v>2015</v>
      </c>
      <c r="C64" s="48">
        <v>13520862.9</v>
      </c>
      <c r="D64" s="47">
        <v>2174188.19</v>
      </c>
      <c r="E64" s="76">
        <v>42.4</v>
      </c>
    </row>
    <row r="65" spans="2:5" x14ac:dyDescent="0.25">
      <c r="B65" s="46">
        <v>2016</v>
      </c>
      <c r="C65" s="48">
        <v>15121534.199999999</v>
      </c>
      <c r="D65" s="47">
        <v>2370705.11</v>
      </c>
      <c r="E65" s="76">
        <v>41.9</v>
      </c>
    </row>
    <row r="66" spans="2:5" x14ac:dyDescent="0.25">
      <c r="B66" s="46">
        <v>2017</v>
      </c>
      <c r="C66" s="48">
        <v>16538189.5</v>
      </c>
      <c r="D66" s="47">
        <v>2567222.04</v>
      </c>
      <c r="E66" s="76">
        <v>47.3</v>
      </c>
    </row>
    <row r="67" spans="2:5" x14ac:dyDescent="0.25">
      <c r="B67" s="46">
        <v>2018</v>
      </c>
      <c r="C67" s="48">
        <v>18777726</v>
      </c>
      <c r="D67" s="47">
        <v>2763738.97</v>
      </c>
      <c r="E67" s="76">
        <v>46.6</v>
      </c>
    </row>
    <row r="68" spans="2:5" x14ac:dyDescent="0.25">
      <c r="B68" s="46">
        <v>2019</v>
      </c>
      <c r="C68" s="48">
        <v>19797064.300000001</v>
      </c>
      <c r="D68" s="47">
        <v>2960255.9</v>
      </c>
      <c r="E68" s="76">
        <v>37.799999999999997</v>
      </c>
    </row>
    <row r="69" spans="2:5" x14ac:dyDescent="0.25">
      <c r="B69" s="46">
        <v>2020</v>
      </c>
      <c r="C69" s="48">
        <v>19856674.5</v>
      </c>
      <c r="D69" s="47">
        <v>3839394.42</v>
      </c>
      <c r="E69" s="54">
        <v>39</v>
      </c>
    </row>
    <row r="70" spans="2:5" x14ac:dyDescent="0.25">
      <c r="B70" s="46">
        <v>2021</v>
      </c>
      <c r="C70" s="48">
        <v>21836984.32</v>
      </c>
      <c r="D70" s="55">
        <v>4868342.13</v>
      </c>
      <c r="E70" s="76">
        <v>40.5</v>
      </c>
    </row>
    <row r="71" spans="2:5" ht="15.75" thickBot="1" x14ac:dyDescent="0.3">
      <c r="B71" s="56">
        <v>2022</v>
      </c>
      <c r="C71" s="58">
        <v>23109899.859999999</v>
      </c>
      <c r="D71" s="57">
        <v>5306169.8550000004</v>
      </c>
      <c r="E71" s="64">
        <v>42</v>
      </c>
    </row>
    <row r="73" spans="2:5" ht="15.75" thickBot="1" x14ac:dyDescent="0.3"/>
    <row r="74" spans="2:5" ht="18.75" thickBot="1" x14ac:dyDescent="0.4">
      <c r="B74" s="125" t="s">
        <v>181</v>
      </c>
      <c r="C74" s="126" t="s">
        <v>178</v>
      </c>
      <c r="D74" s="127" t="s">
        <v>228</v>
      </c>
    </row>
    <row r="75" spans="2:5" x14ac:dyDescent="0.25">
      <c r="B75" s="216">
        <f t="array" ref="B75:D79">LINEST(C47:C71,D47:E71,1,1)</f>
        <v>256287.19838815293</v>
      </c>
      <c r="C75" s="218">
        <v>4.2978298573163558</v>
      </c>
      <c r="D75" s="217">
        <v>-7204498.6616293164</v>
      </c>
    </row>
    <row r="76" spans="2:5" x14ac:dyDescent="0.25">
      <c r="B76" s="121">
        <v>82187.713901302312</v>
      </c>
      <c r="C76" s="85">
        <v>0.27172511557152501</v>
      </c>
      <c r="D76" s="143">
        <v>3085607.6198501592</v>
      </c>
    </row>
    <row r="77" spans="2:5" x14ac:dyDescent="0.25">
      <c r="B77" s="121">
        <v>0.94842798172541687</v>
      </c>
      <c r="C77" s="85">
        <v>1724019.8405344717</v>
      </c>
      <c r="D77" s="143" t="e">
        <v>#N/A</v>
      </c>
    </row>
    <row r="78" spans="2:5" x14ac:dyDescent="0.25">
      <c r="B78" s="121">
        <v>202.29395994225104</v>
      </c>
      <c r="C78" s="85">
        <v>22</v>
      </c>
      <c r="D78" s="143" t="e">
        <v>#N/A</v>
      </c>
    </row>
    <row r="79" spans="2:5" ht="15.75" thickBot="1" x14ac:dyDescent="0.3">
      <c r="B79" s="122">
        <v>1202534183455394.2</v>
      </c>
      <c r="C79" s="113">
        <v>65389377032243.109</v>
      </c>
      <c r="D79" s="144" t="e">
        <v>#N/A</v>
      </c>
    </row>
    <row r="82" spans="1:5" ht="18.75" thickBot="1" x14ac:dyDescent="0.4">
      <c r="A82" s="215" t="s">
        <v>259</v>
      </c>
      <c r="B82" s="215"/>
      <c r="C82" s="215"/>
    </row>
    <row r="83" spans="1:5" ht="18.75" thickBot="1" x14ac:dyDescent="0.3">
      <c r="B83" s="187" t="s">
        <v>28</v>
      </c>
      <c r="C83" s="33" t="s">
        <v>83</v>
      </c>
      <c r="D83" s="32" t="s">
        <v>81</v>
      </c>
      <c r="E83" s="36" t="s">
        <v>94</v>
      </c>
    </row>
    <row r="84" spans="1:5" x14ac:dyDescent="0.25">
      <c r="B84" s="37">
        <v>1998</v>
      </c>
      <c r="C84" s="39">
        <v>638450.6</v>
      </c>
      <c r="D84" s="38">
        <v>87211.83</v>
      </c>
      <c r="E84" s="45">
        <v>1393.3</v>
      </c>
    </row>
    <row r="85" spans="1:5" x14ac:dyDescent="0.25">
      <c r="B85" s="46">
        <v>1999</v>
      </c>
      <c r="C85" s="48">
        <v>789466.92</v>
      </c>
      <c r="D85" s="47">
        <v>119302.33</v>
      </c>
      <c r="E85" s="54">
        <v>1807.8</v>
      </c>
    </row>
    <row r="86" spans="1:5" x14ac:dyDescent="0.25">
      <c r="B86" s="46">
        <v>2000</v>
      </c>
      <c r="C86" s="48">
        <v>962057</v>
      </c>
      <c r="D86" s="47">
        <v>156215</v>
      </c>
      <c r="E86" s="54">
        <v>2185</v>
      </c>
    </row>
    <row r="87" spans="1:5" x14ac:dyDescent="0.25">
      <c r="B87" s="46">
        <v>2001</v>
      </c>
      <c r="C87" s="48">
        <v>1393532.2</v>
      </c>
      <c r="D87" s="47">
        <v>173839</v>
      </c>
      <c r="E87" s="54">
        <v>2385.2600000000002</v>
      </c>
    </row>
    <row r="88" spans="1:5" x14ac:dyDescent="0.25">
      <c r="B88" s="46">
        <v>2002</v>
      </c>
      <c r="C88" s="48">
        <v>1771073</v>
      </c>
      <c r="D88" s="47">
        <v>220396</v>
      </c>
      <c r="E88" s="54">
        <v>2918.55</v>
      </c>
    </row>
    <row r="89" spans="1:5" x14ac:dyDescent="0.25">
      <c r="B89" s="46">
        <v>2003</v>
      </c>
      <c r="C89" s="48">
        <v>2148613.7999999998</v>
      </c>
      <c r="D89" s="47">
        <v>269588</v>
      </c>
      <c r="E89" s="54">
        <v>3208.02</v>
      </c>
    </row>
    <row r="90" spans="1:5" x14ac:dyDescent="0.25">
      <c r="B90" s="46">
        <v>2004</v>
      </c>
      <c r="C90" s="48">
        <v>2526154.6</v>
      </c>
      <c r="D90" s="47">
        <v>358531</v>
      </c>
      <c r="E90" s="54">
        <v>3703.57</v>
      </c>
    </row>
    <row r="91" spans="1:5" x14ac:dyDescent="0.25">
      <c r="B91" s="46">
        <v>2005</v>
      </c>
      <c r="C91" s="48">
        <v>3119433</v>
      </c>
      <c r="D91" s="47">
        <v>456025</v>
      </c>
      <c r="E91" s="54">
        <v>4171.8</v>
      </c>
    </row>
    <row r="92" spans="1:5" x14ac:dyDescent="0.25">
      <c r="B92" s="46">
        <v>2006</v>
      </c>
      <c r="C92" s="48">
        <v>3731494</v>
      </c>
      <c r="D92" s="47">
        <v>590162</v>
      </c>
      <c r="E92" s="54">
        <v>5121</v>
      </c>
    </row>
    <row r="93" spans="1:5" x14ac:dyDescent="0.25">
      <c r="B93" s="46">
        <v>2007</v>
      </c>
      <c r="C93" s="48">
        <v>4453175</v>
      </c>
      <c r="D93" s="47">
        <v>775682</v>
      </c>
      <c r="E93" s="54">
        <v>5855</v>
      </c>
    </row>
    <row r="94" spans="1:5" x14ac:dyDescent="0.25">
      <c r="B94" s="46">
        <v>2008</v>
      </c>
      <c r="C94" s="48">
        <v>4305879</v>
      </c>
      <c r="D94" s="47">
        <v>962468</v>
      </c>
      <c r="E94" s="54">
        <v>6648</v>
      </c>
    </row>
    <row r="95" spans="1:5" x14ac:dyDescent="0.25">
      <c r="B95" s="46">
        <v>2009</v>
      </c>
      <c r="C95" s="48">
        <v>5449048</v>
      </c>
      <c r="D95" s="47">
        <v>742422</v>
      </c>
      <c r="E95" s="54">
        <v>7406</v>
      </c>
    </row>
    <row r="96" spans="1:5" x14ac:dyDescent="0.25">
      <c r="B96" s="46">
        <v>2010</v>
      </c>
      <c r="C96" s="48">
        <v>6058819</v>
      </c>
      <c r="D96" s="47">
        <v>1163529.7</v>
      </c>
      <c r="E96" s="54">
        <v>8656</v>
      </c>
    </row>
    <row r="97" spans="2:5" x14ac:dyDescent="0.25">
      <c r="B97" s="46">
        <v>2011</v>
      </c>
      <c r="C97" s="48">
        <v>6573744</v>
      </c>
      <c r="D97" s="47">
        <v>1388120.48</v>
      </c>
      <c r="E97" s="54">
        <v>9128</v>
      </c>
    </row>
    <row r="98" spans="2:5" x14ac:dyDescent="0.25">
      <c r="B98" s="46">
        <v>2012</v>
      </c>
      <c r="C98" s="48">
        <v>6998475</v>
      </c>
      <c r="D98" s="47">
        <v>1584637.4</v>
      </c>
      <c r="E98" s="54">
        <v>9747</v>
      </c>
    </row>
    <row r="99" spans="2:5" x14ac:dyDescent="0.25">
      <c r="B99" s="46">
        <v>2013</v>
      </c>
      <c r="C99" s="48">
        <v>7930101</v>
      </c>
      <c r="D99" s="47">
        <v>1781154.33</v>
      </c>
      <c r="E99" s="54">
        <v>10965</v>
      </c>
    </row>
    <row r="100" spans="2:5" x14ac:dyDescent="0.25">
      <c r="B100" s="46">
        <v>2014</v>
      </c>
      <c r="C100" s="48">
        <v>8089881</v>
      </c>
      <c r="D100" s="47">
        <v>1977671.26</v>
      </c>
      <c r="E100" s="54">
        <v>12542</v>
      </c>
    </row>
    <row r="101" spans="2:5" x14ac:dyDescent="0.25">
      <c r="B101" s="46">
        <v>2015</v>
      </c>
      <c r="C101" s="48">
        <v>8908736.6699999999</v>
      </c>
      <c r="D101" s="47">
        <v>2174188.19</v>
      </c>
      <c r="E101" s="54">
        <v>14413</v>
      </c>
    </row>
    <row r="102" spans="2:5" x14ac:dyDescent="0.25">
      <c r="B102" s="46">
        <v>2016</v>
      </c>
      <c r="C102" s="48">
        <v>9193008.3000000007</v>
      </c>
      <c r="D102" s="47">
        <v>2370705.11</v>
      </c>
      <c r="E102" s="54">
        <v>15092</v>
      </c>
    </row>
    <row r="103" spans="2:5" x14ac:dyDescent="0.25">
      <c r="B103" s="46">
        <v>2017</v>
      </c>
      <c r="C103" s="48">
        <v>9776264.7799999993</v>
      </c>
      <c r="D103" s="47">
        <v>2567222.04</v>
      </c>
      <c r="E103" s="54">
        <v>15397</v>
      </c>
    </row>
    <row r="104" spans="2:5" x14ac:dyDescent="0.25">
      <c r="B104" s="46">
        <v>2018</v>
      </c>
      <c r="C104" s="48">
        <v>10539984.59</v>
      </c>
      <c r="D104" s="47">
        <v>2763738.97</v>
      </c>
      <c r="E104" s="54">
        <v>16087</v>
      </c>
    </row>
    <row r="105" spans="2:5" x14ac:dyDescent="0.25">
      <c r="B105" s="46">
        <v>2019</v>
      </c>
      <c r="C105" s="48">
        <v>11517283.460000001</v>
      </c>
      <c r="D105" s="47">
        <v>2960255.9</v>
      </c>
      <c r="E105" s="54">
        <v>16843</v>
      </c>
    </row>
    <row r="106" spans="2:5" x14ac:dyDescent="0.25">
      <c r="B106" s="46">
        <v>2020</v>
      </c>
      <c r="C106" s="48">
        <v>11872014.630000001</v>
      </c>
      <c r="D106" s="47">
        <v>3839394.42</v>
      </c>
      <c r="E106" s="54">
        <v>17841</v>
      </c>
    </row>
    <row r="107" spans="2:5" x14ac:dyDescent="0.25">
      <c r="B107" s="46">
        <v>2021</v>
      </c>
      <c r="C107" s="48">
        <v>13479555.33</v>
      </c>
      <c r="D107" s="55">
        <v>4868342.13</v>
      </c>
      <c r="E107" s="54">
        <v>18029</v>
      </c>
    </row>
    <row r="108" spans="2:5" ht="15.75" thickBot="1" x14ac:dyDescent="0.3">
      <c r="B108" s="56">
        <v>2022</v>
      </c>
      <c r="C108" s="58">
        <v>14145570.35</v>
      </c>
      <c r="D108" s="57">
        <v>5306169.8550000004</v>
      </c>
      <c r="E108" s="64">
        <v>18714</v>
      </c>
    </row>
    <row r="110" spans="2:5" ht="15.75" thickBot="1" x14ac:dyDescent="0.3"/>
    <row r="111" spans="2:5" ht="18.75" thickBot="1" x14ac:dyDescent="0.4">
      <c r="B111" s="125" t="s">
        <v>189</v>
      </c>
      <c r="C111" s="126" t="s">
        <v>187</v>
      </c>
      <c r="D111" s="127" t="s">
        <v>241</v>
      </c>
    </row>
    <row r="112" spans="2:5" x14ac:dyDescent="0.25">
      <c r="B112" s="216">
        <f t="array" ref="B112:D116">LINEST(C84:C108,D84:E108,1,1)</f>
        <v>513.34876607751551</v>
      </c>
      <c r="C112" s="218">
        <v>0.76738600511673072</v>
      </c>
      <c r="D112" s="217">
        <v>309492.36475039553</v>
      </c>
    </row>
    <row r="113" spans="1:25" x14ac:dyDescent="0.25">
      <c r="B113" s="121">
        <v>46.499092596534858</v>
      </c>
      <c r="C113" s="85">
        <v>0.18577002656041502</v>
      </c>
      <c r="D113" s="143">
        <v>201135.65773990611</v>
      </c>
    </row>
    <row r="114" spans="1:25" x14ac:dyDescent="0.25">
      <c r="B114" s="121">
        <v>0.98921838136269691</v>
      </c>
      <c r="C114" s="85">
        <v>450886.09373824124</v>
      </c>
      <c r="D114" s="143" t="e">
        <v>#N/A</v>
      </c>
    </row>
    <row r="115" spans="1:25" x14ac:dyDescent="0.25">
      <c r="B115" s="121">
        <v>1009.2549700600044</v>
      </c>
      <c r="C115" s="85">
        <v>22</v>
      </c>
      <c r="D115" s="143" t="e">
        <v>#N/A</v>
      </c>
    </row>
    <row r="116" spans="1:25" ht="15.75" thickBot="1" x14ac:dyDescent="0.3">
      <c r="B116" s="122">
        <v>410359577848497.69</v>
      </c>
      <c r="C116" s="113">
        <v>4472561929583.6621</v>
      </c>
      <c r="D116" s="144" t="e">
        <v>#N/A</v>
      </c>
    </row>
    <row r="119" spans="1:25" x14ac:dyDescent="0.25">
      <c r="A119" t="s">
        <v>248</v>
      </c>
    </row>
    <row r="120" spans="1:25" ht="26.25" x14ac:dyDescent="0.45">
      <c r="B120" s="220" t="s">
        <v>255</v>
      </c>
      <c r="C120" s="221"/>
      <c r="D120" s="221"/>
      <c r="E120" s="221"/>
      <c r="F120" s="221"/>
    </row>
    <row r="121" spans="1:25" ht="26.25" x14ac:dyDescent="0.45">
      <c r="B121" s="220" t="s">
        <v>260</v>
      </c>
      <c r="C121" s="221"/>
      <c r="D121" s="221"/>
      <c r="E121" s="221"/>
      <c r="F121" s="221"/>
    </row>
    <row r="122" spans="1:25" ht="26.25" x14ac:dyDescent="0.45">
      <c r="B122" s="220" t="s">
        <v>261</v>
      </c>
      <c r="C122" s="221"/>
      <c r="D122" s="221"/>
      <c r="E122" s="221"/>
      <c r="F122" s="221"/>
    </row>
    <row r="124" spans="1:25" x14ac:dyDescent="0.25">
      <c r="A124" t="s">
        <v>282</v>
      </c>
    </row>
    <row r="125" spans="1:25" x14ac:dyDescent="0.25">
      <c r="A125" s="146" t="s">
        <v>262</v>
      </c>
      <c r="B125">
        <v>9769851.7349999994</v>
      </c>
    </row>
    <row r="126" spans="1:25" x14ac:dyDescent="0.25">
      <c r="A126" s="146" t="s">
        <v>263</v>
      </c>
      <c r="B126">
        <v>5624540.0463000005</v>
      </c>
      <c r="C126">
        <v>42.42</v>
      </c>
    </row>
    <row r="127" spans="1:25" x14ac:dyDescent="0.25">
      <c r="A127" s="146" t="s">
        <v>264</v>
      </c>
      <c r="B127">
        <v>5624540.0463000005</v>
      </c>
      <c r="C127">
        <v>19649.7</v>
      </c>
    </row>
    <row r="128" spans="1:25" ht="15.75" thickBot="1" x14ac:dyDescent="0.3">
      <c r="A128" s="243"/>
      <c r="B128" s="243"/>
      <c r="C128" s="243"/>
      <c r="D128" s="243"/>
      <c r="E128" s="243"/>
      <c r="F128" s="243"/>
      <c r="G128" s="243"/>
      <c r="H128" s="243"/>
      <c r="I128" s="243"/>
      <c r="J128" s="243"/>
      <c r="K128" s="243"/>
      <c r="L128" s="243"/>
      <c r="M128" s="243"/>
      <c r="N128" s="243"/>
      <c r="O128" s="243"/>
      <c r="P128" s="243"/>
      <c r="Q128" s="243"/>
      <c r="R128" s="243"/>
      <c r="S128" s="243"/>
      <c r="T128" s="243"/>
      <c r="U128" s="243"/>
      <c r="V128" s="243"/>
      <c r="W128" s="243"/>
      <c r="X128" s="243"/>
      <c r="Y128" s="243"/>
    </row>
    <row r="129" spans="2:32" ht="18.75" thickBot="1" x14ac:dyDescent="0.3">
      <c r="B129" s="225"/>
      <c r="C129" s="228"/>
      <c r="D129" s="36" t="s">
        <v>84</v>
      </c>
    </row>
    <row r="130" spans="2:32" ht="15.75" x14ac:dyDescent="0.25">
      <c r="B130" s="226"/>
      <c r="C130" s="229">
        <v>1</v>
      </c>
      <c r="D130" s="45">
        <v>228548.4</v>
      </c>
    </row>
    <row r="131" spans="2:32" ht="16.5" thickBot="1" x14ac:dyDescent="0.3">
      <c r="B131" s="226"/>
      <c r="C131" s="229">
        <v>1</v>
      </c>
      <c r="D131" s="54">
        <v>488395.1</v>
      </c>
    </row>
    <row r="132" spans="2:32" ht="15.75" x14ac:dyDescent="0.25">
      <c r="B132" s="226"/>
      <c r="C132" s="229">
        <v>1</v>
      </c>
      <c r="D132" s="54">
        <v>748241.8</v>
      </c>
      <c r="H132" s="129">
        <f t="array" ref="H132:AF133">TRANSPOSE(C130:D154)</f>
        <v>1</v>
      </c>
      <c r="I132" s="130">
        <v>1</v>
      </c>
      <c r="J132" s="130">
        <v>1</v>
      </c>
      <c r="K132" s="130">
        <v>1</v>
      </c>
      <c r="L132" s="130">
        <v>1</v>
      </c>
      <c r="M132" s="130">
        <v>1</v>
      </c>
      <c r="N132" s="130">
        <v>1</v>
      </c>
      <c r="O132" s="130">
        <v>1</v>
      </c>
      <c r="P132" s="130">
        <v>1</v>
      </c>
      <c r="Q132" s="130">
        <v>1</v>
      </c>
      <c r="R132" s="130">
        <v>1</v>
      </c>
      <c r="S132" s="130">
        <v>1</v>
      </c>
      <c r="T132" s="130">
        <v>1</v>
      </c>
      <c r="U132" s="130">
        <v>1</v>
      </c>
      <c r="V132" s="130">
        <v>1</v>
      </c>
      <c r="W132" s="130">
        <v>1</v>
      </c>
      <c r="X132" s="130">
        <v>1</v>
      </c>
      <c r="Y132" s="130">
        <v>1</v>
      </c>
      <c r="Z132" s="130">
        <v>1</v>
      </c>
      <c r="AA132" s="130">
        <v>1</v>
      </c>
      <c r="AB132" s="130">
        <v>1</v>
      </c>
      <c r="AC132" s="130">
        <v>1</v>
      </c>
      <c r="AD132" s="130">
        <v>1</v>
      </c>
      <c r="AE132" s="130">
        <v>1</v>
      </c>
      <c r="AF132" s="131">
        <v>1</v>
      </c>
    </row>
    <row r="133" spans="2:32" ht="18" thickBot="1" x14ac:dyDescent="0.3">
      <c r="B133" s="226"/>
      <c r="C133" s="229">
        <v>1</v>
      </c>
      <c r="D133" s="54">
        <v>1008088.5</v>
      </c>
      <c r="G133" s="146" t="s">
        <v>266</v>
      </c>
      <c r="H133" s="137">
        <v>228548.4</v>
      </c>
      <c r="I133" s="138">
        <v>488395.1</v>
      </c>
      <c r="J133" s="138">
        <v>748241.8</v>
      </c>
      <c r="K133" s="138">
        <v>1008088.5</v>
      </c>
      <c r="L133" s="138">
        <v>1267935.2</v>
      </c>
      <c r="M133" s="138">
        <v>1563568.7</v>
      </c>
      <c r="N133" s="138">
        <v>2115067.5</v>
      </c>
      <c r="O133" s="138">
        <v>3055059.5</v>
      </c>
      <c r="P133" s="138">
        <v>3930286.9</v>
      </c>
      <c r="Q133" s="138">
        <v>4853244.4000000004</v>
      </c>
      <c r="R133" s="138">
        <v>5883726.5</v>
      </c>
      <c r="S133" s="138">
        <v>6165342.4699999997</v>
      </c>
      <c r="T133" s="138">
        <v>6411756.4400000004</v>
      </c>
      <c r="U133" s="138">
        <v>6658170.4100000001</v>
      </c>
      <c r="V133" s="138">
        <v>6904584.3799999999</v>
      </c>
      <c r="W133" s="138">
        <v>7150998.3600000003</v>
      </c>
      <c r="X133" s="138">
        <v>7643826.2999999998</v>
      </c>
      <c r="Y133" s="138">
        <v>7851425.5999999996</v>
      </c>
      <c r="Z133" s="138">
        <v>8059024.9000000004</v>
      </c>
      <c r="AA133" s="138">
        <v>8266624.2000000002</v>
      </c>
      <c r="AB133" s="138">
        <v>8474223.5</v>
      </c>
      <c r="AC133" s="138">
        <v>8681822.8000000007</v>
      </c>
      <c r="AD133" s="138">
        <v>8889422.0999999996</v>
      </c>
      <c r="AE133" s="138">
        <v>9097021.4000000004</v>
      </c>
      <c r="AF133" s="139">
        <v>9304620.6999999993</v>
      </c>
    </row>
    <row r="134" spans="2:32" ht="15.75" x14ac:dyDescent="0.25">
      <c r="B134" s="226"/>
      <c r="C134" s="229">
        <v>1</v>
      </c>
      <c r="D134" s="54">
        <v>1267935.2</v>
      </c>
    </row>
    <row r="135" spans="2:32" x14ac:dyDescent="0.25">
      <c r="B135" s="227" t="s">
        <v>265</v>
      </c>
      <c r="C135" s="229">
        <v>1</v>
      </c>
      <c r="D135" s="54">
        <v>1563568.7</v>
      </c>
    </row>
    <row r="136" spans="2:32" ht="16.5" thickBot="1" x14ac:dyDescent="0.3">
      <c r="B136" s="226"/>
      <c r="C136" s="229">
        <v>1</v>
      </c>
      <c r="D136" s="54">
        <v>2115067.5</v>
      </c>
    </row>
    <row r="137" spans="2:32" ht="15.75" x14ac:dyDescent="0.25">
      <c r="B137" s="226"/>
      <c r="C137" s="229">
        <v>1</v>
      </c>
      <c r="D137" s="54">
        <v>3055059.5</v>
      </c>
      <c r="H137" s="129">
        <f t="array" ref="H137:I138">MMULT(H132:AF133,C130:D154)</f>
        <v>25</v>
      </c>
      <c r="I137" s="131">
        <v>134701026.06</v>
      </c>
    </row>
    <row r="138" spans="2:32" ht="18" thickBot="1" x14ac:dyDescent="0.3">
      <c r="B138" s="226"/>
      <c r="C138" s="229">
        <v>1</v>
      </c>
      <c r="D138" s="54">
        <v>3930286.9</v>
      </c>
      <c r="G138" s="146" t="s">
        <v>267</v>
      </c>
      <c r="H138" s="137">
        <v>134701026.06</v>
      </c>
      <c r="I138" s="139">
        <v>964506940183635.62</v>
      </c>
    </row>
    <row r="139" spans="2:32" ht="15.75" x14ac:dyDescent="0.25">
      <c r="B139" s="226"/>
      <c r="C139" s="229">
        <v>1</v>
      </c>
      <c r="D139" s="54">
        <v>4853244.4000000004</v>
      </c>
    </row>
    <row r="140" spans="2:32" ht="16.5" thickBot="1" x14ac:dyDescent="0.3">
      <c r="B140" s="226"/>
      <c r="C140" s="229">
        <v>1</v>
      </c>
      <c r="D140" s="54">
        <v>5883726.5</v>
      </c>
    </row>
    <row r="141" spans="2:32" ht="15.75" x14ac:dyDescent="0.25">
      <c r="B141" s="226"/>
      <c r="C141" s="229">
        <v>1</v>
      </c>
      <c r="D141" s="54">
        <v>6165342.4699999997</v>
      </c>
      <c r="H141" s="123">
        <f t="array" ref="H141:I142">MINVERSE(H137:I138)</f>
        <v>0.16160477783308155</v>
      </c>
      <c r="I141" s="188">
        <v>-2.2569385956071908E-8</v>
      </c>
    </row>
    <row r="142" spans="2:32" ht="18" thickBot="1" x14ac:dyDescent="0.3">
      <c r="B142" s="226"/>
      <c r="C142" s="229">
        <v>1</v>
      </c>
      <c r="D142" s="54">
        <v>6411756.4400000004</v>
      </c>
      <c r="G142" s="146" t="s">
        <v>268</v>
      </c>
      <c r="H142" s="122">
        <v>-2.2569385956071904E-8</v>
      </c>
      <c r="I142" s="144">
        <v>4.1887925089039049E-15</v>
      </c>
    </row>
    <row r="143" spans="2:32" ht="15.75" x14ac:dyDescent="0.25">
      <c r="B143" s="226"/>
      <c r="C143" s="229">
        <v>1</v>
      </c>
      <c r="D143" s="54">
        <v>6658170.4100000001</v>
      </c>
    </row>
    <row r="144" spans="2:32" x14ac:dyDescent="0.25">
      <c r="C144" s="229">
        <v>1</v>
      </c>
      <c r="D144" s="54">
        <v>6904584.3799999999</v>
      </c>
    </row>
    <row r="145" spans="2:12" ht="15.75" thickBot="1" x14ac:dyDescent="0.3">
      <c r="C145" s="229">
        <v>1</v>
      </c>
      <c r="D145" s="54">
        <v>7150998.3600000003</v>
      </c>
    </row>
    <row r="146" spans="2:12" ht="19.5" thickBot="1" x14ac:dyDescent="0.4">
      <c r="C146" s="229">
        <v>1</v>
      </c>
      <c r="D146" s="54">
        <v>7643826.2999999998</v>
      </c>
      <c r="G146" s="146" t="s">
        <v>269</v>
      </c>
      <c r="H146" s="128">
        <v>1</v>
      </c>
      <c r="J146" s="146" t="s">
        <v>270</v>
      </c>
      <c r="K146" s="125">
        <f t="array" ref="K146:L146">TRANSPOSE(H146:H147)</f>
        <v>1</v>
      </c>
      <c r="L146" s="127">
        <v>9769851.7349999994</v>
      </c>
    </row>
    <row r="147" spans="2:12" ht="15.75" thickBot="1" x14ac:dyDescent="0.3">
      <c r="C147" s="229">
        <v>1</v>
      </c>
      <c r="D147" s="54">
        <v>7851425.5999999996</v>
      </c>
      <c r="H147" s="136">
        <f>B125</f>
        <v>9769851.7349999994</v>
      </c>
    </row>
    <row r="148" spans="2:12" x14ac:dyDescent="0.25">
      <c r="C148" s="229">
        <v>1</v>
      </c>
      <c r="D148" s="54">
        <v>8059024.9000000004</v>
      </c>
    </row>
    <row r="149" spans="2:12" x14ac:dyDescent="0.25">
      <c r="C149" s="229">
        <v>1</v>
      </c>
      <c r="D149" s="54">
        <v>8266624.2000000002</v>
      </c>
    </row>
    <row r="150" spans="2:12" x14ac:dyDescent="0.25">
      <c r="C150" s="229">
        <v>1</v>
      </c>
      <c r="D150" s="54">
        <v>8474223.5</v>
      </c>
    </row>
    <row r="151" spans="2:12" x14ac:dyDescent="0.25">
      <c r="C151" s="229">
        <v>1</v>
      </c>
      <c r="D151" s="54">
        <v>8681822.8000000007</v>
      </c>
    </row>
    <row r="152" spans="2:12" ht="15.75" thickBot="1" x14ac:dyDescent="0.3">
      <c r="C152" s="229">
        <v>1</v>
      </c>
      <c r="D152" s="54">
        <v>8889422.0999999996</v>
      </c>
    </row>
    <row r="153" spans="2:12" ht="19.5" thickBot="1" x14ac:dyDescent="0.4">
      <c r="C153" s="229">
        <v>1</v>
      </c>
      <c r="D153" s="192">
        <v>9097021.4000000004</v>
      </c>
      <c r="G153" s="146" t="s">
        <v>271</v>
      </c>
      <c r="H153" s="125">
        <f t="array" ref="H153:I153">MMULT(K146:L146,H141:I142)</f>
        <v>-5.889477670773216E-2</v>
      </c>
      <c r="I153" s="127">
        <v>1.8354495804597906E-8</v>
      </c>
    </row>
    <row r="154" spans="2:12" ht="15.75" thickBot="1" x14ac:dyDescent="0.3">
      <c r="C154" s="230">
        <v>1</v>
      </c>
      <c r="D154" s="64">
        <v>9304620.6999999993</v>
      </c>
    </row>
    <row r="156" spans="2:12" ht="19.5" thickBot="1" x14ac:dyDescent="0.4">
      <c r="G156" s="146" t="s">
        <v>272</v>
      </c>
      <c r="H156">
        <f>MMULT(H153:I153,H146:H147)</f>
        <v>0.12042592597386889</v>
      </c>
    </row>
    <row r="157" spans="2:12" ht="15.75" thickBot="1" x14ac:dyDescent="0.3">
      <c r="B157" s="233" t="s">
        <v>51</v>
      </c>
      <c r="C157" s="232">
        <f>АД_Регр_1_без_х2!B7</f>
        <v>794534.40011044638</v>
      </c>
    </row>
    <row r="158" spans="2:12" ht="18.75" thickBot="1" x14ac:dyDescent="0.4">
      <c r="B158" s="237" t="s">
        <v>273</v>
      </c>
      <c r="C158" s="231">
        <f>TINV(0.05,25-1-1)</f>
        <v>2.0686576104190491</v>
      </c>
      <c r="D158" s="239"/>
      <c r="E158" s="239"/>
      <c r="F158" s="239"/>
      <c r="G158" s="239"/>
    </row>
    <row r="159" spans="2:12" ht="18.75" thickBot="1" x14ac:dyDescent="0.4">
      <c r="B159" s="237" t="s">
        <v>276</v>
      </c>
      <c r="C159" s="250">
        <f>C162+B162*B125</f>
        <v>3342439.375286445</v>
      </c>
      <c r="D159" s="239"/>
      <c r="E159" s="239"/>
      <c r="F159" s="239"/>
      <c r="G159" s="239"/>
      <c r="H159">
        <f>C157*C158*SQRT(1+H156)</f>
        <v>1739774.2360800991</v>
      </c>
    </row>
    <row r="160" spans="2:12" ht="15.75" thickBot="1" x14ac:dyDescent="0.3"/>
    <row r="161" spans="1:32" ht="18.75" thickBot="1" x14ac:dyDescent="0.4">
      <c r="B161" s="237" t="s">
        <v>175</v>
      </c>
      <c r="C161" s="127" t="s">
        <v>215</v>
      </c>
    </row>
    <row r="162" spans="1:32" ht="15.75" thickBot="1" x14ac:dyDescent="0.3">
      <c r="B162" s="238">
        <f>B38</f>
        <v>0.40078420102727136</v>
      </c>
      <c r="C162" s="236">
        <f>C38</f>
        <v>-573162.84648043034</v>
      </c>
    </row>
    <row r="164" spans="1:32" ht="18" x14ac:dyDescent="0.35">
      <c r="D164" t="s">
        <v>274</v>
      </c>
      <c r="F164" s="224">
        <f>C159-H159*C158</f>
        <v>-256557.83859163942</v>
      </c>
      <c r="G164" s="247" t="s">
        <v>280</v>
      </c>
      <c r="H164" s="248">
        <f>C159+H159*C158</f>
        <v>6941436.589164529</v>
      </c>
    </row>
    <row r="166" spans="1:32" x14ac:dyDescent="0.25">
      <c r="A166" s="243"/>
      <c r="B166" s="243"/>
      <c r="C166" s="243"/>
      <c r="D166" s="243"/>
      <c r="E166" s="243"/>
      <c r="F166" s="243"/>
      <c r="G166" s="243"/>
      <c r="H166" s="243"/>
      <c r="I166" s="243"/>
      <c r="J166" s="243"/>
      <c r="K166" s="243"/>
      <c r="L166" s="243"/>
      <c r="M166" s="243"/>
      <c r="N166" s="243"/>
      <c r="O166" s="243"/>
      <c r="P166" s="243"/>
      <c r="Q166" s="243"/>
      <c r="R166" s="243"/>
      <c r="S166" s="243"/>
      <c r="T166" s="243"/>
      <c r="U166" s="243"/>
      <c r="V166" s="243"/>
      <c r="W166" s="243"/>
      <c r="X166" s="243"/>
      <c r="Y166" s="243"/>
    </row>
    <row r="167" spans="1:32" ht="15.75" thickBot="1" x14ac:dyDescent="0.3"/>
    <row r="168" spans="1:32" ht="18.75" thickBot="1" x14ac:dyDescent="0.3">
      <c r="C168" s="228"/>
      <c r="D168" s="32" t="s">
        <v>81</v>
      </c>
      <c r="E168" s="36" t="s">
        <v>88</v>
      </c>
    </row>
    <row r="169" spans="1:32" x14ac:dyDescent="0.25">
      <c r="C169" s="229">
        <v>1</v>
      </c>
      <c r="D169" s="38">
        <v>87211.83</v>
      </c>
      <c r="E169" s="190">
        <v>33.799999999999997</v>
      </c>
    </row>
    <row r="170" spans="1:32" ht="15.75" thickBot="1" x14ac:dyDescent="0.3">
      <c r="C170" s="229">
        <v>1</v>
      </c>
      <c r="D170" s="47">
        <v>119302.33</v>
      </c>
      <c r="E170" s="76">
        <v>35.200000000000003</v>
      </c>
    </row>
    <row r="171" spans="1:32" x14ac:dyDescent="0.25">
      <c r="C171" s="229">
        <v>1</v>
      </c>
      <c r="D171" s="47">
        <v>156215</v>
      </c>
      <c r="E171" s="76">
        <v>32.4</v>
      </c>
      <c r="H171" s="129">
        <f t="array" ref="H171:AF173">TRANSPOSE(C169:E193)</f>
        <v>1</v>
      </c>
      <c r="I171" s="130">
        <v>1</v>
      </c>
      <c r="J171" s="130">
        <v>1</v>
      </c>
      <c r="K171" s="130">
        <v>1</v>
      </c>
      <c r="L171" s="130">
        <v>1</v>
      </c>
      <c r="M171" s="130">
        <v>1</v>
      </c>
      <c r="N171" s="130">
        <v>1</v>
      </c>
      <c r="O171" s="130">
        <v>1</v>
      </c>
      <c r="P171" s="130">
        <v>1</v>
      </c>
      <c r="Q171" s="130">
        <v>1</v>
      </c>
      <c r="R171" s="130">
        <v>1</v>
      </c>
      <c r="S171" s="130">
        <v>1</v>
      </c>
      <c r="T171" s="130">
        <v>1</v>
      </c>
      <c r="U171" s="130">
        <v>1</v>
      </c>
      <c r="V171" s="130">
        <v>1</v>
      </c>
      <c r="W171" s="130">
        <v>1</v>
      </c>
      <c r="X171" s="130">
        <v>1</v>
      </c>
      <c r="Y171" s="130">
        <v>1</v>
      </c>
      <c r="Z171" s="130">
        <v>1</v>
      </c>
      <c r="AA171" s="130">
        <v>1</v>
      </c>
      <c r="AB171" s="130">
        <v>1</v>
      </c>
      <c r="AC171" s="130">
        <v>1</v>
      </c>
      <c r="AD171" s="130">
        <v>1</v>
      </c>
      <c r="AE171" s="130">
        <v>1</v>
      </c>
      <c r="AF171" s="131">
        <v>1</v>
      </c>
    </row>
    <row r="172" spans="1:32" ht="17.25" x14ac:dyDescent="0.25">
      <c r="C172" s="229">
        <v>1</v>
      </c>
      <c r="D172" s="47">
        <v>173839</v>
      </c>
      <c r="E172" s="76">
        <v>30.4</v>
      </c>
      <c r="G172" s="146" t="s">
        <v>266</v>
      </c>
      <c r="H172" s="133">
        <v>87211.83</v>
      </c>
      <c r="I172" s="134">
        <v>119302.33</v>
      </c>
      <c r="J172" s="134">
        <v>156215</v>
      </c>
      <c r="K172" s="134">
        <v>173839</v>
      </c>
      <c r="L172" s="134">
        <v>220396</v>
      </c>
      <c r="M172" s="134">
        <v>269588</v>
      </c>
      <c r="N172" s="134">
        <v>358531</v>
      </c>
      <c r="O172" s="134">
        <v>456025</v>
      </c>
      <c r="P172" s="134">
        <v>590162</v>
      </c>
      <c r="Q172" s="134">
        <v>775682</v>
      </c>
      <c r="R172" s="134">
        <v>962468</v>
      </c>
      <c r="S172" s="134">
        <v>742422</v>
      </c>
      <c r="T172" s="134">
        <v>1163529.7</v>
      </c>
      <c r="U172" s="134">
        <v>1388120.48</v>
      </c>
      <c r="V172" s="134">
        <v>1584637.4</v>
      </c>
      <c r="W172" s="134">
        <v>1781154.33</v>
      </c>
      <c r="X172" s="134">
        <v>1977671.26</v>
      </c>
      <c r="Y172" s="134">
        <v>2174188.19</v>
      </c>
      <c r="Z172" s="134">
        <v>2370705.11</v>
      </c>
      <c r="AA172" s="134">
        <v>2567222.04</v>
      </c>
      <c r="AB172" s="134">
        <v>2763738.97</v>
      </c>
      <c r="AC172" s="134">
        <v>2960255.9</v>
      </c>
      <c r="AD172" s="134">
        <v>3839394.42</v>
      </c>
      <c r="AE172" s="134">
        <v>4868342.13</v>
      </c>
      <c r="AF172" s="135">
        <v>5306169.8550000004</v>
      </c>
    </row>
    <row r="173" spans="1:32" ht="15.75" thickBot="1" x14ac:dyDescent="0.3">
      <c r="C173" s="229">
        <v>1</v>
      </c>
      <c r="D173" s="47">
        <v>220396</v>
      </c>
      <c r="E173" s="76">
        <v>35.1</v>
      </c>
      <c r="H173" s="137">
        <v>33.799999999999997</v>
      </c>
      <c r="I173" s="138">
        <v>35.200000000000003</v>
      </c>
      <c r="J173" s="138">
        <v>32.4</v>
      </c>
      <c r="K173" s="138">
        <v>30.4</v>
      </c>
      <c r="L173" s="138">
        <v>35.1</v>
      </c>
      <c r="M173" s="138">
        <v>33</v>
      </c>
      <c r="N173" s="138">
        <v>36.4</v>
      </c>
      <c r="O173" s="138">
        <v>39.799999999999997</v>
      </c>
      <c r="P173" s="138">
        <v>47</v>
      </c>
      <c r="Q173" s="138">
        <v>38.4</v>
      </c>
      <c r="R173" s="138">
        <v>36.1</v>
      </c>
      <c r="S173" s="138">
        <v>35.9</v>
      </c>
      <c r="T173" s="138">
        <v>42</v>
      </c>
      <c r="U173" s="138">
        <v>42.4</v>
      </c>
      <c r="V173" s="138">
        <v>43</v>
      </c>
      <c r="W173" s="138">
        <v>44.6</v>
      </c>
      <c r="X173" s="138">
        <v>46.7</v>
      </c>
      <c r="Y173" s="138">
        <v>42.4</v>
      </c>
      <c r="Z173" s="138">
        <v>41.9</v>
      </c>
      <c r="AA173" s="138">
        <v>47.3</v>
      </c>
      <c r="AB173" s="138">
        <v>46.6</v>
      </c>
      <c r="AC173" s="138">
        <v>37.799999999999997</v>
      </c>
      <c r="AD173" s="138">
        <v>39</v>
      </c>
      <c r="AE173" s="138">
        <v>40.5</v>
      </c>
      <c r="AF173" s="139">
        <v>42</v>
      </c>
    </row>
    <row r="174" spans="1:32" x14ac:dyDescent="0.25">
      <c r="C174" s="229">
        <v>1</v>
      </c>
      <c r="D174" s="47">
        <v>269588</v>
      </c>
      <c r="E174" s="76">
        <v>33</v>
      </c>
    </row>
    <row r="175" spans="1:32" ht="15.75" thickBot="1" x14ac:dyDescent="0.3">
      <c r="C175" s="229">
        <v>1</v>
      </c>
      <c r="D175" s="47">
        <v>358531</v>
      </c>
      <c r="E175" s="76">
        <v>36.4</v>
      </c>
    </row>
    <row r="176" spans="1:32" x14ac:dyDescent="0.25">
      <c r="C176" s="229">
        <v>1</v>
      </c>
      <c r="D176" s="47">
        <v>456025</v>
      </c>
      <c r="E176" s="76">
        <v>39.799999999999997</v>
      </c>
      <c r="H176" s="129">
        <f t="array" ref="H176:J178">MMULT(H171:AF173,C169:E193)</f>
        <v>25</v>
      </c>
      <c r="I176" s="130">
        <v>39656971.944999993</v>
      </c>
      <c r="J176" s="131">
        <v>989.69999999999993</v>
      </c>
    </row>
    <row r="177" spans="2:13" ht="17.25" x14ac:dyDescent="0.25">
      <c r="C177" s="229">
        <v>1</v>
      </c>
      <c r="D177" s="47">
        <v>590162</v>
      </c>
      <c r="E177" s="76">
        <v>47</v>
      </c>
      <c r="G177" s="146" t="s">
        <v>267</v>
      </c>
      <c r="H177" s="133">
        <v>39656971.944999993</v>
      </c>
      <c r="I177" s="134">
        <v>115773653377897.03</v>
      </c>
      <c r="J177" s="135">
        <v>1655307450.2159998</v>
      </c>
    </row>
    <row r="178" spans="2:13" ht="15.75" thickBot="1" x14ac:dyDescent="0.3">
      <c r="C178" s="229">
        <v>1</v>
      </c>
      <c r="D178" s="47">
        <v>775682</v>
      </c>
      <c r="E178" s="76">
        <v>38.4</v>
      </c>
      <c r="H178" s="137">
        <v>989.69999999999993</v>
      </c>
      <c r="I178" s="138">
        <v>1655307450.2159998</v>
      </c>
      <c r="J178" s="139">
        <v>39758.109999999993</v>
      </c>
    </row>
    <row r="179" spans="2:13" ht="15.75" thickBot="1" x14ac:dyDescent="0.3">
      <c r="C179" s="229">
        <v>1</v>
      </c>
      <c r="D179" s="47">
        <v>962468</v>
      </c>
      <c r="E179" s="76">
        <v>36.1</v>
      </c>
    </row>
    <row r="180" spans="2:13" x14ac:dyDescent="0.25">
      <c r="C180" s="229">
        <v>1</v>
      </c>
      <c r="D180" s="47">
        <v>742422</v>
      </c>
      <c r="E180" s="76">
        <v>35.9</v>
      </c>
      <c r="H180" s="129">
        <f t="array" ref="H180:J182">MINVERSE(H176:J178)</f>
        <v>3.2032945708845149</v>
      </c>
      <c r="I180" s="130">
        <v>1.0587356655750172E-7</v>
      </c>
      <c r="J180" s="131">
        <v>-8.4147710751541704E-2</v>
      </c>
    </row>
    <row r="181" spans="2:13" ht="17.25" x14ac:dyDescent="0.25">
      <c r="C181" s="229">
        <v>1</v>
      </c>
      <c r="D181" s="47">
        <v>1163529.7</v>
      </c>
      <c r="E181" s="76">
        <v>42</v>
      </c>
      <c r="G181" s="146" t="s">
        <v>268</v>
      </c>
      <c r="H181" s="133">
        <v>1.0587356655750217E-7</v>
      </c>
      <c r="I181" s="134">
        <v>2.4841341502778513E-14</v>
      </c>
      <c r="J181" s="135">
        <v>-3.6697701798417767E-9</v>
      </c>
    </row>
    <row r="182" spans="2:13" ht="15.75" thickBot="1" x14ac:dyDescent="0.3">
      <c r="C182" s="229">
        <v>1</v>
      </c>
      <c r="D182" s="47">
        <v>1388120.48</v>
      </c>
      <c r="E182" s="76">
        <v>42.4</v>
      </c>
      <c r="H182" s="137">
        <v>-8.4147710751541704E-2</v>
      </c>
      <c r="I182" s="138">
        <v>-3.6697701798417643E-9</v>
      </c>
      <c r="J182" s="139">
        <v>2.2726328603163842E-3</v>
      </c>
    </row>
    <row r="183" spans="2:13" ht="15.75" thickBot="1" x14ac:dyDescent="0.3">
      <c r="B183" s="227" t="s">
        <v>265</v>
      </c>
      <c r="C183" s="229">
        <v>1</v>
      </c>
      <c r="D183" s="47">
        <v>1584637.4</v>
      </c>
      <c r="E183" s="76">
        <v>43</v>
      </c>
    </row>
    <row r="184" spans="2:13" ht="15.75" thickBot="1" x14ac:dyDescent="0.3">
      <c r="C184" s="229">
        <v>1</v>
      </c>
      <c r="D184" s="47">
        <v>1781154.33</v>
      </c>
      <c r="E184" s="76">
        <v>44.6</v>
      </c>
      <c r="H184" s="128">
        <v>1</v>
      </c>
    </row>
    <row r="185" spans="2:13" ht="19.5" thickBot="1" x14ac:dyDescent="0.4">
      <c r="C185" s="229">
        <v>1</v>
      </c>
      <c r="D185" s="47">
        <v>1977671.26</v>
      </c>
      <c r="E185" s="76">
        <v>46.7</v>
      </c>
      <c r="G185" s="146" t="s">
        <v>269</v>
      </c>
      <c r="H185" s="132">
        <f>B126</f>
        <v>5624540.0463000005</v>
      </c>
      <c r="J185" s="146" t="s">
        <v>270</v>
      </c>
      <c r="K185" s="125">
        <f t="array" ref="K185:M185">TRANSPOSE(H184:H186)</f>
        <v>1</v>
      </c>
      <c r="L185" s="126">
        <v>5624540.0463000005</v>
      </c>
      <c r="M185" s="127">
        <v>42.42</v>
      </c>
    </row>
    <row r="186" spans="2:13" ht="15.75" thickBot="1" x14ac:dyDescent="0.3">
      <c r="C186" s="229">
        <v>1</v>
      </c>
      <c r="D186" s="47">
        <v>2174188.19</v>
      </c>
      <c r="E186" s="76">
        <v>42.4</v>
      </c>
      <c r="H186" s="136">
        <f>C126</f>
        <v>42.42</v>
      </c>
    </row>
    <row r="187" spans="2:13" x14ac:dyDescent="0.25">
      <c r="C187" s="229">
        <v>1</v>
      </c>
      <c r="D187" s="47">
        <v>2370705.11</v>
      </c>
      <c r="E187" s="76">
        <v>41.9</v>
      </c>
    </row>
    <row r="188" spans="2:13" x14ac:dyDescent="0.25">
      <c r="C188" s="229">
        <v>1</v>
      </c>
      <c r="D188" s="47">
        <v>2567222.04</v>
      </c>
      <c r="E188" s="76">
        <v>47.3</v>
      </c>
    </row>
    <row r="189" spans="2:13" x14ac:dyDescent="0.25">
      <c r="C189" s="229">
        <v>1</v>
      </c>
      <c r="D189" s="47">
        <v>2763738.97</v>
      </c>
      <c r="E189" s="76">
        <v>46.6</v>
      </c>
    </row>
    <row r="190" spans="2:13" x14ac:dyDescent="0.25">
      <c r="C190" s="229">
        <v>1</v>
      </c>
      <c r="D190" s="47">
        <v>2960255.9</v>
      </c>
      <c r="E190" s="76">
        <v>37.799999999999997</v>
      </c>
    </row>
    <row r="191" spans="2:13" ht="15.75" thickBot="1" x14ac:dyDescent="0.3">
      <c r="C191" s="229">
        <v>1</v>
      </c>
      <c r="D191" s="47">
        <v>3839394.42</v>
      </c>
      <c r="E191" s="54">
        <v>39</v>
      </c>
    </row>
    <row r="192" spans="2:13" ht="19.5" thickBot="1" x14ac:dyDescent="0.4">
      <c r="C192" s="229">
        <v>1</v>
      </c>
      <c r="D192" s="55">
        <v>4868342.13</v>
      </c>
      <c r="E192" s="76">
        <v>40.5</v>
      </c>
      <c r="G192" s="146" t="s">
        <v>271</v>
      </c>
      <c r="H192" s="125">
        <f t="array" ref="H192:J192">MMULT(K185:M185,H180:J182)</f>
        <v>0.22923879575139505</v>
      </c>
      <c r="I192" s="126">
        <v>8.9923035614806052E-8</v>
      </c>
      <c r="J192" s="127">
        <v>-8.3833941541583135E-3</v>
      </c>
    </row>
    <row r="193" spans="1:23" ht="15.75" thickBot="1" x14ac:dyDescent="0.3">
      <c r="C193" s="230">
        <v>1</v>
      </c>
      <c r="D193" s="57">
        <v>5306169.8550000004</v>
      </c>
      <c r="E193" s="64">
        <v>42</v>
      </c>
    </row>
    <row r="195" spans="1:23" ht="19.5" thickBot="1" x14ac:dyDescent="0.4">
      <c r="G195" s="146" t="s">
        <v>272</v>
      </c>
      <c r="H195">
        <f>MMULT(H192:J192,H184:H186)</f>
        <v>0.3793909306323372</v>
      </c>
    </row>
    <row r="196" spans="1:23" ht="15.75" thickBot="1" x14ac:dyDescent="0.3">
      <c r="B196" s="233" t="s">
        <v>51</v>
      </c>
      <c r="C196" s="241">
        <f>АД_Регр_Р_2_без_x8x3x4x7x6x9_2!B7</f>
        <v>1408244.0631172704</v>
      </c>
    </row>
    <row r="197" spans="1:23" ht="18.75" thickBot="1" x14ac:dyDescent="0.4">
      <c r="B197" s="237" t="s">
        <v>273</v>
      </c>
      <c r="C197" s="124">
        <f>TINV(0.05,25-2-1)</f>
        <v>2.0738730679040258</v>
      </c>
      <c r="D197" s="239"/>
      <c r="E197" s="239"/>
      <c r="F197" s="239"/>
      <c r="G197" s="239"/>
    </row>
    <row r="198" spans="1:23" ht="18.75" thickBot="1" x14ac:dyDescent="0.4">
      <c r="B198" s="237" t="s">
        <v>275</v>
      </c>
      <c r="C198" s="249">
        <f>D201+C201*B126+B201*C126</f>
        <v>27840520.438655794</v>
      </c>
      <c r="D198" s="239"/>
      <c r="E198" s="239"/>
      <c r="F198" s="239"/>
      <c r="G198" s="239"/>
      <c r="H198">
        <f>C196*C197*SQRT(1+H195)</f>
        <v>3430076.3242773875</v>
      </c>
    </row>
    <row r="199" spans="1:23" ht="15.75" thickBot="1" x14ac:dyDescent="0.3">
      <c r="D199" s="239"/>
      <c r="E199" s="239"/>
      <c r="F199" s="239"/>
      <c r="G199" s="239"/>
    </row>
    <row r="200" spans="1:23" ht="18.75" thickBot="1" x14ac:dyDescent="0.4">
      <c r="B200" s="125" t="s">
        <v>181</v>
      </c>
      <c r="C200" s="126" t="s">
        <v>178</v>
      </c>
      <c r="D200" s="127" t="s">
        <v>228</v>
      </c>
    </row>
    <row r="201" spans="1:23" ht="15.75" thickBot="1" x14ac:dyDescent="0.3">
      <c r="B201" s="251">
        <f t="shared" ref="B201:D201" si="0">B75</f>
        <v>256287.19838815293</v>
      </c>
      <c r="C201" s="252">
        <f t="shared" si="0"/>
        <v>4.2978298573163558</v>
      </c>
      <c r="D201" s="253">
        <f t="shared" si="0"/>
        <v>-7204498.6616293164</v>
      </c>
    </row>
    <row r="202" spans="1:23" ht="18" x14ac:dyDescent="0.35">
      <c r="E202" t="s">
        <v>274</v>
      </c>
      <c r="G202" s="224">
        <f>C198-H198*C197</f>
        <v>20726977.528881684</v>
      </c>
      <c r="H202" s="247" t="s">
        <v>279</v>
      </c>
      <c r="I202" s="248">
        <f>C198+H198*C197</f>
        <v>34954063.348429903</v>
      </c>
    </row>
    <row r="204" spans="1:23" x14ac:dyDescent="0.25">
      <c r="A204" s="243"/>
      <c r="B204" s="243"/>
      <c r="C204" s="243"/>
      <c r="D204" s="243"/>
      <c r="E204" s="243"/>
      <c r="F204" s="243"/>
      <c r="G204" s="243"/>
      <c r="H204" s="243"/>
      <c r="I204" s="243"/>
      <c r="J204" s="243"/>
      <c r="K204" s="243"/>
      <c r="L204" s="243"/>
      <c r="M204" s="243"/>
      <c r="N204" s="243"/>
      <c r="O204" s="243"/>
      <c r="P204" s="243"/>
      <c r="Q204" s="243"/>
      <c r="R204" s="243"/>
      <c r="S204" s="243"/>
      <c r="T204" s="243"/>
      <c r="U204" s="243"/>
      <c r="V204" s="243"/>
      <c r="W204" s="243"/>
    </row>
    <row r="205" spans="1:23" ht="15.75" thickBot="1" x14ac:dyDescent="0.3"/>
    <row r="206" spans="1:23" ht="18.75" thickBot="1" x14ac:dyDescent="0.3">
      <c r="C206" s="228"/>
      <c r="D206" s="32" t="s">
        <v>81</v>
      </c>
      <c r="E206" s="36" t="s">
        <v>94</v>
      </c>
    </row>
    <row r="207" spans="1:23" x14ac:dyDescent="0.25">
      <c r="C207" s="229">
        <v>1</v>
      </c>
      <c r="D207" s="38">
        <v>87211.83</v>
      </c>
      <c r="E207" s="45">
        <v>1393.3</v>
      </c>
    </row>
    <row r="208" spans="1:23" ht="15.75" thickBot="1" x14ac:dyDescent="0.3">
      <c r="C208" s="229">
        <v>1</v>
      </c>
      <c r="D208" s="47">
        <v>119302.33</v>
      </c>
      <c r="E208" s="54">
        <v>1807.8</v>
      </c>
    </row>
    <row r="209" spans="2:32" x14ac:dyDescent="0.25">
      <c r="C209" s="229">
        <v>1</v>
      </c>
      <c r="D209" s="47">
        <v>156215</v>
      </c>
      <c r="E209" s="54">
        <v>2185</v>
      </c>
      <c r="H209" s="129">
        <f t="array" ref="H209:AF211">TRANSPOSE(C207:E231)</f>
        <v>1</v>
      </c>
      <c r="I209" s="130">
        <v>1</v>
      </c>
      <c r="J209" s="130">
        <v>1</v>
      </c>
      <c r="K209" s="130">
        <v>1</v>
      </c>
      <c r="L209" s="130">
        <v>1</v>
      </c>
      <c r="M209" s="130">
        <v>1</v>
      </c>
      <c r="N209" s="130">
        <v>1</v>
      </c>
      <c r="O209" s="130">
        <v>1</v>
      </c>
      <c r="P209" s="130">
        <v>1</v>
      </c>
      <c r="Q209" s="130">
        <v>1</v>
      </c>
      <c r="R209" s="130">
        <v>1</v>
      </c>
      <c r="S209" s="130">
        <v>1</v>
      </c>
      <c r="T209" s="130">
        <v>1</v>
      </c>
      <c r="U209" s="130">
        <v>1</v>
      </c>
      <c r="V209" s="130">
        <v>1</v>
      </c>
      <c r="W209" s="130">
        <v>1</v>
      </c>
      <c r="X209" s="130">
        <v>1</v>
      </c>
      <c r="Y209" s="130">
        <v>1</v>
      </c>
      <c r="Z209" s="130">
        <v>1</v>
      </c>
      <c r="AA209" s="130">
        <v>1</v>
      </c>
      <c r="AB209" s="130">
        <v>1</v>
      </c>
      <c r="AC209" s="130">
        <v>1</v>
      </c>
      <c r="AD209" s="130">
        <v>1</v>
      </c>
      <c r="AE209" s="130">
        <v>1</v>
      </c>
      <c r="AF209" s="131">
        <v>1</v>
      </c>
    </row>
    <row r="210" spans="2:32" ht="17.25" x14ac:dyDescent="0.25">
      <c r="C210" s="229">
        <v>1</v>
      </c>
      <c r="D210" s="47">
        <v>173839</v>
      </c>
      <c r="E210" s="54">
        <v>2385.2600000000002</v>
      </c>
      <c r="G210" s="146" t="s">
        <v>266</v>
      </c>
      <c r="H210" s="133">
        <v>87211.83</v>
      </c>
      <c r="I210" s="134">
        <v>119302.33</v>
      </c>
      <c r="J210" s="134">
        <v>156215</v>
      </c>
      <c r="K210" s="134">
        <v>173839</v>
      </c>
      <c r="L210" s="134">
        <v>220396</v>
      </c>
      <c r="M210" s="134">
        <v>269588</v>
      </c>
      <c r="N210" s="134">
        <v>358531</v>
      </c>
      <c r="O210" s="134">
        <v>456025</v>
      </c>
      <c r="P210" s="134">
        <v>590162</v>
      </c>
      <c r="Q210" s="134">
        <v>775682</v>
      </c>
      <c r="R210" s="134">
        <v>962468</v>
      </c>
      <c r="S210" s="134">
        <v>742422</v>
      </c>
      <c r="T210" s="134">
        <v>1163529.7</v>
      </c>
      <c r="U210" s="134">
        <v>1388120.48</v>
      </c>
      <c r="V210" s="134">
        <v>1584637.4</v>
      </c>
      <c r="W210" s="134">
        <v>1781154.33</v>
      </c>
      <c r="X210" s="134">
        <v>1977671.26</v>
      </c>
      <c r="Y210" s="134">
        <v>2174188.19</v>
      </c>
      <c r="Z210" s="134">
        <v>2370705.11</v>
      </c>
      <c r="AA210" s="134">
        <v>2567222.04</v>
      </c>
      <c r="AB210" s="134">
        <v>2763738.97</v>
      </c>
      <c r="AC210" s="134">
        <v>2960255.9</v>
      </c>
      <c r="AD210" s="134">
        <v>3839394.42</v>
      </c>
      <c r="AE210" s="134">
        <v>4868342.13</v>
      </c>
      <c r="AF210" s="135">
        <v>5306169.8550000004</v>
      </c>
    </row>
    <row r="211" spans="2:32" ht="15.75" thickBot="1" x14ac:dyDescent="0.3">
      <c r="C211" s="229">
        <v>1</v>
      </c>
      <c r="D211" s="47">
        <v>220396</v>
      </c>
      <c r="E211" s="54">
        <v>2918.55</v>
      </c>
      <c r="H211" s="137">
        <v>1393.3</v>
      </c>
      <c r="I211" s="138">
        <v>1807.8</v>
      </c>
      <c r="J211" s="138">
        <v>2185</v>
      </c>
      <c r="K211" s="138">
        <v>2385.2600000000002</v>
      </c>
      <c r="L211" s="138">
        <v>2918.55</v>
      </c>
      <c r="M211" s="138">
        <v>3208.02</v>
      </c>
      <c r="N211" s="138">
        <v>3703.57</v>
      </c>
      <c r="O211" s="138">
        <v>4171.8</v>
      </c>
      <c r="P211" s="138">
        <v>5121</v>
      </c>
      <c r="Q211" s="138">
        <v>5855</v>
      </c>
      <c r="R211" s="138">
        <v>6648</v>
      </c>
      <c r="S211" s="138">
        <v>7406</v>
      </c>
      <c r="T211" s="138">
        <v>8656</v>
      </c>
      <c r="U211" s="138">
        <v>9128</v>
      </c>
      <c r="V211" s="138">
        <v>9747</v>
      </c>
      <c r="W211" s="138">
        <v>10965</v>
      </c>
      <c r="X211" s="138">
        <v>12542</v>
      </c>
      <c r="Y211" s="138">
        <v>14413</v>
      </c>
      <c r="Z211" s="138">
        <v>15092</v>
      </c>
      <c r="AA211" s="138">
        <v>15397</v>
      </c>
      <c r="AB211" s="138">
        <v>16087</v>
      </c>
      <c r="AC211" s="138">
        <v>16843</v>
      </c>
      <c r="AD211" s="138">
        <v>17841</v>
      </c>
      <c r="AE211" s="138">
        <v>18029</v>
      </c>
      <c r="AF211" s="139">
        <v>18714</v>
      </c>
    </row>
    <row r="212" spans="2:32" x14ac:dyDescent="0.25">
      <c r="C212" s="229">
        <v>1</v>
      </c>
      <c r="D212" s="47">
        <v>269588</v>
      </c>
      <c r="E212" s="54">
        <v>3208.02</v>
      </c>
    </row>
    <row r="213" spans="2:32" ht="15.75" thickBot="1" x14ac:dyDescent="0.3">
      <c r="C213" s="229">
        <v>1</v>
      </c>
      <c r="D213" s="47">
        <v>358531</v>
      </c>
      <c r="E213" s="54">
        <v>3703.57</v>
      </c>
    </row>
    <row r="214" spans="2:32" x14ac:dyDescent="0.25">
      <c r="C214" s="229">
        <v>1</v>
      </c>
      <c r="D214" s="47">
        <v>456025</v>
      </c>
      <c r="E214" s="54">
        <v>4171.8</v>
      </c>
      <c r="H214" s="129">
        <f t="array" ref="H214:J216">MMULT(H209:AF211,C207:E231)</f>
        <v>25</v>
      </c>
      <c r="I214" s="130">
        <v>39656971.944999993</v>
      </c>
      <c r="J214" s="131">
        <v>230257.3</v>
      </c>
    </row>
    <row r="215" spans="2:32" ht="17.25" x14ac:dyDescent="0.25">
      <c r="C215" s="229">
        <v>1</v>
      </c>
      <c r="D215" s="47">
        <v>590162</v>
      </c>
      <c r="E215" s="54">
        <v>5121</v>
      </c>
      <c r="G215" s="146" t="s">
        <v>267</v>
      </c>
      <c r="H215" s="133">
        <v>39656971.944999993</v>
      </c>
      <c r="I215" s="134">
        <v>115773653377897.03</v>
      </c>
      <c r="J215" s="135">
        <v>564346559579.11304</v>
      </c>
    </row>
    <row r="216" spans="2:32" ht="15.75" thickBot="1" x14ac:dyDescent="0.3">
      <c r="C216" s="229">
        <v>1</v>
      </c>
      <c r="D216" s="47">
        <v>775682</v>
      </c>
      <c r="E216" s="54">
        <v>5855</v>
      </c>
      <c r="H216" s="137">
        <v>230257.3</v>
      </c>
      <c r="I216" s="138">
        <v>564346559579.11304</v>
      </c>
      <c r="J216" s="139">
        <v>2964545690.4054003</v>
      </c>
    </row>
    <row r="217" spans="2:32" ht="15.75" thickBot="1" x14ac:dyDescent="0.3">
      <c r="C217" s="229">
        <v>1</v>
      </c>
      <c r="D217" s="47">
        <v>962468</v>
      </c>
      <c r="E217" s="54">
        <v>6648</v>
      </c>
    </row>
    <row r="218" spans="2:32" x14ac:dyDescent="0.25">
      <c r="C218" s="229">
        <v>1</v>
      </c>
      <c r="D218" s="47">
        <v>742422</v>
      </c>
      <c r="E218" s="54">
        <v>7406</v>
      </c>
      <c r="H218" s="129">
        <f t="array" ref="H218:J220">MINVERSE(H214:J216)</f>
        <v>0.19899605101746967</v>
      </c>
      <c r="I218" s="130">
        <v>9.9621843463237968E-8</v>
      </c>
      <c r="J218" s="131">
        <v>-3.4420632599998141E-5</v>
      </c>
    </row>
    <row r="219" spans="2:32" ht="17.25" x14ac:dyDescent="0.25">
      <c r="C219" s="229">
        <v>1</v>
      </c>
      <c r="D219" s="47">
        <v>1163529.7</v>
      </c>
      <c r="E219" s="54">
        <v>8656</v>
      </c>
      <c r="G219" s="146" t="s">
        <v>268</v>
      </c>
      <c r="H219" s="133">
        <v>9.9621843463237849E-8</v>
      </c>
      <c r="I219" s="134">
        <v>1.6975305716389122E-13</v>
      </c>
      <c r="J219" s="135">
        <v>-4.005275104028129E-11</v>
      </c>
    </row>
    <row r="220" spans="2:32" ht="15.75" thickBot="1" x14ac:dyDescent="0.3">
      <c r="C220" s="229">
        <v>1</v>
      </c>
      <c r="D220" s="47">
        <v>1388120.48</v>
      </c>
      <c r="E220" s="54">
        <v>9128</v>
      </c>
      <c r="H220" s="137">
        <v>-3.4420632599998121E-5</v>
      </c>
      <c r="I220" s="138">
        <v>-4.0052751040281297E-11</v>
      </c>
      <c r="J220" s="139">
        <v>1.0635435399114199E-8</v>
      </c>
    </row>
    <row r="221" spans="2:32" ht="15.75" thickBot="1" x14ac:dyDescent="0.3">
      <c r="B221" s="227" t="s">
        <v>265</v>
      </c>
      <c r="C221" s="229">
        <v>1</v>
      </c>
      <c r="D221" s="47">
        <v>1584637.4</v>
      </c>
      <c r="E221" s="54">
        <v>9747</v>
      </c>
    </row>
    <row r="222" spans="2:32" x14ac:dyDescent="0.25">
      <c r="C222" s="229">
        <v>1</v>
      </c>
      <c r="D222" s="47">
        <v>1781154.33</v>
      </c>
      <c r="E222" s="54">
        <v>10965</v>
      </c>
      <c r="H222" s="128">
        <v>1</v>
      </c>
    </row>
    <row r="223" spans="2:32" ht="18.75" x14ac:dyDescent="0.35">
      <c r="C223" s="229">
        <v>1</v>
      </c>
      <c r="D223" s="47">
        <v>1977671.26</v>
      </c>
      <c r="E223" s="54">
        <v>12542</v>
      </c>
      <c r="G223" s="146" t="s">
        <v>269</v>
      </c>
      <c r="H223" s="132">
        <f>B127</f>
        <v>5624540.0463000005</v>
      </c>
      <c r="J223" s="146" t="s">
        <v>270</v>
      </c>
      <c r="K223">
        <f t="array" ref="K223:M223">TRANSPOSE(H222:H224)</f>
        <v>1</v>
      </c>
      <c r="L223">
        <v>5624540.0463000005</v>
      </c>
      <c r="M223">
        <v>19649.7</v>
      </c>
    </row>
    <row r="224" spans="2:32" ht="15.75" thickBot="1" x14ac:dyDescent="0.3">
      <c r="C224" s="229">
        <v>1</v>
      </c>
      <c r="D224" s="47">
        <v>2174188.19</v>
      </c>
      <c r="E224" s="54">
        <v>14413</v>
      </c>
      <c r="H224" s="136">
        <f>C127</f>
        <v>19649.7</v>
      </c>
    </row>
    <row r="225" spans="2:10" x14ac:dyDescent="0.25">
      <c r="C225" s="229">
        <v>1</v>
      </c>
      <c r="D225" s="47">
        <v>2370705.11</v>
      </c>
      <c r="E225" s="54">
        <v>15092</v>
      </c>
    </row>
    <row r="226" spans="2:10" x14ac:dyDescent="0.25">
      <c r="C226" s="229">
        <v>1</v>
      </c>
      <c r="D226" s="47">
        <v>2567222.04</v>
      </c>
      <c r="E226" s="54">
        <v>15397</v>
      </c>
    </row>
    <row r="227" spans="2:10" x14ac:dyDescent="0.25">
      <c r="C227" s="229">
        <v>1</v>
      </c>
      <c r="D227" s="47">
        <v>2763738.97</v>
      </c>
      <c r="E227" s="54">
        <v>16087</v>
      </c>
    </row>
    <row r="228" spans="2:10" x14ac:dyDescent="0.25">
      <c r="C228" s="229">
        <v>1</v>
      </c>
      <c r="D228" s="47">
        <v>2960255.9</v>
      </c>
      <c r="E228" s="54">
        <v>16843</v>
      </c>
    </row>
    <row r="229" spans="2:10" x14ac:dyDescent="0.25">
      <c r="C229" s="229">
        <v>1</v>
      </c>
      <c r="D229" s="47">
        <v>3839394.42</v>
      </c>
      <c r="E229" s="54">
        <v>17841</v>
      </c>
    </row>
    <row r="230" spans="2:10" ht="18.75" x14ac:dyDescent="0.35">
      <c r="C230" s="229">
        <v>1</v>
      </c>
      <c r="D230" s="55">
        <v>4868342.13</v>
      </c>
      <c r="E230" s="54">
        <v>18029</v>
      </c>
      <c r="G230" s="146" t="s">
        <v>271</v>
      </c>
      <c r="H230">
        <f t="array" ref="H230:J230">MMULT(K223:M223,H218:J220)</f>
        <v>8.2967994662497713E-2</v>
      </c>
      <c r="I230">
        <v>2.6738016934718179E-7</v>
      </c>
      <c r="J230">
        <v>-5.0715819828569999E-5</v>
      </c>
    </row>
    <row r="231" spans="2:10" ht="15.75" thickBot="1" x14ac:dyDescent="0.3">
      <c r="C231" s="230">
        <v>1</v>
      </c>
      <c r="D231" s="57">
        <v>5306169.8550000004</v>
      </c>
      <c r="E231" s="64">
        <v>18714</v>
      </c>
    </row>
    <row r="233" spans="2:10" ht="19.5" thickBot="1" x14ac:dyDescent="0.4">
      <c r="G233" s="146" t="s">
        <v>272</v>
      </c>
      <c r="H233">
        <f>MMULT(H230:J230,H222:H224)</f>
        <v>0.59030781985674552</v>
      </c>
    </row>
    <row r="234" spans="2:10" ht="15.75" thickBot="1" x14ac:dyDescent="0.3">
      <c r="B234" s="233" t="s">
        <v>51</v>
      </c>
      <c r="C234" s="241">
        <f>'АД_Регр_Р_3_без y2'!B7</f>
        <v>450886.09373824124</v>
      </c>
      <c r="D234" s="239"/>
      <c r="E234" s="239"/>
      <c r="F234" s="239"/>
      <c r="G234" s="239"/>
    </row>
    <row r="235" spans="2:10" ht="18.75" thickBot="1" x14ac:dyDescent="0.4">
      <c r="B235" s="237" t="s">
        <v>273</v>
      </c>
      <c r="C235" s="124">
        <f>TINV(0.05,25-2-1)</f>
        <v>2.0738730679040258</v>
      </c>
      <c r="D235" s="239"/>
      <c r="E235" s="239"/>
      <c r="F235" s="239"/>
      <c r="G235" s="239"/>
      <c r="H235">
        <f>C234*C235*SQRT(1+H233)</f>
        <v>1179205.8089708819</v>
      </c>
    </row>
    <row r="236" spans="2:10" ht="18.75" thickBot="1" x14ac:dyDescent="0.4">
      <c r="B236" s="237" t="s">
        <v>277</v>
      </c>
      <c r="C236" s="249">
        <f>D239+C239*B127+B239*C127</f>
        <v>14712834.930292981</v>
      </c>
      <c r="D236" s="239"/>
      <c r="E236" s="239"/>
      <c r="F236" s="239"/>
      <c r="G236" s="239"/>
    </row>
    <row r="237" spans="2:10" ht="15.75" thickBot="1" x14ac:dyDescent="0.3"/>
    <row r="238" spans="2:10" ht="18.75" thickBot="1" x14ac:dyDescent="0.4">
      <c r="B238" s="125" t="s">
        <v>189</v>
      </c>
      <c r="C238" s="126" t="s">
        <v>187</v>
      </c>
      <c r="D238" s="127" t="s">
        <v>241</v>
      </c>
    </row>
    <row r="239" spans="2:10" ht="15.75" thickBot="1" x14ac:dyDescent="0.3">
      <c r="B239" s="254">
        <f t="shared" ref="B239:D239" si="1">B112</f>
        <v>513.34876607751551</v>
      </c>
      <c r="C239" s="255">
        <f t="shared" si="1"/>
        <v>0.76738600511673072</v>
      </c>
      <c r="D239" s="256">
        <f t="shared" si="1"/>
        <v>309492.36475039553</v>
      </c>
    </row>
    <row r="240" spans="2:10" ht="18" x14ac:dyDescent="0.35">
      <c r="E240" t="s">
        <v>274</v>
      </c>
      <c r="G240" s="224">
        <f>C236-H235*C235</f>
        <v>12267311.761552289</v>
      </c>
      <c r="H240" s="247" t="s">
        <v>281</v>
      </c>
      <c r="I240" s="248">
        <f>C236+H235*C235</f>
        <v>17158358.099033672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39937" r:id="rId3">
          <objectPr defaultSize="0" autoPict="0" r:id="rId4">
            <anchor moveWithCells="1" sizeWithCells="1">
              <from>
                <xdr:col>3</xdr:col>
                <xdr:colOff>733425</xdr:colOff>
                <xdr:row>157</xdr:row>
                <xdr:rowOff>19050</xdr:rowOff>
              </from>
              <to>
                <xdr:col>6</xdr:col>
                <xdr:colOff>733425</xdr:colOff>
                <xdr:row>158</xdr:row>
                <xdr:rowOff>219075</xdr:rowOff>
              </to>
            </anchor>
          </objectPr>
        </oleObject>
      </mc:Choice>
      <mc:Fallback>
        <oleObject progId="Equation.DSMT4" shapeId="39937" r:id="rId3"/>
      </mc:Fallback>
    </mc:AlternateContent>
    <mc:AlternateContent xmlns:mc="http://schemas.openxmlformats.org/markup-compatibility/2006">
      <mc:Choice Requires="x14">
        <oleObject progId="Equation.DSMT4" shapeId="39938" r:id="rId5">
          <objectPr defaultSize="0" autoPict="0" r:id="rId4">
            <anchor moveWithCells="1" sizeWithCells="1">
              <from>
                <xdr:col>3</xdr:col>
                <xdr:colOff>942975</xdr:colOff>
                <xdr:row>195</xdr:row>
                <xdr:rowOff>171450</xdr:rowOff>
              </from>
              <to>
                <xdr:col>6</xdr:col>
                <xdr:colOff>942975</xdr:colOff>
                <xdr:row>198</xdr:row>
                <xdr:rowOff>133350</xdr:rowOff>
              </to>
            </anchor>
          </objectPr>
        </oleObject>
      </mc:Choice>
      <mc:Fallback>
        <oleObject progId="Equation.DSMT4" shapeId="39938" r:id="rId5"/>
      </mc:Fallback>
    </mc:AlternateContent>
    <mc:AlternateContent xmlns:mc="http://schemas.openxmlformats.org/markup-compatibility/2006">
      <mc:Choice Requires="x14">
        <oleObject progId="Equation.DSMT4" shapeId="39939" r:id="rId6">
          <objectPr defaultSize="0" autoPict="0" r:id="rId4">
            <anchor moveWithCells="1" sizeWithCells="1">
              <from>
                <xdr:col>3</xdr:col>
                <xdr:colOff>942975</xdr:colOff>
                <xdr:row>233</xdr:row>
                <xdr:rowOff>57150</xdr:rowOff>
              </from>
              <to>
                <xdr:col>6</xdr:col>
                <xdr:colOff>942975</xdr:colOff>
                <xdr:row>236</xdr:row>
                <xdr:rowOff>19050</xdr:rowOff>
              </to>
            </anchor>
          </objectPr>
        </oleObject>
      </mc:Choice>
      <mc:Fallback>
        <oleObject progId="Equation.DSMT4" shapeId="39939" r:id="rId6"/>
      </mc:Fallback>
    </mc:AlternateContent>
  </oleObjec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5:AO54"/>
  <sheetViews>
    <sheetView topLeftCell="A4" workbookViewId="0">
      <selection activeCell="J42" sqref="J42"/>
    </sheetView>
  </sheetViews>
  <sheetFormatPr defaultRowHeight="15" x14ac:dyDescent="0.25"/>
  <cols>
    <col min="1" max="1" width="5" bestFit="1" customWidth="1"/>
    <col min="2" max="2" width="14.28515625" bestFit="1" customWidth="1"/>
    <col min="3" max="4" width="15.28515625" bestFit="1" customWidth="1"/>
    <col min="5" max="5" width="14.28515625" bestFit="1" customWidth="1"/>
    <col min="6" max="6" width="12.7109375" bestFit="1" customWidth="1"/>
    <col min="7" max="7" width="10.7109375" bestFit="1" customWidth="1"/>
    <col min="8" max="8" width="15.28515625" bestFit="1" customWidth="1"/>
    <col min="9" max="9" width="8.28515625" bestFit="1" customWidth="1"/>
    <col min="10" max="13" width="12.7109375" bestFit="1" customWidth="1"/>
    <col min="14" max="14" width="15.28515625" bestFit="1" customWidth="1"/>
    <col min="15" max="15" width="11.7109375" bestFit="1" customWidth="1"/>
    <col min="17" max="17" width="9.85546875" customWidth="1"/>
    <col min="18" max="19" width="12" bestFit="1" customWidth="1"/>
    <col min="20" max="20" width="9.42578125" bestFit="1" customWidth="1"/>
    <col min="22" max="22" width="6.5703125" customWidth="1"/>
    <col min="23" max="23" width="11.42578125" bestFit="1" customWidth="1"/>
    <col min="24" max="24" width="10.42578125" bestFit="1" customWidth="1"/>
    <col min="25" max="25" width="8.42578125" bestFit="1" customWidth="1"/>
    <col min="26" max="26" width="11.42578125" bestFit="1" customWidth="1"/>
    <col min="27" max="27" width="5.42578125" bestFit="1" customWidth="1"/>
    <col min="28" max="28" width="10.42578125" bestFit="1" customWidth="1"/>
    <col min="29" max="31" width="9.42578125" bestFit="1" customWidth="1"/>
    <col min="33" max="33" width="7.85546875" customWidth="1"/>
    <col min="34" max="34" width="8.140625" customWidth="1"/>
    <col min="35" max="37" width="12" bestFit="1" customWidth="1"/>
    <col min="38" max="38" width="8.42578125" bestFit="1" customWidth="1"/>
  </cols>
  <sheetData>
    <row r="5" spans="1:41" x14ac:dyDescent="0.25"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</row>
    <row r="6" spans="1:41" x14ac:dyDescent="0.25"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</row>
    <row r="7" spans="1:41" x14ac:dyDescent="0.25"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</row>
    <row r="8" spans="1:41" ht="15.75" thickBot="1" x14ac:dyDescent="0.3"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</row>
    <row r="9" spans="1:41" ht="18.75" thickBot="1" x14ac:dyDescent="0.3">
      <c r="A9" s="31" t="s">
        <v>28</v>
      </c>
      <c r="B9" s="32" t="s">
        <v>81</v>
      </c>
      <c r="C9" s="33" t="s">
        <v>82</v>
      </c>
      <c r="D9" s="33" t="s">
        <v>83</v>
      </c>
      <c r="E9" s="33" t="s">
        <v>84</v>
      </c>
      <c r="F9" s="34" t="s">
        <v>85</v>
      </c>
      <c r="G9" s="34" t="s">
        <v>86</v>
      </c>
      <c r="H9" s="33" t="s">
        <v>87</v>
      </c>
      <c r="I9" s="33" t="s">
        <v>88</v>
      </c>
      <c r="J9" s="33" t="s">
        <v>89</v>
      </c>
      <c r="K9" s="34" t="s">
        <v>90</v>
      </c>
      <c r="L9" s="34" t="s">
        <v>91</v>
      </c>
      <c r="M9" s="34" t="s">
        <v>92</v>
      </c>
      <c r="N9" s="33" t="s">
        <v>93</v>
      </c>
      <c r="O9" s="36" t="s">
        <v>94</v>
      </c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</row>
    <row r="10" spans="1:41" x14ac:dyDescent="0.25">
      <c r="A10" s="37">
        <v>1998</v>
      </c>
      <c r="B10" s="38">
        <v>87211.83</v>
      </c>
      <c r="C10" s="39">
        <v>328497.90000000002</v>
      </c>
      <c r="D10" s="39">
        <v>638450.6</v>
      </c>
      <c r="E10" s="40">
        <v>228548.4</v>
      </c>
      <c r="F10" s="41">
        <v>803.2</v>
      </c>
      <c r="G10" s="42">
        <v>5780.8727272727274</v>
      </c>
      <c r="H10" s="39">
        <v>1212184</v>
      </c>
      <c r="I10" s="43">
        <v>33.799999999999997</v>
      </c>
      <c r="J10" s="39">
        <v>83359.41</v>
      </c>
      <c r="K10" s="39">
        <v>25719.200000000001</v>
      </c>
      <c r="L10" s="44">
        <v>6171</v>
      </c>
      <c r="M10" s="44">
        <v>6642</v>
      </c>
      <c r="N10" s="39">
        <v>111458</v>
      </c>
      <c r="O10" s="45">
        <v>1393.3</v>
      </c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</row>
    <row r="11" spans="1:41" x14ac:dyDescent="0.25">
      <c r="A11" s="46">
        <v>1999</v>
      </c>
      <c r="B11" s="47">
        <v>119302.33</v>
      </c>
      <c r="C11" s="48">
        <v>695059.8</v>
      </c>
      <c r="D11" s="48">
        <v>789466.92</v>
      </c>
      <c r="E11" s="49">
        <v>488395.1</v>
      </c>
      <c r="F11" s="50">
        <v>787.6</v>
      </c>
      <c r="G11" s="51">
        <v>5823.0090909090904</v>
      </c>
      <c r="H11" s="48">
        <v>1272744</v>
      </c>
      <c r="I11" s="52">
        <v>35.200000000000003</v>
      </c>
      <c r="J11" s="48">
        <v>87820.24</v>
      </c>
      <c r="K11" s="48">
        <v>25262.15</v>
      </c>
      <c r="L11" s="53">
        <v>7260</v>
      </c>
      <c r="M11" s="53">
        <v>7814</v>
      </c>
      <c r="N11" s="48">
        <v>185861</v>
      </c>
      <c r="O11" s="54">
        <v>1807.8</v>
      </c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</row>
    <row r="12" spans="1:41" x14ac:dyDescent="0.25">
      <c r="A12" s="46">
        <v>2000</v>
      </c>
      <c r="B12" s="47">
        <v>156215</v>
      </c>
      <c r="C12" s="48">
        <v>1159034</v>
      </c>
      <c r="D12" s="48">
        <v>962057</v>
      </c>
      <c r="E12" s="49">
        <v>748241.8</v>
      </c>
      <c r="F12" s="50">
        <v>1472.8</v>
      </c>
      <c r="G12" s="51">
        <v>5865.1454545454544</v>
      </c>
      <c r="H12" s="48">
        <v>1444737</v>
      </c>
      <c r="I12" s="52">
        <v>32.4</v>
      </c>
      <c r="J12" s="48">
        <v>92700.800000000003</v>
      </c>
      <c r="K12" s="48">
        <v>25720.2</v>
      </c>
      <c r="L12" s="53">
        <v>8067</v>
      </c>
      <c r="M12" s="53">
        <v>9194</v>
      </c>
      <c r="N12" s="48">
        <v>309534</v>
      </c>
      <c r="O12" s="54">
        <v>2185</v>
      </c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</row>
    <row r="13" spans="1:41" x14ac:dyDescent="0.25">
      <c r="A13" s="46">
        <v>2001</v>
      </c>
      <c r="B13" s="47">
        <v>173839</v>
      </c>
      <c r="C13" s="48">
        <v>1370182.8</v>
      </c>
      <c r="D13" s="48">
        <v>1393532.2</v>
      </c>
      <c r="E13" s="49">
        <v>1008088.5</v>
      </c>
      <c r="F13" s="50">
        <v>1154.5999999999999</v>
      </c>
      <c r="G13" s="51">
        <v>5907.2818181818184</v>
      </c>
      <c r="H13" s="48">
        <v>1841258</v>
      </c>
      <c r="I13" s="52">
        <v>30.4</v>
      </c>
      <c r="J13" s="48">
        <v>98088.36</v>
      </c>
      <c r="K13" s="48">
        <v>24905.88</v>
      </c>
      <c r="L13" s="53">
        <v>5545</v>
      </c>
      <c r="M13" s="53">
        <v>12637</v>
      </c>
      <c r="N13" s="48">
        <v>418289</v>
      </c>
      <c r="O13" s="54">
        <v>2385.2600000000002</v>
      </c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</row>
    <row r="14" spans="1:41" x14ac:dyDescent="0.25">
      <c r="A14" s="46">
        <v>2002</v>
      </c>
      <c r="B14" s="47">
        <v>220396</v>
      </c>
      <c r="C14" s="48">
        <v>1767476.7</v>
      </c>
      <c r="D14" s="48">
        <v>1771073</v>
      </c>
      <c r="E14" s="49">
        <v>1267935.2</v>
      </c>
      <c r="F14" s="50">
        <v>1508.7</v>
      </c>
      <c r="G14" s="51">
        <v>5961.2363636363643</v>
      </c>
      <c r="H14" s="48">
        <v>2255912</v>
      </c>
      <c r="I14" s="52">
        <v>35.1</v>
      </c>
      <c r="J14" s="48">
        <v>104100.59</v>
      </c>
      <c r="K14" s="48">
        <v>25084.01</v>
      </c>
      <c r="L14" s="53">
        <v>6932</v>
      </c>
      <c r="M14" s="53">
        <v>13817</v>
      </c>
      <c r="N14" s="48">
        <v>589139</v>
      </c>
      <c r="O14" s="54">
        <v>2918.55</v>
      </c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</row>
    <row r="15" spans="1:41" x14ac:dyDescent="0.25">
      <c r="A15" s="46">
        <v>2003</v>
      </c>
      <c r="B15" s="47">
        <v>269588</v>
      </c>
      <c r="C15" s="48">
        <v>2188231.5</v>
      </c>
      <c r="D15" s="48">
        <v>2148613.7999999998</v>
      </c>
      <c r="E15" s="49">
        <v>1563568.7</v>
      </c>
      <c r="F15" s="50">
        <v>2482.9</v>
      </c>
      <c r="G15" s="51">
        <v>5998.1090909090908</v>
      </c>
      <c r="H15" s="48">
        <v>3297504</v>
      </c>
      <c r="I15" s="52">
        <v>33</v>
      </c>
      <c r="J15" s="48">
        <v>110901.59</v>
      </c>
      <c r="K15" s="48">
        <v>25262.15</v>
      </c>
      <c r="L15" s="53">
        <v>8376</v>
      </c>
      <c r="M15" s="53">
        <v>17785</v>
      </c>
      <c r="N15" s="48">
        <v>879313</v>
      </c>
      <c r="O15" s="54">
        <v>3208.02</v>
      </c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</row>
    <row r="16" spans="1:41" x14ac:dyDescent="0.25">
      <c r="A16" s="46">
        <v>2004</v>
      </c>
      <c r="B16" s="47">
        <v>358531</v>
      </c>
      <c r="C16" s="48">
        <v>2853272.4</v>
      </c>
      <c r="D16" s="48">
        <v>2526154.6</v>
      </c>
      <c r="E16" s="49">
        <v>2115067.5</v>
      </c>
      <c r="F16" s="50">
        <v>1857.2</v>
      </c>
      <c r="G16" s="51">
        <v>6037.0181818181818</v>
      </c>
      <c r="H16" s="48">
        <v>3905553</v>
      </c>
      <c r="I16" s="52">
        <v>36.4</v>
      </c>
      <c r="J16" s="48">
        <v>118730.03</v>
      </c>
      <c r="K16" s="48">
        <v>24702.3</v>
      </c>
      <c r="L16" s="53">
        <v>9347</v>
      </c>
      <c r="M16" s="53">
        <v>23988</v>
      </c>
      <c r="N16" s="48">
        <v>1352790</v>
      </c>
      <c r="O16" s="54">
        <v>3703.57</v>
      </c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</row>
    <row r="17" spans="1:41" x14ac:dyDescent="0.25">
      <c r="A17" s="46">
        <v>2005</v>
      </c>
      <c r="B17" s="47">
        <v>456025</v>
      </c>
      <c r="C17" s="48">
        <v>4135154.6</v>
      </c>
      <c r="D17" s="48">
        <v>3119433</v>
      </c>
      <c r="E17" s="49">
        <v>3055059.5</v>
      </c>
      <c r="F17" s="50">
        <v>2060.4</v>
      </c>
      <c r="G17" s="51">
        <v>6062.090909090909</v>
      </c>
      <c r="H17" s="48">
        <v>5346984</v>
      </c>
      <c r="I17" s="52">
        <v>39.799999999999997</v>
      </c>
      <c r="J17" s="48">
        <v>127952.55</v>
      </c>
      <c r="K17" s="48">
        <v>28811</v>
      </c>
      <c r="L17" s="53">
        <v>9940</v>
      </c>
      <c r="M17" s="53">
        <v>32088</v>
      </c>
      <c r="N17" s="48">
        <v>2181920</v>
      </c>
      <c r="O17" s="54">
        <v>4171.8</v>
      </c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</row>
    <row r="18" spans="1:41" x14ac:dyDescent="0.25">
      <c r="A18" s="46">
        <v>2006</v>
      </c>
      <c r="B18" s="47">
        <v>590162</v>
      </c>
      <c r="C18" s="48">
        <v>5260232.8</v>
      </c>
      <c r="D18" s="48">
        <v>3731494</v>
      </c>
      <c r="E18" s="49">
        <v>3930286.9</v>
      </c>
      <c r="F18" s="50">
        <v>4530.7</v>
      </c>
      <c r="G18" s="51">
        <v>6095.181818181818</v>
      </c>
      <c r="H18" s="48">
        <v>6142520</v>
      </c>
      <c r="I18" s="52">
        <v>47</v>
      </c>
      <c r="J18" s="48">
        <v>139175.57999999999</v>
      </c>
      <c r="K18" s="48">
        <v>37211.5</v>
      </c>
      <c r="L18" s="53">
        <v>12515</v>
      </c>
      <c r="M18" s="53">
        <v>47106</v>
      </c>
      <c r="N18" s="48">
        <v>3101710</v>
      </c>
      <c r="O18" s="54">
        <v>5121</v>
      </c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</row>
    <row r="19" spans="1:41" x14ac:dyDescent="0.25">
      <c r="A19" s="46">
        <v>2007</v>
      </c>
      <c r="B19" s="47">
        <v>775682</v>
      </c>
      <c r="C19" s="48">
        <v>6696259.0999999996</v>
      </c>
      <c r="D19" s="48">
        <v>4453175</v>
      </c>
      <c r="E19" s="49">
        <v>4853244.4000000004</v>
      </c>
      <c r="F19" s="50">
        <v>15656</v>
      </c>
      <c r="G19" s="51">
        <v>6174.727272727273</v>
      </c>
      <c r="H19" s="48">
        <v>9506888</v>
      </c>
      <c r="I19" s="52">
        <v>38.4</v>
      </c>
      <c r="J19" s="48">
        <v>153514.47</v>
      </c>
      <c r="K19" s="48">
        <v>50567.9</v>
      </c>
      <c r="L19" s="53">
        <v>124800</v>
      </c>
      <c r="M19" s="53">
        <v>84400</v>
      </c>
      <c r="N19" s="48">
        <v>4236780</v>
      </c>
      <c r="O19" s="54">
        <v>5855</v>
      </c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</row>
    <row r="20" spans="1:41" x14ac:dyDescent="0.25">
      <c r="A20" s="46">
        <v>2008</v>
      </c>
      <c r="B20" s="47">
        <v>962468</v>
      </c>
      <c r="C20" s="48">
        <v>8248652</v>
      </c>
      <c r="D20" s="48">
        <v>4305879</v>
      </c>
      <c r="E20" s="49">
        <v>5883726.5</v>
      </c>
      <c r="F20" s="50">
        <v>8611.9</v>
      </c>
      <c r="G20" s="51">
        <v>6217.909090909091</v>
      </c>
      <c r="H20" s="48">
        <v>14877108</v>
      </c>
      <c r="I20" s="52">
        <v>36.1</v>
      </c>
      <c r="J20" s="48">
        <v>173393.63</v>
      </c>
      <c r="K20" s="48">
        <v>43904.4</v>
      </c>
      <c r="L20" s="53">
        <v>174200</v>
      </c>
      <c r="M20" s="53">
        <v>115500</v>
      </c>
      <c r="N20" s="48">
        <v>4980090</v>
      </c>
      <c r="O20" s="54">
        <v>6648</v>
      </c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</row>
    <row r="21" spans="1:41" x14ac:dyDescent="0.25">
      <c r="A21" s="46">
        <v>2009</v>
      </c>
      <c r="B21" s="47">
        <v>742422</v>
      </c>
      <c r="C21" s="48">
        <v>7126972.4000000004</v>
      </c>
      <c r="D21" s="48">
        <v>5449048</v>
      </c>
      <c r="E21" s="49">
        <v>6165342.4699999997</v>
      </c>
      <c r="F21" s="50">
        <v>5657.4</v>
      </c>
      <c r="G21" s="51">
        <v>6358.6409090909092</v>
      </c>
      <c r="H21" s="48">
        <v>15356818</v>
      </c>
      <c r="I21" s="52">
        <v>35.9</v>
      </c>
      <c r="J21" s="48">
        <v>206021.48</v>
      </c>
      <c r="K21" s="48">
        <v>64746.77</v>
      </c>
      <c r="L21" s="53">
        <v>113200</v>
      </c>
      <c r="M21" s="53">
        <v>70900</v>
      </c>
      <c r="N21" s="48">
        <v>6293522</v>
      </c>
      <c r="O21" s="54">
        <v>7406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</row>
    <row r="22" spans="1:41" x14ac:dyDescent="0.25">
      <c r="A22" s="46">
        <v>2010</v>
      </c>
      <c r="B22" s="47">
        <v>1163529.7</v>
      </c>
      <c r="C22" s="48">
        <v>8375863.7999999998</v>
      </c>
      <c r="D22" s="48">
        <v>6058819</v>
      </c>
      <c r="E22" s="49">
        <v>6411756.4400000004</v>
      </c>
      <c r="F22" s="50">
        <v>3793.5</v>
      </c>
      <c r="G22" s="51">
        <v>6499.3727272727274</v>
      </c>
      <c r="H22" s="48">
        <v>17905142</v>
      </c>
      <c r="I22" s="52">
        <v>42</v>
      </c>
      <c r="J22" s="52">
        <v>194439.24</v>
      </c>
      <c r="K22" s="52">
        <v>64543.19</v>
      </c>
      <c r="L22" s="53">
        <v>143800</v>
      </c>
      <c r="M22" s="53">
        <v>91000</v>
      </c>
      <c r="N22" s="48">
        <v>8319415</v>
      </c>
      <c r="O22" s="54">
        <v>8656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</row>
    <row r="23" spans="1:41" x14ac:dyDescent="0.25">
      <c r="A23" s="46">
        <v>2011</v>
      </c>
      <c r="B23" s="47">
        <v>1388120.48</v>
      </c>
      <c r="C23" s="48">
        <v>9948772.8000000007</v>
      </c>
      <c r="D23" s="48">
        <v>6573744</v>
      </c>
      <c r="E23" s="49">
        <v>6658170.4100000001</v>
      </c>
      <c r="F23" s="50">
        <v>159868</v>
      </c>
      <c r="G23" s="51">
        <v>6536.4363636363641</v>
      </c>
      <c r="H23" s="48">
        <v>20169118</v>
      </c>
      <c r="I23" s="52">
        <v>42.4</v>
      </c>
      <c r="J23" s="52">
        <v>219277.24</v>
      </c>
      <c r="K23" s="52">
        <v>158892.57999999999</v>
      </c>
      <c r="L23" s="53">
        <v>188000</v>
      </c>
      <c r="M23" s="53">
        <v>117100</v>
      </c>
      <c r="N23" s="48">
        <v>10151635</v>
      </c>
      <c r="O23" s="54">
        <v>9128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</row>
    <row r="24" spans="1:41" x14ac:dyDescent="0.25">
      <c r="A24" s="46">
        <v>2012</v>
      </c>
      <c r="B24" s="47">
        <v>1584637.4</v>
      </c>
      <c r="C24" s="48">
        <v>10666870.5</v>
      </c>
      <c r="D24" s="48">
        <v>6998475</v>
      </c>
      <c r="E24" s="49">
        <v>6904584.3799999999</v>
      </c>
      <c r="F24" s="50">
        <v>82607</v>
      </c>
      <c r="G24" s="51">
        <v>6563.4363636363641</v>
      </c>
      <c r="H24" s="48">
        <v>23445895</v>
      </c>
      <c r="I24" s="52">
        <v>43</v>
      </c>
      <c r="J24" s="48">
        <v>245646.11</v>
      </c>
      <c r="K24" s="52">
        <v>494532.21</v>
      </c>
      <c r="L24" s="53">
        <v>199800</v>
      </c>
      <c r="M24" s="53">
        <v>123100</v>
      </c>
      <c r="N24" s="48">
        <v>11994894</v>
      </c>
      <c r="O24" s="54">
        <v>9747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</row>
    <row r="25" spans="1:41" x14ac:dyDescent="0.25">
      <c r="A25" s="46">
        <v>2013</v>
      </c>
      <c r="B25" s="47">
        <v>1781154.33</v>
      </c>
      <c r="C25" s="48">
        <v>11814897.4</v>
      </c>
      <c r="D25" s="48">
        <v>7930101</v>
      </c>
      <c r="E25" s="49">
        <v>7150998.3600000003</v>
      </c>
      <c r="F25" s="50">
        <v>108107</v>
      </c>
      <c r="G25" s="51">
        <v>6561.4909090909086</v>
      </c>
      <c r="H25" s="48">
        <v>26546945</v>
      </c>
      <c r="I25" s="52">
        <v>44.6</v>
      </c>
      <c r="J25" s="48">
        <v>264751.71000000002</v>
      </c>
      <c r="K25" s="52">
        <v>686704.6</v>
      </c>
      <c r="L25" s="53">
        <v>228300</v>
      </c>
      <c r="M25" s="53">
        <v>135100</v>
      </c>
      <c r="N25" s="48">
        <v>14385851</v>
      </c>
      <c r="O25" s="54">
        <v>10965</v>
      </c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</row>
    <row r="26" spans="1:41" x14ac:dyDescent="0.25">
      <c r="A26" s="46">
        <v>2014</v>
      </c>
      <c r="B26" s="47">
        <v>1977671.26</v>
      </c>
      <c r="C26" s="48">
        <v>12779525.699999999</v>
      </c>
      <c r="D26" s="48">
        <v>8089881</v>
      </c>
      <c r="E26" s="49">
        <v>7643826.2999999998</v>
      </c>
      <c r="F26" s="50">
        <v>77801</v>
      </c>
      <c r="G26" s="51">
        <v>6552.7818181818184</v>
      </c>
      <c r="H26" s="48">
        <v>28890410</v>
      </c>
      <c r="I26" s="52">
        <v>46.7</v>
      </c>
      <c r="J26" s="52">
        <v>298248.96999999997</v>
      </c>
      <c r="K26" s="52">
        <v>552039.1</v>
      </c>
      <c r="L26" s="53">
        <v>229030</v>
      </c>
      <c r="M26" s="53">
        <v>125900</v>
      </c>
      <c r="N26" s="48">
        <v>16000367</v>
      </c>
      <c r="O26" s="54">
        <v>12542</v>
      </c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</row>
    <row r="27" spans="1:41" x14ac:dyDescent="0.25">
      <c r="A27" s="46">
        <v>2015</v>
      </c>
      <c r="B27" s="47">
        <v>2174188.19</v>
      </c>
      <c r="C27" s="48">
        <v>13520862.9</v>
      </c>
      <c r="D27" s="48">
        <v>8908736.6699999999</v>
      </c>
      <c r="E27" s="49">
        <v>7851425.5999999996</v>
      </c>
      <c r="F27" s="50">
        <v>66718</v>
      </c>
      <c r="G27" s="51">
        <v>6584.0818181818177</v>
      </c>
      <c r="H27" s="48">
        <v>30078000</v>
      </c>
      <c r="I27" s="52">
        <v>42.4</v>
      </c>
      <c r="J27" s="52">
        <v>322785.09999999998</v>
      </c>
      <c r="K27" s="52">
        <v>851583.36</v>
      </c>
      <c r="L27" s="53">
        <v>149110</v>
      </c>
      <c r="M27" s="53">
        <v>78600</v>
      </c>
      <c r="N27" s="48">
        <v>20162741</v>
      </c>
      <c r="O27" s="54">
        <v>14413</v>
      </c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</row>
    <row r="28" spans="1:41" x14ac:dyDescent="0.25">
      <c r="A28" s="46">
        <v>2016</v>
      </c>
      <c r="B28" s="47">
        <v>2370705.11</v>
      </c>
      <c r="C28" s="48">
        <v>15121534.199999999</v>
      </c>
      <c r="D28" s="48">
        <v>9193008.3000000007</v>
      </c>
      <c r="E28" s="49">
        <v>8059024.9000000004</v>
      </c>
      <c r="F28" s="50">
        <v>65314</v>
      </c>
      <c r="G28" s="51">
        <v>6591.9072727272724</v>
      </c>
      <c r="H28" s="48">
        <v>36338093</v>
      </c>
      <c r="I28" s="52">
        <v>41.9</v>
      </c>
      <c r="J28" s="52">
        <v>330199.09999999998</v>
      </c>
      <c r="K28" s="52">
        <v>910869.11</v>
      </c>
      <c r="L28" s="53">
        <v>118194.6</v>
      </c>
      <c r="M28" s="53">
        <v>76229.7</v>
      </c>
      <c r="N28" s="48">
        <v>20909815</v>
      </c>
      <c r="O28" s="54">
        <v>15092</v>
      </c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</row>
    <row r="29" spans="1:41" x14ac:dyDescent="0.25">
      <c r="A29" s="46">
        <v>2017</v>
      </c>
      <c r="B29" s="47">
        <v>2567222.04</v>
      </c>
      <c r="C29" s="48">
        <v>16538189.5</v>
      </c>
      <c r="D29" s="48">
        <v>9776264.7799999993</v>
      </c>
      <c r="E29" s="49">
        <v>8266624.2000000002</v>
      </c>
      <c r="F29" s="50">
        <v>85326</v>
      </c>
      <c r="G29" s="51">
        <v>6595.5581818181818</v>
      </c>
      <c r="H29" s="48">
        <v>36604923</v>
      </c>
      <c r="I29" s="52">
        <v>47.3</v>
      </c>
      <c r="J29" s="52">
        <v>358214.8</v>
      </c>
      <c r="K29" s="52">
        <v>248998.8</v>
      </c>
      <c r="L29" s="53">
        <v>148623.4</v>
      </c>
      <c r="M29" s="53">
        <v>98641.4</v>
      </c>
      <c r="N29" s="48">
        <v>22718576</v>
      </c>
      <c r="O29" s="54">
        <v>15397</v>
      </c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</row>
    <row r="30" spans="1:41" x14ac:dyDescent="0.25">
      <c r="A30" s="46">
        <v>2018</v>
      </c>
      <c r="B30" s="47">
        <v>2763738.97</v>
      </c>
      <c r="C30" s="48">
        <v>18777726</v>
      </c>
      <c r="D30" s="48">
        <v>10539984.59</v>
      </c>
      <c r="E30" s="49">
        <v>8474223.5</v>
      </c>
      <c r="F30" s="50">
        <v>69873</v>
      </c>
      <c r="G30" s="51">
        <v>6599.21</v>
      </c>
      <c r="H30" s="48">
        <v>40602319</v>
      </c>
      <c r="I30" s="52">
        <v>46.6</v>
      </c>
      <c r="J30" s="52">
        <v>350894.2</v>
      </c>
      <c r="K30" s="52">
        <v>283544.61</v>
      </c>
      <c r="L30" s="53">
        <v>197017.5</v>
      </c>
      <c r="M30" s="53">
        <v>103426.8</v>
      </c>
      <c r="N30" s="48">
        <v>22271453</v>
      </c>
      <c r="O30" s="54">
        <v>16087</v>
      </c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</row>
    <row r="31" spans="1:41" x14ac:dyDescent="0.25">
      <c r="A31" s="46">
        <v>2019</v>
      </c>
      <c r="B31" s="47">
        <v>2960255.9</v>
      </c>
      <c r="C31" s="48">
        <v>19797064.300000001</v>
      </c>
      <c r="D31" s="48">
        <v>11517283.460000001</v>
      </c>
      <c r="E31" s="49">
        <v>8681822.8000000007</v>
      </c>
      <c r="F31" s="50">
        <v>93903</v>
      </c>
      <c r="G31" s="51">
        <v>6602.8618181818174</v>
      </c>
      <c r="H31" s="48">
        <v>61757746</v>
      </c>
      <c r="I31" s="52">
        <v>37.799999999999997</v>
      </c>
      <c r="J31" s="52">
        <v>398462.4</v>
      </c>
      <c r="K31" s="52">
        <v>565805.88</v>
      </c>
      <c r="L31" s="53">
        <v>184295.2</v>
      </c>
      <c r="M31" s="53">
        <v>107348.1</v>
      </c>
      <c r="N31" s="48">
        <v>26580520</v>
      </c>
      <c r="O31" s="54">
        <v>16843</v>
      </c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</row>
    <row r="32" spans="1:41" x14ac:dyDescent="0.25">
      <c r="A32" s="46">
        <v>2020</v>
      </c>
      <c r="B32" s="47">
        <v>3839394.42</v>
      </c>
      <c r="C32" s="48">
        <v>19856674.5</v>
      </c>
      <c r="D32" s="48">
        <v>11872014.630000001</v>
      </c>
      <c r="E32" s="49">
        <v>8889422.0999999996</v>
      </c>
      <c r="F32" s="50">
        <v>126244</v>
      </c>
      <c r="G32" s="51">
        <v>6606.5136363636357</v>
      </c>
      <c r="H32" s="48">
        <v>66739526</v>
      </c>
      <c r="I32" s="48">
        <v>39</v>
      </c>
      <c r="J32" s="52">
        <v>427329.34</v>
      </c>
      <c r="K32" s="52">
        <v>626603.39</v>
      </c>
      <c r="L32" s="53">
        <v>135211</v>
      </c>
      <c r="M32" s="53">
        <v>102899.2</v>
      </c>
      <c r="N32" s="48">
        <v>30364225</v>
      </c>
      <c r="O32" s="54">
        <v>17841</v>
      </c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</row>
    <row r="33" spans="1:41" x14ac:dyDescent="0.25">
      <c r="A33" s="46">
        <v>2021</v>
      </c>
      <c r="B33" s="55">
        <v>4868342.13</v>
      </c>
      <c r="C33" s="48">
        <v>21836984.32</v>
      </c>
      <c r="D33" s="48">
        <v>13479555.33</v>
      </c>
      <c r="E33" s="49">
        <v>9097021.4000000004</v>
      </c>
      <c r="F33" s="50">
        <v>103800</v>
      </c>
      <c r="G33" s="51">
        <v>6610.1654545454548</v>
      </c>
      <c r="H33" s="48">
        <v>71721306</v>
      </c>
      <c r="I33" s="52">
        <v>40.5</v>
      </c>
      <c r="J33" s="52">
        <v>460696.31</v>
      </c>
      <c r="K33" s="52">
        <v>795297</v>
      </c>
      <c r="L33" s="53">
        <v>205600</v>
      </c>
      <c r="M33" s="53">
        <v>129000</v>
      </c>
      <c r="N33" s="48">
        <v>37955281</v>
      </c>
      <c r="O33" s="54">
        <v>18029</v>
      </c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</row>
    <row r="34" spans="1:41" ht="15.75" thickBot="1" x14ac:dyDescent="0.3">
      <c r="A34" s="56">
        <v>2022</v>
      </c>
      <c r="B34" s="57">
        <v>5306169.8550000004</v>
      </c>
      <c r="C34" s="58">
        <v>23109899.859999999</v>
      </c>
      <c r="D34" s="58">
        <v>14145570.35</v>
      </c>
      <c r="E34" s="59">
        <v>9304620.6999999993</v>
      </c>
      <c r="F34" s="60">
        <v>115425</v>
      </c>
      <c r="G34" s="61">
        <v>6613.8172727272731</v>
      </c>
      <c r="H34" s="58">
        <v>76703086</v>
      </c>
      <c r="I34" s="58">
        <v>42</v>
      </c>
      <c r="J34" s="62">
        <v>494063.29</v>
      </c>
      <c r="K34" s="62">
        <v>963990.61</v>
      </c>
      <c r="L34" s="63">
        <v>295500</v>
      </c>
      <c r="M34" s="63">
        <v>133000</v>
      </c>
      <c r="N34" s="58">
        <v>42471959</v>
      </c>
      <c r="O34" s="64">
        <v>18714</v>
      </c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</row>
    <row r="35" spans="1:41" x14ac:dyDescent="0.25"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</row>
    <row r="36" spans="1:41" x14ac:dyDescent="0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</row>
    <row r="37" spans="1:41" x14ac:dyDescent="0.2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</row>
    <row r="38" spans="1:41" x14ac:dyDescent="0.2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</row>
    <row r="39" spans="1:41" x14ac:dyDescent="0.2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</row>
    <row r="40" spans="1:41" x14ac:dyDescent="0.2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</row>
    <row r="41" spans="1:41" x14ac:dyDescent="0.2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</row>
    <row r="42" spans="1:41" x14ac:dyDescent="0.2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</row>
    <row r="43" spans="1:41" x14ac:dyDescent="0.2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</row>
    <row r="44" spans="1:41" x14ac:dyDescent="0.2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</row>
    <row r="45" spans="1:41" x14ac:dyDescent="0.2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</row>
    <row r="46" spans="1:41" x14ac:dyDescent="0.2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</row>
    <row r="47" spans="1:41" x14ac:dyDescent="0.2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</row>
    <row r="48" spans="1:41" x14ac:dyDescent="0.2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</row>
    <row r="49" spans="1:41" x14ac:dyDescent="0.2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</row>
    <row r="50" spans="1:41" x14ac:dyDescent="0.2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</row>
    <row r="51" spans="1:41" x14ac:dyDescent="0.2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</row>
    <row r="52" spans="1:41" x14ac:dyDescent="0.2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</row>
    <row r="53" spans="1:41" x14ac:dyDescent="0.2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</row>
    <row r="54" spans="1:41" x14ac:dyDescent="0.2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-0.249977111117893"/>
  </sheetPr>
  <dimension ref="A1:AG430"/>
  <sheetViews>
    <sheetView tabSelected="1" topLeftCell="A363" workbookViewId="0">
      <selection activeCell="P383" sqref="P383"/>
    </sheetView>
  </sheetViews>
  <sheetFormatPr defaultRowHeight="15" x14ac:dyDescent="0.25"/>
  <cols>
    <col min="1" max="1" width="9.140625" customWidth="1"/>
    <col min="2" max="2" width="20.28515625" customWidth="1"/>
    <col min="3" max="4" width="15.5703125" bestFit="1" customWidth="1"/>
    <col min="5" max="5" width="17.5703125" customWidth="1"/>
    <col min="6" max="6" width="17.7109375" customWidth="1"/>
    <col min="7" max="7" width="14.5703125" bestFit="1" customWidth="1"/>
    <col min="8" max="8" width="15.5703125" bestFit="1" customWidth="1"/>
    <col min="9" max="9" width="16" customWidth="1"/>
    <col min="10" max="10" width="15.5703125" bestFit="1" customWidth="1"/>
    <col min="11" max="11" width="13.140625" bestFit="1" customWidth="1"/>
    <col min="12" max="12" width="15.5703125" bestFit="1" customWidth="1"/>
    <col min="13" max="13" width="13.140625" bestFit="1" customWidth="1"/>
    <col min="14" max="14" width="15.5703125" bestFit="1" customWidth="1"/>
    <col min="15" max="15" width="12" bestFit="1" customWidth="1"/>
  </cols>
  <sheetData>
    <row r="1" spans="1:15" ht="18" x14ac:dyDescent="0.35">
      <c r="A1" s="108" t="s">
        <v>201</v>
      </c>
    </row>
    <row r="2" spans="1:15" ht="18" x14ac:dyDescent="0.35">
      <c r="A2" s="108" t="s">
        <v>202</v>
      </c>
    </row>
    <row r="3" spans="1:15" ht="18" x14ac:dyDescent="0.35">
      <c r="A3" s="108" t="s">
        <v>203</v>
      </c>
    </row>
    <row r="5" spans="1:15" ht="15.75" thickBot="1" x14ac:dyDescent="0.3"/>
    <row r="6" spans="1:15" ht="18.75" thickBot="1" x14ac:dyDescent="0.3">
      <c r="A6" s="31" t="s">
        <v>28</v>
      </c>
      <c r="B6" s="32" t="s">
        <v>81</v>
      </c>
      <c r="C6" s="33" t="s">
        <v>82</v>
      </c>
      <c r="D6" s="33" t="s">
        <v>83</v>
      </c>
      <c r="E6" s="33" t="s">
        <v>84</v>
      </c>
      <c r="F6" s="34" t="s">
        <v>85</v>
      </c>
      <c r="G6" s="34" t="s">
        <v>86</v>
      </c>
      <c r="H6" s="33" t="s">
        <v>87</v>
      </c>
      <c r="I6" s="33" t="s">
        <v>88</v>
      </c>
      <c r="J6" s="33" t="s">
        <v>89</v>
      </c>
      <c r="K6" s="34" t="s">
        <v>90</v>
      </c>
      <c r="L6" s="34" t="s">
        <v>91</v>
      </c>
      <c r="M6" s="34" t="s">
        <v>92</v>
      </c>
      <c r="N6" s="33" t="s">
        <v>93</v>
      </c>
      <c r="O6" s="36" t="s">
        <v>94</v>
      </c>
    </row>
    <row r="7" spans="1:15" x14ac:dyDescent="0.25">
      <c r="A7" s="37">
        <v>1998</v>
      </c>
      <c r="B7" s="38">
        <v>87211.83</v>
      </c>
      <c r="C7" s="39">
        <v>328497.90000000002</v>
      </c>
      <c r="D7" s="39">
        <v>638450.6</v>
      </c>
      <c r="E7" s="40">
        <v>228548.4</v>
      </c>
      <c r="F7" s="41">
        <v>803.2</v>
      </c>
      <c r="G7" s="42">
        <v>5780.8727272727274</v>
      </c>
      <c r="H7" s="39">
        <v>1212184</v>
      </c>
      <c r="I7" s="43">
        <v>33.799999999999997</v>
      </c>
      <c r="J7" s="39">
        <v>83359.41</v>
      </c>
      <c r="K7" s="39">
        <v>25719.200000000001</v>
      </c>
      <c r="L7" s="44">
        <v>6171</v>
      </c>
      <c r="M7" s="44">
        <v>6642</v>
      </c>
      <c r="N7" s="39">
        <v>111458</v>
      </c>
      <c r="O7" s="45">
        <v>1393.3</v>
      </c>
    </row>
    <row r="8" spans="1:15" x14ac:dyDescent="0.25">
      <c r="A8" s="46">
        <v>1999</v>
      </c>
      <c r="B8" s="47">
        <v>119302.33</v>
      </c>
      <c r="C8" s="48">
        <v>695059.8</v>
      </c>
      <c r="D8" s="48">
        <v>789466.92</v>
      </c>
      <c r="E8" s="49">
        <v>488395.1</v>
      </c>
      <c r="F8" s="50">
        <v>787.6</v>
      </c>
      <c r="G8" s="51">
        <v>5823.0090909090904</v>
      </c>
      <c r="H8" s="48">
        <v>1272744</v>
      </c>
      <c r="I8" s="52">
        <v>35.200000000000003</v>
      </c>
      <c r="J8" s="48">
        <v>87820.24</v>
      </c>
      <c r="K8" s="48">
        <v>25262.15</v>
      </c>
      <c r="L8" s="53">
        <v>7260</v>
      </c>
      <c r="M8" s="53">
        <v>7814</v>
      </c>
      <c r="N8" s="48">
        <v>185861</v>
      </c>
      <c r="O8" s="54">
        <v>1807.8</v>
      </c>
    </row>
    <row r="9" spans="1:15" x14ac:dyDescent="0.25">
      <c r="A9" s="46">
        <v>2000</v>
      </c>
      <c r="B9" s="47">
        <v>156215</v>
      </c>
      <c r="C9" s="48">
        <v>1159034</v>
      </c>
      <c r="D9" s="48">
        <v>962057</v>
      </c>
      <c r="E9" s="49">
        <v>748241.8</v>
      </c>
      <c r="F9" s="50">
        <v>1472.8</v>
      </c>
      <c r="G9" s="51">
        <v>5865.1454545454544</v>
      </c>
      <c r="H9" s="48">
        <v>1444737</v>
      </c>
      <c r="I9" s="52">
        <v>32.4</v>
      </c>
      <c r="J9" s="48">
        <v>92700.800000000003</v>
      </c>
      <c r="K9" s="48">
        <v>25720.2</v>
      </c>
      <c r="L9" s="53">
        <v>8067</v>
      </c>
      <c r="M9" s="53">
        <v>9194</v>
      </c>
      <c r="N9" s="48">
        <v>309534</v>
      </c>
      <c r="O9" s="54">
        <v>2185</v>
      </c>
    </row>
    <row r="10" spans="1:15" x14ac:dyDescent="0.25">
      <c r="A10" s="46">
        <v>2001</v>
      </c>
      <c r="B10" s="47">
        <v>173839</v>
      </c>
      <c r="C10" s="48">
        <v>1370182.8</v>
      </c>
      <c r="D10" s="48">
        <v>1393532.2</v>
      </c>
      <c r="E10" s="49">
        <v>1008088.5</v>
      </c>
      <c r="F10" s="50">
        <v>1154.5999999999999</v>
      </c>
      <c r="G10" s="51">
        <v>5907.2818181818184</v>
      </c>
      <c r="H10" s="48">
        <v>1841258</v>
      </c>
      <c r="I10" s="52">
        <v>30.4</v>
      </c>
      <c r="J10" s="48">
        <v>98088.36</v>
      </c>
      <c r="K10" s="48">
        <v>24905.88</v>
      </c>
      <c r="L10" s="53">
        <v>5545</v>
      </c>
      <c r="M10" s="53">
        <v>12637</v>
      </c>
      <c r="N10" s="48">
        <v>418289</v>
      </c>
      <c r="O10" s="54">
        <v>2385.2600000000002</v>
      </c>
    </row>
    <row r="11" spans="1:15" x14ac:dyDescent="0.25">
      <c r="A11" s="46">
        <v>2002</v>
      </c>
      <c r="B11" s="47">
        <v>220396</v>
      </c>
      <c r="C11" s="48">
        <v>1767476.7</v>
      </c>
      <c r="D11" s="48">
        <v>1771073</v>
      </c>
      <c r="E11" s="49">
        <v>1267935.2</v>
      </c>
      <c r="F11" s="50">
        <v>1508.7</v>
      </c>
      <c r="G11" s="51">
        <v>5961.2363636363643</v>
      </c>
      <c r="H11" s="48">
        <v>2255912</v>
      </c>
      <c r="I11" s="52">
        <v>35.1</v>
      </c>
      <c r="J11" s="48">
        <v>104100.59</v>
      </c>
      <c r="K11" s="48">
        <v>25084.01</v>
      </c>
      <c r="L11" s="53">
        <v>6932</v>
      </c>
      <c r="M11" s="53">
        <v>13817</v>
      </c>
      <c r="N11" s="48">
        <v>589139</v>
      </c>
      <c r="O11" s="54">
        <v>2918.55</v>
      </c>
    </row>
    <row r="12" spans="1:15" x14ac:dyDescent="0.25">
      <c r="A12" s="46">
        <v>2003</v>
      </c>
      <c r="B12" s="47">
        <v>269588</v>
      </c>
      <c r="C12" s="48">
        <v>2188231.5</v>
      </c>
      <c r="D12" s="48">
        <v>2148613.7999999998</v>
      </c>
      <c r="E12" s="49">
        <v>1563568.7</v>
      </c>
      <c r="F12" s="50">
        <v>2482.9</v>
      </c>
      <c r="G12" s="51">
        <v>5998.1090909090908</v>
      </c>
      <c r="H12" s="48">
        <v>3297504</v>
      </c>
      <c r="I12" s="52">
        <v>33</v>
      </c>
      <c r="J12" s="48">
        <v>110901.59</v>
      </c>
      <c r="K12" s="48">
        <v>25262.15</v>
      </c>
      <c r="L12" s="53">
        <v>8376</v>
      </c>
      <c r="M12" s="53">
        <v>17785</v>
      </c>
      <c r="N12" s="48">
        <v>879313</v>
      </c>
      <c r="O12" s="54">
        <v>3208.02</v>
      </c>
    </row>
    <row r="13" spans="1:15" x14ac:dyDescent="0.25">
      <c r="A13" s="46">
        <v>2004</v>
      </c>
      <c r="B13" s="47">
        <v>358531</v>
      </c>
      <c r="C13" s="48">
        <v>2853272.4</v>
      </c>
      <c r="D13" s="48">
        <v>2526154.6</v>
      </c>
      <c r="E13" s="49">
        <v>2115067.5</v>
      </c>
      <c r="F13" s="50">
        <v>1857.2</v>
      </c>
      <c r="G13" s="51">
        <v>6037.0181818181818</v>
      </c>
      <c r="H13" s="48">
        <v>3905553</v>
      </c>
      <c r="I13" s="52">
        <v>36.4</v>
      </c>
      <c r="J13" s="48">
        <v>118730.03</v>
      </c>
      <c r="K13" s="48">
        <v>24702.3</v>
      </c>
      <c r="L13" s="53">
        <v>9347</v>
      </c>
      <c r="M13" s="53">
        <v>23988</v>
      </c>
      <c r="N13" s="48">
        <v>1352790</v>
      </c>
      <c r="O13" s="54">
        <v>3703.57</v>
      </c>
    </row>
    <row r="14" spans="1:15" x14ac:dyDescent="0.25">
      <c r="A14" s="46">
        <v>2005</v>
      </c>
      <c r="B14" s="47">
        <v>456025</v>
      </c>
      <c r="C14" s="48">
        <v>4135154.6</v>
      </c>
      <c r="D14" s="48">
        <v>3119433</v>
      </c>
      <c r="E14" s="49">
        <v>3055059.5</v>
      </c>
      <c r="F14" s="50">
        <v>2060.4</v>
      </c>
      <c r="G14" s="51">
        <v>6062.090909090909</v>
      </c>
      <c r="H14" s="48">
        <v>5346984</v>
      </c>
      <c r="I14" s="52">
        <v>39.799999999999997</v>
      </c>
      <c r="J14" s="48">
        <v>127952.55</v>
      </c>
      <c r="K14" s="48">
        <v>28811</v>
      </c>
      <c r="L14" s="53">
        <v>9940</v>
      </c>
      <c r="M14" s="53">
        <v>32088</v>
      </c>
      <c r="N14" s="48">
        <v>2181920</v>
      </c>
      <c r="O14" s="54">
        <v>4171.8</v>
      </c>
    </row>
    <row r="15" spans="1:15" x14ac:dyDescent="0.25">
      <c r="A15" s="46">
        <v>2006</v>
      </c>
      <c r="B15" s="47">
        <v>590162</v>
      </c>
      <c r="C15" s="48">
        <v>5260232.8</v>
      </c>
      <c r="D15" s="48">
        <v>3731494</v>
      </c>
      <c r="E15" s="49">
        <v>3930286.9</v>
      </c>
      <c r="F15" s="50">
        <v>4530.7</v>
      </c>
      <c r="G15" s="51">
        <v>6095.181818181818</v>
      </c>
      <c r="H15" s="48">
        <v>6142520</v>
      </c>
      <c r="I15" s="52">
        <v>47</v>
      </c>
      <c r="J15" s="48">
        <v>139175.57999999999</v>
      </c>
      <c r="K15" s="48">
        <v>37211.5</v>
      </c>
      <c r="L15" s="53">
        <v>12515</v>
      </c>
      <c r="M15" s="53">
        <v>47106</v>
      </c>
      <c r="N15" s="48">
        <v>3101710</v>
      </c>
      <c r="O15" s="54">
        <v>5121</v>
      </c>
    </row>
    <row r="16" spans="1:15" x14ac:dyDescent="0.25">
      <c r="A16" s="46">
        <v>2007</v>
      </c>
      <c r="B16" s="47">
        <v>775682</v>
      </c>
      <c r="C16" s="48">
        <v>6696259.0999999996</v>
      </c>
      <c r="D16" s="48">
        <v>4453175</v>
      </c>
      <c r="E16" s="49">
        <v>4853244.4000000004</v>
      </c>
      <c r="F16" s="50">
        <v>15656</v>
      </c>
      <c r="G16" s="51">
        <v>6174.727272727273</v>
      </c>
      <c r="H16" s="48">
        <v>9506888</v>
      </c>
      <c r="I16" s="52">
        <v>38.4</v>
      </c>
      <c r="J16" s="48">
        <v>153514.47</v>
      </c>
      <c r="K16" s="48">
        <v>50567.9</v>
      </c>
      <c r="L16" s="53">
        <v>124800</v>
      </c>
      <c r="M16" s="53">
        <v>84400</v>
      </c>
      <c r="N16" s="48">
        <v>4236780</v>
      </c>
      <c r="O16" s="54">
        <v>5855</v>
      </c>
    </row>
    <row r="17" spans="1:15" x14ac:dyDescent="0.25">
      <c r="A17" s="46">
        <v>2008</v>
      </c>
      <c r="B17" s="47">
        <v>962468</v>
      </c>
      <c r="C17" s="48">
        <v>8248652</v>
      </c>
      <c r="D17" s="48">
        <v>4305879</v>
      </c>
      <c r="E17" s="49">
        <v>5883726.5</v>
      </c>
      <c r="F17" s="50">
        <v>8611.9</v>
      </c>
      <c r="G17" s="51">
        <v>6217.909090909091</v>
      </c>
      <c r="H17" s="48">
        <v>14877108</v>
      </c>
      <c r="I17" s="52">
        <v>36.1</v>
      </c>
      <c r="J17" s="48">
        <v>173393.63</v>
      </c>
      <c r="K17" s="48">
        <v>43904.4</v>
      </c>
      <c r="L17" s="53">
        <v>174200</v>
      </c>
      <c r="M17" s="53">
        <v>115500</v>
      </c>
      <c r="N17" s="48">
        <v>4980090</v>
      </c>
      <c r="O17" s="54">
        <v>6648</v>
      </c>
    </row>
    <row r="18" spans="1:15" x14ac:dyDescent="0.25">
      <c r="A18" s="46">
        <v>2009</v>
      </c>
      <c r="B18" s="47">
        <v>742422</v>
      </c>
      <c r="C18" s="48">
        <v>7126972.4000000004</v>
      </c>
      <c r="D18" s="48">
        <v>5449048</v>
      </c>
      <c r="E18" s="49">
        <v>6165342.4699999997</v>
      </c>
      <c r="F18" s="50">
        <v>5657.4</v>
      </c>
      <c r="G18" s="51">
        <v>6358.6409090909092</v>
      </c>
      <c r="H18" s="48">
        <v>15356818</v>
      </c>
      <c r="I18" s="52">
        <v>35.9</v>
      </c>
      <c r="J18" s="48">
        <v>206021.48</v>
      </c>
      <c r="K18" s="48">
        <v>64746.77</v>
      </c>
      <c r="L18" s="53">
        <v>113200</v>
      </c>
      <c r="M18" s="53">
        <v>70900</v>
      </c>
      <c r="N18" s="48">
        <v>6293522</v>
      </c>
      <c r="O18" s="54">
        <v>7406</v>
      </c>
    </row>
    <row r="19" spans="1:15" x14ac:dyDescent="0.25">
      <c r="A19" s="46">
        <v>2010</v>
      </c>
      <c r="B19" s="47">
        <v>1163529.7</v>
      </c>
      <c r="C19" s="48">
        <v>8375863.7999999998</v>
      </c>
      <c r="D19" s="48">
        <v>6058819</v>
      </c>
      <c r="E19" s="49">
        <v>6411756.4400000004</v>
      </c>
      <c r="F19" s="50">
        <v>3793.5</v>
      </c>
      <c r="G19" s="51">
        <v>6499.3727272727274</v>
      </c>
      <c r="H19" s="48">
        <v>17905142</v>
      </c>
      <c r="I19" s="52">
        <v>42</v>
      </c>
      <c r="J19" s="52">
        <v>194439.24</v>
      </c>
      <c r="K19" s="52">
        <v>64543.19</v>
      </c>
      <c r="L19" s="53">
        <v>143800</v>
      </c>
      <c r="M19" s="53">
        <v>91000</v>
      </c>
      <c r="N19" s="48">
        <v>8319415</v>
      </c>
      <c r="O19" s="54">
        <v>8656</v>
      </c>
    </row>
    <row r="20" spans="1:15" x14ac:dyDescent="0.25">
      <c r="A20" s="46">
        <v>2011</v>
      </c>
      <c r="B20" s="47">
        <v>1388120.48</v>
      </c>
      <c r="C20" s="48">
        <v>9948772.8000000007</v>
      </c>
      <c r="D20" s="48">
        <v>6573744</v>
      </c>
      <c r="E20" s="49">
        <v>6658170.4100000001</v>
      </c>
      <c r="F20" s="50">
        <v>159868</v>
      </c>
      <c r="G20" s="51">
        <v>6536.4363636363641</v>
      </c>
      <c r="H20" s="48">
        <v>20169118</v>
      </c>
      <c r="I20" s="52">
        <v>42.4</v>
      </c>
      <c r="J20" s="52">
        <v>219277.24</v>
      </c>
      <c r="K20" s="52">
        <v>158892.57999999999</v>
      </c>
      <c r="L20" s="53">
        <v>188000</v>
      </c>
      <c r="M20" s="53">
        <v>117100</v>
      </c>
      <c r="N20" s="48">
        <v>10151635</v>
      </c>
      <c r="O20" s="54">
        <v>9128</v>
      </c>
    </row>
    <row r="21" spans="1:15" x14ac:dyDescent="0.25">
      <c r="A21" s="46">
        <v>2012</v>
      </c>
      <c r="B21" s="47">
        <v>1584637.4</v>
      </c>
      <c r="C21" s="48">
        <v>10666870.5</v>
      </c>
      <c r="D21" s="48">
        <v>6998475</v>
      </c>
      <c r="E21" s="49">
        <v>6904584.3799999999</v>
      </c>
      <c r="F21" s="50">
        <v>82607</v>
      </c>
      <c r="G21" s="51">
        <v>6563.4363636363641</v>
      </c>
      <c r="H21" s="48">
        <v>23445895</v>
      </c>
      <c r="I21" s="52">
        <v>43</v>
      </c>
      <c r="J21" s="48">
        <v>245646.11</v>
      </c>
      <c r="K21" s="52">
        <v>494532.21</v>
      </c>
      <c r="L21" s="53">
        <v>199800</v>
      </c>
      <c r="M21" s="53">
        <v>123100</v>
      </c>
      <c r="N21" s="48">
        <v>11994894</v>
      </c>
      <c r="O21" s="54">
        <v>9747</v>
      </c>
    </row>
    <row r="22" spans="1:15" x14ac:dyDescent="0.25">
      <c r="A22" s="46">
        <v>2013</v>
      </c>
      <c r="B22" s="47">
        <v>1781154.33</v>
      </c>
      <c r="C22" s="48">
        <v>11814897.4</v>
      </c>
      <c r="D22" s="48">
        <v>7930101</v>
      </c>
      <c r="E22" s="49">
        <v>7150998.3600000003</v>
      </c>
      <c r="F22" s="50">
        <v>108107</v>
      </c>
      <c r="G22" s="51">
        <v>6561.4909090909086</v>
      </c>
      <c r="H22" s="48">
        <v>26546945</v>
      </c>
      <c r="I22" s="52">
        <v>44.6</v>
      </c>
      <c r="J22" s="48">
        <v>264751.71000000002</v>
      </c>
      <c r="K22" s="52">
        <v>686704.6</v>
      </c>
      <c r="L22" s="53">
        <v>228300</v>
      </c>
      <c r="M22" s="53">
        <v>135100</v>
      </c>
      <c r="N22" s="48">
        <v>14385851</v>
      </c>
      <c r="O22" s="54">
        <v>10965</v>
      </c>
    </row>
    <row r="23" spans="1:15" x14ac:dyDescent="0.25">
      <c r="A23" s="46">
        <v>2014</v>
      </c>
      <c r="B23" s="47">
        <v>1977671.26</v>
      </c>
      <c r="C23" s="48">
        <v>12779525.699999999</v>
      </c>
      <c r="D23" s="48">
        <v>8089881</v>
      </c>
      <c r="E23" s="49">
        <v>7643826.2999999998</v>
      </c>
      <c r="F23" s="50">
        <v>77801</v>
      </c>
      <c r="G23" s="51">
        <v>6552.7818181818184</v>
      </c>
      <c r="H23" s="48">
        <v>28890410</v>
      </c>
      <c r="I23" s="52">
        <v>46.7</v>
      </c>
      <c r="J23" s="52">
        <v>298248.96999999997</v>
      </c>
      <c r="K23" s="52">
        <v>552039.1</v>
      </c>
      <c r="L23" s="53">
        <v>229030</v>
      </c>
      <c r="M23" s="53">
        <v>125900</v>
      </c>
      <c r="N23" s="48">
        <v>16000367</v>
      </c>
      <c r="O23" s="54">
        <v>12542</v>
      </c>
    </row>
    <row r="24" spans="1:15" x14ac:dyDescent="0.25">
      <c r="A24" s="46">
        <v>2015</v>
      </c>
      <c r="B24" s="47">
        <v>2174188.19</v>
      </c>
      <c r="C24" s="48">
        <v>13520862.9</v>
      </c>
      <c r="D24" s="48">
        <v>8908736.6699999999</v>
      </c>
      <c r="E24" s="49">
        <v>7851425.5999999996</v>
      </c>
      <c r="F24" s="50">
        <v>66718</v>
      </c>
      <c r="G24" s="51">
        <v>6584.0818181818177</v>
      </c>
      <c r="H24" s="48">
        <v>30078000</v>
      </c>
      <c r="I24" s="52">
        <v>42.4</v>
      </c>
      <c r="J24" s="52">
        <v>322785.09999999998</v>
      </c>
      <c r="K24" s="52">
        <v>851583.36</v>
      </c>
      <c r="L24" s="53">
        <v>149110</v>
      </c>
      <c r="M24" s="53">
        <v>78600</v>
      </c>
      <c r="N24" s="48">
        <v>20162741</v>
      </c>
      <c r="O24" s="54">
        <v>14413</v>
      </c>
    </row>
    <row r="25" spans="1:15" x14ac:dyDescent="0.25">
      <c r="A25" s="46">
        <v>2016</v>
      </c>
      <c r="B25" s="47">
        <v>2370705.11</v>
      </c>
      <c r="C25" s="48">
        <v>15121534.199999999</v>
      </c>
      <c r="D25" s="48">
        <v>9193008.3000000007</v>
      </c>
      <c r="E25" s="49">
        <v>8059024.9000000004</v>
      </c>
      <c r="F25" s="50">
        <v>65314</v>
      </c>
      <c r="G25" s="51">
        <v>6591.9072727272724</v>
      </c>
      <c r="H25" s="48">
        <v>36338093</v>
      </c>
      <c r="I25" s="52">
        <v>41.9</v>
      </c>
      <c r="J25" s="52">
        <v>330199.09999999998</v>
      </c>
      <c r="K25" s="52">
        <v>910869.11</v>
      </c>
      <c r="L25" s="53">
        <v>118194.6</v>
      </c>
      <c r="M25" s="53">
        <v>76229.7</v>
      </c>
      <c r="N25" s="48">
        <v>20909815</v>
      </c>
      <c r="O25" s="54">
        <v>15092</v>
      </c>
    </row>
    <row r="26" spans="1:15" x14ac:dyDescent="0.25">
      <c r="A26" s="46">
        <v>2017</v>
      </c>
      <c r="B26" s="47">
        <v>2567222.04</v>
      </c>
      <c r="C26" s="48">
        <v>16538189.5</v>
      </c>
      <c r="D26" s="48">
        <v>9776264.7799999993</v>
      </c>
      <c r="E26" s="49">
        <v>8266624.2000000002</v>
      </c>
      <c r="F26" s="50">
        <v>85326</v>
      </c>
      <c r="G26" s="51">
        <v>6595.5581818181818</v>
      </c>
      <c r="H26" s="48">
        <v>36604923</v>
      </c>
      <c r="I26" s="52">
        <v>47.3</v>
      </c>
      <c r="J26" s="52">
        <v>358214.8</v>
      </c>
      <c r="K26" s="52">
        <v>248998.8</v>
      </c>
      <c r="L26" s="53">
        <v>148623.4</v>
      </c>
      <c r="M26" s="53">
        <v>98641.4</v>
      </c>
      <c r="N26" s="48">
        <v>22718576</v>
      </c>
      <c r="O26" s="54">
        <v>15397</v>
      </c>
    </row>
    <row r="27" spans="1:15" x14ac:dyDescent="0.25">
      <c r="A27" s="46">
        <v>2018</v>
      </c>
      <c r="B27" s="47">
        <v>2763738.97</v>
      </c>
      <c r="C27" s="48">
        <v>18777726</v>
      </c>
      <c r="D27" s="48">
        <v>10539984.59</v>
      </c>
      <c r="E27" s="49">
        <v>8474223.5</v>
      </c>
      <c r="F27" s="50">
        <v>69873</v>
      </c>
      <c r="G27" s="51">
        <v>6599.21</v>
      </c>
      <c r="H27" s="48">
        <v>40602319</v>
      </c>
      <c r="I27" s="52">
        <v>46.6</v>
      </c>
      <c r="J27" s="52">
        <v>350894.2</v>
      </c>
      <c r="K27" s="52">
        <v>283544.61</v>
      </c>
      <c r="L27" s="53">
        <v>197017.5</v>
      </c>
      <c r="M27" s="53">
        <v>103426.8</v>
      </c>
      <c r="N27" s="48">
        <v>22271453</v>
      </c>
      <c r="O27" s="54">
        <v>16087</v>
      </c>
    </row>
    <row r="28" spans="1:15" x14ac:dyDescent="0.25">
      <c r="A28" s="46">
        <v>2019</v>
      </c>
      <c r="B28" s="47">
        <v>2960255.9</v>
      </c>
      <c r="C28" s="48">
        <v>19797064.300000001</v>
      </c>
      <c r="D28" s="48">
        <v>11517283.460000001</v>
      </c>
      <c r="E28" s="49">
        <v>8681822.8000000007</v>
      </c>
      <c r="F28" s="50">
        <v>93903</v>
      </c>
      <c r="G28" s="51">
        <v>6602.8618181818174</v>
      </c>
      <c r="H28" s="48">
        <v>61757746</v>
      </c>
      <c r="I28" s="52">
        <v>37.799999999999997</v>
      </c>
      <c r="J28" s="52">
        <v>398462.4</v>
      </c>
      <c r="K28" s="52">
        <v>565805.88</v>
      </c>
      <c r="L28" s="53">
        <v>184295.2</v>
      </c>
      <c r="M28" s="53">
        <v>107348.1</v>
      </c>
      <c r="N28" s="48">
        <v>26580520</v>
      </c>
      <c r="O28" s="54">
        <v>16843</v>
      </c>
    </row>
    <row r="29" spans="1:15" x14ac:dyDescent="0.25">
      <c r="A29" s="46">
        <v>2020</v>
      </c>
      <c r="B29" s="47">
        <v>3839394.42</v>
      </c>
      <c r="C29" s="48">
        <v>19856674.5</v>
      </c>
      <c r="D29" s="48">
        <v>11872014.630000001</v>
      </c>
      <c r="E29" s="49">
        <v>8889422.0999999996</v>
      </c>
      <c r="F29" s="50">
        <v>126244</v>
      </c>
      <c r="G29" s="51">
        <v>6606.5136363636357</v>
      </c>
      <c r="H29" s="48">
        <v>66739526</v>
      </c>
      <c r="I29" s="48">
        <v>39</v>
      </c>
      <c r="J29" s="52">
        <v>427329.34</v>
      </c>
      <c r="K29" s="52">
        <v>626603.39</v>
      </c>
      <c r="L29" s="53">
        <v>135211</v>
      </c>
      <c r="M29" s="53">
        <v>102899.2</v>
      </c>
      <c r="N29" s="48">
        <v>30364225</v>
      </c>
      <c r="O29" s="54">
        <v>17841</v>
      </c>
    </row>
    <row r="30" spans="1:15" x14ac:dyDescent="0.25">
      <c r="A30" s="46">
        <v>2021</v>
      </c>
      <c r="B30" s="55">
        <v>4868342.13</v>
      </c>
      <c r="C30" s="48">
        <v>21836984.32</v>
      </c>
      <c r="D30" s="48">
        <v>13479555.33</v>
      </c>
      <c r="E30" s="49">
        <v>9097021.4000000004</v>
      </c>
      <c r="F30" s="50">
        <v>103800</v>
      </c>
      <c r="G30" s="51">
        <v>6610.1654545454548</v>
      </c>
      <c r="H30" s="48">
        <v>71721306</v>
      </c>
      <c r="I30" s="52">
        <v>40.5</v>
      </c>
      <c r="J30" s="52">
        <v>460696.31</v>
      </c>
      <c r="K30" s="52">
        <v>795297</v>
      </c>
      <c r="L30" s="53">
        <v>205600</v>
      </c>
      <c r="M30" s="53">
        <v>129000</v>
      </c>
      <c r="N30" s="48">
        <v>37955281</v>
      </c>
      <c r="O30" s="54">
        <v>18029</v>
      </c>
    </row>
    <row r="31" spans="1:15" ht="15.75" thickBot="1" x14ac:dyDescent="0.3">
      <c r="A31" s="56">
        <v>2022</v>
      </c>
      <c r="B31" s="57">
        <v>5306169.8550000004</v>
      </c>
      <c r="C31" s="58">
        <v>23109899.859999999</v>
      </c>
      <c r="D31" s="58">
        <v>14145570.35</v>
      </c>
      <c r="E31" s="59">
        <v>9304620.6999999993</v>
      </c>
      <c r="F31" s="60">
        <v>115425</v>
      </c>
      <c r="G31" s="61">
        <v>6613.8172727272731</v>
      </c>
      <c r="H31" s="58">
        <v>76703086</v>
      </c>
      <c r="I31" s="58">
        <v>42</v>
      </c>
      <c r="J31" s="62">
        <v>494063.29</v>
      </c>
      <c r="K31" s="62">
        <v>963990.61</v>
      </c>
      <c r="L31" s="63">
        <v>295500</v>
      </c>
      <c r="M31" s="63">
        <v>133000</v>
      </c>
      <c r="N31" s="58">
        <v>42471959</v>
      </c>
      <c r="O31" s="64">
        <v>18714</v>
      </c>
    </row>
    <row r="33" spans="1:13" x14ac:dyDescent="0.25">
      <c r="A33" t="s">
        <v>143</v>
      </c>
    </row>
    <row r="34" spans="1:13" ht="18.75" thickBot="1" x14ac:dyDescent="0.4">
      <c r="B34" s="141" t="s">
        <v>204</v>
      </c>
      <c r="C34" s="141" t="s">
        <v>205</v>
      </c>
      <c r="D34" s="141" t="s">
        <v>206</v>
      </c>
      <c r="E34" s="141" t="s">
        <v>207</v>
      </c>
      <c r="F34" s="141" t="s">
        <v>208</v>
      </c>
      <c r="G34" s="141" t="s">
        <v>209</v>
      </c>
      <c r="H34" s="141" t="s">
        <v>210</v>
      </c>
      <c r="I34" s="141" t="s">
        <v>211</v>
      </c>
      <c r="J34" s="141" t="s">
        <v>212</v>
      </c>
      <c r="K34" s="141" t="s">
        <v>213</v>
      </c>
      <c r="L34" s="141" t="s">
        <v>214</v>
      </c>
      <c r="M34" s="141" t="s">
        <v>215</v>
      </c>
    </row>
    <row r="35" spans="1:13" x14ac:dyDescent="0.25">
      <c r="B35" s="147">
        <f t="array" ref="B35:M39">LINEST(B7:B31,E7:O31,1,1)</f>
        <v>-9.5882268847351675</v>
      </c>
      <c r="C35" s="148">
        <v>0.17332104888876829</v>
      </c>
      <c r="D35" s="148">
        <v>8.3877344406965051</v>
      </c>
      <c r="E35" s="148">
        <v>-2.3392078109202026</v>
      </c>
      <c r="F35" s="148">
        <v>-0.18428766888330592</v>
      </c>
      <c r="G35" s="148">
        <v>-5.5252215878321014</v>
      </c>
      <c r="H35" s="148">
        <v>-1406.1418994749033</v>
      </c>
      <c r="I35" s="148">
        <v>2.6533375386449463E-3</v>
      </c>
      <c r="J35" s="148">
        <v>-131.59758822996218</v>
      </c>
      <c r="K35" s="148">
        <v>-0.69254624298812806</v>
      </c>
      <c r="L35" s="148">
        <v>-3.7050290472858535E-3</v>
      </c>
      <c r="M35" s="149">
        <v>1406795.6114240102</v>
      </c>
    </row>
    <row r="36" spans="1:13" x14ac:dyDescent="0.25">
      <c r="B36" s="121">
        <v>49.335210465624819</v>
      </c>
      <c r="C36" s="85">
        <v>2.3183570298467324E-2</v>
      </c>
      <c r="D36" s="85">
        <v>3.7877996396351725</v>
      </c>
      <c r="E36" s="85">
        <v>1.3149199107087606</v>
      </c>
      <c r="F36" s="85">
        <v>0.14444019747045936</v>
      </c>
      <c r="G36" s="85">
        <v>3.5058670786288864</v>
      </c>
      <c r="H36" s="85">
        <v>9483.9760273131978</v>
      </c>
      <c r="I36" s="85">
        <v>8.8509077091395213E-3</v>
      </c>
      <c r="J36" s="85">
        <v>484.1822490072567</v>
      </c>
      <c r="K36" s="85">
        <v>1.0606094783617319</v>
      </c>
      <c r="L36" s="85">
        <v>7.8869033876122263E-2</v>
      </c>
      <c r="M36" s="143">
        <v>2855217.1990274214</v>
      </c>
    </row>
    <row r="37" spans="1:13" x14ac:dyDescent="0.25">
      <c r="B37" s="121">
        <v>0.99720823163353767</v>
      </c>
      <c r="C37" s="85">
        <v>106551.32501428146</v>
      </c>
      <c r="D37" s="85" t="e">
        <v>#N/A</v>
      </c>
      <c r="E37" s="85" t="e">
        <v>#N/A</v>
      </c>
      <c r="F37" s="85" t="e">
        <v>#N/A</v>
      </c>
      <c r="G37" s="85" t="e">
        <v>#N/A</v>
      </c>
      <c r="H37" s="85" t="e">
        <v>#N/A</v>
      </c>
      <c r="I37" s="85" t="e">
        <v>#N/A</v>
      </c>
      <c r="J37" s="85" t="e">
        <v>#N/A</v>
      </c>
      <c r="K37" s="85" t="e">
        <v>#N/A</v>
      </c>
      <c r="L37" s="85" t="e">
        <v>#N/A</v>
      </c>
      <c r="M37" s="143" t="e">
        <v>#N/A</v>
      </c>
    </row>
    <row r="38" spans="1:13" x14ac:dyDescent="0.25">
      <c r="B38" s="121">
        <v>422.1406164497393</v>
      </c>
      <c r="C38" s="85">
        <v>13</v>
      </c>
      <c r="D38" s="85" t="e">
        <v>#N/A</v>
      </c>
      <c r="E38" s="85" t="e">
        <v>#N/A</v>
      </c>
      <c r="F38" s="85" t="e">
        <v>#N/A</v>
      </c>
      <c r="G38" s="85" t="e">
        <v>#N/A</v>
      </c>
      <c r="H38" s="85" t="e">
        <v>#N/A</v>
      </c>
      <c r="I38" s="85" t="e">
        <v>#N/A</v>
      </c>
      <c r="J38" s="85" t="e">
        <v>#N/A</v>
      </c>
      <c r="K38" s="85" t="e">
        <v>#N/A</v>
      </c>
      <c r="L38" s="85" t="e">
        <v>#N/A</v>
      </c>
      <c r="M38" s="143" t="e">
        <v>#N/A</v>
      </c>
    </row>
    <row r="39" spans="1:13" ht="15.75" thickBot="1" x14ac:dyDescent="0.3">
      <c r="B39" s="122">
        <v>52719045020826.43</v>
      </c>
      <c r="C39" s="113">
        <v>147591403209.88757</v>
      </c>
      <c r="D39" s="113" t="e">
        <v>#N/A</v>
      </c>
      <c r="E39" s="113" t="e">
        <v>#N/A</v>
      </c>
      <c r="F39" s="113" t="e">
        <v>#N/A</v>
      </c>
      <c r="G39" s="113" t="e">
        <v>#N/A</v>
      </c>
      <c r="H39" s="113" t="e">
        <v>#N/A</v>
      </c>
      <c r="I39" s="113" t="e">
        <v>#N/A</v>
      </c>
      <c r="J39" s="113" t="e">
        <v>#N/A</v>
      </c>
      <c r="K39" s="113" t="e">
        <v>#N/A</v>
      </c>
      <c r="L39" s="113" t="e">
        <v>#N/A</v>
      </c>
      <c r="M39" s="144" t="e">
        <v>#N/A</v>
      </c>
    </row>
    <row r="41" spans="1:13" ht="15.75" thickBot="1" x14ac:dyDescent="0.3"/>
    <row r="42" spans="1:13" ht="18.75" thickBot="1" x14ac:dyDescent="0.4">
      <c r="B42" s="150" t="s">
        <v>216</v>
      </c>
    </row>
    <row r="43" spans="1:13" x14ac:dyDescent="0.25">
      <c r="B43" s="151">
        <f t="shared" ref="B43:B67" si="0">$M$35+$L$35*E7+$K$35*F7+$J$35*G7+$I$35*H7+$H$35*I7+$G$35*J7+$F$35*K7+$E$35*L7+$D$35*M7+$C$35*N7+$B$35*O7</f>
        <v>182248.28676413946</v>
      </c>
    </row>
    <row r="44" spans="1:13" x14ac:dyDescent="0.25">
      <c r="B44" s="151">
        <f t="shared" si="0"/>
        <v>165584.86242350464</v>
      </c>
    </row>
    <row r="45" spans="1:13" x14ac:dyDescent="0.25">
      <c r="B45" s="151">
        <f t="shared" si="0"/>
        <v>163451.29842056092</v>
      </c>
    </row>
    <row r="46" spans="1:13" x14ac:dyDescent="0.25">
      <c r="B46" s="151">
        <f t="shared" si="0"/>
        <v>183118.72153672704</v>
      </c>
    </row>
    <row r="47" spans="1:13" x14ac:dyDescent="0.25">
      <c r="B47" s="151">
        <f t="shared" si="0"/>
        <v>167201.72432518977</v>
      </c>
    </row>
    <row r="48" spans="1:13" x14ac:dyDescent="0.25">
      <c r="B48" s="151">
        <f t="shared" si="0"/>
        <v>206108.55739377686</v>
      </c>
    </row>
    <row r="49" spans="2:2" x14ac:dyDescent="0.25">
      <c r="B49" s="151">
        <f t="shared" si="0"/>
        <v>280129.83690702496</v>
      </c>
    </row>
    <row r="50" spans="2:2" x14ac:dyDescent="0.25">
      <c r="B50" s="151">
        <f t="shared" si="0"/>
        <v>426306.6591155635</v>
      </c>
    </row>
    <row r="51" spans="2:2" x14ac:dyDescent="0.25">
      <c r="B51" s="151">
        <f t="shared" si="0"/>
        <v>615688.56133508158</v>
      </c>
    </row>
    <row r="52" spans="2:2" x14ac:dyDescent="0.25">
      <c r="B52" s="151">
        <f t="shared" si="0"/>
        <v>773276.84575863415</v>
      </c>
    </row>
    <row r="53" spans="2:2" x14ac:dyDescent="0.25">
      <c r="B53" s="151">
        <f t="shared" si="0"/>
        <v>944058.47127087507</v>
      </c>
    </row>
    <row r="54" spans="2:2" x14ac:dyDescent="0.25">
      <c r="B54" s="151">
        <f t="shared" si="0"/>
        <v>732954.46021802782</v>
      </c>
    </row>
    <row r="55" spans="2:2" x14ac:dyDescent="0.25">
      <c r="B55" s="151">
        <f t="shared" si="0"/>
        <v>1213186.7356283346</v>
      </c>
    </row>
    <row r="56" spans="2:2" x14ac:dyDescent="0.25">
      <c r="B56" s="151">
        <f t="shared" si="0"/>
        <v>1378692.7565243454</v>
      </c>
    </row>
    <row r="57" spans="2:2" x14ac:dyDescent="0.25">
      <c r="B57" s="151">
        <f t="shared" si="0"/>
        <v>1564300.3068043566</v>
      </c>
    </row>
    <row r="58" spans="2:2" x14ac:dyDescent="0.25">
      <c r="B58" s="151">
        <f t="shared" si="0"/>
        <v>1847694.1591899989</v>
      </c>
    </row>
    <row r="59" spans="2:2" x14ac:dyDescent="0.25">
      <c r="B59" s="151">
        <f t="shared" si="0"/>
        <v>1896839.3260252704</v>
      </c>
    </row>
    <row r="60" spans="2:2" x14ac:dyDescent="0.25">
      <c r="B60" s="151">
        <f t="shared" si="0"/>
        <v>2211751.3730724417</v>
      </c>
    </row>
    <row r="61" spans="2:2" x14ac:dyDescent="0.25">
      <c r="B61" s="151">
        <f t="shared" si="0"/>
        <v>2351757.6622360083</v>
      </c>
    </row>
    <row r="62" spans="2:2" x14ac:dyDescent="0.25">
      <c r="B62" s="151">
        <f t="shared" si="0"/>
        <v>2724321.2702833209</v>
      </c>
    </row>
    <row r="63" spans="2:2" x14ac:dyDescent="0.25">
      <c r="B63" s="151">
        <f t="shared" si="0"/>
        <v>2622268.869805994</v>
      </c>
    </row>
    <row r="64" spans="2:2" x14ac:dyDescent="0.25">
      <c r="B64" s="151">
        <f t="shared" si="0"/>
        <v>3160295.9112490886</v>
      </c>
    </row>
    <row r="65" spans="1:13" x14ac:dyDescent="0.25">
      <c r="B65" s="151">
        <f t="shared" si="0"/>
        <v>3701207.6645862348</v>
      </c>
    </row>
    <row r="66" spans="1:13" x14ac:dyDescent="0.25">
      <c r="B66" s="151">
        <f t="shared" si="0"/>
        <v>4879321.7984148022</v>
      </c>
    </row>
    <row r="67" spans="1:13" ht="15.75" thickBot="1" x14ac:dyDescent="0.3">
      <c r="B67" s="152">
        <f t="shared" si="0"/>
        <v>5265205.8257107148</v>
      </c>
    </row>
    <row r="69" spans="1:13" x14ac:dyDescent="0.25">
      <c r="A69" t="s">
        <v>150</v>
      </c>
    </row>
    <row r="70" spans="1:13" ht="18.75" thickBot="1" x14ac:dyDescent="0.4">
      <c r="B70" s="141" t="s">
        <v>217</v>
      </c>
      <c r="C70" s="141" t="s">
        <v>218</v>
      </c>
      <c r="D70" s="141" t="s">
        <v>219</v>
      </c>
      <c r="E70" s="141" t="s">
        <v>220</v>
      </c>
      <c r="F70" s="141" t="s">
        <v>221</v>
      </c>
      <c r="G70" s="141" t="s">
        <v>222</v>
      </c>
      <c r="H70" s="141" t="s">
        <v>223</v>
      </c>
      <c r="I70" s="141" t="s">
        <v>224</v>
      </c>
      <c r="J70" s="141" t="s">
        <v>225</v>
      </c>
      <c r="K70" s="141" t="s">
        <v>226</v>
      </c>
      <c r="L70" s="141" t="s">
        <v>227</v>
      </c>
      <c r="M70" s="141" t="s">
        <v>228</v>
      </c>
    </row>
    <row r="71" spans="1:13" x14ac:dyDescent="0.25">
      <c r="B71" s="147">
        <f t="array" ref="B71:M75">LINEST(C7:C31,E7:O31,1,1)</f>
        <v>1074.6003131291557</v>
      </c>
      <c r="C71" s="148">
        <v>0.10276773053856193</v>
      </c>
      <c r="D71" s="148">
        <v>14.606932094216223</v>
      </c>
      <c r="E71" s="148">
        <v>3.2666513016648255</v>
      </c>
      <c r="F71" s="148">
        <v>-1.7229201225954709</v>
      </c>
      <c r="G71" s="148">
        <v>-16.876240589415978</v>
      </c>
      <c r="H71" s="148">
        <v>37651.156327845485</v>
      </c>
      <c r="I71" s="148">
        <v>7.7826478202033006E-2</v>
      </c>
      <c r="J71" s="148">
        <v>-5040.8622871455036</v>
      </c>
      <c r="K71" s="148">
        <v>0.83986225688568017</v>
      </c>
      <c r="L71" s="148">
        <v>0.32530465328339192</v>
      </c>
      <c r="M71" s="149">
        <v>28257122.02864743</v>
      </c>
    </row>
    <row r="72" spans="1:13" x14ac:dyDescent="0.25">
      <c r="B72" s="121">
        <v>244.99752975171427</v>
      </c>
      <c r="C72" s="85">
        <v>0.11512908124527595</v>
      </c>
      <c r="D72" s="85">
        <v>18.810126604236384</v>
      </c>
      <c r="E72" s="85">
        <v>6.5298622810063041</v>
      </c>
      <c r="F72" s="85">
        <v>0.7172867257102149</v>
      </c>
      <c r="G72" s="85">
        <v>17.410055937643357</v>
      </c>
      <c r="H72" s="85">
        <v>47097.208605914129</v>
      </c>
      <c r="I72" s="85">
        <v>4.3953405779235365E-2</v>
      </c>
      <c r="J72" s="85">
        <v>2404.4380035443505</v>
      </c>
      <c r="K72" s="85">
        <v>5.2669624752271282</v>
      </c>
      <c r="L72" s="85">
        <v>0.39166182309119096</v>
      </c>
      <c r="M72" s="143">
        <v>14178943.477979705</v>
      </c>
    </row>
    <row r="73" spans="1:13" x14ac:dyDescent="0.25">
      <c r="B73" s="121">
        <v>0.997129368604592</v>
      </c>
      <c r="C73" s="85">
        <v>529131.44940285583</v>
      </c>
      <c r="D73" s="85" t="e">
        <v>#N/A</v>
      </c>
      <c r="E73" s="85" t="e">
        <v>#N/A</v>
      </c>
      <c r="F73" s="85" t="e">
        <v>#N/A</v>
      </c>
      <c r="G73" s="85" t="e">
        <v>#N/A</v>
      </c>
      <c r="H73" s="85" t="e">
        <v>#N/A</v>
      </c>
      <c r="I73" s="85" t="e">
        <v>#N/A</v>
      </c>
      <c r="J73" s="85" t="e">
        <v>#N/A</v>
      </c>
      <c r="K73" s="85" t="e">
        <v>#N/A</v>
      </c>
      <c r="L73" s="85" t="e">
        <v>#N/A</v>
      </c>
      <c r="M73" s="143" t="e">
        <v>#N/A</v>
      </c>
    </row>
    <row r="74" spans="1:13" x14ac:dyDescent="0.25">
      <c r="B74" s="121">
        <v>410.5109486808027</v>
      </c>
      <c r="C74" s="85">
        <v>13</v>
      </c>
      <c r="D74" s="85" t="e">
        <v>#N/A</v>
      </c>
      <c r="E74" s="85" t="e">
        <v>#N/A</v>
      </c>
      <c r="F74" s="85" t="e">
        <v>#N/A</v>
      </c>
      <c r="G74" s="85" t="e">
        <v>#N/A</v>
      </c>
      <c r="H74" s="85" t="e">
        <v>#N/A</v>
      </c>
      <c r="I74" s="85" t="e">
        <v>#N/A</v>
      </c>
      <c r="J74" s="85" t="e">
        <v>#N/A</v>
      </c>
      <c r="K74" s="85" t="e">
        <v>#N/A</v>
      </c>
      <c r="L74" s="85" t="e">
        <v>#N/A</v>
      </c>
      <c r="M74" s="143" t="e">
        <v>#N/A</v>
      </c>
    </row>
    <row r="75" spans="1:13" ht="15.75" thickBot="1" x14ac:dyDescent="0.3">
      <c r="B75" s="122">
        <v>1264283819307924</v>
      </c>
      <c r="C75" s="113">
        <v>3639741179713.1699</v>
      </c>
      <c r="D75" s="113" t="e">
        <v>#N/A</v>
      </c>
      <c r="E75" s="113" t="e">
        <v>#N/A</v>
      </c>
      <c r="F75" s="113" t="e">
        <v>#N/A</v>
      </c>
      <c r="G75" s="113" t="e">
        <v>#N/A</v>
      </c>
      <c r="H75" s="113" t="e">
        <v>#N/A</v>
      </c>
      <c r="I75" s="113" t="e">
        <v>#N/A</v>
      </c>
      <c r="J75" s="113" t="e">
        <v>#N/A</v>
      </c>
      <c r="K75" s="113" t="e">
        <v>#N/A</v>
      </c>
      <c r="L75" s="113" t="e">
        <v>#N/A</v>
      </c>
      <c r="M75" s="144" t="e">
        <v>#N/A</v>
      </c>
    </row>
    <row r="77" spans="1:13" ht="15.75" thickBot="1" x14ac:dyDescent="0.3"/>
    <row r="78" spans="1:13" ht="18.75" thickBot="1" x14ac:dyDescent="0.4">
      <c r="B78" s="150" t="s">
        <v>229</v>
      </c>
    </row>
    <row r="79" spans="1:13" x14ac:dyDescent="0.25">
      <c r="B79" s="151">
        <f>$M$71+$L$71*E7+$K$71*F7+$J$71*G7+$I$71*H7+$H$71*I7+$G$71*J7+$F$71*K7+$E$71*L7+$D$71*M7+$C$71*N7+$B$71*O7</f>
        <v>733277.30624635064</v>
      </c>
    </row>
    <row r="80" spans="1:13" x14ac:dyDescent="0.25">
      <c r="B80" s="151">
        <f t="shared" ref="B80:B103" si="1">$M$71+$L$71*E8+$K$71*F8+$J$71*G8+$I$71*H8+$H$71*I8+$G$71*J8+$F$71*K8+$E$71*L8+$D$71*M8+$C$71*N8+$B$71*O8</f>
        <v>1062064.9143151608</v>
      </c>
    </row>
    <row r="81" spans="2:2" x14ac:dyDescent="0.25">
      <c r="B81" s="151">
        <f t="shared" si="1"/>
        <v>1200416.3911677899</v>
      </c>
    </row>
    <row r="82" spans="2:2" x14ac:dyDescent="0.25">
      <c r="B82" s="151">
        <f t="shared" si="1"/>
        <v>1206742.7870073186</v>
      </c>
    </row>
    <row r="83" spans="2:2" x14ac:dyDescent="0.25">
      <c r="B83" s="151">
        <f t="shared" si="1"/>
        <v>1739451.3339715786</v>
      </c>
    </row>
    <row r="84" spans="2:2" x14ac:dyDescent="0.25">
      <c r="B84" s="151">
        <f t="shared" si="1"/>
        <v>1941046.3433333344</v>
      </c>
    </row>
    <row r="85" spans="2:2" x14ac:dyDescent="0.25">
      <c r="B85" s="151">
        <f t="shared" si="1"/>
        <v>2642931.8422761224</v>
      </c>
    </row>
    <row r="86" spans="2:2" x14ac:dyDescent="0.25">
      <c r="B86" s="151">
        <f t="shared" si="1"/>
        <v>3608594.2973613469</v>
      </c>
    </row>
    <row r="87" spans="2:2" x14ac:dyDescent="0.25">
      <c r="B87" s="151">
        <f t="shared" si="1"/>
        <v>5200017.8665102432</v>
      </c>
    </row>
    <row r="88" spans="2:2" x14ac:dyDescent="0.25">
      <c r="B88" s="151">
        <f t="shared" si="1"/>
        <v>6598616.7389914319</v>
      </c>
    </row>
    <row r="89" spans="2:2" x14ac:dyDescent="0.25">
      <c r="B89" s="151">
        <f t="shared" si="1"/>
        <v>8261785.0228677485</v>
      </c>
    </row>
    <row r="90" spans="2:2" x14ac:dyDescent="0.25">
      <c r="B90" s="151">
        <f t="shared" si="1"/>
        <v>7183554.2062423471</v>
      </c>
    </row>
    <row r="91" spans="2:2" x14ac:dyDescent="0.25">
      <c r="B91" s="151">
        <f t="shared" si="1"/>
        <v>9121558.9221632108</v>
      </c>
    </row>
    <row r="92" spans="2:2" x14ac:dyDescent="0.25">
      <c r="B92" s="151">
        <f t="shared" si="1"/>
        <v>9976627.4975171126</v>
      </c>
    </row>
    <row r="93" spans="2:2" x14ac:dyDescent="0.25">
      <c r="B93" s="151">
        <f t="shared" si="1"/>
        <v>10090911.485888243</v>
      </c>
    </row>
    <row r="94" spans="2:2" x14ac:dyDescent="0.25">
      <c r="B94" s="151">
        <f t="shared" si="1"/>
        <v>11673310.779950647</v>
      </c>
    </row>
    <row r="95" spans="2:2" x14ac:dyDescent="0.25">
      <c r="B95" s="151">
        <f t="shared" si="1"/>
        <v>13508805.320640158</v>
      </c>
    </row>
    <row r="96" spans="2:2" x14ac:dyDescent="0.25">
      <c r="B96" s="151">
        <f t="shared" si="1"/>
        <v>13895964.920242764</v>
      </c>
    </row>
    <row r="97" spans="1:13" x14ac:dyDescent="0.25">
      <c r="B97" s="151">
        <f t="shared" si="1"/>
        <v>14834798.156444352</v>
      </c>
    </row>
    <row r="98" spans="1:13" x14ac:dyDescent="0.25">
      <c r="B98" s="151">
        <f t="shared" si="1"/>
        <v>16732769.251508076</v>
      </c>
    </row>
    <row r="99" spans="1:13" x14ac:dyDescent="0.25">
      <c r="B99" s="151">
        <f t="shared" si="1"/>
        <v>18041198.607375558</v>
      </c>
    </row>
    <row r="100" spans="1:13" x14ac:dyDescent="0.25">
      <c r="B100" s="151">
        <f t="shared" si="1"/>
        <v>19407491.114252143</v>
      </c>
    </row>
    <row r="101" spans="1:13" x14ac:dyDescent="0.25">
      <c r="B101" s="151">
        <f t="shared" si="1"/>
        <v>20560727.049891192</v>
      </c>
    </row>
    <row r="102" spans="1:13" x14ac:dyDescent="0.25">
      <c r="B102" s="151">
        <f t="shared" si="1"/>
        <v>21774767.773597792</v>
      </c>
    </row>
    <row r="103" spans="1:13" ht="15.75" thickBot="1" x14ac:dyDescent="0.3">
      <c r="B103" s="152">
        <f t="shared" si="1"/>
        <v>22976461.850238264</v>
      </c>
    </row>
    <row r="106" spans="1:13" x14ac:dyDescent="0.25">
      <c r="A106" t="s">
        <v>156</v>
      </c>
    </row>
    <row r="107" spans="1:13" ht="18.75" thickBot="1" x14ac:dyDescent="0.4">
      <c r="B107" s="141" t="s">
        <v>230</v>
      </c>
      <c r="C107" s="141" t="s">
        <v>231</v>
      </c>
      <c r="D107" s="141" t="s">
        <v>232</v>
      </c>
      <c r="E107" s="141" t="s">
        <v>233</v>
      </c>
      <c r="F107" s="141" t="s">
        <v>234</v>
      </c>
      <c r="G107" s="141" t="s">
        <v>235</v>
      </c>
      <c r="H107" s="141" t="s">
        <v>236</v>
      </c>
      <c r="I107" s="141" t="s">
        <v>237</v>
      </c>
      <c r="J107" s="141" t="s">
        <v>238</v>
      </c>
      <c r="K107" s="141" t="s">
        <v>239</v>
      </c>
      <c r="L107" s="141" t="s">
        <v>240</v>
      </c>
      <c r="M107" s="141" t="s">
        <v>241</v>
      </c>
    </row>
    <row r="108" spans="1:13" x14ac:dyDescent="0.25">
      <c r="B108" s="147">
        <f t="array" ref="B108:M112">LINEST(D7:D31,E7:O31,1,1)</f>
        <v>31.094085888731303</v>
      </c>
      <c r="C108" s="148">
        <v>0.1157663730960987</v>
      </c>
      <c r="D108" s="148">
        <v>-2.689894448961307</v>
      </c>
      <c r="E108" s="148">
        <v>0.22111452801373646</v>
      </c>
      <c r="F108" s="148">
        <v>-0.34807891722365808</v>
      </c>
      <c r="G108" s="148">
        <v>1.1251609536716944</v>
      </c>
      <c r="H108" s="148">
        <v>38541.968803175907</v>
      </c>
      <c r="I108" s="148">
        <v>4.6232969563039433E-2</v>
      </c>
      <c r="J108" s="148">
        <v>2485.7227583947756</v>
      </c>
      <c r="K108" s="148">
        <v>-1.1872494407323204</v>
      </c>
      <c r="L108" s="148">
        <v>0.25634939732819534</v>
      </c>
      <c r="M108" s="149">
        <v>-15101649.437161582</v>
      </c>
    </row>
    <row r="109" spans="1:13" x14ac:dyDescent="0.25">
      <c r="B109" s="121">
        <v>136.27255745237977</v>
      </c>
      <c r="C109" s="85">
        <v>6.4037112351035E-2</v>
      </c>
      <c r="D109" s="85">
        <v>10.462571034736746</v>
      </c>
      <c r="E109" s="85">
        <v>3.6320408362743217</v>
      </c>
      <c r="F109" s="85">
        <v>0.39896931466302138</v>
      </c>
      <c r="G109" s="85">
        <v>9.6838235488170241</v>
      </c>
      <c r="H109" s="85">
        <v>26196.415417332348</v>
      </c>
      <c r="I109" s="85">
        <v>2.4447769005461584E-2</v>
      </c>
      <c r="J109" s="85">
        <v>1337.3968150239693</v>
      </c>
      <c r="K109" s="85">
        <v>2.9295905441670889</v>
      </c>
      <c r="L109" s="85">
        <v>0.21785018952308302</v>
      </c>
      <c r="M109" s="143">
        <v>7886613.7616782021</v>
      </c>
    </row>
    <row r="110" spans="1:13" x14ac:dyDescent="0.25">
      <c r="B110" s="121">
        <v>0.99728548961464769</v>
      </c>
      <c r="C110" s="85">
        <v>294313.56271912414</v>
      </c>
      <c r="D110" s="85" t="e">
        <v>#N/A</v>
      </c>
      <c r="E110" s="85" t="e">
        <v>#N/A</v>
      </c>
      <c r="F110" s="85" t="e">
        <v>#N/A</v>
      </c>
      <c r="G110" s="85" t="e">
        <v>#N/A</v>
      </c>
      <c r="H110" s="85" t="e">
        <v>#N/A</v>
      </c>
      <c r="I110" s="85" t="e">
        <v>#N/A</v>
      </c>
      <c r="J110" s="85" t="e">
        <v>#N/A</v>
      </c>
      <c r="K110" s="85" t="e">
        <v>#N/A</v>
      </c>
      <c r="L110" s="85" t="e">
        <v>#N/A</v>
      </c>
      <c r="M110" s="143" t="e">
        <v>#N/A</v>
      </c>
    </row>
    <row r="111" spans="1:13" x14ac:dyDescent="0.25">
      <c r="B111" s="121">
        <v>434.1888432072007</v>
      </c>
      <c r="C111" s="85">
        <v>13</v>
      </c>
      <c r="D111" s="85" t="e">
        <v>#N/A</v>
      </c>
      <c r="E111" s="85" t="e">
        <v>#N/A</v>
      </c>
      <c r="F111" s="85" t="e">
        <v>#N/A</v>
      </c>
      <c r="G111" s="85" t="e">
        <v>#N/A</v>
      </c>
      <c r="H111" s="85" t="e">
        <v>#N/A</v>
      </c>
      <c r="I111" s="85" t="e">
        <v>#N/A</v>
      </c>
      <c r="J111" s="85" t="e">
        <v>#N/A</v>
      </c>
      <c r="K111" s="85" t="e">
        <v>#N/A</v>
      </c>
      <c r="L111" s="85" t="e">
        <v>#N/A</v>
      </c>
      <c r="M111" s="143" t="e">
        <v>#N/A</v>
      </c>
    </row>
    <row r="112" spans="1:13" ht="15.75" thickBot="1" x14ac:dyDescent="0.3">
      <c r="B112" s="122">
        <v>413706073626475.87</v>
      </c>
      <c r="C112" s="113">
        <v>1126066151605.5098</v>
      </c>
      <c r="D112" s="113" t="e">
        <v>#N/A</v>
      </c>
      <c r="E112" s="113" t="e">
        <v>#N/A</v>
      </c>
      <c r="F112" s="113" t="e">
        <v>#N/A</v>
      </c>
      <c r="G112" s="113" t="e">
        <v>#N/A</v>
      </c>
      <c r="H112" s="113" t="e">
        <v>#N/A</v>
      </c>
      <c r="I112" s="113" t="e">
        <v>#N/A</v>
      </c>
      <c r="J112" s="113" t="e">
        <v>#N/A</v>
      </c>
      <c r="K112" s="113" t="e">
        <v>#N/A</v>
      </c>
      <c r="L112" s="113" t="e">
        <v>#N/A</v>
      </c>
      <c r="M112" s="144" t="e">
        <v>#N/A</v>
      </c>
    </row>
    <row r="114" spans="2:2" ht="15.75" thickBot="1" x14ac:dyDescent="0.3"/>
    <row r="115" spans="2:2" ht="18.75" thickBot="1" x14ac:dyDescent="0.4">
      <c r="B115" s="150" t="s">
        <v>242</v>
      </c>
    </row>
    <row r="116" spans="2:2" x14ac:dyDescent="0.25">
      <c r="B116" s="151">
        <f>$M$108+$L$108*E7+$K$108*F7+$J$108*G7+$I$108*H7+$H$108*I7+$G$108*J7+$F$108*K7+$E$108*L7+$D$108*M7+$C$108*N7+$B$108*O7</f>
        <v>808958.66084652627</v>
      </c>
    </row>
    <row r="117" spans="2:2" x14ac:dyDescent="0.25">
      <c r="B117" s="151">
        <f t="shared" ref="B117:B140" si="2">$M$108+$L$108*E8+$K$108*F8+$J$108*G8+$I$108*H8+$H$108*I8+$G$108*J8+$F$108*K8+$E$108*L8+$D$108*M8+$C$108*N8+$B$108*O8</f>
        <v>1060855.0125798672</v>
      </c>
    </row>
    <row r="118" spans="2:2" x14ac:dyDescent="0.25">
      <c r="B118" s="151">
        <f t="shared" si="2"/>
        <v>1159270.8336755689</v>
      </c>
    </row>
    <row r="119" spans="2:2" x14ac:dyDescent="0.25">
      <c r="B119" s="151">
        <f t="shared" si="2"/>
        <v>1287591.3210451496</v>
      </c>
    </row>
    <row r="120" spans="2:2" x14ac:dyDescent="0.25">
      <c r="B120" s="151">
        <f t="shared" si="2"/>
        <v>1728412.6251028578</v>
      </c>
    </row>
    <row r="121" spans="2:2" x14ac:dyDescent="0.25">
      <c r="B121" s="151">
        <f t="shared" si="2"/>
        <v>1901743.808006634</v>
      </c>
    </row>
    <row r="122" spans="2:2" x14ac:dyDescent="0.25">
      <c r="B122" s="151">
        <f t="shared" si="2"/>
        <v>2362488.6758450847</v>
      </c>
    </row>
    <row r="123" spans="2:2" x14ac:dyDescent="0.25">
      <c r="B123" s="151">
        <f t="shared" si="2"/>
        <v>2961056.187920549</v>
      </c>
    </row>
    <row r="124" spans="2:2" x14ac:dyDescent="0.25">
      <c r="B124" s="151">
        <f t="shared" si="2"/>
        <v>3684895.8069271729</v>
      </c>
    </row>
    <row r="125" spans="2:2" x14ac:dyDescent="0.25">
      <c r="B125" s="151">
        <f t="shared" si="2"/>
        <v>4020320.0331827402</v>
      </c>
    </row>
    <row r="126" spans="2:2" x14ac:dyDescent="0.25">
      <c r="B126" s="151">
        <f t="shared" si="2"/>
        <v>4622481.2517293477</v>
      </c>
    </row>
    <row r="127" spans="2:2" x14ac:dyDescent="0.25">
      <c r="B127" s="151">
        <f t="shared" si="2"/>
        <v>5374030.0472498862</v>
      </c>
    </row>
    <row r="128" spans="2:2" x14ac:dyDescent="0.25">
      <c r="B128" s="151">
        <f t="shared" si="2"/>
        <v>6355290.0091848755</v>
      </c>
    </row>
    <row r="129" spans="2:2" x14ac:dyDescent="0.25">
      <c r="B129" s="151">
        <f t="shared" si="2"/>
        <v>6606834.3684180453</v>
      </c>
    </row>
    <row r="130" spans="2:2" x14ac:dyDescent="0.25">
      <c r="B130" s="151">
        <f t="shared" si="2"/>
        <v>7135409.9241630016</v>
      </c>
    </row>
    <row r="131" spans="2:2" x14ac:dyDescent="0.25">
      <c r="B131" s="151">
        <f t="shared" si="2"/>
        <v>7611798.9434771007</v>
      </c>
    </row>
    <row r="132" spans="2:2" x14ac:dyDescent="0.25">
      <c r="B132" s="151">
        <f t="shared" si="2"/>
        <v>8287165.4735019095</v>
      </c>
    </row>
    <row r="133" spans="2:2" x14ac:dyDescent="0.25">
      <c r="B133" s="151">
        <f t="shared" si="2"/>
        <v>8893462.7475549486</v>
      </c>
    </row>
    <row r="134" spans="2:2" x14ac:dyDescent="0.25">
      <c r="B134" s="151">
        <f t="shared" si="2"/>
        <v>9332795.9845077097</v>
      </c>
    </row>
    <row r="135" spans="2:2" x14ac:dyDescent="0.25">
      <c r="B135" s="151">
        <f t="shared" si="2"/>
        <v>10019018.638631333</v>
      </c>
    </row>
    <row r="136" spans="2:2" x14ac:dyDescent="0.25">
      <c r="B136" s="151">
        <f t="shared" si="2"/>
        <v>10204752.684173584</v>
      </c>
    </row>
    <row r="137" spans="2:2" x14ac:dyDescent="0.25">
      <c r="B137" s="151">
        <f t="shared" si="2"/>
        <v>11341691.23276194</v>
      </c>
    </row>
    <row r="138" spans="2:2" x14ac:dyDescent="0.25">
      <c r="B138" s="151">
        <f t="shared" si="2"/>
        <v>12123651.773697475</v>
      </c>
    </row>
    <row r="139" spans="2:2" x14ac:dyDescent="0.25">
      <c r="B139" s="151">
        <f t="shared" si="2"/>
        <v>13309544.064854974</v>
      </c>
    </row>
    <row r="140" spans="2:2" ht="15.75" thickBot="1" x14ac:dyDescent="0.3">
      <c r="B140" s="152">
        <f t="shared" si="2"/>
        <v>14178295.120961707</v>
      </c>
    </row>
    <row r="148" spans="1:12" ht="18.75" thickBot="1" x14ac:dyDescent="0.4">
      <c r="A148" t="s">
        <v>243</v>
      </c>
    </row>
    <row r="149" spans="1:12" ht="18.75" thickBot="1" x14ac:dyDescent="0.3">
      <c r="B149" s="102" t="s">
        <v>81</v>
      </c>
      <c r="C149" s="145" t="s">
        <v>84</v>
      </c>
      <c r="D149" s="153" t="s">
        <v>85</v>
      </c>
    </row>
    <row r="150" spans="1:12" x14ac:dyDescent="0.25">
      <c r="B150" s="154">
        <f t="shared" ref="B150:B174" si="3">B7</f>
        <v>87211.83</v>
      </c>
      <c r="C150" s="155">
        <f t="shared" ref="C150:D174" si="4">E7</f>
        <v>228548.4</v>
      </c>
      <c r="D150" s="156">
        <f t="shared" si="4"/>
        <v>803.2</v>
      </c>
      <c r="L150" s="142"/>
    </row>
    <row r="151" spans="1:12" x14ac:dyDescent="0.25">
      <c r="B151" s="157">
        <f t="shared" si="3"/>
        <v>119302.33</v>
      </c>
      <c r="C151" s="158">
        <f t="shared" si="4"/>
        <v>488395.1</v>
      </c>
      <c r="D151" s="159">
        <f t="shared" si="4"/>
        <v>787.6</v>
      </c>
      <c r="L151" s="142"/>
    </row>
    <row r="152" spans="1:12" x14ac:dyDescent="0.25">
      <c r="B152" s="157">
        <f t="shared" si="3"/>
        <v>156215</v>
      </c>
      <c r="C152" s="158">
        <f t="shared" si="4"/>
        <v>748241.8</v>
      </c>
      <c r="D152" s="159">
        <f t="shared" si="4"/>
        <v>1472.8</v>
      </c>
      <c r="L152" s="142"/>
    </row>
    <row r="153" spans="1:12" x14ac:dyDescent="0.25">
      <c r="B153" s="157">
        <f t="shared" si="3"/>
        <v>173839</v>
      </c>
      <c r="C153" s="158">
        <f t="shared" si="4"/>
        <v>1008088.5</v>
      </c>
      <c r="D153" s="159">
        <f t="shared" si="4"/>
        <v>1154.5999999999999</v>
      </c>
      <c r="L153" s="142"/>
    </row>
    <row r="154" spans="1:12" x14ac:dyDescent="0.25">
      <c r="B154" s="157">
        <f t="shared" si="3"/>
        <v>220396</v>
      </c>
      <c r="C154" s="158">
        <f t="shared" si="4"/>
        <v>1267935.2</v>
      </c>
      <c r="D154" s="159">
        <f t="shared" si="4"/>
        <v>1508.7</v>
      </c>
      <c r="L154" s="142"/>
    </row>
    <row r="155" spans="1:12" x14ac:dyDescent="0.25">
      <c r="B155" s="157">
        <f t="shared" si="3"/>
        <v>269588</v>
      </c>
      <c r="C155" s="158">
        <f t="shared" si="4"/>
        <v>1563568.7</v>
      </c>
      <c r="D155" s="159">
        <f t="shared" si="4"/>
        <v>2482.9</v>
      </c>
      <c r="L155" s="142"/>
    </row>
    <row r="156" spans="1:12" x14ac:dyDescent="0.25">
      <c r="B156" s="157">
        <f t="shared" si="3"/>
        <v>358531</v>
      </c>
      <c r="C156" s="158">
        <f t="shared" si="4"/>
        <v>2115067.5</v>
      </c>
      <c r="D156" s="159">
        <f t="shared" si="4"/>
        <v>1857.2</v>
      </c>
      <c r="L156" s="142"/>
    </row>
    <row r="157" spans="1:12" x14ac:dyDescent="0.25">
      <c r="B157" s="157">
        <f t="shared" si="3"/>
        <v>456025</v>
      </c>
      <c r="C157" s="158">
        <f t="shared" si="4"/>
        <v>3055059.5</v>
      </c>
      <c r="D157" s="159">
        <f t="shared" si="4"/>
        <v>2060.4</v>
      </c>
      <c r="L157" s="142"/>
    </row>
    <row r="158" spans="1:12" x14ac:dyDescent="0.25">
      <c r="B158" s="157">
        <f t="shared" si="3"/>
        <v>590162</v>
      </c>
      <c r="C158" s="158">
        <f t="shared" si="4"/>
        <v>3930286.9</v>
      </c>
      <c r="D158" s="159">
        <f t="shared" si="4"/>
        <v>4530.7</v>
      </c>
      <c r="L158" s="142"/>
    </row>
    <row r="159" spans="1:12" x14ac:dyDescent="0.25">
      <c r="B159" s="157">
        <f t="shared" si="3"/>
        <v>775682</v>
      </c>
      <c r="C159" s="158">
        <f t="shared" si="4"/>
        <v>4853244.4000000004</v>
      </c>
      <c r="D159" s="159">
        <f t="shared" si="4"/>
        <v>15656</v>
      </c>
      <c r="L159" s="142"/>
    </row>
    <row r="160" spans="1:12" x14ac:dyDescent="0.25">
      <c r="B160" s="157">
        <f t="shared" si="3"/>
        <v>962468</v>
      </c>
      <c r="C160" s="158">
        <f t="shared" si="4"/>
        <v>5883726.5</v>
      </c>
      <c r="D160" s="159">
        <f t="shared" si="4"/>
        <v>8611.9</v>
      </c>
      <c r="L160" s="142"/>
    </row>
    <row r="161" spans="2:12" x14ac:dyDescent="0.25">
      <c r="B161" s="157">
        <f t="shared" si="3"/>
        <v>742422</v>
      </c>
      <c r="C161" s="158">
        <f t="shared" si="4"/>
        <v>6165342.4699999997</v>
      </c>
      <c r="D161" s="159">
        <f t="shared" si="4"/>
        <v>5657.4</v>
      </c>
      <c r="L161" s="142"/>
    </row>
    <row r="162" spans="2:12" x14ac:dyDescent="0.25">
      <c r="B162" s="157">
        <f t="shared" si="3"/>
        <v>1163529.7</v>
      </c>
      <c r="C162" s="158">
        <f t="shared" si="4"/>
        <v>6411756.4400000004</v>
      </c>
      <c r="D162" s="159">
        <f t="shared" si="4"/>
        <v>3793.5</v>
      </c>
      <c r="L162" s="142"/>
    </row>
    <row r="163" spans="2:12" x14ac:dyDescent="0.25">
      <c r="B163" s="157">
        <f t="shared" si="3"/>
        <v>1388120.48</v>
      </c>
      <c r="C163" s="158">
        <f t="shared" si="4"/>
        <v>6658170.4100000001</v>
      </c>
      <c r="D163" s="159">
        <f t="shared" si="4"/>
        <v>159868</v>
      </c>
      <c r="L163" s="142"/>
    </row>
    <row r="164" spans="2:12" x14ac:dyDescent="0.25">
      <c r="B164" s="157">
        <f t="shared" si="3"/>
        <v>1584637.4</v>
      </c>
      <c r="C164" s="158">
        <f t="shared" si="4"/>
        <v>6904584.3799999999</v>
      </c>
      <c r="D164" s="159">
        <f t="shared" si="4"/>
        <v>82607</v>
      </c>
      <c r="L164" s="142"/>
    </row>
    <row r="165" spans="2:12" x14ac:dyDescent="0.25">
      <c r="B165" s="157">
        <f t="shared" si="3"/>
        <v>1781154.33</v>
      </c>
      <c r="C165" s="158">
        <f t="shared" si="4"/>
        <v>7150998.3600000003</v>
      </c>
      <c r="D165" s="159">
        <f t="shared" si="4"/>
        <v>108107</v>
      </c>
      <c r="L165" s="142"/>
    </row>
    <row r="166" spans="2:12" x14ac:dyDescent="0.25">
      <c r="B166" s="157">
        <f t="shared" si="3"/>
        <v>1977671.26</v>
      </c>
      <c r="C166" s="158">
        <f t="shared" si="4"/>
        <v>7643826.2999999998</v>
      </c>
      <c r="D166" s="159">
        <f t="shared" si="4"/>
        <v>77801</v>
      </c>
      <c r="L166" s="142"/>
    </row>
    <row r="167" spans="2:12" x14ac:dyDescent="0.25">
      <c r="B167" s="157">
        <f t="shared" si="3"/>
        <v>2174188.19</v>
      </c>
      <c r="C167" s="158">
        <f t="shared" si="4"/>
        <v>7851425.5999999996</v>
      </c>
      <c r="D167" s="159">
        <f t="shared" si="4"/>
        <v>66718</v>
      </c>
      <c r="L167" s="142"/>
    </row>
    <row r="168" spans="2:12" x14ac:dyDescent="0.25">
      <c r="B168" s="157">
        <f t="shared" si="3"/>
        <v>2370705.11</v>
      </c>
      <c r="C168" s="158">
        <f t="shared" si="4"/>
        <v>8059024.9000000004</v>
      </c>
      <c r="D168" s="159">
        <f t="shared" si="4"/>
        <v>65314</v>
      </c>
      <c r="L168" s="142"/>
    </row>
    <row r="169" spans="2:12" x14ac:dyDescent="0.25">
      <c r="B169" s="157">
        <f t="shared" si="3"/>
        <v>2567222.04</v>
      </c>
      <c r="C169" s="158">
        <f t="shared" si="4"/>
        <v>8266624.2000000002</v>
      </c>
      <c r="D169" s="159">
        <f t="shared" si="4"/>
        <v>85326</v>
      </c>
      <c r="L169" s="142"/>
    </row>
    <row r="170" spans="2:12" x14ac:dyDescent="0.25">
      <c r="B170" s="157">
        <f t="shared" si="3"/>
        <v>2763738.97</v>
      </c>
      <c r="C170" s="158">
        <f t="shared" si="4"/>
        <v>8474223.5</v>
      </c>
      <c r="D170" s="159">
        <f t="shared" si="4"/>
        <v>69873</v>
      </c>
      <c r="L170" s="142"/>
    </row>
    <row r="171" spans="2:12" x14ac:dyDescent="0.25">
      <c r="B171" s="157">
        <f t="shared" si="3"/>
        <v>2960255.9</v>
      </c>
      <c r="C171" s="158">
        <f t="shared" si="4"/>
        <v>8681822.8000000007</v>
      </c>
      <c r="D171" s="159">
        <f t="shared" si="4"/>
        <v>93903</v>
      </c>
      <c r="L171" s="142"/>
    </row>
    <row r="172" spans="2:12" x14ac:dyDescent="0.25">
      <c r="B172" s="157">
        <f t="shared" si="3"/>
        <v>3839394.42</v>
      </c>
      <c r="C172" s="158">
        <f t="shared" si="4"/>
        <v>8889422.0999999996</v>
      </c>
      <c r="D172" s="159">
        <f t="shared" si="4"/>
        <v>126244</v>
      </c>
      <c r="L172" s="142"/>
    </row>
    <row r="173" spans="2:12" x14ac:dyDescent="0.25">
      <c r="B173" s="157">
        <f t="shared" si="3"/>
        <v>4868342.13</v>
      </c>
      <c r="C173" s="158">
        <f t="shared" si="4"/>
        <v>9097021.4000000004</v>
      </c>
      <c r="D173" s="159">
        <f t="shared" si="4"/>
        <v>103800</v>
      </c>
      <c r="L173" s="142"/>
    </row>
    <row r="174" spans="2:12" ht="15.75" thickBot="1" x14ac:dyDescent="0.3">
      <c r="B174" s="160">
        <f t="shared" si="3"/>
        <v>5306169.8550000004</v>
      </c>
      <c r="C174" s="161">
        <f t="shared" si="4"/>
        <v>9304620.6999999993</v>
      </c>
      <c r="D174" s="162">
        <f t="shared" si="4"/>
        <v>115425</v>
      </c>
      <c r="L174" s="142"/>
    </row>
    <row r="175" spans="2:12" ht="15.75" thickBot="1" x14ac:dyDescent="0.3"/>
    <row r="176" spans="2:12" ht="18.75" thickBot="1" x14ac:dyDescent="0.4">
      <c r="B176" s="125" t="s">
        <v>176</v>
      </c>
      <c r="C176" s="126" t="s">
        <v>175</v>
      </c>
      <c r="D176" s="127" t="s">
        <v>215</v>
      </c>
    </row>
    <row r="177" spans="1:10" x14ac:dyDescent="0.25">
      <c r="B177" s="163">
        <f t="array" ref="B177:D181">LINEST(B150:B174,C150:D174,1,1)</f>
        <v>8.4234165984155087</v>
      </c>
      <c r="C177" s="164">
        <v>0.29373436443642592</v>
      </c>
      <c r="D177" s="165">
        <v>-402504.88770571217</v>
      </c>
    </row>
    <row r="178" spans="1:10" x14ac:dyDescent="0.25">
      <c r="B178" s="133">
        <v>4.9753334556820192</v>
      </c>
      <c r="C178" s="134">
        <v>8.0273421961970945E-2</v>
      </c>
      <c r="D178" s="135">
        <v>323298.91016863013</v>
      </c>
    </row>
    <row r="179" spans="1:10" x14ac:dyDescent="0.25">
      <c r="B179" s="133">
        <v>0.75701365715306035</v>
      </c>
      <c r="C179" s="134">
        <v>764135.59729859594</v>
      </c>
      <c r="D179" s="135" t="e">
        <v>#N/A</v>
      </c>
    </row>
    <row r="180" spans="1:10" x14ac:dyDescent="0.25">
      <c r="B180" s="133">
        <v>34.2700339908776</v>
      </c>
      <c r="C180" s="134">
        <v>22</v>
      </c>
      <c r="D180" s="135" t="e">
        <v>#N/A</v>
      </c>
    </row>
    <row r="181" spans="1:10" ht="15.75" thickBot="1" x14ac:dyDescent="0.3">
      <c r="B181" s="137">
        <v>40020765780740.922</v>
      </c>
      <c r="C181" s="138">
        <v>12845870643295.402</v>
      </c>
      <c r="D181" s="139" t="e">
        <v>#N/A</v>
      </c>
    </row>
    <row r="184" spans="1:10" ht="18.75" thickBot="1" x14ac:dyDescent="0.4">
      <c r="A184" t="s">
        <v>244</v>
      </c>
    </row>
    <row r="185" spans="1:10" ht="18.75" thickBot="1" x14ac:dyDescent="0.4">
      <c r="B185" s="166" t="s">
        <v>82</v>
      </c>
      <c r="C185" s="150" t="s">
        <v>216</v>
      </c>
      <c r="D185" s="167" t="s">
        <v>86</v>
      </c>
      <c r="E185" s="145" t="s">
        <v>87</v>
      </c>
      <c r="F185" s="145" t="s">
        <v>88</v>
      </c>
      <c r="G185" s="145" t="s">
        <v>89</v>
      </c>
      <c r="H185" s="167" t="s">
        <v>90</v>
      </c>
      <c r="I185" s="167" t="s">
        <v>91</v>
      </c>
      <c r="J185" s="153" t="s">
        <v>92</v>
      </c>
    </row>
    <row r="186" spans="1:10" x14ac:dyDescent="0.25">
      <c r="B186" s="168">
        <v>328497.90000000002</v>
      </c>
      <c r="C186" s="154">
        <f t="shared" ref="C186:C210" si="5">B43</f>
        <v>182248.28676413946</v>
      </c>
      <c r="D186" s="155">
        <f t="shared" ref="D186:J201" si="6">G7</f>
        <v>5780.8727272727274</v>
      </c>
      <c r="E186" s="155">
        <f t="shared" si="6"/>
        <v>1212184</v>
      </c>
      <c r="F186" s="155">
        <f t="shared" si="6"/>
        <v>33.799999999999997</v>
      </c>
      <c r="G186" s="155">
        <f t="shared" si="6"/>
        <v>83359.41</v>
      </c>
      <c r="H186" s="155">
        <f t="shared" si="6"/>
        <v>25719.200000000001</v>
      </c>
      <c r="I186" s="155">
        <f t="shared" si="6"/>
        <v>6171</v>
      </c>
      <c r="J186" s="156">
        <f t="shared" si="6"/>
        <v>6642</v>
      </c>
    </row>
    <row r="187" spans="1:10" x14ac:dyDescent="0.25">
      <c r="B187" s="169">
        <v>695059.8</v>
      </c>
      <c r="C187" s="157">
        <f t="shared" si="5"/>
        <v>165584.86242350464</v>
      </c>
      <c r="D187" s="158">
        <f t="shared" si="6"/>
        <v>5823.0090909090904</v>
      </c>
      <c r="E187" s="158">
        <f t="shared" si="6"/>
        <v>1272744</v>
      </c>
      <c r="F187" s="158">
        <f t="shared" si="6"/>
        <v>35.200000000000003</v>
      </c>
      <c r="G187" s="158">
        <f t="shared" si="6"/>
        <v>87820.24</v>
      </c>
      <c r="H187" s="158">
        <f t="shared" si="6"/>
        <v>25262.15</v>
      </c>
      <c r="I187" s="158">
        <f t="shared" si="6"/>
        <v>7260</v>
      </c>
      <c r="J187" s="159">
        <f t="shared" si="6"/>
        <v>7814</v>
      </c>
    </row>
    <row r="188" spans="1:10" x14ac:dyDescent="0.25">
      <c r="B188" s="169">
        <v>1159034</v>
      </c>
      <c r="C188" s="157">
        <f t="shared" si="5"/>
        <v>163451.29842056092</v>
      </c>
      <c r="D188" s="158">
        <f t="shared" si="6"/>
        <v>5865.1454545454544</v>
      </c>
      <c r="E188" s="158">
        <f t="shared" si="6"/>
        <v>1444737</v>
      </c>
      <c r="F188" s="158">
        <f t="shared" si="6"/>
        <v>32.4</v>
      </c>
      <c r="G188" s="158">
        <f t="shared" si="6"/>
        <v>92700.800000000003</v>
      </c>
      <c r="H188" s="158">
        <f t="shared" si="6"/>
        <v>25720.2</v>
      </c>
      <c r="I188" s="158">
        <f t="shared" si="6"/>
        <v>8067</v>
      </c>
      <c r="J188" s="159">
        <f t="shared" si="6"/>
        <v>9194</v>
      </c>
    </row>
    <row r="189" spans="1:10" x14ac:dyDescent="0.25">
      <c r="B189" s="169">
        <v>1370182.8</v>
      </c>
      <c r="C189" s="157">
        <f t="shared" si="5"/>
        <v>183118.72153672704</v>
      </c>
      <c r="D189" s="158">
        <f t="shared" si="6"/>
        <v>5907.2818181818184</v>
      </c>
      <c r="E189" s="158">
        <f t="shared" si="6"/>
        <v>1841258</v>
      </c>
      <c r="F189" s="158">
        <f t="shared" si="6"/>
        <v>30.4</v>
      </c>
      <c r="G189" s="158">
        <f t="shared" si="6"/>
        <v>98088.36</v>
      </c>
      <c r="H189" s="158">
        <f t="shared" si="6"/>
        <v>24905.88</v>
      </c>
      <c r="I189" s="158">
        <f t="shared" si="6"/>
        <v>5545</v>
      </c>
      <c r="J189" s="159">
        <f t="shared" si="6"/>
        <v>12637</v>
      </c>
    </row>
    <row r="190" spans="1:10" x14ac:dyDescent="0.25">
      <c r="B190" s="169">
        <v>1767476.7</v>
      </c>
      <c r="C190" s="157">
        <f t="shared" si="5"/>
        <v>167201.72432518977</v>
      </c>
      <c r="D190" s="158">
        <f t="shared" si="6"/>
        <v>5961.2363636363643</v>
      </c>
      <c r="E190" s="158">
        <f t="shared" si="6"/>
        <v>2255912</v>
      </c>
      <c r="F190" s="158">
        <f t="shared" si="6"/>
        <v>35.1</v>
      </c>
      <c r="G190" s="158">
        <f t="shared" si="6"/>
        <v>104100.59</v>
      </c>
      <c r="H190" s="158">
        <f t="shared" si="6"/>
        <v>25084.01</v>
      </c>
      <c r="I190" s="158">
        <f t="shared" si="6"/>
        <v>6932</v>
      </c>
      <c r="J190" s="159">
        <f t="shared" si="6"/>
        <v>13817</v>
      </c>
    </row>
    <row r="191" spans="1:10" x14ac:dyDescent="0.25">
      <c r="B191" s="169">
        <v>2188231.5</v>
      </c>
      <c r="C191" s="157">
        <f t="shared" si="5"/>
        <v>206108.55739377686</v>
      </c>
      <c r="D191" s="158">
        <f t="shared" si="6"/>
        <v>5998.1090909090908</v>
      </c>
      <c r="E191" s="158">
        <f t="shared" si="6"/>
        <v>3297504</v>
      </c>
      <c r="F191" s="158">
        <f t="shared" si="6"/>
        <v>33</v>
      </c>
      <c r="G191" s="158">
        <f t="shared" si="6"/>
        <v>110901.59</v>
      </c>
      <c r="H191" s="158">
        <f t="shared" si="6"/>
        <v>25262.15</v>
      </c>
      <c r="I191" s="158">
        <f t="shared" si="6"/>
        <v>8376</v>
      </c>
      <c r="J191" s="159">
        <f t="shared" si="6"/>
        <v>17785</v>
      </c>
    </row>
    <row r="192" spans="1:10" x14ac:dyDescent="0.25">
      <c r="B192" s="169">
        <v>2853272.4</v>
      </c>
      <c r="C192" s="157">
        <f t="shared" si="5"/>
        <v>280129.83690702496</v>
      </c>
      <c r="D192" s="158">
        <f t="shared" si="6"/>
        <v>6037.0181818181818</v>
      </c>
      <c r="E192" s="158">
        <f t="shared" si="6"/>
        <v>3905553</v>
      </c>
      <c r="F192" s="158">
        <f t="shared" si="6"/>
        <v>36.4</v>
      </c>
      <c r="G192" s="170">
        <f t="shared" si="6"/>
        <v>118730.03</v>
      </c>
      <c r="H192" s="158">
        <f t="shared" si="6"/>
        <v>24702.3</v>
      </c>
      <c r="I192" s="158">
        <f t="shared" si="6"/>
        <v>9347</v>
      </c>
      <c r="J192" s="159">
        <f t="shared" si="6"/>
        <v>23988</v>
      </c>
    </row>
    <row r="193" spans="2:10" x14ac:dyDescent="0.25">
      <c r="B193" s="169">
        <v>4135154.6</v>
      </c>
      <c r="C193" s="157">
        <f t="shared" si="5"/>
        <v>426306.6591155635</v>
      </c>
      <c r="D193" s="158">
        <f t="shared" si="6"/>
        <v>6062.090909090909</v>
      </c>
      <c r="E193" s="158">
        <f t="shared" si="6"/>
        <v>5346984</v>
      </c>
      <c r="F193" s="158">
        <f t="shared" si="6"/>
        <v>39.799999999999997</v>
      </c>
      <c r="G193" s="170">
        <f t="shared" si="6"/>
        <v>127952.55</v>
      </c>
      <c r="H193" s="158">
        <f t="shared" si="6"/>
        <v>28811</v>
      </c>
      <c r="I193" s="158">
        <f t="shared" si="6"/>
        <v>9940</v>
      </c>
      <c r="J193" s="159">
        <f t="shared" si="6"/>
        <v>32088</v>
      </c>
    </row>
    <row r="194" spans="2:10" x14ac:dyDescent="0.25">
      <c r="B194" s="169">
        <v>5260232.8</v>
      </c>
      <c r="C194" s="157">
        <f t="shared" si="5"/>
        <v>615688.56133508158</v>
      </c>
      <c r="D194" s="158">
        <f t="shared" si="6"/>
        <v>6095.181818181818</v>
      </c>
      <c r="E194" s="158">
        <f t="shared" si="6"/>
        <v>6142520</v>
      </c>
      <c r="F194" s="158">
        <f t="shared" si="6"/>
        <v>47</v>
      </c>
      <c r="G194" s="170">
        <f t="shared" si="6"/>
        <v>139175.57999999999</v>
      </c>
      <c r="H194" s="158">
        <f t="shared" si="6"/>
        <v>37211.5</v>
      </c>
      <c r="I194" s="158">
        <f t="shared" si="6"/>
        <v>12515</v>
      </c>
      <c r="J194" s="159">
        <f t="shared" si="6"/>
        <v>47106</v>
      </c>
    </row>
    <row r="195" spans="2:10" x14ac:dyDescent="0.25">
      <c r="B195" s="169">
        <v>6696259.0999999996</v>
      </c>
      <c r="C195" s="157">
        <f t="shared" si="5"/>
        <v>773276.84575863415</v>
      </c>
      <c r="D195" s="158">
        <f t="shared" si="6"/>
        <v>6174.727272727273</v>
      </c>
      <c r="E195" s="158">
        <f t="shared" si="6"/>
        <v>9506888</v>
      </c>
      <c r="F195" s="158">
        <f t="shared" si="6"/>
        <v>38.4</v>
      </c>
      <c r="G195" s="170">
        <f t="shared" si="6"/>
        <v>153514.47</v>
      </c>
      <c r="H195" s="158">
        <f t="shared" si="6"/>
        <v>50567.9</v>
      </c>
      <c r="I195" s="158">
        <f t="shared" si="6"/>
        <v>124800</v>
      </c>
      <c r="J195" s="159">
        <f t="shared" si="6"/>
        <v>84400</v>
      </c>
    </row>
    <row r="196" spans="2:10" x14ac:dyDescent="0.25">
      <c r="B196" s="169">
        <v>8248652</v>
      </c>
      <c r="C196" s="157">
        <f t="shared" si="5"/>
        <v>944058.47127087507</v>
      </c>
      <c r="D196" s="158">
        <f t="shared" si="6"/>
        <v>6217.909090909091</v>
      </c>
      <c r="E196" s="158">
        <f t="shared" si="6"/>
        <v>14877108</v>
      </c>
      <c r="F196" s="158">
        <f t="shared" si="6"/>
        <v>36.1</v>
      </c>
      <c r="G196" s="170">
        <f t="shared" si="6"/>
        <v>173393.63</v>
      </c>
      <c r="H196" s="158">
        <f t="shared" si="6"/>
        <v>43904.4</v>
      </c>
      <c r="I196" s="158">
        <f t="shared" si="6"/>
        <v>174200</v>
      </c>
      <c r="J196" s="159">
        <f t="shared" si="6"/>
        <v>115500</v>
      </c>
    </row>
    <row r="197" spans="2:10" x14ac:dyDescent="0.25">
      <c r="B197" s="169">
        <v>7126972.4000000004</v>
      </c>
      <c r="C197" s="157">
        <f t="shared" si="5"/>
        <v>732954.46021802782</v>
      </c>
      <c r="D197" s="158">
        <f t="shared" si="6"/>
        <v>6358.6409090909092</v>
      </c>
      <c r="E197" s="158">
        <f t="shared" si="6"/>
        <v>15356818</v>
      </c>
      <c r="F197" s="158">
        <f t="shared" si="6"/>
        <v>35.9</v>
      </c>
      <c r="G197" s="170">
        <f t="shared" si="6"/>
        <v>206021.48</v>
      </c>
      <c r="H197" s="158">
        <f t="shared" si="6"/>
        <v>64746.77</v>
      </c>
      <c r="I197" s="158">
        <f t="shared" si="6"/>
        <v>113200</v>
      </c>
      <c r="J197" s="159">
        <f t="shared" si="6"/>
        <v>70900</v>
      </c>
    </row>
    <row r="198" spans="2:10" x14ac:dyDescent="0.25">
      <c r="B198" s="169">
        <v>8375863.7999999998</v>
      </c>
      <c r="C198" s="157">
        <f t="shared" si="5"/>
        <v>1213186.7356283346</v>
      </c>
      <c r="D198" s="158">
        <f t="shared" si="6"/>
        <v>6499.3727272727274</v>
      </c>
      <c r="E198" s="158">
        <f t="shared" si="6"/>
        <v>17905142</v>
      </c>
      <c r="F198" s="158">
        <f t="shared" si="6"/>
        <v>42</v>
      </c>
      <c r="G198" s="170">
        <f t="shared" si="6"/>
        <v>194439.24</v>
      </c>
      <c r="H198" s="158">
        <f t="shared" si="6"/>
        <v>64543.19</v>
      </c>
      <c r="I198" s="158">
        <f t="shared" si="6"/>
        <v>143800</v>
      </c>
      <c r="J198" s="159">
        <f t="shared" si="6"/>
        <v>91000</v>
      </c>
    </row>
    <row r="199" spans="2:10" x14ac:dyDescent="0.25">
      <c r="B199" s="169">
        <v>9948772.8000000007</v>
      </c>
      <c r="C199" s="157">
        <f t="shared" si="5"/>
        <v>1378692.7565243454</v>
      </c>
      <c r="D199" s="158">
        <f t="shared" si="6"/>
        <v>6536.4363636363641</v>
      </c>
      <c r="E199" s="158">
        <f t="shared" si="6"/>
        <v>20169118</v>
      </c>
      <c r="F199" s="158">
        <f t="shared" si="6"/>
        <v>42.4</v>
      </c>
      <c r="G199" s="170">
        <f t="shared" si="6"/>
        <v>219277.24</v>
      </c>
      <c r="H199" s="158">
        <f t="shared" si="6"/>
        <v>158892.57999999999</v>
      </c>
      <c r="I199" s="158">
        <f t="shared" si="6"/>
        <v>188000</v>
      </c>
      <c r="J199" s="159">
        <f t="shared" si="6"/>
        <v>117100</v>
      </c>
    </row>
    <row r="200" spans="2:10" x14ac:dyDescent="0.25">
      <c r="B200" s="169">
        <v>10666870.5</v>
      </c>
      <c r="C200" s="157">
        <f t="shared" si="5"/>
        <v>1564300.3068043566</v>
      </c>
      <c r="D200" s="158">
        <f t="shared" si="6"/>
        <v>6563.4363636363641</v>
      </c>
      <c r="E200" s="158">
        <f t="shared" si="6"/>
        <v>23445895</v>
      </c>
      <c r="F200" s="158">
        <f t="shared" si="6"/>
        <v>43</v>
      </c>
      <c r="G200" s="170">
        <f t="shared" si="6"/>
        <v>245646.11</v>
      </c>
      <c r="H200" s="158">
        <f t="shared" si="6"/>
        <v>494532.21</v>
      </c>
      <c r="I200" s="158">
        <f t="shared" si="6"/>
        <v>199800</v>
      </c>
      <c r="J200" s="159">
        <f t="shared" si="6"/>
        <v>123100</v>
      </c>
    </row>
    <row r="201" spans="2:10" x14ac:dyDescent="0.25">
      <c r="B201" s="169">
        <v>11814897.4</v>
      </c>
      <c r="C201" s="157">
        <f t="shared" si="5"/>
        <v>1847694.1591899989</v>
      </c>
      <c r="D201" s="158">
        <f t="shared" si="6"/>
        <v>6561.4909090909086</v>
      </c>
      <c r="E201" s="158">
        <f t="shared" si="6"/>
        <v>26546945</v>
      </c>
      <c r="F201" s="158">
        <f t="shared" si="6"/>
        <v>44.6</v>
      </c>
      <c r="G201" s="170">
        <f t="shared" si="6"/>
        <v>264751.71000000002</v>
      </c>
      <c r="H201" s="158">
        <f t="shared" si="6"/>
        <v>686704.6</v>
      </c>
      <c r="I201" s="158">
        <f t="shared" si="6"/>
        <v>228300</v>
      </c>
      <c r="J201" s="159">
        <f t="shared" si="6"/>
        <v>135100</v>
      </c>
    </row>
    <row r="202" spans="2:10" x14ac:dyDescent="0.25">
      <c r="B202" s="169">
        <v>12779525.699999999</v>
      </c>
      <c r="C202" s="157">
        <f t="shared" si="5"/>
        <v>1896839.3260252704</v>
      </c>
      <c r="D202" s="158">
        <f t="shared" ref="D202:J210" si="7">G23</f>
        <v>6552.7818181818184</v>
      </c>
      <c r="E202" s="158">
        <f t="shared" si="7"/>
        <v>28890410</v>
      </c>
      <c r="F202" s="158">
        <f t="shared" si="7"/>
        <v>46.7</v>
      </c>
      <c r="G202" s="170">
        <f t="shared" si="7"/>
        <v>298248.96999999997</v>
      </c>
      <c r="H202" s="158">
        <f t="shared" si="7"/>
        <v>552039.1</v>
      </c>
      <c r="I202" s="158">
        <f t="shared" si="7"/>
        <v>229030</v>
      </c>
      <c r="J202" s="159">
        <f t="shared" si="7"/>
        <v>125900</v>
      </c>
    </row>
    <row r="203" spans="2:10" x14ac:dyDescent="0.25">
      <c r="B203" s="169">
        <v>13520862.9</v>
      </c>
      <c r="C203" s="157">
        <f t="shared" si="5"/>
        <v>2211751.3730724417</v>
      </c>
      <c r="D203" s="158">
        <f t="shared" si="7"/>
        <v>6584.0818181818177</v>
      </c>
      <c r="E203" s="158">
        <f t="shared" si="7"/>
        <v>30078000</v>
      </c>
      <c r="F203" s="158">
        <f t="shared" si="7"/>
        <v>42.4</v>
      </c>
      <c r="G203" s="170">
        <f t="shared" si="7"/>
        <v>322785.09999999998</v>
      </c>
      <c r="H203" s="158">
        <f t="shared" si="7"/>
        <v>851583.36</v>
      </c>
      <c r="I203" s="158">
        <f t="shared" si="7"/>
        <v>149110</v>
      </c>
      <c r="J203" s="159">
        <f t="shared" si="7"/>
        <v>78600</v>
      </c>
    </row>
    <row r="204" spans="2:10" x14ac:dyDescent="0.25">
      <c r="B204" s="169">
        <v>15121534.199999999</v>
      </c>
      <c r="C204" s="157">
        <f t="shared" si="5"/>
        <v>2351757.6622360083</v>
      </c>
      <c r="D204" s="158">
        <f t="shared" si="7"/>
        <v>6591.9072727272724</v>
      </c>
      <c r="E204" s="158">
        <f t="shared" si="7"/>
        <v>36338093</v>
      </c>
      <c r="F204" s="158">
        <f t="shared" si="7"/>
        <v>41.9</v>
      </c>
      <c r="G204" s="170">
        <f t="shared" si="7"/>
        <v>330199.09999999998</v>
      </c>
      <c r="H204" s="158">
        <f t="shared" si="7"/>
        <v>910869.11</v>
      </c>
      <c r="I204" s="158">
        <f t="shared" si="7"/>
        <v>118194.6</v>
      </c>
      <c r="J204" s="159">
        <f t="shared" si="7"/>
        <v>76229.7</v>
      </c>
    </row>
    <row r="205" spans="2:10" x14ac:dyDescent="0.25">
      <c r="B205" s="169">
        <v>16538189.5</v>
      </c>
      <c r="C205" s="157">
        <f t="shared" si="5"/>
        <v>2724321.2702833209</v>
      </c>
      <c r="D205" s="158">
        <f t="shared" si="7"/>
        <v>6595.5581818181818</v>
      </c>
      <c r="E205" s="158">
        <f t="shared" si="7"/>
        <v>36604923</v>
      </c>
      <c r="F205" s="158">
        <f t="shared" si="7"/>
        <v>47.3</v>
      </c>
      <c r="G205" s="170">
        <f t="shared" si="7"/>
        <v>358214.8</v>
      </c>
      <c r="H205" s="158">
        <f t="shared" si="7"/>
        <v>248998.8</v>
      </c>
      <c r="I205" s="158">
        <f t="shared" si="7"/>
        <v>148623.4</v>
      </c>
      <c r="J205" s="159">
        <f t="shared" si="7"/>
        <v>98641.4</v>
      </c>
    </row>
    <row r="206" spans="2:10" x14ac:dyDescent="0.25">
      <c r="B206" s="169">
        <v>18777726</v>
      </c>
      <c r="C206" s="157">
        <f t="shared" si="5"/>
        <v>2622268.869805994</v>
      </c>
      <c r="D206" s="158">
        <f t="shared" si="7"/>
        <v>6599.21</v>
      </c>
      <c r="E206" s="158">
        <f t="shared" si="7"/>
        <v>40602319</v>
      </c>
      <c r="F206" s="158">
        <f t="shared" si="7"/>
        <v>46.6</v>
      </c>
      <c r="G206" s="170">
        <f t="shared" si="7"/>
        <v>350894.2</v>
      </c>
      <c r="H206" s="158">
        <f t="shared" si="7"/>
        <v>283544.61</v>
      </c>
      <c r="I206" s="158">
        <f t="shared" si="7"/>
        <v>197017.5</v>
      </c>
      <c r="J206" s="159">
        <f t="shared" si="7"/>
        <v>103426.8</v>
      </c>
    </row>
    <row r="207" spans="2:10" x14ac:dyDescent="0.25">
      <c r="B207" s="169">
        <v>19797064.300000001</v>
      </c>
      <c r="C207" s="157">
        <f t="shared" si="5"/>
        <v>3160295.9112490886</v>
      </c>
      <c r="D207" s="158">
        <f t="shared" si="7"/>
        <v>6602.8618181818174</v>
      </c>
      <c r="E207" s="158">
        <f t="shared" si="7"/>
        <v>61757746</v>
      </c>
      <c r="F207" s="158">
        <f t="shared" si="7"/>
        <v>37.799999999999997</v>
      </c>
      <c r="G207" s="170">
        <f t="shared" si="7"/>
        <v>398462.4</v>
      </c>
      <c r="H207" s="158">
        <f t="shared" si="7"/>
        <v>565805.88</v>
      </c>
      <c r="I207" s="158">
        <f t="shared" si="7"/>
        <v>184295.2</v>
      </c>
      <c r="J207" s="159">
        <f t="shared" si="7"/>
        <v>107348.1</v>
      </c>
    </row>
    <row r="208" spans="2:10" x14ac:dyDescent="0.25">
      <c r="B208" s="169">
        <v>19856674.5</v>
      </c>
      <c r="C208" s="157">
        <f t="shared" si="5"/>
        <v>3701207.6645862348</v>
      </c>
      <c r="D208" s="158">
        <f t="shared" si="7"/>
        <v>6606.5136363636357</v>
      </c>
      <c r="E208" s="158">
        <f t="shared" si="7"/>
        <v>66739526</v>
      </c>
      <c r="F208" s="158">
        <f t="shared" si="7"/>
        <v>39</v>
      </c>
      <c r="G208" s="170">
        <f t="shared" si="7"/>
        <v>427329.34</v>
      </c>
      <c r="H208" s="158">
        <f t="shared" si="7"/>
        <v>626603.39</v>
      </c>
      <c r="I208" s="158">
        <f t="shared" si="7"/>
        <v>135211</v>
      </c>
      <c r="J208" s="159">
        <f t="shared" si="7"/>
        <v>102899.2</v>
      </c>
    </row>
    <row r="209" spans="1:10" x14ac:dyDescent="0.25">
      <c r="B209" s="169">
        <v>21836984.32</v>
      </c>
      <c r="C209" s="157">
        <f t="shared" si="5"/>
        <v>4879321.7984148022</v>
      </c>
      <c r="D209" s="158">
        <f t="shared" si="7"/>
        <v>6610.1654545454548</v>
      </c>
      <c r="E209" s="158">
        <f t="shared" si="7"/>
        <v>71721306</v>
      </c>
      <c r="F209" s="158">
        <f t="shared" si="7"/>
        <v>40.5</v>
      </c>
      <c r="G209" s="170">
        <f t="shared" si="7"/>
        <v>460696.31</v>
      </c>
      <c r="H209" s="158">
        <f t="shared" si="7"/>
        <v>795297</v>
      </c>
      <c r="I209" s="158">
        <f t="shared" si="7"/>
        <v>205600</v>
      </c>
      <c r="J209" s="159">
        <f t="shared" si="7"/>
        <v>129000</v>
      </c>
    </row>
    <row r="210" spans="1:10" ht="15.75" thickBot="1" x14ac:dyDescent="0.3">
      <c r="B210" s="171">
        <v>23109899.859999999</v>
      </c>
      <c r="C210" s="160">
        <f t="shared" si="5"/>
        <v>5265205.8257107148</v>
      </c>
      <c r="D210" s="161">
        <f t="shared" si="7"/>
        <v>6613.8172727272731</v>
      </c>
      <c r="E210" s="161">
        <f t="shared" si="7"/>
        <v>76703086</v>
      </c>
      <c r="F210" s="161">
        <f t="shared" si="7"/>
        <v>42</v>
      </c>
      <c r="G210" s="172">
        <f t="shared" si="7"/>
        <v>494063.29</v>
      </c>
      <c r="H210" s="161">
        <f t="shared" si="7"/>
        <v>963990.61</v>
      </c>
      <c r="I210" s="161">
        <f t="shared" si="7"/>
        <v>295500</v>
      </c>
      <c r="J210" s="162">
        <f t="shared" si="7"/>
        <v>133000</v>
      </c>
    </row>
    <row r="211" spans="1:10" ht="15.75" thickBot="1" x14ac:dyDescent="0.3">
      <c r="G211" s="142"/>
    </row>
    <row r="212" spans="1:10" ht="18.75" thickBot="1" x14ac:dyDescent="0.4">
      <c r="B212" s="125" t="s">
        <v>245</v>
      </c>
      <c r="C212" s="126" t="s">
        <v>184</v>
      </c>
      <c r="D212" s="126" t="s">
        <v>183</v>
      </c>
      <c r="E212" s="126" t="s">
        <v>182</v>
      </c>
      <c r="F212" s="126" t="s">
        <v>181</v>
      </c>
      <c r="G212" s="126" t="s">
        <v>180</v>
      </c>
      <c r="H212" s="126" t="s">
        <v>179</v>
      </c>
      <c r="I212" s="173" t="s">
        <v>246</v>
      </c>
      <c r="J212" s="127" t="s">
        <v>228</v>
      </c>
    </row>
    <row r="213" spans="1:10" x14ac:dyDescent="0.25">
      <c r="B213" s="174">
        <f t="array" ref="B213:J217">LINEST(B186:B210,C186:J210,1,1)</f>
        <v>14.2430259593002</v>
      </c>
      <c r="C213" s="175">
        <v>-0.13774873931189852</v>
      </c>
      <c r="D213" s="175">
        <v>-1.7764340002188719</v>
      </c>
      <c r="E213" s="175">
        <v>46.825532455878779</v>
      </c>
      <c r="F213" s="175">
        <v>97453.361501018677</v>
      </c>
      <c r="G213" s="176">
        <v>7.8155426019360083E-2</v>
      </c>
      <c r="H213" s="175">
        <v>420.17281398277942</v>
      </c>
      <c r="I213" s="175">
        <v>-0.68660096035197782</v>
      </c>
      <c r="J213" s="177">
        <v>-9032531.3419962153</v>
      </c>
    </row>
    <row r="214" spans="1:10" x14ac:dyDescent="0.25">
      <c r="B214" s="133">
        <v>20.050006082622932</v>
      </c>
      <c r="C214" s="134">
        <v>8.8240038179471849</v>
      </c>
      <c r="D214" s="134">
        <v>1.0396036930479395</v>
      </c>
      <c r="E214" s="134">
        <v>14.607043513547772</v>
      </c>
      <c r="F214" s="134">
        <v>69495.392713290319</v>
      </c>
      <c r="G214" s="178">
        <v>6.841703469529932E-2</v>
      </c>
      <c r="H214" s="134">
        <v>2682.6632049985583</v>
      </c>
      <c r="I214" s="134">
        <v>0.95010743420568144</v>
      </c>
      <c r="J214" s="135">
        <v>14601702.853665611</v>
      </c>
    </row>
    <row r="215" spans="1:10" x14ac:dyDescent="0.25">
      <c r="B215" s="133">
        <v>0.99135620064429597</v>
      </c>
      <c r="C215" s="134">
        <v>827635.06659128505</v>
      </c>
      <c r="D215" s="134" t="e">
        <v>#N/A</v>
      </c>
      <c r="E215" s="134" t="e">
        <v>#N/A</v>
      </c>
      <c r="F215" s="134" t="e">
        <v>#N/A</v>
      </c>
      <c r="G215" s="179" t="e">
        <v>#N/A</v>
      </c>
      <c r="H215" s="134" t="e">
        <v>#N/A</v>
      </c>
      <c r="I215" s="134" t="e">
        <v>#N/A</v>
      </c>
      <c r="J215" s="135" t="e">
        <v>#N/A</v>
      </c>
    </row>
    <row r="216" spans="1:10" x14ac:dyDescent="0.25">
      <c r="B216" s="133">
        <v>229.37973450068665</v>
      </c>
      <c r="C216" s="134">
        <v>16</v>
      </c>
      <c r="D216" s="134" t="e">
        <v>#N/A</v>
      </c>
      <c r="E216" s="134" t="e">
        <v>#N/A</v>
      </c>
      <c r="F216" s="134" t="e">
        <v>#N/A</v>
      </c>
      <c r="G216" s="179" t="e">
        <v>#N/A</v>
      </c>
      <c r="H216" s="134" t="e">
        <v>#N/A</v>
      </c>
      <c r="I216" s="134" t="e">
        <v>#N/A</v>
      </c>
      <c r="J216" s="135" t="e">
        <v>#N/A</v>
      </c>
    </row>
    <row r="217" spans="1:10" ht="15.75" thickBot="1" x14ac:dyDescent="0.3">
      <c r="B217" s="137">
        <v>1256963883632412.2</v>
      </c>
      <c r="C217" s="138">
        <v>10959676855224.973</v>
      </c>
      <c r="D217" s="138" t="e">
        <v>#N/A</v>
      </c>
      <c r="E217" s="138" t="e">
        <v>#N/A</v>
      </c>
      <c r="F217" s="138" t="e">
        <v>#N/A</v>
      </c>
      <c r="G217" s="180" t="e">
        <v>#N/A</v>
      </c>
      <c r="H217" s="138" t="e">
        <v>#N/A</v>
      </c>
      <c r="I217" s="138" t="e">
        <v>#N/A</v>
      </c>
      <c r="J217" s="139" t="e">
        <v>#N/A</v>
      </c>
    </row>
    <row r="220" spans="1:10" ht="18.75" thickBot="1" x14ac:dyDescent="0.4">
      <c r="A220" t="s">
        <v>247</v>
      </c>
    </row>
    <row r="221" spans="1:10" ht="18.75" thickBot="1" x14ac:dyDescent="0.4">
      <c r="B221" s="150" t="s">
        <v>162</v>
      </c>
      <c r="C221" s="150" t="s">
        <v>216</v>
      </c>
      <c r="D221" s="181" t="s">
        <v>172</v>
      </c>
      <c r="E221" s="182" t="s">
        <v>173</v>
      </c>
    </row>
    <row r="222" spans="1:10" x14ac:dyDescent="0.25">
      <c r="B222" s="154">
        <f t="shared" ref="B222:B246" si="8">D7</f>
        <v>638450.6</v>
      </c>
      <c r="C222" s="155">
        <f t="shared" ref="C222:C246" si="9">B43</f>
        <v>182248.28676413946</v>
      </c>
      <c r="D222" s="155">
        <f t="shared" ref="D222:E246" si="10">N7</f>
        <v>111458</v>
      </c>
      <c r="E222" s="156">
        <f t="shared" si="10"/>
        <v>1393.3</v>
      </c>
    </row>
    <row r="223" spans="1:10" x14ac:dyDescent="0.25">
      <c r="B223" s="157">
        <f t="shared" si="8"/>
        <v>789466.92</v>
      </c>
      <c r="C223" s="158">
        <f t="shared" si="9"/>
        <v>165584.86242350464</v>
      </c>
      <c r="D223" s="158">
        <f t="shared" si="10"/>
        <v>185861</v>
      </c>
      <c r="E223" s="159">
        <f t="shared" si="10"/>
        <v>1807.8</v>
      </c>
    </row>
    <row r="224" spans="1:10" x14ac:dyDescent="0.25">
      <c r="B224" s="157">
        <f t="shared" si="8"/>
        <v>962057</v>
      </c>
      <c r="C224" s="158">
        <f t="shared" si="9"/>
        <v>163451.29842056092</v>
      </c>
      <c r="D224" s="158">
        <f t="shared" si="10"/>
        <v>309534</v>
      </c>
      <c r="E224" s="159">
        <f t="shared" si="10"/>
        <v>2185</v>
      </c>
    </row>
    <row r="225" spans="2:5" x14ac:dyDescent="0.25">
      <c r="B225" s="157">
        <f t="shared" si="8"/>
        <v>1393532.2</v>
      </c>
      <c r="C225" s="158">
        <f t="shared" si="9"/>
        <v>183118.72153672704</v>
      </c>
      <c r="D225" s="158">
        <f t="shared" si="10"/>
        <v>418289</v>
      </c>
      <c r="E225" s="159">
        <f t="shared" si="10"/>
        <v>2385.2600000000002</v>
      </c>
    </row>
    <row r="226" spans="2:5" x14ac:dyDescent="0.25">
      <c r="B226" s="157">
        <f t="shared" si="8"/>
        <v>1771073</v>
      </c>
      <c r="C226" s="158">
        <f t="shared" si="9"/>
        <v>167201.72432518977</v>
      </c>
      <c r="D226" s="158">
        <f t="shared" si="10"/>
        <v>589139</v>
      </c>
      <c r="E226" s="159">
        <f t="shared" si="10"/>
        <v>2918.55</v>
      </c>
    </row>
    <row r="227" spans="2:5" x14ac:dyDescent="0.25">
      <c r="B227" s="157">
        <f t="shared" si="8"/>
        <v>2148613.7999999998</v>
      </c>
      <c r="C227" s="158">
        <f t="shared" si="9"/>
        <v>206108.55739377686</v>
      </c>
      <c r="D227" s="158">
        <f t="shared" si="10"/>
        <v>879313</v>
      </c>
      <c r="E227" s="159">
        <f t="shared" si="10"/>
        <v>3208.02</v>
      </c>
    </row>
    <row r="228" spans="2:5" x14ac:dyDescent="0.25">
      <c r="B228" s="157">
        <f t="shared" si="8"/>
        <v>2526154.6</v>
      </c>
      <c r="C228" s="158">
        <f t="shared" si="9"/>
        <v>280129.83690702496</v>
      </c>
      <c r="D228" s="158">
        <f t="shared" si="10"/>
        <v>1352790</v>
      </c>
      <c r="E228" s="159">
        <f t="shared" si="10"/>
        <v>3703.57</v>
      </c>
    </row>
    <row r="229" spans="2:5" x14ac:dyDescent="0.25">
      <c r="B229" s="157">
        <f t="shared" si="8"/>
        <v>3119433</v>
      </c>
      <c r="C229" s="158">
        <f t="shared" si="9"/>
        <v>426306.6591155635</v>
      </c>
      <c r="D229" s="158">
        <f t="shared" si="10"/>
        <v>2181920</v>
      </c>
      <c r="E229" s="159">
        <f t="shared" si="10"/>
        <v>4171.8</v>
      </c>
    </row>
    <row r="230" spans="2:5" x14ac:dyDescent="0.25">
      <c r="B230" s="157">
        <f t="shared" si="8"/>
        <v>3731494</v>
      </c>
      <c r="C230" s="158">
        <f t="shared" si="9"/>
        <v>615688.56133508158</v>
      </c>
      <c r="D230" s="158">
        <f t="shared" si="10"/>
        <v>3101710</v>
      </c>
      <c r="E230" s="159">
        <f t="shared" si="10"/>
        <v>5121</v>
      </c>
    </row>
    <row r="231" spans="2:5" x14ac:dyDescent="0.25">
      <c r="B231" s="157">
        <f t="shared" si="8"/>
        <v>4453175</v>
      </c>
      <c r="C231" s="158">
        <f t="shared" si="9"/>
        <v>773276.84575863415</v>
      </c>
      <c r="D231" s="158">
        <f t="shared" si="10"/>
        <v>4236780</v>
      </c>
      <c r="E231" s="159">
        <f t="shared" si="10"/>
        <v>5855</v>
      </c>
    </row>
    <row r="232" spans="2:5" x14ac:dyDescent="0.25">
      <c r="B232" s="157">
        <f t="shared" si="8"/>
        <v>4305879</v>
      </c>
      <c r="C232" s="158">
        <f t="shared" si="9"/>
        <v>944058.47127087507</v>
      </c>
      <c r="D232" s="158">
        <f t="shared" si="10"/>
        <v>4980090</v>
      </c>
      <c r="E232" s="159">
        <f t="shared" si="10"/>
        <v>6648</v>
      </c>
    </row>
    <row r="233" spans="2:5" x14ac:dyDescent="0.25">
      <c r="B233" s="157">
        <f t="shared" si="8"/>
        <v>5449048</v>
      </c>
      <c r="C233" s="158">
        <f t="shared" si="9"/>
        <v>732954.46021802782</v>
      </c>
      <c r="D233" s="158">
        <f t="shared" si="10"/>
        <v>6293522</v>
      </c>
      <c r="E233" s="159">
        <f t="shared" si="10"/>
        <v>7406</v>
      </c>
    </row>
    <row r="234" spans="2:5" x14ac:dyDescent="0.25">
      <c r="B234" s="157">
        <f t="shared" si="8"/>
        <v>6058819</v>
      </c>
      <c r="C234" s="158">
        <f t="shared" si="9"/>
        <v>1213186.7356283346</v>
      </c>
      <c r="D234" s="158">
        <f t="shared" si="10"/>
        <v>8319415</v>
      </c>
      <c r="E234" s="159">
        <f t="shared" si="10"/>
        <v>8656</v>
      </c>
    </row>
    <row r="235" spans="2:5" x14ac:dyDescent="0.25">
      <c r="B235" s="157">
        <f t="shared" si="8"/>
        <v>6573744</v>
      </c>
      <c r="C235" s="158">
        <f t="shared" si="9"/>
        <v>1378692.7565243454</v>
      </c>
      <c r="D235" s="158">
        <f t="shared" si="10"/>
        <v>10151635</v>
      </c>
      <c r="E235" s="159">
        <f t="shared" si="10"/>
        <v>9128</v>
      </c>
    </row>
    <row r="236" spans="2:5" x14ac:dyDescent="0.25">
      <c r="B236" s="157">
        <f t="shared" si="8"/>
        <v>6998475</v>
      </c>
      <c r="C236" s="158">
        <f t="shared" si="9"/>
        <v>1564300.3068043566</v>
      </c>
      <c r="D236" s="158">
        <f t="shared" si="10"/>
        <v>11994894</v>
      </c>
      <c r="E236" s="159">
        <f t="shared" si="10"/>
        <v>9747</v>
      </c>
    </row>
    <row r="237" spans="2:5" x14ac:dyDescent="0.25">
      <c r="B237" s="157">
        <f t="shared" si="8"/>
        <v>7930101</v>
      </c>
      <c r="C237" s="158">
        <f t="shared" si="9"/>
        <v>1847694.1591899989</v>
      </c>
      <c r="D237" s="158">
        <f t="shared" si="10"/>
        <v>14385851</v>
      </c>
      <c r="E237" s="159">
        <f t="shared" si="10"/>
        <v>10965</v>
      </c>
    </row>
    <row r="238" spans="2:5" x14ac:dyDescent="0.25">
      <c r="B238" s="157">
        <f t="shared" si="8"/>
        <v>8089881</v>
      </c>
      <c r="C238" s="158">
        <f t="shared" si="9"/>
        <v>1896839.3260252704</v>
      </c>
      <c r="D238" s="158">
        <f t="shared" si="10"/>
        <v>16000367</v>
      </c>
      <c r="E238" s="159">
        <f t="shared" si="10"/>
        <v>12542</v>
      </c>
    </row>
    <row r="239" spans="2:5" x14ac:dyDescent="0.25">
      <c r="B239" s="157">
        <f t="shared" si="8"/>
        <v>8908736.6699999999</v>
      </c>
      <c r="C239" s="158">
        <f t="shared" si="9"/>
        <v>2211751.3730724417</v>
      </c>
      <c r="D239" s="158">
        <f t="shared" si="10"/>
        <v>20162741</v>
      </c>
      <c r="E239" s="159">
        <f t="shared" si="10"/>
        <v>14413</v>
      </c>
    </row>
    <row r="240" spans="2:5" x14ac:dyDescent="0.25">
      <c r="B240" s="157">
        <f t="shared" si="8"/>
        <v>9193008.3000000007</v>
      </c>
      <c r="C240" s="158">
        <f t="shared" si="9"/>
        <v>2351757.6622360083</v>
      </c>
      <c r="D240" s="158">
        <f t="shared" si="10"/>
        <v>20909815</v>
      </c>
      <c r="E240" s="159">
        <f t="shared" si="10"/>
        <v>15092</v>
      </c>
    </row>
    <row r="241" spans="1:5" x14ac:dyDescent="0.25">
      <c r="B241" s="157">
        <f t="shared" si="8"/>
        <v>9776264.7799999993</v>
      </c>
      <c r="C241" s="158">
        <f t="shared" si="9"/>
        <v>2724321.2702833209</v>
      </c>
      <c r="D241" s="158">
        <f t="shared" si="10"/>
        <v>22718576</v>
      </c>
      <c r="E241" s="159">
        <f t="shared" si="10"/>
        <v>15397</v>
      </c>
    </row>
    <row r="242" spans="1:5" x14ac:dyDescent="0.25">
      <c r="B242" s="157">
        <f t="shared" si="8"/>
        <v>10539984.59</v>
      </c>
      <c r="C242" s="158">
        <f t="shared" si="9"/>
        <v>2622268.869805994</v>
      </c>
      <c r="D242" s="158">
        <f t="shared" si="10"/>
        <v>22271453</v>
      </c>
      <c r="E242" s="159">
        <f t="shared" si="10"/>
        <v>16087</v>
      </c>
    </row>
    <row r="243" spans="1:5" x14ac:dyDescent="0.25">
      <c r="B243" s="157">
        <f t="shared" si="8"/>
        <v>11517283.460000001</v>
      </c>
      <c r="C243" s="158">
        <f t="shared" si="9"/>
        <v>3160295.9112490886</v>
      </c>
      <c r="D243" s="158">
        <f t="shared" si="10"/>
        <v>26580520</v>
      </c>
      <c r="E243" s="159">
        <f t="shared" si="10"/>
        <v>16843</v>
      </c>
    </row>
    <row r="244" spans="1:5" x14ac:dyDescent="0.25">
      <c r="B244" s="157">
        <f t="shared" si="8"/>
        <v>11872014.630000001</v>
      </c>
      <c r="C244" s="158">
        <f t="shared" si="9"/>
        <v>3701207.6645862348</v>
      </c>
      <c r="D244" s="158">
        <f t="shared" si="10"/>
        <v>30364225</v>
      </c>
      <c r="E244" s="159">
        <f t="shared" si="10"/>
        <v>17841</v>
      </c>
    </row>
    <row r="245" spans="1:5" x14ac:dyDescent="0.25">
      <c r="B245" s="157">
        <f t="shared" si="8"/>
        <v>13479555.33</v>
      </c>
      <c r="C245" s="158">
        <f t="shared" si="9"/>
        <v>4879321.7984148022</v>
      </c>
      <c r="D245" s="158">
        <f t="shared" si="10"/>
        <v>37955281</v>
      </c>
      <c r="E245" s="159">
        <f t="shared" si="10"/>
        <v>18029</v>
      </c>
    </row>
    <row r="246" spans="1:5" ht="15.75" thickBot="1" x14ac:dyDescent="0.3">
      <c r="B246" s="160">
        <f t="shared" si="8"/>
        <v>14145570.35</v>
      </c>
      <c r="C246" s="161">
        <f t="shared" si="9"/>
        <v>5265205.8257107148</v>
      </c>
      <c r="D246" s="161">
        <f t="shared" si="10"/>
        <v>42471959</v>
      </c>
      <c r="E246" s="162">
        <f t="shared" si="10"/>
        <v>18714</v>
      </c>
    </row>
    <row r="247" spans="1:5" ht="15.75" thickBot="1" x14ac:dyDescent="0.3"/>
    <row r="248" spans="1:5" ht="18.75" thickBot="1" x14ac:dyDescent="0.4">
      <c r="B248" s="125" t="s">
        <v>189</v>
      </c>
      <c r="C248" s="126" t="s">
        <v>188</v>
      </c>
      <c r="D248" s="126" t="s">
        <v>187</v>
      </c>
      <c r="E248" s="127" t="s">
        <v>241</v>
      </c>
    </row>
    <row r="249" spans="1:5" x14ac:dyDescent="0.25">
      <c r="B249" s="183">
        <f t="array" ref="B249:E253">LINEST(B222:B246,C222:E246,1,1)</f>
        <v>621.21973661818095</v>
      </c>
      <c r="C249" s="184">
        <v>-0.27422163389949616</v>
      </c>
      <c r="D249" s="184">
        <v>2.6774757416254547</v>
      </c>
      <c r="E249" s="185">
        <v>-325385.59444868471</v>
      </c>
    </row>
    <row r="250" spans="1:5" x14ac:dyDescent="0.25">
      <c r="B250" s="121">
        <v>59.218324280990153</v>
      </c>
      <c r="C250" s="85">
        <v>0.10424512688762093</v>
      </c>
      <c r="D250" s="85">
        <v>0.74046561177029635</v>
      </c>
      <c r="E250" s="143">
        <v>302547.13850441785</v>
      </c>
    </row>
    <row r="251" spans="1:5" x14ac:dyDescent="0.25">
      <c r="B251" s="121">
        <v>0.99192960450484025</v>
      </c>
      <c r="C251" s="85">
        <v>399276.69318361511</v>
      </c>
      <c r="D251" s="85" t="e">
        <v>#N/A</v>
      </c>
      <c r="E251" s="143" t="e">
        <v>#N/A</v>
      </c>
    </row>
    <row r="252" spans="1:5" x14ac:dyDescent="0.25">
      <c r="B252" s="121">
        <v>860.36765307205815</v>
      </c>
      <c r="C252" s="85">
        <v>21</v>
      </c>
      <c r="D252" s="85" t="e">
        <v>#N/A</v>
      </c>
      <c r="E252" s="143" t="e">
        <v>#N/A</v>
      </c>
    </row>
    <row r="253" spans="1:5" ht="15.75" thickBot="1" x14ac:dyDescent="0.3">
      <c r="B253" s="122">
        <v>411484280345968.87</v>
      </c>
      <c r="C253" s="113">
        <v>3347859432112.4966</v>
      </c>
      <c r="D253" s="113" t="e">
        <v>#N/A</v>
      </c>
      <c r="E253" s="144" t="e">
        <v>#N/A</v>
      </c>
    </row>
    <row r="256" spans="1:5" x14ac:dyDescent="0.25">
      <c r="A256" t="s">
        <v>248</v>
      </c>
    </row>
    <row r="257" spans="1:32" ht="26.25" x14ac:dyDescent="0.45">
      <c r="B257" s="222" t="s">
        <v>249</v>
      </c>
      <c r="C257" s="222"/>
      <c r="D257" s="222"/>
      <c r="E257" s="222"/>
      <c r="F257" s="222"/>
      <c r="G257" s="222"/>
      <c r="H257" s="222"/>
      <c r="I257" s="219"/>
      <c r="J257" s="219"/>
      <c r="K257" s="219"/>
      <c r="L257" s="219"/>
      <c r="M257" s="219"/>
    </row>
    <row r="258" spans="1:32" ht="26.25" x14ac:dyDescent="0.45">
      <c r="B258" s="222" t="s">
        <v>278</v>
      </c>
      <c r="C258" s="222"/>
      <c r="D258" s="222"/>
      <c r="E258" s="222"/>
      <c r="F258" s="222"/>
      <c r="G258" s="222"/>
      <c r="H258" s="222"/>
      <c r="I258" s="219"/>
      <c r="J258" s="219"/>
      <c r="K258" s="219"/>
      <c r="L258" s="219"/>
      <c r="M258" s="219"/>
    </row>
    <row r="259" spans="1:32" ht="26.25" x14ac:dyDescent="0.45">
      <c r="B259" s="222" t="s">
        <v>250</v>
      </c>
      <c r="C259" s="222"/>
      <c r="D259" s="222"/>
      <c r="E259" s="222"/>
      <c r="F259" s="222"/>
      <c r="G259" s="222"/>
      <c r="H259" s="222"/>
      <c r="I259" s="219"/>
      <c r="J259" s="219"/>
      <c r="K259" s="219"/>
      <c r="L259" s="219"/>
      <c r="M259" s="219"/>
    </row>
    <row r="261" spans="1:32" x14ac:dyDescent="0.25">
      <c r="A261" t="s">
        <v>282</v>
      </c>
    </row>
    <row r="262" spans="1:32" x14ac:dyDescent="0.25">
      <c r="A262" s="146" t="s">
        <v>262</v>
      </c>
      <c r="B262">
        <v>9769851.7349999994</v>
      </c>
      <c r="C262" s="186">
        <v>121196.25</v>
      </c>
      <c r="D262" s="186"/>
      <c r="E262" s="186"/>
      <c r="J262" s="186"/>
    </row>
    <row r="263" spans="1:32" x14ac:dyDescent="0.25">
      <c r="A263" s="146" t="s">
        <v>263</v>
      </c>
      <c r="B263" s="186">
        <v>5581118.1752533577</v>
      </c>
      <c r="C263" s="186">
        <v>6646.8863590909104</v>
      </c>
      <c r="D263">
        <v>81305271.159999996</v>
      </c>
      <c r="E263" s="186">
        <v>42.42</v>
      </c>
      <c r="F263" s="186">
        <v>513825.82160000002</v>
      </c>
      <c r="G263" s="186">
        <v>1060389.6710000001</v>
      </c>
      <c r="H263" s="186">
        <v>316185</v>
      </c>
      <c r="I263" s="186">
        <v>139650</v>
      </c>
      <c r="J263" s="186"/>
    </row>
    <row r="264" spans="1:32" x14ac:dyDescent="0.25">
      <c r="A264" s="146" t="s">
        <v>264</v>
      </c>
      <c r="B264" s="186">
        <v>5581118.1752533577</v>
      </c>
      <c r="C264">
        <v>44807916.744999997</v>
      </c>
      <c r="D264">
        <v>19649.7</v>
      </c>
      <c r="E264" s="186"/>
      <c r="F264" s="186"/>
      <c r="G264" s="186"/>
      <c r="H264" s="186"/>
      <c r="I264" s="186"/>
      <c r="J264" s="186"/>
    </row>
    <row r="265" spans="1:32" ht="15.75" thickBot="1" x14ac:dyDescent="0.3">
      <c r="A265" s="243"/>
      <c r="B265" s="243"/>
      <c r="C265" s="243"/>
      <c r="D265" s="243"/>
      <c r="E265" s="243"/>
      <c r="F265" s="243"/>
      <c r="G265" s="243"/>
      <c r="H265" s="243"/>
      <c r="I265" s="243"/>
      <c r="J265" s="243"/>
      <c r="K265" s="243"/>
      <c r="L265" s="243"/>
      <c r="M265" s="243"/>
      <c r="N265" s="243"/>
      <c r="O265" s="243"/>
      <c r="P265" s="243"/>
      <c r="Q265" s="243"/>
      <c r="R265" s="243"/>
      <c r="S265" s="243"/>
      <c r="T265" s="243"/>
      <c r="U265" s="243"/>
    </row>
    <row r="266" spans="1:32" ht="18.75" thickBot="1" x14ac:dyDescent="0.3">
      <c r="B266" s="225"/>
      <c r="C266" s="228"/>
      <c r="D266" s="36" t="s">
        <v>84</v>
      </c>
      <c r="E266" s="75" t="s">
        <v>85</v>
      </c>
    </row>
    <row r="267" spans="1:32" ht="15.75" x14ac:dyDescent="0.25">
      <c r="B267" s="226"/>
      <c r="C267" s="229">
        <v>1</v>
      </c>
      <c r="D267" s="45">
        <v>228548.4</v>
      </c>
      <c r="E267" s="260">
        <v>803.2</v>
      </c>
    </row>
    <row r="268" spans="1:32" ht="16.5" thickBot="1" x14ac:dyDescent="0.3">
      <c r="B268" s="226"/>
      <c r="C268" s="229">
        <v>1</v>
      </c>
      <c r="D268" s="54">
        <v>488395.1</v>
      </c>
      <c r="E268" s="261">
        <v>787.6</v>
      </c>
    </row>
    <row r="269" spans="1:32" ht="15.75" x14ac:dyDescent="0.25">
      <c r="B269" s="226"/>
      <c r="C269" s="229">
        <v>1</v>
      </c>
      <c r="D269" s="54">
        <v>748241.8</v>
      </c>
      <c r="E269" s="261">
        <v>1472.8</v>
      </c>
      <c r="H269" s="129">
        <f t="array" ref="H269:AF271">TRANSPOSE(C267:E291)</f>
        <v>1</v>
      </c>
      <c r="I269" s="130">
        <v>1</v>
      </c>
      <c r="J269" s="130">
        <v>1</v>
      </c>
      <c r="K269" s="130">
        <v>1</v>
      </c>
      <c r="L269" s="130">
        <v>1</v>
      </c>
      <c r="M269" s="130">
        <v>1</v>
      </c>
      <c r="N269" s="130">
        <v>1</v>
      </c>
      <c r="O269" s="130">
        <v>1</v>
      </c>
      <c r="P269" s="130">
        <v>1</v>
      </c>
      <c r="Q269" s="130">
        <v>1</v>
      </c>
      <c r="R269" s="130">
        <v>1</v>
      </c>
      <c r="S269" s="130">
        <v>1</v>
      </c>
      <c r="T269" s="130">
        <v>1</v>
      </c>
      <c r="U269" s="130">
        <v>1</v>
      </c>
      <c r="V269" s="130">
        <v>1</v>
      </c>
      <c r="W269" s="130">
        <v>1</v>
      </c>
      <c r="X269" s="130">
        <v>1</v>
      </c>
      <c r="Y269" s="130">
        <v>1</v>
      </c>
      <c r="Z269" s="130">
        <v>1</v>
      </c>
      <c r="AA269" s="130">
        <v>1</v>
      </c>
      <c r="AB269" s="130">
        <v>1</v>
      </c>
      <c r="AC269" s="130">
        <v>1</v>
      </c>
      <c r="AD269" s="130">
        <v>1</v>
      </c>
      <c r="AE269" s="130">
        <v>1</v>
      </c>
      <c r="AF269" s="131">
        <v>1</v>
      </c>
    </row>
    <row r="270" spans="1:32" ht="17.25" x14ac:dyDescent="0.25">
      <c r="B270" s="226"/>
      <c r="C270" s="229">
        <v>1</v>
      </c>
      <c r="D270" s="54">
        <v>1008088.5</v>
      </c>
      <c r="E270" s="261">
        <v>1154.5999999999999</v>
      </c>
      <c r="G270" s="146" t="s">
        <v>266</v>
      </c>
      <c r="H270" s="133">
        <v>228548.4</v>
      </c>
      <c r="I270" s="134">
        <v>488395.1</v>
      </c>
      <c r="J270" s="134">
        <v>748241.8</v>
      </c>
      <c r="K270" s="134">
        <v>1008088.5</v>
      </c>
      <c r="L270" s="134">
        <v>1267935.2</v>
      </c>
      <c r="M270" s="134">
        <v>1563568.7</v>
      </c>
      <c r="N270" s="134">
        <v>2115067.5</v>
      </c>
      <c r="O270" s="134">
        <v>3055059.5</v>
      </c>
      <c r="P270" s="134">
        <v>3930286.9</v>
      </c>
      <c r="Q270" s="134">
        <v>4853244.4000000004</v>
      </c>
      <c r="R270" s="134">
        <v>5883726.5</v>
      </c>
      <c r="S270" s="134">
        <v>6165342.4699999997</v>
      </c>
      <c r="T270" s="134">
        <v>6411756.4400000004</v>
      </c>
      <c r="U270" s="134">
        <v>6658170.4100000001</v>
      </c>
      <c r="V270" s="134">
        <v>6904584.3799999999</v>
      </c>
      <c r="W270" s="134">
        <v>7150998.3600000003</v>
      </c>
      <c r="X270" s="134">
        <v>7643826.2999999998</v>
      </c>
      <c r="Y270" s="134">
        <v>7851425.5999999996</v>
      </c>
      <c r="Z270" s="134">
        <v>8059024.9000000004</v>
      </c>
      <c r="AA270" s="134">
        <v>8266624.2000000002</v>
      </c>
      <c r="AB270" s="134">
        <v>8474223.5</v>
      </c>
      <c r="AC270" s="134">
        <v>8681822.8000000007</v>
      </c>
      <c r="AD270" s="134">
        <v>8889422.0999999996</v>
      </c>
      <c r="AE270" s="134">
        <v>9097021.4000000004</v>
      </c>
      <c r="AF270" s="135">
        <v>9304620.6999999993</v>
      </c>
    </row>
    <row r="271" spans="1:32" ht="16.5" thickBot="1" x14ac:dyDescent="0.3">
      <c r="B271" s="226"/>
      <c r="C271" s="229">
        <v>1</v>
      </c>
      <c r="D271" s="54">
        <v>1267935.2</v>
      </c>
      <c r="E271" s="261">
        <v>1508.7</v>
      </c>
      <c r="H271" s="137">
        <v>803.2</v>
      </c>
      <c r="I271" s="138">
        <v>787.6</v>
      </c>
      <c r="J271" s="138">
        <v>1472.8</v>
      </c>
      <c r="K271" s="138">
        <v>1154.5999999999999</v>
      </c>
      <c r="L271" s="138">
        <v>1508.7</v>
      </c>
      <c r="M271" s="138">
        <v>2482.9</v>
      </c>
      <c r="N271" s="138">
        <v>1857.2</v>
      </c>
      <c r="O271" s="138">
        <v>2060.4</v>
      </c>
      <c r="P271" s="138">
        <v>4530.7</v>
      </c>
      <c r="Q271" s="138">
        <v>15656</v>
      </c>
      <c r="R271" s="138">
        <v>8611.9</v>
      </c>
      <c r="S271" s="138">
        <v>5657.4</v>
      </c>
      <c r="T271" s="138">
        <v>3793.5</v>
      </c>
      <c r="U271" s="138">
        <v>159868</v>
      </c>
      <c r="V271" s="138">
        <v>82607</v>
      </c>
      <c r="W271" s="138">
        <v>108107</v>
      </c>
      <c r="X271" s="138">
        <v>77801</v>
      </c>
      <c r="Y271" s="138">
        <v>66718</v>
      </c>
      <c r="Z271" s="138">
        <v>65314</v>
      </c>
      <c r="AA271" s="138">
        <v>85326</v>
      </c>
      <c r="AB271" s="138">
        <v>69873</v>
      </c>
      <c r="AC271" s="138">
        <v>93903</v>
      </c>
      <c r="AD271" s="138">
        <v>126244</v>
      </c>
      <c r="AE271" s="138">
        <v>103800</v>
      </c>
      <c r="AF271" s="139">
        <v>115425</v>
      </c>
    </row>
    <row r="272" spans="1:32" x14ac:dyDescent="0.25">
      <c r="B272" s="227" t="s">
        <v>265</v>
      </c>
      <c r="C272" s="229">
        <v>1</v>
      </c>
      <c r="D272" s="54">
        <v>1563568.7</v>
      </c>
      <c r="E272" s="261">
        <v>2482.9</v>
      </c>
    </row>
    <row r="273" spans="2:13" ht="16.5" thickBot="1" x14ac:dyDescent="0.3">
      <c r="B273" s="226"/>
      <c r="C273" s="229">
        <v>1</v>
      </c>
      <c r="D273" s="54">
        <v>2115067.5</v>
      </c>
      <c r="E273" s="261">
        <v>1857.2</v>
      </c>
    </row>
    <row r="274" spans="2:13" ht="15.75" x14ac:dyDescent="0.25">
      <c r="B274" s="226"/>
      <c r="C274" s="229">
        <v>1</v>
      </c>
      <c r="D274" s="54">
        <v>3055059.5</v>
      </c>
      <c r="E274" s="261">
        <v>2060.4</v>
      </c>
      <c r="H274" s="129">
        <f t="array" ref="H274:J276">MMULT(H269:AF271,C267:E291)</f>
        <v>25</v>
      </c>
      <c r="I274" s="130">
        <v>134701026.06</v>
      </c>
      <c r="J274" s="131">
        <v>1205362.8999999999</v>
      </c>
    </row>
    <row r="275" spans="2:13" ht="17.25" x14ac:dyDescent="0.25">
      <c r="B275" s="226"/>
      <c r="C275" s="229">
        <v>1</v>
      </c>
      <c r="D275" s="54">
        <v>3930286.9</v>
      </c>
      <c r="E275" s="261">
        <v>4530.7</v>
      </c>
      <c r="G275" s="146" t="s">
        <v>267</v>
      </c>
      <c r="H275" s="133">
        <v>134701026.06</v>
      </c>
      <c r="I275" s="134">
        <v>964506940183635.62</v>
      </c>
      <c r="J275" s="135">
        <v>9528497996909.3086</v>
      </c>
    </row>
    <row r="276" spans="2:13" ht="16.5" thickBot="1" x14ac:dyDescent="0.3">
      <c r="B276" s="226"/>
      <c r="C276" s="229">
        <v>1</v>
      </c>
      <c r="D276" s="54">
        <v>4853244.4000000004</v>
      </c>
      <c r="E276" s="261">
        <v>15656</v>
      </c>
      <c r="H276" s="137">
        <v>1205362.8999999999</v>
      </c>
      <c r="I276" s="138">
        <v>9528497996909.3086</v>
      </c>
      <c r="J276" s="139">
        <v>120261579328.20999</v>
      </c>
    </row>
    <row r="277" spans="2:13" ht="16.5" thickBot="1" x14ac:dyDescent="0.3">
      <c r="B277" s="226"/>
      <c r="C277" s="229">
        <v>1</v>
      </c>
      <c r="D277" s="54">
        <v>5883726.5</v>
      </c>
      <c r="E277" s="261">
        <v>8611.9</v>
      </c>
    </row>
    <row r="278" spans="2:13" ht="15.75" x14ac:dyDescent="0.25">
      <c r="B278" s="226"/>
      <c r="C278" s="229">
        <v>1</v>
      </c>
      <c r="D278" s="54">
        <v>6165342.4699999997</v>
      </c>
      <c r="E278" s="261">
        <v>5657.4</v>
      </c>
      <c r="H278" s="129">
        <f t="array" ref="H278:J280">MINVERSE(H274:J276)</f>
        <v>0.17900601218937939</v>
      </c>
      <c r="I278" s="130">
        <v>-3.3484782505375063E-8</v>
      </c>
      <c r="J278" s="131">
        <v>8.5889839162585352E-7</v>
      </c>
    </row>
    <row r="279" spans="2:13" ht="17.25" x14ac:dyDescent="0.25">
      <c r="B279" s="226"/>
      <c r="C279" s="229">
        <v>1</v>
      </c>
      <c r="D279" s="54">
        <v>6411756.4400000004</v>
      </c>
      <c r="E279" s="261">
        <v>3793.5</v>
      </c>
      <c r="G279" s="146" t="s">
        <v>268</v>
      </c>
      <c r="H279" s="133">
        <v>-3.3484782505375089E-8</v>
      </c>
      <c r="I279" s="134">
        <v>1.1035771257018892E-14</v>
      </c>
      <c r="J279" s="135">
        <v>-5.3876732812128517E-13</v>
      </c>
    </row>
    <row r="280" spans="2:13" ht="16.5" thickBot="1" x14ac:dyDescent="0.3">
      <c r="B280" s="226"/>
      <c r="C280" s="229">
        <v>1</v>
      </c>
      <c r="D280" s="54">
        <v>6658170.4100000001</v>
      </c>
      <c r="E280" s="261">
        <v>159868</v>
      </c>
      <c r="H280" s="137">
        <v>8.5889839162585489E-7</v>
      </c>
      <c r="I280" s="138">
        <v>-5.3876732812128527E-13</v>
      </c>
      <c r="J280" s="139">
        <v>4.2393914824237135E-11</v>
      </c>
    </row>
    <row r="281" spans="2:13" ht="15.75" thickBot="1" x14ac:dyDescent="0.3">
      <c r="C281" s="229">
        <v>1</v>
      </c>
      <c r="D281" s="54">
        <v>6904584.3799999999</v>
      </c>
      <c r="E281" s="261">
        <v>82607</v>
      </c>
    </row>
    <row r="282" spans="2:13" ht="15.75" thickBot="1" x14ac:dyDescent="0.3">
      <c r="C282" s="229">
        <v>1</v>
      </c>
      <c r="D282" s="54">
        <v>7150998.3600000003</v>
      </c>
      <c r="E282" s="261">
        <v>108107</v>
      </c>
      <c r="H282" s="128">
        <v>1</v>
      </c>
    </row>
    <row r="283" spans="2:13" ht="19.5" thickBot="1" x14ac:dyDescent="0.4">
      <c r="C283" s="229">
        <v>1</v>
      </c>
      <c r="D283" s="54">
        <v>7643826.2999999998</v>
      </c>
      <c r="E283" s="261">
        <v>77801</v>
      </c>
      <c r="G283" s="146" t="s">
        <v>269</v>
      </c>
      <c r="H283" s="132">
        <f>B262</f>
        <v>9769851.7349999994</v>
      </c>
      <c r="J283" s="146" t="s">
        <v>270</v>
      </c>
      <c r="K283" s="125">
        <f t="array" ref="K283:M283">TRANSPOSE(H282:H284)</f>
        <v>1</v>
      </c>
      <c r="L283" s="126">
        <v>9769851.7349999994</v>
      </c>
      <c r="M283" s="127">
        <v>121196.25</v>
      </c>
    </row>
    <row r="284" spans="2:13" ht="15.75" thickBot="1" x14ac:dyDescent="0.3">
      <c r="C284" s="229">
        <v>1</v>
      </c>
      <c r="D284" s="54">
        <v>7851425.5999999996</v>
      </c>
      <c r="E284" s="261">
        <v>66718</v>
      </c>
      <c r="H284" s="263">
        <f>C262</f>
        <v>121196.25</v>
      </c>
    </row>
    <row r="285" spans="2:13" x14ac:dyDescent="0.25">
      <c r="C285" s="229">
        <v>1</v>
      </c>
      <c r="D285" s="54">
        <v>8059024.9000000004</v>
      </c>
      <c r="E285" s="261">
        <v>65314</v>
      </c>
    </row>
    <row r="286" spans="2:13" x14ac:dyDescent="0.25">
      <c r="C286" s="229">
        <v>1</v>
      </c>
      <c r="D286" s="54">
        <v>8266624.2000000002</v>
      </c>
      <c r="E286" s="261">
        <v>85326</v>
      </c>
    </row>
    <row r="287" spans="2:13" ht="15.75" thickBot="1" x14ac:dyDescent="0.3">
      <c r="C287" s="229">
        <v>1</v>
      </c>
      <c r="D287" s="54">
        <v>8474223.5</v>
      </c>
      <c r="E287" s="261">
        <v>69873</v>
      </c>
    </row>
    <row r="288" spans="2:13" ht="19.5" thickBot="1" x14ac:dyDescent="0.4">
      <c r="C288" s="229">
        <v>1</v>
      </c>
      <c r="D288" s="54">
        <v>8681822.8000000007</v>
      </c>
      <c r="E288" s="261">
        <v>93903</v>
      </c>
      <c r="G288" s="146" t="s">
        <v>271</v>
      </c>
      <c r="H288" s="106">
        <f t="array" ref="H288:J288">MMULT(K283:M283,H278:J280)</f>
        <v>-4.404008407077202E-2</v>
      </c>
      <c r="I288" s="107">
        <v>9.0364866662547735E-9</v>
      </c>
      <c r="J288" s="231">
        <v>7.3320497573575057E-7</v>
      </c>
    </row>
    <row r="289" spans="1:20" x14ac:dyDescent="0.25">
      <c r="C289" s="229">
        <v>1</v>
      </c>
      <c r="D289" s="54">
        <v>8889422.0999999996</v>
      </c>
      <c r="E289" s="261">
        <v>126244</v>
      </c>
    </row>
    <row r="290" spans="1:20" x14ac:dyDescent="0.25">
      <c r="C290" s="229">
        <v>1</v>
      </c>
      <c r="D290" s="192">
        <v>9097021.4000000004</v>
      </c>
      <c r="E290" s="261">
        <v>103800</v>
      </c>
    </row>
    <row r="291" spans="1:20" ht="19.5" thickBot="1" x14ac:dyDescent="0.4">
      <c r="C291" s="230">
        <v>1</v>
      </c>
      <c r="D291" s="64">
        <v>9304620.6999999993</v>
      </c>
      <c r="E291" s="262">
        <v>115425</v>
      </c>
      <c r="G291" s="146" t="s">
        <v>272</v>
      </c>
      <c r="H291">
        <f>MMULT(H288:J288,H282:H284)</f>
        <v>0.13310674440435549</v>
      </c>
    </row>
    <row r="293" spans="1:20" ht="15.75" thickBot="1" x14ac:dyDescent="0.3">
      <c r="F293" s="239"/>
      <c r="G293" s="239"/>
      <c r="H293" s="239"/>
    </row>
    <row r="294" spans="1:20" ht="15.75" thickBot="1" x14ac:dyDescent="0.3">
      <c r="B294" s="233" t="s">
        <v>51</v>
      </c>
      <c r="C294" s="233">
        <v>764135.59729859594</v>
      </c>
      <c r="E294" s="239"/>
      <c r="F294" s="239"/>
      <c r="G294" s="239"/>
      <c r="H294" s="239">
        <f>C294*C295*SQRT(1+H291)</f>
        <v>1686894.863314481</v>
      </c>
    </row>
    <row r="295" spans="1:20" ht="18.75" thickBot="1" x14ac:dyDescent="0.4">
      <c r="B295" s="237" t="s">
        <v>273</v>
      </c>
      <c r="C295" s="231">
        <f>TINV(0.05,25-2-1)</f>
        <v>2.0738730679040258</v>
      </c>
      <c r="E295" s="239"/>
      <c r="F295" s="239"/>
      <c r="G295" s="239"/>
    </row>
    <row r="296" spans="1:20" ht="18.75" thickBot="1" x14ac:dyDescent="0.4">
      <c r="B296" s="237" t="s">
        <v>276</v>
      </c>
      <c r="C296" s="264">
        <f>D299+B262*C299+C262*B299</f>
        <v>3488122.8062283411</v>
      </c>
    </row>
    <row r="297" spans="1:20" ht="15.75" thickBot="1" x14ac:dyDescent="0.3"/>
    <row r="298" spans="1:20" ht="18.75" thickBot="1" x14ac:dyDescent="0.4">
      <c r="B298" s="125" t="s">
        <v>176</v>
      </c>
      <c r="C298" s="126" t="s">
        <v>175</v>
      </c>
      <c r="D298" s="127" t="s">
        <v>215</v>
      </c>
    </row>
    <row r="299" spans="1:20" ht="15.75" thickBot="1" x14ac:dyDescent="0.3">
      <c r="B299" s="257">
        <f t="shared" ref="B299:D299" si="11">B177</f>
        <v>8.4234165984155087</v>
      </c>
      <c r="C299" s="258">
        <f t="shared" si="11"/>
        <v>0.29373436443642592</v>
      </c>
      <c r="D299" s="259">
        <f t="shared" si="11"/>
        <v>-402504.88770571217</v>
      </c>
    </row>
    <row r="301" spans="1:20" ht="18" x14ac:dyDescent="0.35">
      <c r="E301" t="s">
        <v>274</v>
      </c>
      <c r="G301" s="224">
        <f>C296-H294*C295</f>
        <v>-10283.019185204059</v>
      </c>
      <c r="H301" s="247" t="s">
        <v>280</v>
      </c>
      <c r="I301" s="248">
        <f>C296+H294*C295</f>
        <v>6986528.6316418862</v>
      </c>
    </row>
    <row r="303" spans="1:20" ht="15.75" thickBot="1" x14ac:dyDescent="0.3">
      <c r="A303" s="243"/>
      <c r="B303" s="243"/>
      <c r="C303" s="243"/>
      <c r="D303" s="243"/>
      <c r="E303" s="243"/>
      <c r="F303" s="243"/>
      <c r="G303" s="243"/>
      <c r="H303" s="243"/>
      <c r="I303" s="243"/>
      <c r="J303" s="243"/>
      <c r="K303" s="243"/>
      <c r="L303" s="243"/>
      <c r="M303" s="243"/>
      <c r="N303" s="243"/>
      <c r="O303" s="243"/>
      <c r="P303" s="243"/>
      <c r="Q303" s="243"/>
      <c r="R303" s="243"/>
      <c r="S303" s="243"/>
      <c r="T303" s="243"/>
    </row>
    <row r="304" spans="1:20" ht="18.75" thickBot="1" x14ac:dyDescent="0.4">
      <c r="B304" s="225"/>
      <c r="C304" s="228"/>
      <c r="D304" s="266" t="s">
        <v>216</v>
      </c>
      <c r="E304" s="34" t="s">
        <v>86</v>
      </c>
      <c r="F304" s="33" t="s">
        <v>87</v>
      </c>
      <c r="G304" s="33" t="s">
        <v>88</v>
      </c>
      <c r="H304" s="33" t="s">
        <v>89</v>
      </c>
      <c r="I304" s="34" t="s">
        <v>90</v>
      </c>
      <c r="J304" s="34" t="s">
        <v>91</v>
      </c>
      <c r="K304" s="75" t="s">
        <v>92</v>
      </c>
    </row>
    <row r="305" spans="2:11" ht="15.75" x14ac:dyDescent="0.25">
      <c r="B305" s="226"/>
      <c r="C305" s="229">
        <v>1</v>
      </c>
      <c r="D305" s="265">
        <v>182248.28676413946</v>
      </c>
      <c r="E305" s="42">
        <v>5780.8727272727274</v>
      </c>
      <c r="F305" s="39">
        <v>1212184</v>
      </c>
      <c r="G305" s="43">
        <v>33.799999999999997</v>
      </c>
      <c r="H305" s="39">
        <v>83359.41</v>
      </c>
      <c r="I305" s="39">
        <v>25719.200000000001</v>
      </c>
      <c r="J305" s="44">
        <v>6171</v>
      </c>
      <c r="K305" s="99">
        <v>6642</v>
      </c>
    </row>
    <row r="306" spans="2:11" ht="15.75" x14ac:dyDescent="0.25">
      <c r="B306" s="226"/>
      <c r="C306" s="229">
        <v>1</v>
      </c>
      <c r="D306" s="265">
        <v>165584.86242350464</v>
      </c>
      <c r="E306" s="51">
        <v>5823.0090909090904</v>
      </c>
      <c r="F306" s="48">
        <v>1272744</v>
      </c>
      <c r="G306" s="52">
        <v>35.200000000000003</v>
      </c>
      <c r="H306" s="48">
        <v>87820.24</v>
      </c>
      <c r="I306" s="48">
        <v>25262.15</v>
      </c>
      <c r="J306" s="53">
        <v>7260</v>
      </c>
      <c r="K306" s="94">
        <v>7814</v>
      </c>
    </row>
    <row r="307" spans="2:11" ht="15.75" x14ac:dyDescent="0.25">
      <c r="B307" s="226"/>
      <c r="C307" s="229">
        <v>1</v>
      </c>
      <c r="D307" s="265">
        <v>163451.29842056092</v>
      </c>
      <c r="E307" s="51">
        <v>5865.1454545454544</v>
      </c>
      <c r="F307" s="48">
        <v>1444737</v>
      </c>
      <c r="G307" s="52">
        <v>32.4</v>
      </c>
      <c r="H307" s="48">
        <v>92700.800000000003</v>
      </c>
      <c r="I307" s="48">
        <v>25720.2</v>
      </c>
      <c r="J307" s="53">
        <v>8067</v>
      </c>
      <c r="K307" s="94">
        <v>9194</v>
      </c>
    </row>
    <row r="308" spans="2:11" ht="15.75" x14ac:dyDescent="0.25">
      <c r="B308" s="226"/>
      <c r="C308" s="229">
        <v>1</v>
      </c>
      <c r="D308" s="265">
        <v>183118.72153672704</v>
      </c>
      <c r="E308" s="51">
        <v>5907.2818181818184</v>
      </c>
      <c r="F308" s="48">
        <v>1841258</v>
      </c>
      <c r="G308" s="52">
        <v>30.4</v>
      </c>
      <c r="H308" s="48">
        <v>98088.36</v>
      </c>
      <c r="I308" s="48">
        <v>24905.88</v>
      </c>
      <c r="J308" s="53">
        <v>5545</v>
      </c>
      <c r="K308" s="94">
        <v>12637</v>
      </c>
    </row>
    <row r="309" spans="2:11" ht="15.75" x14ac:dyDescent="0.25">
      <c r="B309" s="226"/>
      <c r="C309" s="229">
        <v>1</v>
      </c>
      <c r="D309" s="265">
        <v>167201.72432518977</v>
      </c>
      <c r="E309" s="51">
        <v>5961.2363636363643</v>
      </c>
      <c r="F309" s="48">
        <v>2255912</v>
      </c>
      <c r="G309" s="52">
        <v>35.1</v>
      </c>
      <c r="H309" s="48">
        <v>104100.59</v>
      </c>
      <c r="I309" s="48">
        <v>25084.01</v>
      </c>
      <c r="J309" s="53">
        <v>6932</v>
      </c>
      <c r="K309" s="94">
        <v>13817</v>
      </c>
    </row>
    <row r="310" spans="2:11" x14ac:dyDescent="0.25">
      <c r="B310" s="227" t="s">
        <v>265</v>
      </c>
      <c r="C310" s="229">
        <v>1</v>
      </c>
      <c r="D310" s="265">
        <v>206108.55739377686</v>
      </c>
      <c r="E310" s="51">
        <v>5998.1090909090908</v>
      </c>
      <c r="F310" s="48">
        <v>3297504</v>
      </c>
      <c r="G310" s="52">
        <v>33</v>
      </c>
      <c r="H310" s="48">
        <v>110901.59</v>
      </c>
      <c r="I310" s="48">
        <v>25262.15</v>
      </c>
      <c r="J310" s="53">
        <v>8376</v>
      </c>
      <c r="K310" s="94">
        <v>17785</v>
      </c>
    </row>
    <row r="311" spans="2:11" ht="15.75" x14ac:dyDescent="0.25">
      <c r="B311" s="226"/>
      <c r="C311" s="229">
        <v>1</v>
      </c>
      <c r="D311" s="265">
        <v>280129.83690702496</v>
      </c>
      <c r="E311" s="51">
        <v>6037.0181818181818</v>
      </c>
      <c r="F311" s="48">
        <v>3905553</v>
      </c>
      <c r="G311" s="52">
        <v>36.4</v>
      </c>
      <c r="H311" s="48">
        <v>118730.03</v>
      </c>
      <c r="I311" s="48">
        <v>24702.3</v>
      </c>
      <c r="J311" s="53">
        <v>9347</v>
      </c>
      <c r="K311" s="94">
        <v>23988</v>
      </c>
    </row>
    <row r="312" spans="2:11" ht="15.75" x14ac:dyDescent="0.25">
      <c r="B312" s="226"/>
      <c r="C312" s="229">
        <v>1</v>
      </c>
      <c r="D312" s="265">
        <v>426306.6591155635</v>
      </c>
      <c r="E312" s="51">
        <v>6062.090909090909</v>
      </c>
      <c r="F312" s="48">
        <v>5346984</v>
      </c>
      <c r="G312" s="52">
        <v>39.799999999999997</v>
      </c>
      <c r="H312" s="48">
        <v>127952.55</v>
      </c>
      <c r="I312" s="48">
        <v>28811</v>
      </c>
      <c r="J312" s="53">
        <v>9940</v>
      </c>
      <c r="K312" s="94">
        <v>32088</v>
      </c>
    </row>
    <row r="313" spans="2:11" ht="15.75" x14ac:dyDescent="0.25">
      <c r="B313" s="226"/>
      <c r="C313" s="229">
        <v>1</v>
      </c>
      <c r="D313" s="265">
        <v>615688.56133508158</v>
      </c>
      <c r="E313" s="51">
        <v>6095.181818181818</v>
      </c>
      <c r="F313" s="48">
        <v>6142520</v>
      </c>
      <c r="G313" s="52">
        <v>47</v>
      </c>
      <c r="H313" s="48">
        <v>139175.57999999999</v>
      </c>
      <c r="I313" s="48">
        <v>37211.5</v>
      </c>
      <c r="J313" s="53">
        <v>12515</v>
      </c>
      <c r="K313" s="94">
        <v>47106</v>
      </c>
    </row>
    <row r="314" spans="2:11" ht="15.75" x14ac:dyDescent="0.25">
      <c r="B314" s="226"/>
      <c r="C314" s="229">
        <v>1</v>
      </c>
      <c r="D314" s="265">
        <v>773276.84575863415</v>
      </c>
      <c r="E314" s="51">
        <v>6174.727272727273</v>
      </c>
      <c r="F314" s="48">
        <v>9506888</v>
      </c>
      <c r="G314" s="52">
        <v>38.4</v>
      </c>
      <c r="H314" s="48">
        <v>153514.47</v>
      </c>
      <c r="I314" s="48">
        <v>50567.9</v>
      </c>
      <c r="J314" s="53">
        <v>124800</v>
      </c>
      <c r="K314" s="94">
        <v>84400</v>
      </c>
    </row>
    <row r="315" spans="2:11" ht="15.75" x14ac:dyDescent="0.25">
      <c r="B315" s="226"/>
      <c r="C315" s="229">
        <v>1</v>
      </c>
      <c r="D315" s="265">
        <v>944058.47127087507</v>
      </c>
      <c r="E315" s="51">
        <v>6217.909090909091</v>
      </c>
      <c r="F315" s="48">
        <v>14877108</v>
      </c>
      <c r="G315" s="52">
        <v>36.1</v>
      </c>
      <c r="H315" s="48">
        <v>173393.63</v>
      </c>
      <c r="I315" s="48">
        <v>43904.4</v>
      </c>
      <c r="J315" s="53">
        <v>174200</v>
      </c>
      <c r="K315" s="94">
        <v>115500</v>
      </c>
    </row>
    <row r="316" spans="2:11" ht="15.75" x14ac:dyDescent="0.25">
      <c r="B316" s="226"/>
      <c r="C316" s="229">
        <v>1</v>
      </c>
      <c r="D316" s="265">
        <v>732954.46021802782</v>
      </c>
      <c r="E316" s="51">
        <v>6358.6409090909092</v>
      </c>
      <c r="F316" s="48">
        <v>15356818</v>
      </c>
      <c r="G316" s="52">
        <v>35.9</v>
      </c>
      <c r="H316" s="48">
        <v>206021.48</v>
      </c>
      <c r="I316" s="48">
        <v>64746.77</v>
      </c>
      <c r="J316" s="53">
        <v>113200</v>
      </c>
      <c r="K316" s="94">
        <v>70900</v>
      </c>
    </row>
    <row r="317" spans="2:11" ht="15.75" x14ac:dyDescent="0.25">
      <c r="B317" s="226"/>
      <c r="C317" s="229">
        <v>1</v>
      </c>
      <c r="D317" s="265">
        <v>1213186.7356283346</v>
      </c>
      <c r="E317" s="51">
        <v>6499.3727272727274</v>
      </c>
      <c r="F317" s="48">
        <v>17905142</v>
      </c>
      <c r="G317" s="52">
        <v>42</v>
      </c>
      <c r="H317" s="52">
        <v>194439.24</v>
      </c>
      <c r="I317" s="52">
        <v>64543.19</v>
      </c>
      <c r="J317" s="53">
        <v>143800</v>
      </c>
      <c r="K317" s="94">
        <v>91000</v>
      </c>
    </row>
    <row r="318" spans="2:11" ht="15.75" x14ac:dyDescent="0.25">
      <c r="B318" s="226"/>
      <c r="C318" s="229">
        <v>1</v>
      </c>
      <c r="D318" s="265">
        <v>1378692.7565243454</v>
      </c>
      <c r="E318" s="51">
        <v>6536.4363636363641</v>
      </c>
      <c r="F318" s="48">
        <v>20169118</v>
      </c>
      <c r="G318" s="52">
        <v>42.4</v>
      </c>
      <c r="H318" s="52">
        <v>219277.24</v>
      </c>
      <c r="I318" s="52">
        <v>158892.57999999999</v>
      </c>
      <c r="J318" s="53">
        <v>188000</v>
      </c>
      <c r="K318" s="94">
        <v>117100</v>
      </c>
    </row>
    <row r="319" spans="2:11" x14ac:dyDescent="0.25">
      <c r="C319" s="229">
        <v>1</v>
      </c>
      <c r="D319" s="265">
        <v>1564300.3068043566</v>
      </c>
      <c r="E319" s="51">
        <v>6563.4363636363641</v>
      </c>
      <c r="F319" s="48">
        <v>23445895</v>
      </c>
      <c r="G319" s="52">
        <v>43</v>
      </c>
      <c r="H319" s="48">
        <v>245646.11</v>
      </c>
      <c r="I319" s="52">
        <v>494532.21</v>
      </c>
      <c r="J319" s="53">
        <v>199800</v>
      </c>
      <c r="K319" s="94">
        <v>123100</v>
      </c>
    </row>
    <row r="320" spans="2:11" x14ac:dyDescent="0.25">
      <c r="C320" s="229">
        <v>1</v>
      </c>
      <c r="D320" s="265">
        <v>1847694.1591899989</v>
      </c>
      <c r="E320" s="51">
        <v>6561.4909090909086</v>
      </c>
      <c r="F320" s="48">
        <v>26546945</v>
      </c>
      <c r="G320" s="52">
        <v>44.6</v>
      </c>
      <c r="H320" s="48">
        <v>264751.71000000002</v>
      </c>
      <c r="I320" s="52">
        <v>686704.6</v>
      </c>
      <c r="J320" s="53">
        <v>228300</v>
      </c>
      <c r="K320" s="94">
        <v>135100</v>
      </c>
    </row>
    <row r="321" spans="2:27" x14ac:dyDescent="0.25">
      <c r="C321" s="229">
        <v>1</v>
      </c>
      <c r="D321" s="265">
        <v>1896839.3260252704</v>
      </c>
      <c r="E321" s="51">
        <v>6552.7818181818184</v>
      </c>
      <c r="F321" s="48">
        <v>28890410</v>
      </c>
      <c r="G321" s="52">
        <v>46.7</v>
      </c>
      <c r="H321" s="52">
        <v>298248.96999999997</v>
      </c>
      <c r="I321" s="52">
        <v>552039.1</v>
      </c>
      <c r="J321" s="53">
        <v>229030</v>
      </c>
      <c r="K321" s="94">
        <v>125900</v>
      </c>
    </row>
    <row r="322" spans="2:27" x14ac:dyDescent="0.25">
      <c r="C322" s="229">
        <v>1</v>
      </c>
      <c r="D322" s="265">
        <v>2211751.3730724417</v>
      </c>
      <c r="E322" s="51">
        <v>6584.0818181818177</v>
      </c>
      <c r="F322" s="48">
        <v>30078000</v>
      </c>
      <c r="G322" s="52">
        <v>42.4</v>
      </c>
      <c r="H322" s="52">
        <v>322785.09999999998</v>
      </c>
      <c r="I322" s="52">
        <v>851583.36</v>
      </c>
      <c r="J322" s="53">
        <v>149110</v>
      </c>
      <c r="K322" s="94">
        <v>78600</v>
      </c>
    </row>
    <row r="323" spans="2:27" x14ac:dyDescent="0.25">
      <c r="C323" s="229">
        <v>1</v>
      </c>
      <c r="D323" s="265">
        <v>2351757.6622360083</v>
      </c>
      <c r="E323" s="51">
        <v>6591.9072727272724</v>
      </c>
      <c r="F323" s="48">
        <v>36338093</v>
      </c>
      <c r="G323" s="52">
        <v>41.9</v>
      </c>
      <c r="H323" s="52">
        <v>330199.09999999998</v>
      </c>
      <c r="I323" s="52">
        <v>910869.11</v>
      </c>
      <c r="J323" s="53">
        <v>118194.6</v>
      </c>
      <c r="K323" s="94">
        <v>76229.7</v>
      </c>
    </row>
    <row r="324" spans="2:27" x14ac:dyDescent="0.25">
      <c r="C324" s="229">
        <v>1</v>
      </c>
      <c r="D324" s="265">
        <v>2724321.2702833209</v>
      </c>
      <c r="E324" s="51">
        <v>6595.5581818181818</v>
      </c>
      <c r="F324" s="48">
        <v>36604923</v>
      </c>
      <c r="G324" s="52">
        <v>47.3</v>
      </c>
      <c r="H324" s="52">
        <v>358214.8</v>
      </c>
      <c r="I324" s="52">
        <v>248998.8</v>
      </c>
      <c r="J324" s="53">
        <v>148623.4</v>
      </c>
      <c r="K324" s="94">
        <v>98641.4</v>
      </c>
    </row>
    <row r="325" spans="2:27" x14ac:dyDescent="0.25">
      <c r="C325" s="229">
        <v>1</v>
      </c>
      <c r="D325" s="265">
        <v>2622268.869805994</v>
      </c>
      <c r="E325" s="51">
        <v>6599.21</v>
      </c>
      <c r="F325" s="48">
        <v>40602319</v>
      </c>
      <c r="G325" s="52">
        <v>46.6</v>
      </c>
      <c r="H325" s="52">
        <v>350894.2</v>
      </c>
      <c r="I325" s="52">
        <v>283544.61</v>
      </c>
      <c r="J325" s="53">
        <v>197017.5</v>
      </c>
      <c r="K325" s="94">
        <v>103426.8</v>
      </c>
    </row>
    <row r="326" spans="2:27" x14ac:dyDescent="0.25">
      <c r="C326" s="229">
        <v>1</v>
      </c>
      <c r="D326" s="265">
        <v>3160295.9112490886</v>
      </c>
      <c r="E326" s="51">
        <v>6602.8618181818174</v>
      </c>
      <c r="F326" s="48">
        <v>61757746</v>
      </c>
      <c r="G326" s="52">
        <v>37.799999999999997</v>
      </c>
      <c r="H326" s="52">
        <v>398462.4</v>
      </c>
      <c r="I326" s="52">
        <v>565805.88</v>
      </c>
      <c r="J326" s="53">
        <v>184295.2</v>
      </c>
      <c r="K326" s="94">
        <v>107348.1</v>
      </c>
    </row>
    <row r="327" spans="2:27" x14ac:dyDescent="0.25">
      <c r="C327" s="229">
        <v>1</v>
      </c>
      <c r="D327" s="265">
        <v>3701207.6645862348</v>
      </c>
      <c r="E327" s="51">
        <v>6606.5136363636357</v>
      </c>
      <c r="F327" s="48">
        <v>66739526</v>
      </c>
      <c r="G327" s="48">
        <v>39</v>
      </c>
      <c r="H327" s="52">
        <v>427329.34</v>
      </c>
      <c r="I327" s="52">
        <v>626603.39</v>
      </c>
      <c r="J327" s="53">
        <v>135211</v>
      </c>
      <c r="K327" s="94">
        <v>102899.2</v>
      </c>
    </row>
    <row r="328" spans="2:27" x14ac:dyDescent="0.25">
      <c r="C328" s="229">
        <v>1</v>
      </c>
      <c r="D328" s="265">
        <v>4879321.7984148022</v>
      </c>
      <c r="E328" s="51">
        <v>6610.1654545454548</v>
      </c>
      <c r="F328" s="48">
        <v>71721306</v>
      </c>
      <c r="G328" s="52">
        <v>40.5</v>
      </c>
      <c r="H328" s="52">
        <v>460696.31</v>
      </c>
      <c r="I328" s="52">
        <v>795297</v>
      </c>
      <c r="J328" s="53">
        <v>205600</v>
      </c>
      <c r="K328" s="94">
        <v>129000</v>
      </c>
    </row>
    <row r="329" spans="2:27" ht="15.75" thickBot="1" x14ac:dyDescent="0.3">
      <c r="C329" s="230">
        <v>1</v>
      </c>
      <c r="D329" s="267">
        <v>5265205.8257107148</v>
      </c>
      <c r="E329" s="61">
        <v>6613.8172727272731</v>
      </c>
      <c r="F329" s="58">
        <v>76703086</v>
      </c>
      <c r="G329" s="58">
        <v>42</v>
      </c>
      <c r="H329" s="62">
        <v>494063.29</v>
      </c>
      <c r="I329" s="62">
        <v>963990.61</v>
      </c>
      <c r="J329" s="63">
        <v>295500</v>
      </c>
      <c r="K329" s="89">
        <v>133000</v>
      </c>
    </row>
    <row r="330" spans="2:27" ht="15.75" thickBot="1" x14ac:dyDescent="0.3"/>
    <row r="331" spans="2:27" x14ac:dyDescent="0.25">
      <c r="C331" s="129">
        <f t="array" ref="C331:AA339">TRANSPOSE(C305:K329)</f>
        <v>1</v>
      </c>
      <c r="D331" s="130">
        <v>1</v>
      </c>
      <c r="E331" s="130">
        <v>1</v>
      </c>
      <c r="F331" s="130">
        <v>1</v>
      </c>
      <c r="G331" s="130">
        <v>1</v>
      </c>
      <c r="H331" s="130">
        <v>1</v>
      </c>
      <c r="I331" s="130">
        <v>1</v>
      </c>
      <c r="J331" s="130">
        <v>1</v>
      </c>
      <c r="K331" s="130">
        <v>1</v>
      </c>
      <c r="L331" s="130">
        <v>1</v>
      </c>
      <c r="M331" s="130">
        <v>1</v>
      </c>
      <c r="N331" s="130">
        <v>1</v>
      </c>
      <c r="O331" s="130">
        <v>1</v>
      </c>
      <c r="P331" s="130">
        <v>1</v>
      </c>
      <c r="Q331" s="130">
        <v>1</v>
      </c>
      <c r="R331" s="130">
        <v>1</v>
      </c>
      <c r="S331" s="130">
        <v>1</v>
      </c>
      <c r="T331" s="130">
        <v>1</v>
      </c>
      <c r="U331" s="130">
        <v>1</v>
      </c>
      <c r="V331" s="130">
        <v>1</v>
      </c>
      <c r="W331" s="130">
        <v>1</v>
      </c>
      <c r="X331" s="130">
        <v>1</v>
      </c>
      <c r="Y331" s="130">
        <v>1</v>
      </c>
      <c r="Z331" s="130">
        <v>1</v>
      </c>
      <c r="AA331" s="131">
        <v>1</v>
      </c>
    </row>
    <row r="332" spans="2:27" x14ac:dyDescent="0.25">
      <c r="C332" s="133">
        <v>182248.28676413946</v>
      </c>
      <c r="D332" s="134">
        <v>165584.86242350464</v>
      </c>
      <c r="E332" s="134">
        <v>163451.29842056092</v>
      </c>
      <c r="F332" s="134">
        <v>183118.72153672704</v>
      </c>
      <c r="G332" s="134">
        <v>167201.72432518977</v>
      </c>
      <c r="H332" s="134">
        <v>206108.55739377686</v>
      </c>
      <c r="I332" s="134">
        <v>280129.83690702496</v>
      </c>
      <c r="J332" s="134">
        <v>426306.6591155635</v>
      </c>
      <c r="K332" s="134">
        <v>615688.56133508158</v>
      </c>
      <c r="L332" s="134">
        <v>773276.84575863415</v>
      </c>
      <c r="M332" s="134">
        <v>944058.47127087507</v>
      </c>
      <c r="N332" s="134">
        <v>732954.46021802782</v>
      </c>
      <c r="O332" s="134">
        <v>1213186.7356283346</v>
      </c>
      <c r="P332" s="134">
        <v>1378692.7565243454</v>
      </c>
      <c r="Q332" s="134">
        <v>1564300.3068043566</v>
      </c>
      <c r="R332" s="134">
        <v>1847694.1591899989</v>
      </c>
      <c r="S332" s="134">
        <v>1896839.3260252704</v>
      </c>
      <c r="T332" s="134">
        <v>2211751.3730724417</v>
      </c>
      <c r="U332" s="134">
        <v>2351757.6622360083</v>
      </c>
      <c r="V332" s="134">
        <v>2724321.2702833209</v>
      </c>
      <c r="W332" s="134">
        <v>2622268.869805994</v>
      </c>
      <c r="X332" s="134">
        <v>3160295.9112490886</v>
      </c>
      <c r="Y332" s="134">
        <v>3701207.6645862348</v>
      </c>
      <c r="Z332" s="134">
        <v>4879321.7984148022</v>
      </c>
      <c r="AA332" s="135">
        <v>5265205.8257107148</v>
      </c>
    </row>
    <row r="333" spans="2:27" x14ac:dyDescent="0.25">
      <c r="C333" s="133">
        <v>5780.8727272727274</v>
      </c>
      <c r="D333" s="134">
        <v>5823.0090909090904</v>
      </c>
      <c r="E333" s="134">
        <v>5865.1454545454544</v>
      </c>
      <c r="F333" s="134">
        <v>5907.2818181818184</v>
      </c>
      <c r="G333" s="134">
        <v>5961.2363636363643</v>
      </c>
      <c r="H333" s="134">
        <v>5998.1090909090908</v>
      </c>
      <c r="I333" s="134">
        <v>6037.0181818181818</v>
      </c>
      <c r="J333" s="134">
        <v>6062.090909090909</v>
      </c>
      <c r="K333" s="134">
        <v>6095.181818181818</v>
      </c>
      <c r="L333" s="134">
        <v>6174.727272727273</v>
      </c>
      <c r="M333" s="134">
        <v>6217.909090909091</v>
      </c>
      <c r="N333" s="134">
        <v>6358.6409090909092</v>
      </c>
      <c r="O333" s="134">
        <v>6499.3727272727274</v>
      </c>
      <c r="P333" s="134">
        <v>6536.4363636363641</v>
      </c>
      <c r="Q333" s="134">
        <v>6563.4363636363641</v>
      </c>
      <c r="R333" s="134">
        <v>6561.4909090909086</v>
      </c>
      <c r="S333" s="134">
        <v>6552.7818181818184</v>
      </c>
      <c r="T333" s="134">
        <v>6584.0818181818177</v>
      </c>
      <c r="U333" s="134">
        <v>6591.9072727272724</v>
      </c>
      <c r="V333" s="134">
        <v>6595.5581818181818</v>
      </c>
      <c r="W333" s="134">
        <v>6599.21</v>
      </c>
      <c r="X333" s="134">
        <v>6602.8618181818174</v>
      </c>
      <c r="Y333" s="134">
        <v>6606.5136363636357</v>
      </c>
      <c r="Z333" s="134">
        <v>6610.1654545454548</v>
      </c>
      <c r="AA333" s="135">
        <v>6613.8172727272731</v>
      </c>
    </row>
    <row r="334" spans="2:27" x14ac:dyDescent="0.25">
      <c r="C334" s="133">
        <v>1212184</v>
      </c>
      <c r="D334" s="134">
        <v>1272744</v>
      </c>
      <c r="E334" s="134">
        <v>1444737</v>
      </c>
      <c r="F334" s="134">
        <v>1841258</v>
      </c>
      <c r="G334" s="134">
        <v>2255912</v>
      </c>
      <c r="H334" s="134">
        <v>3297504</v>
      </c>
      <c r="I334" s="134">
        <v>3905553</v>
      </c>
      <c r="J334" s="134">
        <v>5346984</v>
      </c>
      <c r="K334" s="134">
        <v>6142520</v>
      </c>
      <c r="L334" s="134">
        <v>9506888</v>
      </c>
      <c r="M334" s="134">
        <v>14877108</v>
      </c>
      <c r="N334" s="134">
        <v>15356818</v>
      </c>
      <c r="O334" s="134">
        <v>17905142</v>
      </c>
      <c r="P334" s="134">
        <v>20169118</v>
      </c>
      <c r="Q334" s="134">
        <v>23445895</v>
      </c>
      <c r="R334" s="134">
        <v>26546945</v>
      </c>
      <c r="S334" s="134">
        <v>28890410</v>
      </c>
      <c r="T334" s="134">
        <v>30078000</v>
      </c>
      <c r="U334" s="134">
        <v>36338093</v>
      </c>
      <c r="V334" s="134">
        <v>36604923</v>
      </c>
      <c r="W334" s="134">
        <v>40602319</v>
      </c>
      <c r="X334" s="134">
        <v>61757746</v>
      </c>
      <c r="Y334" s="134">
        <v>66739526</v>
      </c>
      <c r="Z334" s="134">
        <v>71721306</v>
      </c>
      <c r="AA334" s="135">
        <v>76703086</v>
      </c>
    </row>
    <row r="335" spans="2:27" ht="17.25" x14ac:dyDescent="0.25">
      <c r="B335" s="146" t="s">
        <v>266</v>
      </c>
      <c r="C335" s="133">
        <v>33.799999999999997</v>
      </c>
      <c r="D335" s="134">
        <v>35.200000000000003</v>
      </c>
      <c r="E335" s="134">
        <v>32.4</v>
      </c>
      <c r="F335" s="134">
        <v>30.4</v>
      </c>
      <c r="G335" s="134">
        <v>35.1</v>
      </c>
      <c r="H335" s="134">
        <v>33</v>
      </c>
      <c r="I335" s="134">
        <v>36.4</v>
      </c>
      <c r="J335" s="134">
        <v>39.799999999999997</v>
      </c>
      <c r="K335" s="134">
        <v>47</v>
      </c>
      <c r="L335" s="134">
        <v>38.4</v>
      </c>
      <c r="M335" s="134">
        <v>36.1</v>
      </c>
      <c r="N335" s="134">
        <v>35.9</v>
      </c>
      <c r="O335" s="134">
        <v>42</v>
      </c>
      <c r="P335" s="134">
        <v>42.4</v>
      </c>
      <c r="Q335" s="134">
        <v>43</v>
      </c>
      <c r="R335" s="134">
        <v>44.6</v>
      </c>
      <c r="S335" s="134">
        <v>46.7</v>
      </c>
      <c r="T335" s="134">
        <v>42.4</v>
      </c>
      <c r="U335" s="134">
        <v>41.9</v>
      </c>
      <c r="V335" s="134">
        <v>47.3</v>
      </c>
      <c r="W335" s="134">
        <v>46.6</v>
      </c>
      <c r="X335" s="134">
        <v>37.799999999999997</v>
      </c>
      <c r="Y335" s="134">
        <v>39</v>
      </c>
      <c r="Z335" s="134">
        <v>40.5</v>
      </c>
      <c r="AA335" s="135">
        <v>42</v>
      </c>
    </row>
    <row r="336" spans="2:27" x14ac:dyDescent="0.25">
      <c r="C336" s="133">
        <v>83359.41</v>
      </c>
      <c r="D336" s="134">
        <v>87820.24</v>
      </c>
      <c r="E336" s="134">
        <v>92700.800000000003</v>
      </c>
      <c r="F336" s="134">
        <v>98088.36</v>
      </c>
      <c r="G336" s="134">
        <v>104100.59</v>
      </c>
      <c r="H336" s="134">
        <v>110901.59</v>
      </c>
      <c r="I336" s="134">
        <v>118730.03</v>
      </c>
      <c r="J336" s="134">
        <v>127952.55</v>
      </c>
      <c r="K336" s="134">
        <v>139175.57999999999</v>
      </c>
      <c r="L336" s="134">
        <v>153514.47</v>
      </c>
      <c r="M336" s="134">
        <v>173393.63</v>
      </c>
      <c r="N336" s="134">
        <v>206021.48</v>
      </c>
      <c r="O336" s="134">
        <v>194439.24</v>
      </c>
      <c r="P336" s="134">
        <v>219277.24</v>
      </c>
      <c r="Q336" s="134">
        <v>245646.11</v>
      </c>
      <c r="R336" s="134">
        <v>264751.71000000002</v>
      </c>
      <c r="S336" s="134">
        <v>298248.96999999997</v>
      </c>
      <c r="T336" s="134">
        <v>322785.09999999998</v>
      </c>
      <c r="U336" s="134">
        <v>330199.09999999998</v>
      </c>
      <c r="V336" s="134">
        <v>358214.8</v>
      </c>
      <c r="W336" s="134">
        <v>350894.2</v>
      </c>
      <c r="X336" s="134">
        <v>398462.4</v>
      </c>
      <c r="Y336" s="134">
        <v>427329.34</v>
      </c>
      <c r="Z336" s="134">
        <v>460696.31</v>
      </c>
      <c r="AA336" s="135">
        <v>494063.29</v>
      </c>
    </row>
    <row r="337" spans="2:27" x14ac:dyDescent="0.25">
      <c r="C337" s="133">
        <v>25719.200000000001</v>
      </c>
      <c r="D337" s="134">
        <v>25262.15</v>
      </c>
      <c r="E337" s="134">
        <v>25720.2</v>
      </c>
      <c r="F337" s="134">
        <v>24905.88</v>
      </c>
      <c r="G337" s="134">
        <v>25084.01</v>
      </c>
      <c r="H337" s="134">
        <v>25262.15</v>
      </c>
      <c r="I337" s="134">
        <v>24702.3</v>
      </c>
      <c r="J337" s="134">
        <v>28811</v>
      </c>
      <c r="K337" s="134">
        <v>37211.5</v>
      </c>
      <c r="L337" s="134">
        <v>50567.9</v>
      </c>
      <c r="M337" s="134">
        <v>43904.4</v>
      </c>
      <c r="N337" s="134">
        <v>64746.77</v>
      </c>
      <c r="O337" s="134">
        <v>64543.19</v>
      </c>
      <c r="P337" s="134">
        <v>158892.57999999999</v>
      </c>
      <c r="Q337" s="134">
        <v>494532.21</v>
      </c>
      <c r="R337" s="134">
        <v>686704.6</v>
      </c>
      <c r="S337" s="134">
        <v>552039.1</v>
      </c>
      <c r="T337" s="134">
        <v>851583.36</v>
      </c>
      <c r="U337" s="134">
        <v>910869.11</v>
      </c>
      <c r="V337" s="134">
        <v>248998.8</v>
      </c>
      <c r="W337" s="134">
        <v>283544.61</v>
      </c>
      <c r="X337" s="134">
        <v>565805.88</v>
      </c>
      <c r="Y337" s="134">
        <v>626603.39</v>
      </c>
      <c r="Z337" s="134">
        <v>795297</v>
      </c>
      <c r="AA337" s="135">
        <v>963990.61</v>
      </c>
    </row>
    <row r="338" spans="2:27" x14ac:dyDescent="0.25">
      <c r="C338" s="133">
        <v>6171</v>
      </c>
      <c r="D338" s="134">
        <v>7260</v>
      </c>
      <c r="E338" s="134">
        <v>8067</v>
      </c>
      <c r="F338" s="134">
        <v>5545</v>
      </c>
      <c r="G338" s="134">
        <v>6932</v>
      </c>
      <c r="H338" s="134">
        <v>8376</v>
      </c>
      <c r="I338" s="134">
        <v>9347</v>
      </c>
      <c r="J338" s="134">
        <v>9940</v>
      </c>
      <c r="K338" s="134">
        <v>12515</v>
      </c>
      <c r="L338" s="134">
        <v>124800</v>
      </c>
      <c r="M338" s="134">
        <v>174200</v>
      </c>
      <c r="N338" s="134">
        <v>113200</v>
      </c>
      <c r="O338" s="134">
        <v>143800</v>
      </c>
      <c r="P338" s="134">
        <v>188000</v>
      </c>
      <c r="Q338" s="134">
        <v>199800</v>
      </c>
      <c r="R338" s="134">
        <v>228300</v>
      </c>
      <c r="S338" s="134">
        <v>229030</v>
      </c>
      <c r="T338" s="134">
        <v>149110</v>
      </c>
      <c r="U338" s="134">
        <v>118194.6</v>
      </c>
      <c r="V338" s="134">
        <v>148623.4</v>
      </c>
      <c r="W338" s="134">
        <v>197017.5</v>
      </c>
      <c r="X338" s="134">
        <v>184295.2</v>
      </c>
      <c r="Y338" s="134">
        <v>135211</v>
      </c>
      <c r="Z338" s="134">
        <v>205600</v>
      </c>
      <c r="AA338" s="135">
        <v>295500</v>
      </c>
    </row>
    <row r="339" spans="2:27" ht="15.75" thickBot="1" x14ac:dyDescent="0.3">
      <c r="C339" s="137">
        <v>6642</v>
      </c>
      <c r="D339" s="138">
        <v>7814</v>
      </c>
      <c r="E339" s="138">
        <v>9194</v>
      </c>
      <c r="F339" s="138">
        <v>12637</v>
      </c>
      <c r="G339" s="138">
        <v>13817</v>
      </c>
      <c r="H339" s="138">
        <v>17785</v>
      </c>
      <c r="I339" s="138">
        <v>23988</v>
      </c>
      <c r="J339" s="138">
        <v>32088</v>
      </c>
      <c r="K339" s="138">
        <v>47106</v>
      </c>
      <c r="L339" s="138">
        <v>84400</v>
      </c>
      <c r="M339" s="138">
        <v>115500</v>
      </c>
      <c r="N339" s="138">
        <v>70900</v>
      </c>
      <c r="O339" s="138">
        <v>91000</v>
      </c>
      <c r="P339" s="138">
        <v>117100</v>
      </c>
      <c r="Q339" s="138">
        <v>123100</v>
      </c>
      <c r="R339" s="138">
        <v>135100</v>
      </c>
      <c r="S339" s="138">
        <v>125900</v>
      </c>
      <c r="T339" s="138">
        <v>78600</v>
      </c>
      <c r="U339" s="138">
        <v>76229.7</v>
      </c>
      <c r="V339" s="138">
        <v>98641.4</v>
      </c>
      <c r="W339" s="138">
        <v>103426.8</v>
      </c>
      <c r="X339" s="138">
        <v>107348.1</v>
      </c>
      <c r="Y339" s="138">
        <v>102899.2</v>
      </c>
      <c r="Z339" s="138">
        <v>129000</v>
      </c>
      <c r="AA339" s="139">
        <v>133000</v>
      </c>
    </row>
    <row r="340" spans="2:27" ht="15.75" thickBot="1" x14ac:dyDescent="0.3"/>
    <row r="341" spans="2:27" x14ac:dyDescent="0.25">
      <c r="C341" s="129">
        <f t="array" ref="C341:K349">MMULT(C331:AA339,C305:K329)</f>
        <v>25</v>
      </c>
      <c r="D341" s="130">
        <v>39656971.945000015</v>
      </c>
      <c r="E341" s="130">
        <v>157798.85636363638</v>
      </c>
      <c r="F341" s="130">
        <v>603962719</v>
      </c>
      <c r="G341" s="130">
        <v>989.69999999999993</v>
      </c>
      <c r="H341" s="130">
        <v>5860766.54</v>
      </c>
      <c r="I341" s="130">
        <v>7605301.9000000004</v>
      </c>
      <c r="J341" s="130">
        <v>2908834.7</v>
      </c>
      <c r="K341" s="131">
        <v>1863216.2</v>
      </c>
    </row>
    <row r="342" spans="2:27" x14ac:dyDescent="0.25">
      <c r="C342" s="133">
        <v>39656971.945000015</v>
      </c>
      <c r="D342" s="134">
        <v>115626061974687.17</v>
      </c>
      <c r="E342" s="134">
        <v>259075407433.21021</v>
      </c>
      <c r="F342" s="134">
        <v>1786101873030546.2</v>
      </c>
      <c r="G342" s="134">
        <v>1655307450.2160006</v>
      </c>
      <c r="H342" s="134">
        <v>13764020060321.631</v>
      </c>
      <c r="I342" s="134">
        <v>22095009166215.414</v>
      </c>
      <c r="J342" s="134">
        <v>7139715417574.3477</v>
      </c>
      <c r="K342" s="135">
        <v>4183683552774.354</v>
      </c>
    </row>
    <row r="343" spans="2:27" x14ac:dyDescent="0.25">
      <c r="C343" s="133">
        <v>157798.85636363638</v>
      </c>
      <c r="D343" s="134">
        <v>259075407433.21021</v>
      </c>
      <c r="E343" s="134">
        <v>998275890.06995034</v>
      </c>
      <c r="F343" s="134">
        <v>3951904834646.3809</v>
      </c>
      <c r="G343" s="134">
        <v>6273093.0062727276</v>
      </c>
      <c r="H343" s="134">
        <v>37827026398.308578</v>
      </c>
      <c r="I343" s="134">
        <v>49902478829.978294</v>
      </c>
      <c r="J343" s="134">
        <v>18954595452.950455</v>
      </c>
      <c r="K343" s="135">
        <v>12068482088.07073</v>
      </c>
    </row>
    <row r="344" spans="2:27" x14ac:dyDescent="0.25">
      <c r="C344" s="133">
        <v>603962719</v>
      </c>
      <c r="D344" s="134">
        <v>1786101873030546.2</v>
      </c>
      <c r="E344" s="134">
        <v>3951904834646.3809</v>
      </c>
      <c r="F344" s="134">
        <v>2.7979242632953484E+16</v>
      </c>
      <c r="G344" s="134">
        <v>25107081653.799999</v>
      </c>
      <c r="H344" s="134">
        <v>212774788869757.37</v>
      </c>
      <c r="I344" s="134">
        <v>340110451983479.37</v>
      </c>
      <c r="J344" s="134">
        <v>109530144990715.7</v>
      </c>
      <c r="K344" s="135">
        <v>64304496322573.305</v>
      </c>
    </row>
    <row r="345" spans="2:27" ht="17.25" x14ac:dyDescent="0.25">
      <c r="B345" s="146" t="s">
        <v>267</v>
      </c>
      <c r="C345" s="133">
        <v>989.69999999999993</v>
      </c>
      <c r="D345" s="134">
        <v>1655307450.2160006</v>
      </c>
      <c r="E345" s="134">
        <v>6273093.0062727276</v>
      </c>
      <c r="F345" s="134">
        <v>25107081653.799999</v>
      </c>
      <c r="G345" s="134">
        <v>39758.109999999993</v>
      </c>
      <c r="H345" s="134">
        <v>240430050.37</v>
      </c>
      <c r="I345" s="134">
        <v>319614553.20100003</v>
      </c>
      <c r="J345" s="134">
        <v>121825648.21999998</v>
      </c>
      <c r="K345" s="135">
        <v>77452300.609999999</v>
      </c>
    </row>
    <row r="346" spans="2:27" x14ac:dyDescent="0.25">
      <c r="C346" s="133">
        <v>5860766.54</v>
      </c>
      <c r="D346" s="134">
        <v>13764020060321.631</v>
      </c>
      <c r="E346" s="134">
        <v>37827026398.308578</v>
      </c>
      <c r="F346" s="134">
        <v>212774788869757.37</v>
      </c>
      <c r="G346" s="134">
        <v>240430050.37</v>
      </c>
      <c r="H346" s="134">
        <v>1769593032782.4478</v>
      </c>
      <c r="I346" s="134">
        <v>2670655170438.9243</v>
      </c>
      <c r="J346" s="134">
        <v>909377236823.14001</v>
      </c>
      <c r="K346" s="135">
        <v>548825531951.31799</v>
      </c>
    </row>
    <row r="347" spans="2:27" x14ac:dyDescent="0.25">
      <c r="C347" s="133">
        <v>7605301.9000000004</v>
      </c>
      <c r="D347" s="134">
        <v>22095009166215.414</v>
      </c>
      <c r="E347" s="134">
        <v>49902478829.978294</v>
      </c>
      <c r="F347" s="134">
        <v>340110451983479.37</v>
      </c>
      <c r="G347" s="134">
        <v>319614553.20100003</v>
      </c>
      <c r="H347" s="134">
        <v>2670655170438.9243</v>
      </c>
      <c r="I347" s="134">
        <v>5037453872045.6211</v>
      </c>
      <c r="J347" s="134">
        <v>1409394310080.5872</v>
      </c>
      <c r="K347" s="135">
        <v>812823523071.73096</v>
      </c>
    </row>
    <row r="348" spans="2:27" x14ac:dyDescent="0.25">
      <c r="C348" s="133">
        <v>2908834.7</v>
      </c>
      <c r="D348" s="134">
        <v>7139715417574.3477</v>
      </c>
      <c r="E348" s="134">
        <v>18954595452.950455</v>
      </c>
      <c r="F348" s="134">
        <v>109530144990715.7</v>
      </c>
      <c r="G348" s="134">
        <v>121825648.21999998</v>
      </c>
      <c r="H348" s="134">
        <v>909377236823.14001</v>
      </c>
      <c r="I348" s="134">
        <v>1409394310080.5872</v>
      </c>
      <c r="J348" s="134">
        <v>538847559656.00995</v>
      </c>
      <c r="K348" s="135">
        <v>314960731342.70001</v>
      </c>
    </row>
    <row r="349" spans="2:27" ht="15.75" thickBot="1" x14ac:dyDescent="0.3">
      <c r="C349" s="137">
        <v>1863216.2</v>
      </c>
      <c r="D349" s="138">
        <v>4183683552774.354</v>
      </c>
      <c r="E349" s="138">
        <v>12068482088.07073</v>
      </c>
      <c r="F349" s="138">
        <v>64304496322573.305</v>
      </c>
      <c r="G349" s="138">
        <v>77452300.609999999</v>
      </c>
      <c r="H349" s="138">
        <v>548825531951.31799</v>
      </c>
      <c r="I349" s="138">
        <v>812823523071.73096</v>
      </c>
      <c r="J349" s="138">
        <v>314960731342.70001</v>
      </c>
      <c r="K349" s="139">
        <v>190278928851.53998</v>
      </c>
    </row>
    <row r="351" spans="2:27" ht="15.75" thickBot="1" x14ac:dyDescent="0.3"/>
    <row r="352" spans="2:27" x14ac:dyDescent="0.25">
      <c r="C352" s="129">
        <f t="array" ref="C352:K360">MINVERSE(C341:K349)</f>
        <v>311.26425210382342</v>
      </c>
      <c r="D352" s="130">
        <v>-9.5182274806603913E-6</v>
      </c>
      <c r="E352" s="130">
        <v>-5.671399160512703E-2</v>
      </c>
      <c r="F352" s="130">
        <v>-2.8374493262136518E-7</v>
      </c>
      <c r="G352" s="130">
        <v>5.8218858887445685E-2</v>
      </c>
      <c r="H352" s="130">
        <v>2.2230129038846197E-4</v>
      </c>
      <c r="I352" s="130">
        <v>3.4263817340989325E-6</v>
      </c>
      <c r="J352" s="130">
        <v>-3.0469954994105066E-5</v>
      </c>
      <c r="K352" s="131">
        <v>2.2527196758963985E-4</v>
      </c>
    </row>
    <row r="353" spans="2:14" x14ac:dyDescent="0.25">
      <c r="C353" s="133">
        <v>-9.518227480659341E-6</v>
      </c>
      <c r="D353" s="134">
        <v>1.3178551133698973E-12</v>
      </c>
      <c r="E353" s="134">
        <v>1.9214127119995186E-9</v>
      </c>
      <c r="F353" s="134">
        <v>-4.9694975552898492E-14</v>
      </c>
      <c r="G353" s="134">
        <v>-3.6504667896960191E-8</v>
      </c>
      <c r="H353" s="134">
        <v>-7.1241913286891477E-12</v>
      </c>
      <c r="I353" s="134">
        <v>-2.8293627148465332E-13</v>
      </c>
      <c r="J353" s="134">
        <v>-2.4146603685570829E-12</v>
      </c>
      <c r="K353" s="135">
        <v>-2.3170506421959087E-13</v>
      </c>
    </row>
    <row r="354" spans="2:14" x14ac:dyDescent="0.25">
      <c r="C354" s="133">
        <v>-5.6713991605126413E-2</v>
      </c>
      <c r="D354" s="134">
        <v>1.921412711999694E-9</v>
      </c>
      <c r="E354" s="134">
        <v>1.0506414693130471E-5</v>
      </c>
      <c r="F354" s="134">
        <v>3.682486437785777E-11</v>
      </c>
      <c r="G354" s="134">
        <v>-4.192505408633236E-5</v>
      </c>
      <c r="H354" s="134">
        <v>-3.9970284582500909E-8</v>
      </c>
      <c r="I354" s="134">
        <v>-6.1910850225897998E-10</v>
      </c>
      <c r="J354" s="134">
        <v>4.5136385750839689E-9</v>
      </c>
      <c r="K354" s="135">
        <v>-3.8191959203776188E-8</v>
      </c>
    </row>
    <row r="355" spans="2:14" x14ac:dyDescent="0.25">
      <c r="C355" s="133">
        <v>-2.8374493262129408E-7</v>
      </c>
      <c r="D355" s="134">
        <v>-4.9694975552900808E-14</v>
      </c>
      <c r="E355" s="134">
        <v>3.6824864377844444E-11</v>
      </c>
      <c r="F355" s="134">
        <v>6.8336184700799576E-15</v>
      </c>
      <c r="G355" s="134">
        <v>4.5436781224314144E-9</v>
      </c>
      <c r="H355" s="134">
        <v>-8.5497897037014851E-13</v>
      </c>
      <c r="I355" s="134">
        <v>2.0134717388203E-14</v>
      </c>
      <c r="J355" s="134">
        <v>3.3914690907249777E-13</v>
      </c>
      <c r="K355" s="135">
        <v>-8.0478889527925138E-13</v>
      </c>
    </row>
    <row r="356" spans="2:14" ht="17.25" x14ac:dyDescent="0.25">
      <c r="B356" s="146" t="s">
        <v>268</v>
      </c>
      <c r="C356" s="133">
        <v>5.8218858887425999E-2</v>
      </c>
      <c r="D356" s="134">
        <v>-3.6504667896960766E-8</v>
      </c>
      <c r="E356" s="134">
        <v>-4.1925054086329317E-5</v>
      </c>
      <c r="F356" s="134">
        <v>4.5436781224312737E-9</v>
      </c>
      <c r="G356" s="134">
        <v>7.0507328596236523E-3</v>
      </c>
      <c r="H356" s="134">
        <v>-4.7694722878961433E-7</v>
      </c>
      <c r="I356" s="134">
        <v>1.4387327350752188E-8</v>
      </c>
      <c r="J356" s="134">
        <v>3.2283121276095909E-7</v>
      </c>
      <c r="K356" s="135">
        <v>-7.3400501783137848E-7</v>
      </c>
    </row>
    <row r="357" spans="2:14" x14ac:dyDescent="0.25">
      <c r="C357" s="133">
        <v>2.2230129038843067E-4</v>
      </c>
      <c r="D357" s="134">
        <v>-7.1241913286887034E-12</v>
      </c>
      <c r="E357" s="134">
        <v>-3.9970284582495417E-8</v>
      </c>
      <c r="F357" s="134">
        <v>-8.5497897037018688E-13</v>
      </c>
      <c r="G357" s="134">
        <v>-4.7694722878965191E-7</v>
      </c>
      <c r="H357" s="134">
        <v>3.1149198725571737E-10</v>
      </c>
      <c r="I357" s="134">
        <v>-3.3569197436827906E-12</v>
      </c>
      <c r="J357" s="134">
        <v>-4.7263357428287599E-11</v>
      </c>
      <c r="K357" s="135">
        <v>1.9219280800516257E-10</v>
      </c>
    </row>
    <row r="358" spans="2:14" x14ac:dyDescent="0.25">
      <c r="C358" s="133">
        <v>3.4263817340989516E-6</v>
      </c>
      <c r="D358" s="134">
        <v>-2.8293627148466609E-13</v>
      </c>
      <c r="E358" s="134">
        <v>-6.1910850225899467E-10</v>
      </c>
      <c r="F358" s="134">
        <v>2.0134717388202324E-14</v>
      </c>
      <c r="G358" s="134">
        <v>1.4387327350753089E-8</v>
      </c>
      <c r="H358" s="134">
        <v>-3.3569197436824453E-12</v>
      </c>
      <c r="I358" s="134">
        <v>1.5778214673674127E-12</v>
      </c>
      <c r="J358" s="134">
        <v>-2.2632147147259183E-12</v>
      </c>
      <c r="K358" s="135">
        <v>5.9646010558134662E-12</v>
      </c>
    </row>
    <row r="359" spans="2:14" x14ac:dyDescent="0.25">
      <c r="C359" s="133">
        <v>-3.04699549940909E-5</v>
      </c>
      <c r="D359" s="134">
        <v>-2.414660368557486E-12</v>
      </c>
      <c r="E359" s="134">
        <v>4.5136385750813657E-9</v>
      </c>
      <c r="F359" s="134">
        <v>3.3914690907248919E-13</v>
      </c>
      <c r="G359" s="134">
        <v>3.2283121276097026E-7</v>
      </c>
      <c r="H359" s="134">
        <v>-4.7263357428278939E-11</v>
      </c>
      <c r="I359" s="134">
        <v>-2.2632147147257446E-12</v>
      </c>
      <c r="J359" s="134">
        <v>1.1367202797339991E-10</v>
      </c>
      <c r="K359" s="135">
        <v>-2.2301188498137715E-10</v>
      </c>
    </row>
    <row r="360" spans="2:14" ht="15.75" thickBot="1" x14ac:dyDescent="0.3">
      <c r="C360" s="137">
        <v>2.2527196758962334E-4</v>
      </c>
      <c r="D360" s="138">
        <v>-2.3170506421974192E-13</v>
      </c>
      <c r="E360" s="138">
        <v>-3.8191959203773547E-8</v>
      </c>
      <c r="F360" s="138">
        <v>-8.0478889527927097E-13</v>
      </c>
      <c r="G360" s="138">
        <v>-7.3400501783137297E-7</v>
      </c>
      <c r="H360" s="138">
        <v>1.9219280800516828E-10</v>
      </c>
      <c r="I360" s="138">
        <v>5.9646010558132723E-12</v>
      </c>
      <c r="J360" s="138">
        <v>-2.2301188498138478E-10</v>
      </c>
      <c r="K360" s="139">
        <v>5.8688262323653629E-10</v>
      </c>
    </row>
    <row r="361" spans="2:14" ht="15.75" thickBot="1" x14ac:dyDescent="0.3"/>
    <row r="362" spans="2:14" x14ac:dyDescent="0.25">
      <c r="C362" s="128">
        <v>1</v>
      </c>
    </row>
    <row r="363" spans="2:14" x14ac:dyDescent="0.25">
      <c r="C363" s="268">
        <f>B263</f>
        <v>5581118.1752533577</v>
      </c>
    </row>
    <row r="364" spans="2:14" x14ac:dyDescent="0.25">
      <c r="C364" s="268">
        <f>C263</f>
        <v>6646.8863590909104</v>
      </c>
    </row>
    <row r="365" spans="2:14" ht="15.75" thickBot="1" x14ac:dyDescent="0.3">
      <c r="C365" s="132">
        <f>D263</f>
        <v>81305271.159999996</v>
      </c>
    </row>
    <row r="366" spans="2:14" ht="19.5" thickBot="1" x14ac:dyDescent="0.4">
      <c r="B366" s="146" t="s">
        <v>269</v>
      </c>
      <c r="C366" s="268">
        <f>E263</f>
        <v>42.42</v>
      </c>
      <c r="E366" s="146" t="s">
        <v>270</v>
      </c>
      <c r="F366" s="125">
        <f t="array" ref="F366:N366">TRANSPOSE(C362:C370)</f>
        <v>1</v>
      </c>
      <c r="G366" s="126">
        <v>5581118.1752533577</v>
      </c>
      <c r="H366" s="126">
        <v>6646.8863590909104</v>
      </c>
      <c r="I366" s="126">
        <v>81305271.159999996</v>
      </c>
      <c r="J366" s="126">
        <v>42.42</v>
      </c>
      <c r="K366" s="126">
        <v>513825.82160000002</v>
      </c>
      <c r="L366" s="126">
        <v>1060389.6710000001</v>
      </c>
      <c r="M366" s="126">
        <v>316185</v>
      </c>
      <c r="N366" s="127">
        <v>139650</v>
      </c>
    </row>
    <row r="367" spans="2:14" x14ac:dyDescent="0.25">
      <c r="C367" s="268">
        <f>F263</f>
        <v>513825.82160000002</v>
      </c>
    </row>
    <row r="368" spans="2:14" x14ac:dyDescent="0.25">
      <c r="C368" s="268">
        <f>G263</f>
        <v>1060389.6710000001</v>
      </c>
    </row>
    <row r="369" spans="2:11" x14ac:dyDescent="0.25">
      <c r="C369" s="268">
        <f>H263</f>
        <v>316185</v>
      </c>
    </row>
    <row r="370" spans="2:11" ht="15.75" thickBot="1" x14ac:dyDescent="0.3">
      <c r="C370" s="263">
        <f>I263</f>
        <v>139650</v>
      </c>
    </row>
    <row r="374" spans="2:11" ht="15.75" thickBot="1" x14ac:dyDescent="0.3"/>
    <row r="375" spans="2:11" ht="19.5" thickBot="1" x14ac:dyDescent="0.4">
      <c r="B375" s="146" t="s">
        <v>271</v>
      </c>
      <c r="C375" s="125">
        <f t="array" ref="C375:K375">MMULT(F366:N366,C352:K360)</f>
        <v>0.25265838296420995</v>
      </c>
      <c r="D375" s="126">
        <v>2.6284495230301419E-7</v>
      </c>
      <c r="E375" s="126">
        <v>-4.0443766128764845E-5</v>
      </c>
      <c r="F375" s="126">
        <v>8.9090241426125533E-9</v>
      </c>
      <c r="G375" s="126">
        <v>1.4086950898847803E-2</v>
      </c>
      <c r="H375" s="126">
        <v>-4.4952569274021409E-6</v>
      </c>
      <c r="I375" s="126">
        <v>4.5101725815977766E-8</v>
      </c>
      <c r="J375" s="126">
        <v>5.4368717192085226E-6</v>
      </c>
      <c r="K375" s="127">
        <v>-9.9253163155247416E-6</v>
      </c>
    </row>
    <row r="379" spans="2:11" ht="18.75" x14ac:dyDescent="0.35">
      <c r="B379" s="146" t="s">
        <v>272</v>
      </c>
      <c r="C379">
        <f>MMULT(C375:K375,C362:C370)</f>
        <v>0.84375426820879529</v>
      </c>
    </row>
    <row r="380" spans="2:11" ht="15.75" thickBot="1" x14ac:dyDescent="0.3"/>
    <row r="381" spans="2:11" ht="15.75" thickBot="1" x14ac:dyDescent="0.3">
      <c r="B381" s="233" t="s">
        <v>51</v>
      </c>
      <c r="C381" s="233">
        <v>827635.06659128505</v>
      </c>
    </row>
    <row r="382" spans="2:11" ht="18.75" thickBot="1" x14ac:dyDescent="0.4">
      <c r="B382" s="237" t="s">
        <v>273</v>
      </c>
      <c r="C382" s="231">
        <f>TINV(0.05,25-8-1)</f>
        <v>2.119905299221255</v>
      </c>
    </row>
    <row r="383" spans="2:11" ht="18.75" thickBot="1" x14ac:dyDescent="0.4">
      <c r="B383" s="237" t="s">
        <v>275</v>
      </c>
      <c r="C383" s="264">
        <f>J386+B263*I386+H386*C263+D263*G386+F386*E263+F263*E386+D386*G263+H263*C386+B386*I263</f>
        <v>24538668.115793549</v>
      </c>
    </row>
    <row r="384" spans="2:11" ht="15.75" thickBot="1" x14ac:dyDescent="0.3"/>
    <row r="385" spans="1:33" ht="18.75" thickBot="1" x14ac:dyDescent="0.4">
      <c r="B385" s="125" t="s">
        <v>245</v>
      </c>
      <c r="C385" s="126" t="s">
        <v>184</v>
      </c>
      <c r="D385" s="126" t="s">
        <v>183</v>
      </c>
      <c r="E385" s="126" t="s">
        <v>182</v>
      </c>
      <c r="F385" s="126" t="s">
        <v>181</v>
      </c>
      <c r="G385" s="126" t="s">
        <v>180</v>
      </c>
      <c r="H385" s="126" t="s">
        <v>179</v>
      </c>
      <c r="I385" s="173" t="s">
        <v>246</v>
      </c>
      <c r="J385" s="127" t="s">
        <v>228</v>
      </c>
    </row>
    <row r="386" spans="1:33" ht="15.75" thickBot="1" x14ac:dyDescent="0.3">
      <c r="B386" s="254">
        <f t="shared" ref="B386:J386" si="12">B213</f>
        <v>14.2430259593002</v>
      </c>
      <c r="C386" s="255">
        <f t="shared" si="12"/>
        <v>-0.13774873931189852</v>
      </c>
      <c r="D386" s="255">
        <f t="shared" si="12"/>
        <v>-1.7764340002188719</v>
      </c>
      <c r="E386" s="255">
        <f t="shared" si="12"/>
        <v>46.825532455878779</v>
      </c>
      <c r="F386" s="255">
        <f t="shared" si="12"/>
        <v>97453.361501018677</v>
      </c>
      <c r="G386" s="255">
        <f t="shared" si="12"/>
        <v>7.8155426019360083E-2</v>
      </c>
      <c r="H386" s="255">
        <f t="shared" si="12"/>
        <v>420.17281398277942</v>
      </c>
      <c r="I386" s="255">
        <f t="shared" si="12"/>
        <v>-0.68660096035197782</v>
      </c>
      <c r="J386" s="256">
        <f t="shared" si="12"/>
        <v>-9032531.3419962153</v>
      </c>
    </row>
    <row r="388" spans="1:33" x14ac:dyDescent="0.25">
      <c r="B388" s="239"/>
      <c r="C388" s="239"/>
      <c r="D388" s="239"/>
      <c r="E388" s="239"/>
    </row>
    <row r="389" spans="1:33" x14ac:dyDescent="0.25">
      <c r="B389" s="239"/>
      <c r="C389" s="239"/>
      <c r="D389" s="239"/>
      <c r="E389" s="239"/>
      <c r="F389">
        <f>C381*C382*SQRT(1+C379)</f>
        <v>2382357.1172061469</v>
      </c>
    </row>
    <row r="390" spans="1:33" x14ac:dyDescent="0.25">
      <c r="B390" s="239"/>
      <c r="C390" s="239"/>
      <c r="D390" s="239"/>
      <c r="E390" s="239"/>
    </row>
    <row r="393" spans="1:33" ht="18" x14ac:dyDescent="0.35">
      <c r="B393" t="s">
        <v>274</v>
      </c>
      <c r="D393" s="224">
        <f>C383-F389*C382</f>
        <v>19488296.638390765</v>
      </c>
      <c r="E393" s="247" t="s">
        <v>279</v>
      </c>
      <c r="F393" s="248">
        <f>C383+F389*C382</f>
        <v>29589039.593196332</v>
      </c>
    </row>
    <row r="395" spans="1:33" x14ac:dyDescent="0.25">
      <c r="A395" s="243"/>
      <c r="B395" s="243"/>
      <c r="C395" s="243"/>
      <c r="D395" s="243"/>
      <c r="E395" s="243"/>
      <c r="F395" s="243"/>
      <c r="G395" s="243"/>
      <c r="H395" s="243"/>
      <c r="I395" s="243"/>
      <c r="J395" s="243"/>
      <c r="K395" s="243"/>
      <c r="L395" s="243"/>
      <c r="M395" s="243"/>
      <c r="N395" s="243"/>
      <c r="O395" s="243"/>
      <c r="P395" s="243"/>
      <c r="Q395" s="243"/>
      <c r="R395" s="243"/>
      <c r="S395" s="243"/>
      <c r="T395" s="243"/>
    </row>
    <row r="396" spans="1:33" ht="15.75" thickBot="1" x14ac:dyDescent="0.3"/>
    <row r="397" spans="1:33" ht="18.75" thickBot="1" x14ac:dyDescent="0.4">
      <c r="B397" s="225"/>
      <c r="C397" s="228"/>
      <c r="D397" s="266" t="s">
        <v>216</v>
      </c>
      <c r="E397" s="33" t="s">
        <v>93</v>
      </c>
      <c r="F397" s="36" t="s">
        <v>94</v>
      </c>
    </row>
    <row r="398" spans="1:33" ht="15.75" x14ac:dyDescent="0.25">
      <c r="B398" s="226"/>
      <c r="C398" s="229">
        <v>1</v>
      </c>
      <c r="D398" s="272">
        <v>182248.28676413946</v>
      </c>
      <c r="E398" s="269">
        <v>111458</v>
      </c>
      <c r="F398" s="45">
        <v>1393.3</v>
      </c>
      <c r="I398" s="129">
        <f t="array" ref="I398:AG401">TRANSPOSE(C398:F422)</f>
        <v>1</v>
      </c>
      <c r="J398" s="130">
        <v>1</v>
      </c>
      <c r="K398" s="130">
        <v>1</v>
      </c>
      <c r="L398" s="130">
        <v>1</v>
      </c>
      <c r="M398" s="130">
        <v>1</v>
      </c>
      <c r="N398" s="130">
        <v>1</v>
      </c>
      <c r="O398" s="130">
        <v>1</v>
      </c>
      <c r="P398" s="130">
        <v>1</v>
      </c>
      <c r="Q398" s="130">
        <v>1</v>
      </c>
      <c r="R398" s="130">
        <v>1</v>
      </c>
      <c r="S398" s="130">
        <v>1</v>
      </c>
      <c r="T398" s="130">
        <v>1</v>
      </c>
      <c r="U398" s="130">
        <v>1</v>
      </c>
      <c r="V398" s="130">
        <v>1</v>
      </c>
      <c r="W398" s="130">
        <v>1</v>
      </c>
      <c r="X398" s="130">
        <v>1</v>
      </c>
      <c r="Y398" s="130">
        <v>1</v>
      </c>
      <c r="Z398" s="130">
        <v>1</v>
      </c>
      <c r="AA398" s="130">
        <v>1</v>
      </c>
      <c r="AB398" s="130">
        <v>1</v>
      </c>
      <c r="AC398" s="130">
        <v>1</v>
      </c>
      <c r="AD398" s="130">
        <v>1</v>
      </c>
      <c r="AE398" s="130">
        <v>1</v>
      </c>
      <c r="AF398" s="130">
        <v>1</v>
      </c>
      <c r="AG398" s="131">
        <v>1</v>
      </c>
    </row>
    <row r="399" spans="1:33" ht="15.75" x14ac:dyDescent="0.25">
      <c r="B399" s="226"/>
      <c r="C399" s="229">
        <v>1</v>
      </c>
      <c r="D399" s="272">
        <v>165584.86242350464</v>
      </c>
      <c r="E399" s="270">
        <v>185861</v>
      </c>
      <c r="F399" s="54">
        <v>1807.8</v>
      </c>
      <c r="I399" s="133">
        <v>182248.28676413946</v>
      </c>
      <c r="J399" s="134">
        <v>165584.86242350464</v>
      </c>
      <c r="K399" s="134">
        <v>163451.29842056092</v>
      </c>
      <c r="L399" s="134">
        <v>183118.72153672704</v>
      </c>
      <c r="M399" s="134">
        <v>167201.72432518977</v>
      </c>
      <c r="N399" s="134">
        <v>206108.55739377686</v>
      </c>
      <c r="O399" s="134">
        <v>280129.83690702496</v>
      </c>
      <c r="P399" s="134">
        <v>426306.6591155635</v>
      </c>
      <c r="Q399" s="134">
        <v>615688.56133508158</v>
      </c>
      <c r="R399" s="134">
        <v>773276.84575863415</v>
      </c>
      <c r="S399" s="134">
        <v>944058.47127087507</v>
      </c>
      <c r="T399" s="134">
        <v>732954.46021802782</v>
      </c>
      <c r="U399" s="134">
        <v>1213186.7356283346</v>
      </c>
      <c r="V399" s="134">
        <v>1378692.7565243454</v>
      </c>
      <c r="W399" s="134">
        <v>1564300.3068043566</v>
      </c>
      <c r="X399" s="134">
        <v>1847694.1591899989</v>
      </c>
      <c r="Y399" s="134">
        <v>1896839.3260252704</v>
      </c>
      <c r="Z399" s="134">
        <v>2211751.3730724417</v>
      </c>
      <c r="AA399" s="134">
        <v>2351757.6622360083</v>
      </c>
      <c r="AB399" s="134">
        <v>2724321.2702833209</v>
      </c>
      <c r="AC399" s="134">
        <v>2622268.869805994</v>
      </c>
      <c r="AD399" s="134">
        <v>3160295.9112490886</v>
      </c>
      <c r="AE399" s="134">
        <v>3701207.6645862348</v>
      </c>
      <c r="AF399" s="134">
        <v>4879321.7984148022</v>
      </c>
      <c r="AG399" s="135">
        <v>5265205.8257107148</v>
      </c>
    </row>
    <row r="400" spans="1:33" ht="17.25" x14ac:dyDescent="0.25">
      <c r="B400" s="226"/>
      <c r="C400" s="229">
        <v>1</v>
      </c>
      <c r="D400" s="272">
        <v>163451.29842056092</v>
      </c>
      <c r="E400" s="270">
        <v>309534</v>
      </c>
      <c r="F400" s="54">
        <v>2185</v>
      </c>
      <c r="H400" s="146" t="s">
        <v>266</v>
      </c>
      <c r="I400" s="133">
        <v>111458</v>
      </c>
      <c r="J400" s="134">
        <v>185861</v>
      </c>
      <c r="K400" s="134">
        <v>309534</v>
      </c>
      <c r="L400" s="134">
        <v>418289</v>
      </c>
      <c r="M400" s="134">
        <v>589139</v>
      </c>
      <c r="N400" s="134">
        <v>879313</v>
      </c>
      <c r="O400" s="134">
        <v>1352790</v>
      </c>
      <c r="P400" s="134">
        <v>2181920</v>
      </c>
      <c r="Q400" s="134">
        <v>3101710</v>
      </c>
      <c r="R400" s="134">
        <v>4236780</v>
      </c>
      <c r="S400" s="134">
        <v>4980090</v>
      </c>
      <c r="T400" s="134">
        <v>6293522</v>
      </c>
      <c r="U400" s="134">
        <v>8319415</v>
      </c>
      <c r="V400" s="134">
        <v>10151635</v>
      </c>
      <c r="W400" s="134">
        <v>11994894</v>
      </c>
      <c r="X400" s="134">
        <v>14385851</v>
      </c>
      <c r="Y400" s="134">
        <v>16000367</v>
      </c>
      <c r="Z400" s="134">
        <v>20162741</v>
      </c>
      <c r="AA400" s="134">
        <v>20909815</v>
      </c>
      <c r="AB400" s="134">
        <v>22718576</v>
      </c>
      <c r="AC400" s="134">
        <v>22271453</v>
      </c>
      <c r="AD400" s="134">
        <v>26580520</v>
      </c>
      <c r="AE400" s="134">
        <v>30364225</v>
      </c>
      <c r="AF400" s="134">
        <v>37955281</v>
      </c>
      <c r="AG400" s="135">
        <v>42471959</v>
      </c>
    </row>
    <row r="401" spans="2:33" ht="16.5" thickBot="1" x14ac:dyDescent="0.3">
      <c r="B401" s="226"/>
      <c r="C401" s="229">
        <v>1</v>
      </c>
      <c r="D401" s="272">
        <v>183118.72153672704</v>
      </c>
      <c r="E401" s="270">
        <v>418289</v>
      </c>
      <c r="F401" s="54">
        <v>2385.2600000000002</v>
      </c>
      <c r="I401" s="137">
        <v>1393.3</v>
      </c>
      <c r="J401" s="138">
        <v>1807.8</v>
      </c>
      <c r="K401" s="138">
        <v>2185</v>
      </c>
      <c r="L401" s="138">
        <v>2385.2600000000002</v>
      </c>
      <c r="M401" s="138">
        <v>2918.55</v>
      </c>
      <c r="N401" s="138">
        <v>3208.02</v>
      </c>
      <c r="O401" s="138">
        <v>3703.57</v>
      </c>
      <c r="P401" s="138">
        <v>4171.8</v>
      </c>
      <c r="Q401" s="138">
        <v>5121</v>
      </c>
      <c r="R401" s="138">
        <v>5855</v>
      </c>
      <c r="S401" s="138">
        <v>6648</v>
      </c>
      <c r="T401" s="138">
        <v>7406</v>
      </c>
      <c r="U401" s="138">
        <v>8656</v>
      </c>
      <c r="V401" s="138">
        <v>9128</v>
      </c>
      <c r="W401" s="138">
        <v>9747</v>
      </c>
      <c r="X401" s="138">
        <v>10965</v>
      </c>
      <c r="Y401" s="138">
        <v>12542</v>
      </c>
      <c r="Z401" s="138">
        <v>14413</v>
      </c>
      <c r="AA401" s="138">
        <v>15092</v>
      </c>
      <c r="AB401" s="138">
        <v>15397</v>
      </c>
      <c r="AC401" s="138">
        <v>16087</v>
      </c>
      <c r="AD401" s="138">
        <v>16843</v>
      </c>
      <c r="AE401" s="138">
        <v>17841</v>
      </c>
      <c r="AF401" s="138">
        <v>18029</v>
      </c>
      <c r="AG401" s="139">
        <v>18714</v>
      </c>
    </row>
    <row r="402" spans="2:33" ht="16.5" thickBot="1" x14ac:dyDescent="0.3">
      <c r="B402" s="226"/>
      <c r="C402" s="229">
        <v>1</v>
      </c>
      <c r="D402" s="272">
        <v>167201.72432518977</v>
      </c>
      <c r="E402" s="270">
        <v>589139</v>
      </c>
      <c r="F402" s="54">
        <v>2918.55</v>
      </c>
    </row>
    <row r="403" spans="2:33" x14ac:dyDescent="0.25">
      <c r="B403" s="227" t="s">
        <v>265</v>
      </c>
      <c r="C403" s="229">
        <v>1</v>
      </c>
      <c r="D403" s="272">
        <v>206108.55739377686</v>
      </c>
      <c r="E403" s="270">
        <v>879313</v>
      </c>
      <c r="F403" s="54">
        <v>3208.02</v>
      </c>
      <c r="I403" s="129">
        <f t="array" ref="I403:L406">MMULT(I398:AG401,C398:F422)</f>
        <v>25</v>
      </c>
      <c r="J403" s="130">
        <v>39656971.945000015</v>
      </c>
      <c r="K403" s="130">
        <v>308927138</v>
      </c>
      <c r="L403" s="131">
        <v>230257.3</v>
      </c>
    </row>
    <row r="404" spans="2:33" ht="15.75" x14ac:dyDescent="0.25">
      <c r="B404" s="226"/>
      <c r="C404" s="229">
        <v>1</v>
      </c>
      <c r="D404" s="272">
        <v>280129.83690702496</v>
      </c>
      <c r="E404" s="270">
        <v>1352790</v>
      </c>
      <c r="F404" s="54">
        <v>3703.57</v>
      </c>
      <c r="I404" s="133">
        <v>39656971.945000015</v>
      </c>
      <c r="J404" s="134">
        <v>115626061974687.17</v>
      </c>
      <c r="K404" s="134">
        <v>935321250834729.5</v>
      </c>
      <c r="L404" s="135">
        <v>564346559579.11316</v>
      </c>
    </row>
    <row r="405" spans="2:33" ht="17.25" x14ac:dyDescent="0.25">
      <c r="B405" s="226"/>
      <c r="C405" s="229">
        <v>1</v>
      </c>
      <c r="D405" s="272">
        <v>426306.6591155635</v>
      </c>
      <c r="E405" s="270">
        <v>2181920</v>
      </c>
      <c r="F405" s="54">
        <v>4171.8</v>
      </c>
      <c r="H405" s="146" t="s">
        <v>267</v>
      </c>
      <c r="I405" s="133">
        <v>308927138</v>
      </c>
      <c r="J405" s="134">
        <v>935321250834729.5</v>
      </c>
      <c r="K405" s="134">
        <v>7608008418120170</v>
      </c>
      <c r="L405" s="135">
        <v>4564029794477.3496</v>
      </c>
    </row>
    <row r="406" spans="2:33" ht="16.5" thickBot="1" x14ac:dyDescent="0.3">
      <c r="B406" s="226"/>
      <c r="C406" s="229">
        <v>1</v>
      </c>
      <c r="D406" s="272">
        <v>615688.56133508158</v>
      </c>
      <c r="E406" s="270">
        <v>3101710</v>
      </c>
      <c r="F406" s="54">
        <v>5121</v>
      </c>
      <c r="I406" s="137">
        <v>230257.3</v>
      </c>
      <c r="J406" s="138">
        <v>564346559579.11316</v>
      </c>
      <c r="K406" s="138">
        <v>4564029794477.3496</v>
      </c>
      <c r="L406" s="139">
        <v>2964545690.4054003</v>
      </c>
    </row>
    <row r="407" spans="2:33" ht="16.5" thickBot="1" x14ac:dyDescent="0.3">
      <c r="B407" s="226"/>
      <c r="C407" s="229">
        <v>1</v>
      </c>
      <c r="D407" s="272">
        <v>773276.84575863415</v>
      </c>
      <c r="E407" s="270">
        <v>4236780</v>
      </c>
      <c r="F407" s="54">
        <v>5855</v>
      </c>
    </row>
    <row r="408" spans="2:33" ht="15.75" x14ac:dyDescent="0.25">
      <c r="B408" s="226"/>
      <c r="C408" s="229">
        <v>1</v>
      </c>
      <c r="D408" s="272">
        <v>944058.47127087507</v>
      </c>
      <c r="E408" s="270">
        <v>4980090</v>
      </c>
      <c r="F408" s="54">
        <v>6648</v>
      </c>
      <c r="I408" s="129">
        <f t="array" ref="I408:L411">MINVERSE(I403:L406)</f>
        <v>0.57416693572121047</v>
      </c>
      <c r="J408" s="130">
        <v>-1.0023869159210338E-6</v>
      </c>
      <c r="K408" s="130">
        <v>1.5959711242355449E-7</v>
      </c>
      <c r="L408" s="131">
        <v>-9.9481852537954693E-5</v>
      </c>
    </row>
    <row r="409" spans="2:33" ht="17.25" x14ac:dyDescent="0.25">
      <c r="B409" s="226"/>
      <c r="C409" s="229">
        <v>1</v>
      </c>
      <c r="D409" s="272">
        <v>732954.46021802782</v>
      </c>
      <c r="E409" s="270">
        <v>6293522</v>
      </c>
      <c r="F409" s="54">
        <v>7406</v>
      </c>
      <c r="H409" s="146" t="s">
        <v>268</v>
      </c>
      <c r="I409" s="133">
        <v>-1.0023869159210264E-6</v>
      </c>
      <c r="J409" s="134">
        <v>3.4392351291869922E-12</v>
      </c>
      <c r="K409" s="134">
        <v>-4.7177112975799131E-13</v>
      </c>
      <c r="L409" s="135">
        <v>1.4945422696592696E-10</v>
      </c>
    </row>
    <row r="410" spans="2:33" ht="15.75" x14ac:dyDescent="0.25">
      <c r="B410" s="226"/>
      <c r="C410" s="229">
        <v>1</v>
      </c>
      <c r="D410" s="272">
        <v>1213186.7356283346</v>
      </c>
      <c r="E410" s="270">
        <v>8319415</v>
      </c>
      <c r="F410" s="54">
        <v>8656</v>
      </c>
      <c r="I410" s="133">
        <v>1.5959711242355348E-7</v>
      </c>
      <c r="J410" s="134">
        <v>-4.7177112975799212E-13</v>
      </c>
      <c r="K410" s="134">
        <v>6.8165339884696223E-14</v>
      </c>
      <c r="L410" s="135">
        <v>-2.753023124431513E-11</v>
      </c>
    </row>
    <row r="411" spans="2:33" ht="16.5" thickBot="1" x14ac:dyDescent="0.3">
      <c r="B411" s="226"/>
      <c r="C411" s="229">
        <v>1</v>
      </c>
      <c r="D411" s="272">
        <v>1378692.7565243454</v>
      </c>
      <c r="E411" s="270">
        <v>10151635</v>
      </c>
      <c r="F411" s="54">
        <v>9128</v>
      </c>
      <c r="I411" s="137">
        <v>-9.9481852537954896E-5</v>
      </c>
      <c r="J411" s="138">
        <v>1.4945422696592867E-10</v>
      </c>
      <c r="K411" s="138">
        <v>-2.7530231244315337E-11</v>
      </c>
      <c r="L411" s="139">
        <v>2.1997043196388952E-8</v>
      </c>
    </row>
    <row r="412" spans="2:33" ht="15.75" thickBot="1" x14ac:dyDescent="0.3">
      <c r="C412" s="229">
        <v>1</v>
      </c>
      <c r="D412" s="272">
        <v>1564300.3068043566</v>
      </c>
      <c r="E412" s="270">
        <v>11994894</v>
      </c>
      <c r="F412" s="54">
        <v>9747</v>
      </c>
    </row>
    <row r="413" spans="2:33" ht="15.75" thickBot="1" x14ac:dyDescent="0.3">
      <c r="C413" s="229">
        <v>1</v>
      </c>
      <c r="D413" s="272">
        <v>1847694.1591899989</v>
      </c>
      <c r="E413" s="270">
        <v>14385851</v>
      </c>
      <c r="F413" s="54">
        <v>10965</v>
      </c>
      <c r="I413" s="128">
        <v>1</v>
      </c>
    </row>
    <row r="414" spans="2:33" ht="19.5" thickBot="1" x14ac:dyDescent="0.4">
      <c r="C414" s="229">
        <v>1</v>
      </c>
      <c r="D414" s="272">
        <v>1896839.3260252704</v>
      </c>
      <c r="E414" s="270">
        <v>16000367</v>
      </c>
      <c r="F414" s="54">
        <v>12542</v>
      </c>
      <c r="H414" s="146" t="s">
        <v>269</v>
      </c>
      <c r="I414" s="268">
        <f>B264</f>
        <v>5581118.1752533577</v>
      </c>
      <c r="K414" s="146" t="s">
        <v>270</v>
      </c>
      <c r="L414" s="125">
        <f t="array" ref="L414:O414">TRANSPOSE(I413:I416)</f>
        <v>1</v>
      </c>
      <c r="M414" s="126">
        <v>5581118.1752533577</v>
      </c>
      <c r="N414" s="126">
        <v>44807916.744999997</v>
      </c>
      <c r="O414" s="127">
        <v>19649.7</v>
      </c>
    </row>
    <row r="415" spans="2:33" x14ac:dyDescent="0.25">
      <c r="C415" s="229">
        <v>1</v>
      </c>
      <c r="D415" s="272">
        <v>2211751.3730724417</v>
      </c>
      <c r="E415" s="270">
        <v>20162741</v>
      </c>
      <c r="F415" s="54">
        <v>14413</v>
      </c>
      <c r="I415" s="132">
        <f>C264</f>
        <v>44807916.744999997</v>
      </c>
    </row>
    <row r="416" spans="2:33" ht="15.75" thickBot="1" x14ac:dyDescent="0.3">
      <c r="C416" s="229">
        <v>1</v>
      </c>
      <c r="D416" s="272">
        <v>2351757.6622360083</v>
      </c>
      <c r="E416" s="270">
        <v>20909815</v>
      </c>
      <c r="F416" s="54">
        <v>15092</v>
      </c>
      <c r="I416" s="136">
        <f>D264</f>
        <v>19649.7</v>
      </c>
    </row>
    <row r="417" spans="2:12" x14ac:dyDescent="0.25">
      <c r="C417" s="229">
        <v>1</v>
      </c>
      <c r="D417" s="272">
        <v>2724321.2702833209</v>
      </c>
      <c r="E417" s="270">
        <v>22718576</v>
      </c>
      <c r="F417" s="54">
        <v>15397</v>
      </c>
    </row>
    <row r="418" spans="2:12" ht="15.75" thickBot="1" x14ac:dyDescent="0.3">
      <c r="C418" s="229">
        <v>1</v>
      </c>
      <c r="D418" s="272">
        <v>2622268.869805994</v>
      </c>
      <c r="E418" s="270">
        <v>22271453</v>
      </c>
      <c r="F418" s="54">
        <v>16087</v>
      </c>
    </row>
    <row r="419" spans="2:12" ht="19.5" thickBot="1" x14ac:dyDescent="0.4">
      <c r="C419" s="229">
        <v>1</v>
      </c>
      <c r="D419" s="272">
        <v>3160295.9112490886</v>
      </c>
      <c r="E419" s="270">
        <v>26580520</v>
      </c>
      <c r="F419" s="54">
        <v>16843</v>
      </c>
      <c r="H419" s="146" t="s">
        <v>271</v>
      </c>
      <c r="I419" s="125">
        <f t="array" ref="I419:L419">MMULT(L414:O414,I408:L411)</f>
        <v>0.17615266904014804</v>
      </c>
      <c r="J419" s="126">
        <v>-9.9600087239761004E-9</v>
      </c>
      <c r="K419" s="126">
        <v>3.997277513809206E-8</v>
      </c>
      <c r="L419" s="127">
        <v>-6.6697159919765258E-5</v>
      </c>
    </row>
    <row r="420" spans="2:12" x14ac:dyDescent="0.25">
      <c r="C420" s="229">
        <v>1</v>
      </c>
      <c r="D420" s="272">
        <v>3701207.6645862348</v>
      </c>
      <c r="E420" s="270">
        <v>30364225</v>
      </c>
      <c r="F420" s="54">
        <v>17841</v>
      </c>
    </row>
    <row r="421" spans="2:12" x14ac:dyDescent="0.25">
      <c r="C421" s="229">
        <v>1</v>
      </c>
      <c r="D421" s="272">
        <v>4879321.7984148022</v>
      </c>
      <c r="E421" s="270">
        <v>37955281</v>
      </c>
      <c r="F421" s="54">
        <v>18029</v>
      </c>
    </row>
    <row r="422" spans="2:12" ht="19.5" thickBot="1" x14ac:dyDescent="0.4">
      <c r="C422" s="230">
        <v>1</v>
      </c>
      <c r="D422" s="273">
        <v>5265205.8257107148</v>
      </c>
      <c r="E422" s="271">
        <v>42471959</v>
      </c>
      <c r="F422" s="64">
        <v>18714</v>
      </c>
      <c r="H422" s="146" t="s">
        <v>272</v>
      </c>
      <c r="I422">
        <f>MMULT(I419:L419,I413:I416)</f>
        <v>0.60108228050390644</v>
      </c>
    </row>
    <row r="423" spans="2:12" ht="15.75" thickBot="1" x14ac:dyDescent="0.3"/>
    <row r="424" spans="2:12" ht="15.75" thickBot="1" x14ac:dyDescent="0.3">
      <c r="B424" s="233" t="s">
        <v>51</v>
      </c>
      <c r="C424" s="233">
        <v>399276.69318361511</v>
      </c>
      <c r="F424" s="239"/>
      <c r="G424" s="239"/>
      <c r="H424" s="239"/>
    </row>
    <row r="425" spans="2:12" ht="18.75" thickBot="1" x14ac:dyDescent="0.4">
      <c r="B425" s="237" t="s">
        <v>273</v>
      </c>
      <c r="C425" s="231">
        <f>TINV(0.05,25-3-1)</f>
        <v>2.07961384472768</v>
      </c>
      <c r="F425" s="239"/>
      <c r="G425" s="239"/>
      <c r="H425" s="239"/>
      <c r="I425">
        <f>C424*C425*SQRT(1+I422)</f>
        <v>1050663.114071998</v>
      </c>
    </row>
    <row r="426" spans="2:12" ht="18.75" thickBot="1" x14ac:dyDescent="0.4">
      <c r="B426" s="237" t="s">
        <v>277</v>
      </c>
      <c r="C426" s="264">
        <f>E429+D429*B264+C264*C429+B429*D264</f>
        <v>14537404.248116881</v>
      </c>
    </row>
    <row r="427" spans="2:12" ht="15.75" thickBot="1" x14ac:dyDescent="0.3"/>
    <row r="428" spans="2:12" ht="18.75" thickBot="1" x14ac:dyDescent="0.4">
      <c r="B428" s="125" t="s">
        <v>189</v>
      </c>
      <c r="C428" s="126" t="s">
        <v>188</v>
      </c>
      <c r="D428" s="126" t="s">
        <v>187</v>
      </c>
      <c r="E428" s="127" t="s">
        <v>241</v>
      </c>
    </row>
    <row r="429" spans="2:12" ht="15.75" thickBot="1" x14ac:dyDescent="0.3">
      <c r="B429" s="254">
        <f t="shared" ref="B429:E429" si="13">B249</f>
        <v>621.21973661818095</v>
      </c>
      <c r="C429" s="255">
        <f t="shared" si="13"/>
        <v>-0.27422163389949616</v>
      </c>
      <c r="D429" s="255">
        <f t="shared" si="13"/>
        <v>2.6774757416254547</v>
      </c>
      <c r="E429" s="256">
        <f t="shared" si="13"/>
        <v>-325385.59444868471</v>
      </c>
    </row>
    <row r="430" spans="2:12" ht="18" x14ac:dyDescent="0.35">
      <c r="F430" t="s">
        <v>274</v>
      </c>
      <c r="H430" s="224">
        <f>C426-I425*C425</f>
        <v>12352430.689948056</v>
      </c>
      <c r="I430" s="247" t="s">
        <v>281</v>
      </c>
      <c r="J430" s="248">
        <f>C426+I425*C425</f>
        <v>16722377.806285705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3073" r:id="rId3">
          <objectPr defaultSize="0" autoPict="0" r:id="rId4">
            <anchor moveWithCells="1" sizeWithCells="1">
              <from>
                <xdr:col>4</xdr:col>
                <xdr:colOff>19050</xdr:colOff>
                <xdr:row>292</xdr:row>
                <xdr:rowOff>66675</xdr:rowOff>
              </from>
              <to>
                <xdr:col>7</xdr:col>
                <xdr:colOff>28575</xdr:colOff>
                <xdr:row>294</xdr:row>
                <xdr:rowOff>123825</xdr:rowOff>
              </to>
            </anchor>
          </objectPr>
        </oleObject>
      </mc:Choice>
      <mc:Fallback>
        <oleObject progId="Equation.DSMT4" shapeId="3073" r:id="rId3"/>
      </mc:Fallback>
    </mc:AlternateContent>
    <mc:AlternateContent xmlns:mc="http://schemas.openxmlformats.org/markup-compatibility/2006">
      <mc:Choice Requires="x14">
        <oleObject progId="Equation.DSMT4" shapeId="3074" r:id="rId5">
          <objectPr defaultSize="0" autoPict="0" r:id="rId4">
            <anchor moveWithCells="1" sizeWithCells="1">
              <from>
                <xdr:col>1</xdr:col>
                <xdr:colOff>1143000</xdr:colOff>
                <xdr:row>387</xdr:row>
                <xdr:rowOff>95250</xdr:rowOff>
              </from>
              <to>
                <xdr:col>4</xdr:col>
                <xdr:colOff>847725</xdr:colOff>
                <xdr:row>389</xdr:row>
                <xdr:rowOff>171450</xdr:rowOff>
              </to>
            </anchor>
          </objectPr>
        </oleObject>
      </mc:Choice>
      <mc:Fallback>
        <oleObject progId="Equation.DSMT4" shapeId="3074" r:id="rId5"/>
      </mc:Fallback>
    </mc:AlternateContent>
    <mc:AlternateContent xmlns:mc="http://schemas.openxmlformats.org/markup-compatibility/2006">
      <mc:Choice Requires="x14">
        <oleObject progId="Equation.DSMT4" shapeId="3075" r:id="rId6">
          <objectPr defaultSize="0" autoPict="0" r:id="rId4">
            <anchor moveWithCells="1" sizeWithCells="1">
              <from>
                <xdr:col>5</xdr:col>
                <xdr:colOff>57150</xdr:colOff>
                <xdr:row>422</xdr:row>
                <xdr:rowOff>171450</xdr:rowOff>
              </from>
              <to>
                <xdr:col>8</xdr:col>
                <xdr:colOff>0</xdr:colOff>
                <xdr:row>425</xdr:row>
                <xdr:rowOff>19050</xdr:rowOff>
              </to>
            </anchor>
          </objectPr>
        </oleObject>
      </mc:Choice>
      <mc:Fallback>
        <oleObject progId="Equation.DSMT4" shapeId="3075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39</vt:i4>
      </vt:variant>
    </vt:vector>
  </HeadingPairs>
  <TitlesOfParts>
    <vt:vector size="39" baseType="lpstr">
      <vt:lpstr>Титульник</vt:lpstr>
      <vt:lpstr>Описание факторов</vt:lpstr>
      <vt:lpstr>Исходные данные</vt:lpstr>
      <vt:lpstr>Проверка на идентификацию</vt:lpstr>
      <vt:lpstr>АД_Регр_1_без_х2</vt:lpstr>
      <vt:lpstr>АД_Регр_1</vt:lpstr>
      <vt:lpstr>АД_Регр_Н_2</vt:lpstr>
      <vt:lpstr>АД_Регр_Н_2_без_х1</vt:lpstr>
      <vt:lpstr>Регр_2_без_х1_х8</vt:lpstr>
      <vt:lpstr>Регр_2_без_х1_х2_х8</vt:lpstr>
      <vt:lpstr>Регр_2_без_х1_х2_х6_х8</vt:lpstr>
      <vt:lpstr>Регр_2_без_х1_х2_х6_х8_х9</vt:lpstr>
      <vt:lpstr>Регр_2_без_х1_х2_х3_х6_х8_х9</vt:lpstr>
      <vt:lpstr>Регр_2_без_х1_х2_х3_х6_х7_х8_х9</vt:lpstr>
      <vt:lpstr>Регр_3</vt:lpstr>
      <vt:lpstr>Регр_3_без_х6</vt:lpstr>
      <vt:lpstr>Регр_3_без_х6_х11</vt:lpstr>
      <vt:lpstr>Регр_3_х4_х5_х10_х11</vt:lpstr>
      <vt:lpstr>Регр_3_х5_х10_х11</vt:lpstr>
      <vt:lpstr>Регр_3_х5_х10</vt:lpstr>
      <vt:lpstr>НЕЗАВИС</vt:lpstr>
      <vt:lpstr>Независ. МНК + прогн.</vt:lpstr>
      <vt:lpstr>РЕКУРС</vt:lpstr>
      <vt:lpstr>АД_Регр_Р_2</vt:lpstr>
      <vt:lpstr>АД_Регр_Р_2_без_x8</vt:lpstr>
      <vt:lpstr>АД_Регр_Р_2_без_x8_x3</vt:lpstr>
      <vt:lpstr>АД_Регр_Р_2_без_x8_x3_x4</vt:lpstr>
      <vt:lpstr>АД_Регр_Р_2_без_x8_x3_x4_x7</vt:lpstr>
      <vt:lpstr>АД_Регр_Р_2_без_x8x3x4x7x6x9</vt:lpstr>
      <vt:lpstr>АД_Регр_Р_2_без_x8_x3_x4_x7_x6</vt:lpstr>
      <vt:lpstr>АД_Регр_Р_2_без_x8x3x4x7x6x9_2</vt:lpstr>
      <vt:lpstr>АД_Регр_Р_3</vt:lpstr>
      <vt:lpstr>АД_Регр_Р_3_без x11</vt:lpstr>
      <vt:lpstr>АД_Регр_Р_3_без x11_2</vt:lpstr>
      <vt:lpstr>АД_Регр_Р_3_без x11_3</vt:lpstr>
      <vt:lpstr>АД_Регр_Р_3_без y2</vt:lpstr>
      <vt:lpstr>Рекурс. МНК + прогн.</vt:lpstr>
      <vt:lpstr>ОДНОВР</vt:lpstr>
      <vt:lpstr>Одновр. ДМНК + прогн.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COUGAR</dc:creator>
  <cp:lastModifiedBy>COUGAR</cp:lastModifiedBy>
  <dcterms:created xsi:type="dcterms:W3CDTF">2023-02-19T10:13:15Z</dcterms:created>
  <dcterms:modified xsi:type="dcterms:W3CDTF">2023-05-06T16:09:49Z</dcterms:modified>
</cp:coreProperties>
</file>