
<file path=[Content_Types].xml><?xml version="1.0" encoding="utf-8"?>
<Types xmlns="http://schemas.openxmlformats.org/package/2006/content-types">
  <Default Extension="tmp" ContentType="image/png"/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Задание 1" sheetId="1" r:id="rId1"/>
    <sheet name="Задание 2" sheetId="2" r:id="rId2"/>
    <sheet name="Задание 3" sheetId="3" r:id="rId3"/>
    <sheet name="Ответы на вопрос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0" i="3" l="1"/>
  <c r="F56" i="2"/>
  <c r="M10" i="3"/>
  <c r="M59" i="3" s="1"/>
  <c r="M11" i="3"/>
  <c r="M60" i="3" s="1"/>
  <c r="M12" i="3"/>
  <c r="M61" i="3" s="1"/>
  <c r="M13" i="3"/>
  <c r="M62" i="3" s="1"/>
  <c r="M14" i="3"/>
  <c r="M63" i="3" s="1"/>
  <c r="M15" i="3"/>
  <c r="M64" i="3" s="1"/>
  <c r="M16" i="3"/>
  <c r="M65" i="3" s="1"/>
  <c r="M9" i="3"/>
  <c r="M58" i="3" s="1"/>
  <c r="G6" i="3" l="1"/>
  <c r="I6" i="3" s="1"/>
  <c r="K6" i="3" s="1"/>
  <c r="E68" i="3" l="1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F9" i="3" s="1" a="1"/>
  <c r="F9" i="3" s="1"/>
  <c r="F68" i="3" l="1"/>
  <c r="F56" i="3"/>
  <c r="F44" i="3"/>
  <c r="F32" i="3"/>
  <c r="F20" i="3"/>
  <c r="F55" i="3"/>
  <c r="F19" i="3"/>
  <c r="F54" i="3"/>
  <c r="F30" i="3"/>
  <c r="F53" i="3"/>
  <c r="F29" i="3"/>
  <c r="F64" i="3"/>
  <c r="F40" i="3"/>
  <c r="F28" i="3"/>
  <c r="F51" i="3"/>
  <c r="F27" i="3"/>
  <c r="F62" i="3"/>
  <c r="F50" i="3"/>
  <c r="F26" i="3"/>
  <c r="F49" i="3"/>
  <c r="F25" i="3"/>
  <c r="F60" i="3"/>
  <c r="F36" i="3"/>
  <c r="F24" i="3"/>
  <c r="F47" i="3"/>
  <c r="F23" i="3"/>
  <c r="F58" i="3"/>
  <c r="F46" i="3"/>
  <c r="F34" i="3"/>
  <c r="F22" i="3"/>
  <c r="F10" i="3"/>
  <c r="F67" i="3"/>
  <c r="F43" i="3"/>
  <c r="F31" i="3"/>
  <c r="F66" i="3"/>
  <c r="F42" i="3"/>
  <c r="F18" i="3"/>
  <c r="F65" i="3"/>
  <c r="F41" i="3"/>
  <c r="F17" i="3"/>
  <c r="F52" i="3"/>
  <c r="F16" i="3"/>
  <c r="F63" i="3"/>
  <c r="F39" i="3"/>
  <c r="F15" i="3"/>
  <c r="F38" i="3"/>
  <c r="F14" i="3"/>
  <c r="F61" i="3"/>
  <c r="F37" i="3"/>
  <c r="F13" i="3"/>
  <c r="F48" i="3"/>
  <c r="F12" i="3"/>
  <c r="F59" i="3"/>
  <c r="F35" i="3"/>
  <c r="F11" i="3"/>
  <c r="F57" i="3"/>
  <c r="F45" i="3"/>
  <c r="F33" i="3"/>
  <c r="F21" i="3"/>
  <c r="B109" i="3"/>
  <c r="F59" i="2"/>
  <c r="F60" i="2"/>
  <c r="F61" i="2"/>
  <c r="F62" i="2"/>
  <c r="F63" i="2"/>
  <c r="F64" i="2"/>
  <c r="F58" i="2"/>
  <c r="I9" i="3" l="1"/>
  <c r="M48" i="3" s="1"/>
  <c r="I12" i="3"/>
  <c r="M51" i="3" s="1"/>
  <c r="I13" i="3"/>
  <c r="M52" i="3" s="1"/>
  <c r="F69" i="3"/>
  <c r="I14" i="3"/>
  <c r="M53" i="3" s="1"/>
  <c r="I11" i="3"/>
  <c r="M50" i="3" s="1"/>
  <c r="I15" i="3"/>
  <c r="M54" i="3" s="1"/>
  <c r="I10" i="3"/>
  <c r="M49" i="3" s="1"/>
  <c r="I16" i="3"/>
  <c r="M55" i="3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58" i="2"/>
  <c r="H58" i="2" s="1"/>
  <c r="F50" i="2"/>
  <c r="H13" i="2"/>
  <c r="H14" i="2"/>
  <c r="H15" i="2"/>
  <c r="H16" i="2"/>
  <c r="H17" i="2"/>
  <c r="H12" i="2"/>
  <c r="H11" i="2"/>
  <c r="G18" i="2"/>
  <c r="G12" i="2"/>
  <c r="G13" i="2"/>
  <c r="G14" i="2"/>
  <c r="G15" i="2"/>
  <c r="G16" i="2"/>
  <c r="G17" i="2"/>
  <c r="G11" i="2"/>
  <c r="F18" i="2"/>
  <c r="F11" i="2" a="1"/>
  <c r="F11" i="2" s="1"/>
  <c r="B161" i="2"/>
  <c r="F16" i="1" a="1"/>
  <c r="F16" i="1" s="1"/>
  <c r="B29" i="1"/>
  <c r="H54" i="3" l="1"/>
  <c r="I17" i="3"/>
  <c r="H65" i="2"/>
  <c r="H66" i="2" s="1"/>
  <c r="F69" i="2" s="1"/>
  <c r="F74" i="2" s="1"/>
  <c r="F17" i="2"/>
  <c r="F16" i="2"/>
  <c r="F15" i="2"/>
  <c r="F14" i="2"/>
  <c r="F13" i="2"/>
  <c r="F12" i="2"/>
  <c r="G16" i="1"/>
  <c r="F25" i="1"/>
  <c r="G25" i="1" s="1"/>
  <c r="F18" i="1"/>
  <c r="G18" i="1" s="1"/>
  <c r="F17" i="1"/>
  <c r="G17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N59" i="3" l="1"/>
  <c r="O59" i="3" s="1"/>
  <c r="N60" i="3"/>
  <c r="O60" i="3" s="1"/>
  <c r="N61" i="3"/>
  <c r="O61" i="3" s="1"/>
  <c r="N62" i="3"/>
  <c r="O62" i="3" s="1"/>
  <c r="N63" i="3"/>
  <c r="O63" i="3" s="1"/>
  <c r="N64" i="3"/>
  <c r="N58" i="3"/>
  <c r="O58" i="3" s="1"/>
  <c r="N65" i="3"/>
  <c r="O65" i="3" s="1"/>
  <c r="J9" i="3"/>
  <c r="N9" i="3" s="1"/>
  <c r="J12" i="3"/>
  <c r="K12" i="3" s="1"/>
  <c r="J13" i="3"/>
  <c r="K13" i="3" s="1"/>
  <c r="J11" i="3"/>
  <c r="K11" i="3" s="1"/>
  <c r="J16" i="3"/>
  <c r="K16" i="3" s="1"/>
  <c r="J14" i="3"/>
  <c r="K14" i="3" s="1"/>
  <c r="J10" i="3"/>
  <c r="K10" i="3" s="1"/>
  <c r="J15" i="3"/>
  <c r="K15" i="3" s="1"/>
  <c r="F26" i="1"/>
  <c r="G26" i="1"/>
  <c r="H16" i="1"/>
  <c r="H17" i="1" s="1"/>
  <c r="H18" i="1" s="1"/>
  <c r="H19" i="1" s="1"/>
  <c r="H20" i="1" s="1"/>
  <c r="H21" i="1" s="1"/>
  <c r="H22" i="1" s="1"/>
  <c r="H23" i="1" s="1"/>
  <c r="H24" i="1" s="1"/>
  <c r="H25" i="1" s="1"/>
  <c r="I66" i="3" l="1"/>
  <c r="H73" i="3" s="1"/>
  <c r="O64" i="3"/>
  <c r="N10" i="3"/>
  <c r="N11" i="3" s="1"/>
  <c r="N12" i="3" s="1"/>
  <c r="N13" i="3" s="1"/>
  <c r="N14" i="3" s="1"/>
  <c r="N15" i="3" s="1"/>
  <c r="N16" i="3" s="1"/>
  <c r="J17" i="3"/>
  <c r="K9" i="3"/>
  <c r="O66" i="3" l="1"/>
  <c r="O67" i="3" s="1"/>
</calcChain>
</file>

<file path=xl/sharedStrings.xml><?xml version="1.0" encoding="utf-8"?>
<sst xmlns="http://schemas.openxmlformats.org/spreadsheetml/2006/main" count="110" uniqueCount="80">
  <si>
    <t>Халитова Алина Рамиловна 211-365</t>
  </si>
  <si>
    <t>Лабораторная работа №1</t>
  </si>
  <si>
    <t>Вариант 59</t>
  </si>
  <si>
    <t>Показатели</t>
  </si>
  <si>
    <t>Статистический ряд</t>
  </si>
  <si>
    <t>Вариационный ряд</t>
  </si>
  <si>
    <t>Дискретный вариационный ряд</t>
  </si>
  <si>
    <t>xi</t>
  </si>
  <si>
    <t>ni</t>
  </si>
  <si>
    <t>n</t>
  </si>
  <si>
    <t>Относительная частота</t>
  </si>
  <si>
    <t>Накопление частот</t>
  </si>
  <si>
    <t>Эмпирическая функция распределения</t>
  </si>
  <si>
    <t>Данные</t>
  </si>
  <si>
    <t>1) Точечное оценивание. Здесь мы хотим отыскать такую функцию ˆθ = f(x1, ..., xn, y1, ..., yn), что в некотором смысле приближает неизвестную нам θ.</t>
  </si>
  <si>
    <t>Вариационным рядом называется последовательность всех элементов выборки, расположенных в неубывающем порядке.</t>
  </si>
  <si>
    <t>11, 8, 9, 10, 8, 6, 7, 7, 9, 11, 10, 6, 5, 11, 10 – это статистический ряд. Расположим данные в порядке возрастания: 5, 6, 6, 7, 7, 8, 8, 9, 9, 10, 10, 10, 11, 11, 11 – это вариационный ряд</t>
  </si>
  <si>
    <t>15. Дайте определение моды и медианы выборки.</t>
  </si>
  <si>
    <t xml:space="preserve">10.   Что такое группированный статистический ряд? </t>
  </si>
  <si>
    <t xml:space="preserve">2) Интервальное оценивание. Здесь нам не так важно знать точное значение θ. Мы хотим получить это значение с некоторой точностью, например, указав такое ε &gt; 0, что |ˆθ−θ| &lt; ε с большой вероятностью, например, с вероятностью 0,95. </t>
  </si>
  <si>
    <t xml:space="preserve">1. Каковы основные задачи математической статистики? </t>
  </si>
  <si>
    <t xml:space="preserve">2. Что называется генеральной и выборочной совокупностями для исследуемой случайной величины? </t>
  </si>
  <si>
    <t xml:space="preserve">3.  В чем сущность выборочного метода? </t>
  </si>
  <si>
    <t xml:space="preserve">4. Как получают повторную и бесповторную выборки? </t>
  </si>
  <si>
    <t>5. Какая выборка называется репрезентативной, однородной?</t>
  </si>
  <si>
    <t>6. В чем заключается первичная обработка статистического материала?</t>
  </si>
  <si>
    <t xml:space="preserve">7. Что такое частота появления варианты в выборке? </t>
  </si>
  <si>
    <t xml:space="preserve">9. Как получают вариационный ряд распределения? </t>
  </si>
  <si>
    <t xml:space="preserve">8. Как получают относительную частоту варианты в выборке? </t>
  </si>
  <si>
    <t xml:space="preserve">11. Как построить по данной выборке дискретный и интервальный сгруппированные статистические ряды? </t>
  </si>
  <si>
    <t xml:space="preserve">12. Что такое полигон частот? </t>
  </si>
  <si>
    <t>13. Как построить многоугольник распределения относительных частот?</t>
  </si>
  <si>
    <t>14. Как построить гистограмму распределения плотностей относительных частот?</t>
  </si>
  <si>
    <t>Дисперсия</t>
  </si>
  <si>
    <t xml:space="preserve">m = </t>
  </si>
  <si>
    <t xml:space="preserve">h = </t>
  </si>
  <si>
    <t xml:space="preserve">z1 = </t>
  </si>
  <si>
    <t>X</t>
  </si>
  <si>
    <t>ωi</t>
  </si>
  <si>
    <t xml:space="preserve">Генеральной совокупностью называется множество возможных значений изучаемой случайной величины X с приписанным этому множеству законом распределения X.
Выборочная совокупность - совокупность случайно отобранных объектов.
</t>
  </si>
  <si>
    <t>Сущность выборочного метода состоит в том, чтобы по некоторой части генеральной совокупности выносить суждения об ее свойствах в целом.</t>
  </si>
  <si>
    <t>Выборки подразделяют на повторные и бесповторные.
Повторной называют выборку, при которой отобранный объект (перед отбором следующего) возвращается в генеральную совокупность. Бесповторной называют выборку, при которой отобранный объект в генеральную совокупность не возвращается.</t>
  </si>
  <si>
    <t>В силу закона больших чисел можно утверждать, что выборка будет репрезентативной, если ее осуществить случайно: каждый объект выборки отобран случайно из генеральной совокупности, если все объекты имеют одинаковую вероятность попасть в выборку.</t>
  </si>
  <si>
    <t>Первичная статистическая обработка заключается в определении необходимого числа элементарных математических статистик. Такая обработка почти всегда предполагает, как минимум определение выборочного среднего значения.</t>
  </si>
  <si>
    <t>Частотой появления варианты в выборке называется число, показывающее, сколько раз эта варианта встречается в выборке. Обозначается ni.</t>
  </si>
  <si>
    <r>
      <t xml:space="preserve">Относительная частота появления определенной варианты в выборке может быть найдена, как отношение частоты к объему выборки:
</t>
    </r>
    <r>
      <rPr>
        <sz val="11"/>
        <color theme="1"/>
        <rFont val="Calibri"/>
        <family val="2"/>
        <charset val="204"/>
      </rPr>
      <t>ωi = ni/n</t>
    </r>
  </si>
  <si>
    <t>Группированным статистическим рядом называется таблица, в верхней строке которой указываются разряды, а в нижней - соответствующие им частоты или относительные частоты.</t>
  </si>
  <si>
    <r>
      <t>|x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- x</t>
    </r>
    <r>
      <rPr>
        <sz val="11"/>
        <color theme="1"/>
        <rFont val="Calibri"/>
        <family val="2"/>
        <charset val="204"/>
      </rPr>
      <t>̅</t>
    </r>
    <r>
      <rPr>
        <vertAlign val="subscript"/>
        <sz val="11"/>
        <color theme="1"/>
        <rFont val="Calibri"/>
        <family val="2"/>
        <charset val="204"/>
      </rPr>
      <t>ϐ</t>
    </r>
    <r>
      <rPr>
        <sz val="11"/>
        <color theme="1"/>
        <rFont val="Calibri"/>
        <family val="2"/>
        <charset val="204"/>
      </rPr>
      <t>|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</si>
  <si>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</si>
  <si>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ω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</si>
  <si>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n</t>
    </r>
    <r>
      <rPr>
        <vertAlign val="subscript"/>
        <sz val="11"/>
        <color theme="1"/>
        <rFont val="Calibri"/>
        <family val="2"/>
        <charset val="204"/>
        <scheme val="minor"/>
      </rPr>
      <t>i</t>
    </r>
  </si>
  <si>
    <r>
      <t>(|x</t>
    </r>
    <r>
      <rPr>
        <vertAlign val="subscript"/>
        <sz val="11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 xml:space="preserve"> - x</t>
    </r>
    <r>
      <rPr>
        <sz val="11"/>
        <color theme="1"/>
        <rFont val="Calibri"/>
        <family val="2"/>
        <charset val="204"/>
      </rPr>
      <t>̅</t>
    </r>
    <r>
      <rPr>
        <vertAlign val="subscript"/>
        <sz val="11"/>
        <color theme="1"/>
        <rFont val="Calibri"/>
        <family val="2"/>
        <charset val="204"/>
      </rPr>
      <t>ϐ</t>
    </r>
    <r>
      <rPr>
        <sz val="11"/>
        <color theme="1"/>
        <rFont val="Calibri"/>
        <family val="2"/>
        <charset val="204"/>
      </rPr>
      <t>|)</t>
    </r>
    <r>
      <rPr>
        <vertAlign val="superscript"/>
        <sz val="11"/>
        <color theme="1"/>
        <rFont val="Calibri"/>
        <family val="2"/>
        <charset val="204"/>
      </rPr>
      <t>2</t>
    </r>
    <r>
      <rPr>
        <sz val="11"/>
        <color theme="1"/>
        <rFont val="Calibri"/>
        <family val="2"/>
        <charset val="204"/>
      </rPr>
      <t>∙n</t>
    </r>
    <r>
      <rPr>
        <vertAlign val="subscript"/>
        <sz val="11"/>
        <color theme="1"/>
        <rFont val="Calibri"/>
        <family val="2"/>
        <charset val="204"/>
      </rPr>
      <t>i</t>
    </r>
  </si>
  <si>
    <t>25,4 - 26,8</t>
  </si>
  <si>
    <t>26,8 - 28,2</t>
  </si>
  <si>
    <t>28,2 - 29,6</t>
  </si>
  <si>
    <t>29,6 - 31,0</t>
  </si>
  <si>
    <t>31,0 - 32,4</t>
  </si>
  <si>
    <t>32,4 - 33,8</t>
  </si>
  <si>
    <t>33,8 - 35,2</t>
  </si>
  <si>
    <t>35,2 - 36,6</t>
  </si>
  <si>
    <t>Границы интервалов</t>
  </si>
  <si>
    <r>
      <t xml:space="preserve">Высоты yi = </t>
    </r>
    <r>
      <rPr>
        <sz val="11"/>
        <color theme="1"/>
        <rFont val="Calibri"/>
        <family val="2"/>
        <charset val="204"/>
      </rPr>
      <t>ω</t>
    </r>
    <r>
      <rPr>
        <sz val="11"/>
        <color theme="1"/>
        <rFont val="Calibri"/>
        <family val="2"/>
      </rPr>
      <t>i/hi</t>
    </r>
  </si>
  <si>
    <r>
      <t>ω</t>
    </r>
    <r>
      <rPr>
        <sz val="11"/>
        <color theme="1"/>
        <rFont val="Calibri"/>
        <family val="2"/>
      </rPr>
      <t>i</t>
    </r>
  </si>
  <si>
    <t>!За начало первого интервала возьмём xmin, иначе в оптимальное кол-во интервалов не входит x = 36,6</t>
  </si>
  <si>
    <t>Выборочная средняя характеризует среднее значение признака Х, т.е среднее значение составило 2,9. Среднее квадратическое отклонение описывает абсолютный разброс значения показателя Х и в данном случае составляет 1,522, т.е каждое значение ряда отличается от среднего 2,9 в среднем на 1,522. Коэффициент вариации характеризует относительную изменчивость показателя Х, т.е относительный разброс вокруг его среднего значение и в данном случае составляет 52,48%&gt;10% значит выборка некомпактна</t>
  </si>
  <si>
    <t>ВЫВОДЫ</t>
  </si>
  <si>
    <t xml:space="preserve">F*(x) = </t>
  </si>
  <si>
    <t>3) Проверка статистических гипотез. Здесь требуется проверить (подтвердить или опровергнуть) на основе данных x1, ..., xn, y1, ..., yn некоторое суждение вида Например, нас интересует, произойдет ли повышение уровня воды в реке выше какой-либо критической отметки, причем неважно насколько выше.</t>
  </si>
  <si>
    <t>4) Проверка однородности. Рассмотрим две группы данных X1, ...,Xn и Y1, ..., Ym, полученных в результате проведения случайного эксперимента в разных условиях, например, измерения разными приборами. Необходимо выяснить, верно ли, что условия не влияют на результат? То есть верно ли, что (данные одинаково распределены).</t>
  </si>
  <si>
    <t>5) Проверка независимости. Пусть результат эксперимента имеет два параметра (фактора) (A,B), принимающие конечное число значений, a1, ..., ak, b1, ..., bm. После проведения серии независимых экспериментов получены количественные данные nij , i = 1, ..., k, j = 1, ...,m, по сочетаниям значений факторов.</t>
  </si>
  <si>
    <t>Выборочная средняя характеризует среднее значение признака Х, т.е среднее значение составило 30,16. Среднее квадратическое отклонение описывает абсолютный разброс значения показателя Х и в данном случае составляет 2,209, т.е каждое значение ряда отличается от среднего 30,16 в среднем на 2,209. Коэффициент вариации характеризует относительную изменчивость показателя Х, т.е относительный разброс вокруг его среднего значение и в данном случае составляет 7,32%&lt;10% значит выборка компактна</t>
  </si>
  <si>
    <r>
      <t xml:space="preserve">xi </t>
    </r>
    <r>
      <rPr>
        <sz val="11"/>
        <color theme="1"/>
        <rFont val="Calibri"/>
        <family val="2"/>
        <charset val="204"/>
      </rPr>
      <t>∙</t>
    </r>
    <r>
      <rPr>
        <sz val="11"/>
        <color theme="1"/>
        <rFont val="Calibri"/>
        <family val="2"/>
      </rPr>
      <t xml:space="preserve"> ni</t>
    </r>
  </si>
  <si>
    <t>Середины интервалов (xi)</t>
  </si>
  <si>
    <t>Для наглядного представления эмпирических распределений для переменной дискретного типа строится график, где по оси Х откладываются значения переменной, а по оси Y – значения частот. Полученные точки соединяют ломаной линией. Этот график называется полигоном.</t>
  </si>
  <si>
    <t>Элемент, отвечающий наибольшей частоте по сравнению с соседними элементами статистического ряда, называется выборочной модой (mod).</t>
  </si>
  <si>
    <t>К выборочным характеристикам относятся также мода и медиана, которые называют еще структурными средними. Медианой вариационного ряда называется серединная точка в вариационном ряду, которая делит вариационный ряд на две равные по числу членов части.</t>
  </si>
  <si>
    <t>Медиана обычно несколько отличается от среднего арифметического. Так бывает всегда, когда имеет место несимметричная форма эмпирического распределения. Мода – наиболее часто встречающееся значение в вариационном ряду.</t>
  </si>
  <si>
    <t>Гистограмма относительных частот – это фигура, состоящая из прямоугольников, ширина которых равна длинам частичных интервалов, а высота – соответствующим плотностям относительных частот. Площадь такой гистограммы равна единице: </t>
  </si>
  <si>
    <t>Закон распределения дискретной случайной величины можно изобразить графически. С этой целью на прямоугольной системе координат строят точки M1(x1; w1), M2(x2; w2), …, Mn(xi; wi), где xi – возможные значения случайной величины, а wi – относительные частоты, и соединяют их последовательно отрезками прямых.</t>
  </si>
  <si>
    <t>Дискретным статистическим рядом называется последовательность различных вариант хi с указанием частот повторения элементов. При этом вместо абсолютных частот ni можно задавать распределение относительных частот wi=ni/n.
В случае непрерывного вариационного ряда составляют интервальный статистический ряд, под которым понимают упорядоченную совокупность интервалов варьирования значений случайной величины с соответствующими частотами или частостями попаданий в каждый из них значений случайной величины.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</si>
</sst>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sz val="11"/>
      <color theme="0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9" fillId="0" borderId="6" xfId="0" applyFont="1" applyFill="1" applyBorder="1"/>
    <xf numFmtId="0" fontId="10" fillId="4" borderId="1" xfId="0" applyFont="1" applyFill="1" applyBorder="1"/>
    <xf numFmtId="0" fontId="9" fillId="0" borderId="0" xfId="0" applyFont="1"/>
    <xf numFmtId="0" fontId="0" fillId="0" borderId="0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3" borderId="23" xfId="0" applyFill="1" applyBorder="1" applyAlignment="1">
      <alignment horizontal="center"/>
    </xf>
    <xf numFmtId="0" fontId="0" fillId="3" borderId="23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955C9"/>
      <color rgb="FFEBE7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'Задание 1'!$E$16:$E$25</c:f>
              <c:numCache>
                <c:formatCode>General</c:formatCode>
                <c:ptCount val="10"/>
                <c:pt idx="0">
                  <c:v>7818</c:v>
                </c:pt>
                <c:pt idx="1">
                  <c:v>7959</c:v>
                </c:pt>
                <c:pt idx="2">
                  <c:v>8240</c:v>
                </c:pt>
                <c:pt idx="3">
                  <c:v>8285</c:v>
                </c:pt>
                <c:pt idx="4">
                  <c:v>8333</c:v>
                </c:pt>
                <c:pt idx="5">
                  <c:v>8500</c:v>
                </c:pt>
                <c:pt idx="6">
                  <c:v>8647</c:v>
                </c:pt>
                <c:pt idx="7">
                  <c:v>8958</c:v>
                </c:pt>
                <c:pt idx="8">
                  <c:v>9032</c:v>
                </c:pt>
                <c:pt idx="9">
                  <c:v>9230</c:v>
                </c:pt>
              </c:numCache>
            </c:numRef>
          </c:xVal>
          <c:yVal>
            <c:numRef>
              <c:f>'Задание 1'!$F$16:$F$25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C6-4A09-A07C-8148860BE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44152"/>
        <c:axId val="578448088"/>
      </c:scatterChart>
      <c:valAx>
        <c:axId val="57844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48088"/>
        <c:crosses val="autoZero"/>
        <c:crossBetween val="midCat"/>
      </c:valAx>
      <c:valAx>
        <c:axId val="57844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4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1'!$E$16:$E$17</c:f>
              <c:numCache>
                <c:formatCode>General</c:formatCode>
                <c:ptCount val="2"/>
                <c:pt idx="0">
                  <c:v>7818</c:v>
                </c:pt>
                <c:pt idx="1">
                  <c:v>7959</c:v>
                </c:pt>
              </c:numCache>
            </c:numRef>
          </c:xVal>
          <c:yVal>
            <c:numRef>
              <c:f>('Задание 1'!$H$16,'Задание 1'!$H$16)</c:f>
              <c:numCache>
                <c:formatCode>General</c:formatCode>
                <c:ptCount val="2"/>
                <c:pt idx="0">
                  <c:v>7.6923076923076927E-2</c:v>
                </c:pt>
                <c:pt idx="1">
                  <c:v>7.6923076923076927E-2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E2-4DF5-BBCB-AF8F2DB17BA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1'!$E$17:$E$18</c:f>
              <c:numCache>
                <c:formatCode>General</c:formatCode>
                <c:ptCount val="2"/>
                <c:pt idx="0">
                  <c:v>7959</c:v>
                </c:pt>
                <c:pt idx="1">
                  <c:v>8240</c:v>
                </c:pt>
              </c:numCache>
            </c:numRef>
          </c:xVal>
          <c:yVal>
            <c:numRef>
              <c:f>('Задание 1'!$H$17,'Задание 1'!$H$17)</c:f>
              <c:numCache>
                <c:formatCode>General</c:formatCode>
                <c:ptCount val="2"/>
                <c:pt idx="0">
                  <c:v>0.15384615384615385</c:v>
                </c:pt>
                <c:pt idx="1">
                  <c:v>0.15384615384615385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E2-4DF5-BBCB-AF8F2DB17BA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1'!$E$18:$E$19</c:f>
              <c:numCache>
                <c:formatCode>General</c:formatCode>
                <c:ptCount val="2"/>
                <c:pt idx="0">
                  <c:v>8240</c:v>
                </c:pt>
                <c:pt idx="1">
                  <c:v>8285</c:v>
                </c:pt>
              </c:numCache>
            </c:numRef>
          </c:xVal>
          <c:yVal>
            <c:numRef>
              <c:f>('Задание 1'!$H$18,'Задание 1'!$H$18)</c:f>
              <c:numCache>
                <c:formatCode>General</c:formatCode>
                <c:ptCount val="2"/>
                <c:pt idx="0">
                  <c:v>0.30769230769230771</c:v>
                </c:pt>
                <c:pt idx="1">
                  <c:v>0.30769230769230771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E2-4DF5-BBCB-AF8F2DB17BA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1'!$E$19:$E$20</c:f>
              <c:numCache>
                <c:formatCode>General</c:formatCode>
                <c:ptCount val="2"/>
                <c:pt idx="0">
                  <c:v>8285</c:v>
                </c:pt>
                <c:pt idx="1">
                  <c:v>8333</c:v>
                </c:pt>
              </c:numCache>
            </c:numRef>
          </c:xVal>
          <c:yVal>
            <c:numRef>
              <c:f>('Задание 1'!$H$19,'Задание 1'!$H$19)</c:f>
              <c:numCache>
                <c:formatCode>General</c:formatCode>
                <c:ptCount val="2"/>
                <c:pt idx="0">
                  <c:v>0.38461538461538464</c:v>
                </c:pt>
                <c:pt idx="1">
                  <c:v>0.38461538461538464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FE2-4DF5-BBCB-AF8F2DB17BA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1'!$E$20:$E$21</c:f>
              <c:numCache>
                <c:formatCode>General</c:formatCode>
                <c:ptCount val="2"/>
                <c:pt idx="0">
                  <c:v>8333</c:v>
                </c:pt>
                <c:pt idx="1">
                  <c:v>8500</c:v>
                </c:pt>
              </c:numCache>
            </c:numRef>
          </c:xVal>
          <c:yVal>
            <c:numRef>
              <c:f>('Задание 1'!$H$20,'Задание 1'!$H$20)</c:f>
              <c:numCache>
                <c:formatCode>General</c:formatCode>
                <c:ptCount val="2"/>
                <c:pt idx="0">
                  <c:v>0.53846153846153855</c:v>
                </c:pt>
                <c:pt idx="1">
                  <c:v>0.53846153846153855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FE2-4DF5-BBCB-AF8F2DB17BA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1'!$E$21:$E$22</c:f>
              <c:numCache>
                <c:formatCode>General</c:formatCode>
                <c:ptCount val="2"/>
                <c:pt idx="0">
                  <c:v>8500</c:v>
                </c:pt>
                <c:pt idx="1">
                  <c:v>8647</c:v>
                </c:pt>
              </c:numCache>
            </c:numRef>
          </c:xVal>
          <c:yVal>
            <c:numRef>
              <c:f>('Задание 1'!$H$21,'Задание 1'!$H$21)</c:f>
              <c:numCache>
                <c:formatCode>General</c:formatCode>
                <c:ptCount val="2"/>
                <c:pt idx="0">
                  <c:v>0.61538461538461542</c:v>
                </c:pt>
                <c:pt idx="1">
                  <c:v>0.61538461538461542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FE2-4DF5-BBCB-AF8F2DB17BA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1'!$E$22:$E$23</c:f>
              <c:numCache>
                <c:formatCode>General</c:formatCode>
                <c:ptCount val="2"/>
                <c:pt idx="0">
                  <c:v>8647</c:v>
                </c:pt>
                <c:pt idx="1">
                  <c:v>8958</c:v>
                </c:pt>
              </c:numCache>
            </c:numRef>
          </c:xVal>
          <c:yVal>
            <c:numRef>
              <c:f>('Задание 1'!$H$22,'Задание 1'!$H$22)</c:f>
              <c:numCache>
                <c:formatCode>General</c:formatCode>
                <c:ptCount val="2"/>
                <c:pt idx="0">
                  <c:v>0.69230769230769229</c:v>
                </c:pt>
                <c:pt idx="1">
                  <c:v>0.69230769230769229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FE2-4DF5-BBCB-AF8F2DB17BA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1'!$E$23:$E$24</c:f>
              <c:numCache>
                <c:formatCode>General</c:formatCode>
                <c:ptCount val="2"/>
                <c:pt idx="0">
                  <c:v>8958</c:v>
                </c:pt>
                <c:pt idx="1">
                  <c:v>9032</c:v>
                </c:pt>
              </c:numCache>
            </c:numRef>
          </c:xVal>
          <c:yVal>
            <c:numRef>
              <c:f>('Задание 1'!$H$23,'Задание 1'!$H$23)</c:f>
              <c:numCache>
                <c:formatCode>General</c:formatCode>
                <c:ptCount val="2"/>
                <c:pt idx="0">
                  <c:v>0.76923076923076916</c:v>
                </c:pt>
                <c:pt idx="1">
                  <c:v>0.76923076923076916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FE2-4DF5-BBCB-AF8F2DB17BA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1'!$E$24:$E$25</c:f>
              <c:numCache>
                <c:formatCode>General</c:formatCode>
                <c:ptCount val="2"/>
                <c:pt idx="0">
                  <c:v>9032</c:v>
                </c:pt>
                <c:pt idx="1">
                  <c:v>9230</c:v>
                </c:pt>
              </c:numCache>
            </c:numRef>
          </c:xVal>
          <c:yVal>
            <c:numRef>
              <c:f>('Задание 1'!$H$24,'Задание 1'!$H$24)</c:f>
              <c:numCache>
                <c:formatCode>General</c:formatCode>
                <c:ptCount val="2"/>
                <c:pt idx="0">
                  <c:v>0.84615384615384603</c:v>
                </c:pt>
                <c:pt idx="1">
                  <c:v>0.84615384615384603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FE2-4DF5-BBCB-AF8F2DB17BA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  <a:headEnd type="none"/>
            </a:ln>
            <a:effectLst/>
          </c:spPr>
          <c:marker>
            <c:symbol val="none"/>
          </c:marker>
          <c:xVal>
            <c:numRef>
              <c:f>('Задание 1'!$E$12,'Задание 1'!$E$16)</c:f>
              <c:numCache>
                <c:formatCode>General</c:formatCode>
                <c:ptCount val="2"/>
                <c:pt idx="0">
                  <c:v>7718</c:v>
                </c:pt>
                <c:pt idx="1">
                  <c:v>7818</c:v>
                </c:pt>
              </c:numCache>
            </c:numRef>
          </c:xVal>
          <c:yVal>
            <c:numRef>
              <c:f>('Задание 1'!$H$13,'Задание 1'!$H$13)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FE2-4DF5-BBCB-AF8F2DB17BA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('Задание 1'!$E$25,'Задание 1'!$F$12)</c:f>
              <c:numCache>
                <c:formatCode>General</c:formatCode>
                <c:ptCount val="2"/>
                <c:pt idx="0">
                  <c:v>9230</c:v>
                </c:pt>
                <c:pt idx="1">
                  <c:v>9330</c:v>
                </c:pt>
              </c:numCache>
            </c:numRef>
          </c:xVal>
          <c:yVal>
            <c:numRef>
              <c:f>('Задание 1'!$H$25,'Задание 1'!$H$25)</c:f>
              <c:numCache>
                <c:formatCode>General</c:formatCode>
                <c:ptCount val="2"/>
                <c:pt idx="0">
                  <c:v>0.99999999999999989</c:v>
                </c:pt>
                <c:pt idx="1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FE2-4DF5-BBCB-AF8F2DB1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74328"/>
        <c:axId val="578468752"/>
      </c:scatterChart>
      <c:valAx>
        <c:axId val="578474328"/>
        <c:scaling>
          <c:orientation val="minMax"/>
          <c:max val="9330"/>
          <c:min val="77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68752"/>
        <c:crosses val="autoZero"/>
        <c:crossBetween val="midCat"/>
        <c:majorUnit val="200"/>
      </c:valAx>
      <c:valAx>
        <c:axId val="5784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Накопленные частоты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7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'Задание 2'!$E$11:$E$17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'Задание 2'!$F$11:$F$17</c:f>
              <c:numCache>
                <c:formatCode>General</c:formatCode>
                <c:ptCount val="7"/>
                <c:pt idx="0">
                  <c:v>12</c:v>
                </c:pt>
                <c:pt idx="1">
                  <c:v>11</c:v>
                </c:pt>
                <c:pt idx="2">
                  <c:v>38</c:v>
                </c:pt>
                <c:pt idx="3">
                  <c:v>38</c:v>
                </c:pt>
                <c:pt idx="4">
                  <c:v>30</c:v>
                </c:pt>
                <c:pt idx="5">
                  <c:v>12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39-4602-A9EB-3A596846E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44152"/>
        <c:axId val="578448088"/>
      </c:scatterChart>
      <c:valAx>
        <c:axId val="57844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48088"/>
        <c:crosses val="autoZero"/>
        <c:crossBetween val="midCat"/>
      </c:valAx>
      <c:valAx>
        <c:axId val="578448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4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('Задание 2'!$E$17,'Задание 2'!$E$18)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xVal>
          <c:yVal>
            <c:numRef>
              <c:f>('Задание 2'!$H$17,'Задание 2'!$H$17)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DC-4CD9-B859-D9092E1BCAA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'Задание 2'!$E$16:$E$17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xVal>
          <c:yVal>
            <c:numRef>
              <c:f>('Задание 2'!$H$16,'Задание 2'!$H$16)</c:f>
              <c:numCache>
                <c:formatCode>General</c:formatCode>
                <c:ptCount val="2"/>
                <c:pt idx="0">
                  <c:v>0.94000000000000006</c:v>
                </c:pt>
                <c:pt idx="1">
                  <c:v>0.94000000000000006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DC-4CD9-B859-D9092E1BCAA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'Задание 2'!$E$15:$E$16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('Задание 2'!$H$15,'Задание 2'!$H$15)</c:f>
              <c:numCache>
                <c:formatCode>General</c:formatCode>
                <c:ptCount val="2"/>
                <c:pt idx="0">
                  <c:v>0.8600000000000001</c:v>
                </c:pt>
                <c:pt idx="1">
                  <c:v>0.8600000000000001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ADC-4CD9-B859-D9092E1BCAA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'Задание 2'!$E$14:$E$15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xVal>
          <c:yVal>
            <c:numRef>
              <c:f>('Задание 2'!$H$14,'Задание 2'!$H$14)</c:f>
              <c:numCache>
                <c:formatCode>General</c:formatCode>
                <c:ptCount val="2"/>
                <c:pt idx="0">
                  <c:v>0.66</c:v>
                </c:pt>
                <c:pt idx="1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ADC-4CD9-B859-D9092E1BCAAF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'Задание 2'!$E$13:$E$14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('Задание 2'!$H$13,'Задание 2'!$H$13)</c:f>
              <c:numCache>
                <c:formatCode>General</c:formatCode>
                <c:ptCount val="2"/>
                <c:pt idx="0">
                  <c:v>0.40666666666666668</c:v>
                </c:pt>
                <c:pt idx="1">
                  <c:v>0.40666666666666668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ADC-4CD9-B859-D9092E1BCAAF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'Задание 2'!$E$12:$E$13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xVal>
          <c:yVal>
            <c:numRef>
              <c:f>('Задание 2'!$H$12,'Задание 2'!$H$12)</c:f>
              <c:numCache>
                <c:formatCode>General</c:formatCode>
                <c:ptCount val="2"/>
                <c:pt idx="0">
                  <c:v>0.15333333333333332</c:v>
                </c:pt>
                <c:pt idx="1">
                  <c:v>0.15333333333333332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ADC-4CD9-B859-D9092E1BCAA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  <a:headEnd type="arrow"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xVal>
            <c:numRef>
              <c:f>'Задание 2'!$E$11:$E$12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('Задание 2'!$H$11,'Задание 2'!$H$11)</c:f>
              <c:numCache>
                <c:formatCode>General</c:formatCode>
                <c:ptCount val="2"/>
                <c:pt idx="0">
                  <c:v>0.08</c:v>
                </c:pt>
                <c:pt idx="1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ADC-4CD9-B859-D9092E1BCAAF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  <a:tailEnd type="none"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accent2">
                    <a:lumMod val="60000"/>
                  </a:schemeClr>
                </a:solidFill>
                <a:round/>
                <a:headEnd type="arrow"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14-5ADC-4CD9-B859-D9092E1BCAAF}"/>
              </c:ext>
            </c:extLst>
          </c:dPt>
          <c:xVal>
            <c:numLit>
              <c:formatCode>General</c:formatCode>
              <c:ptCount val="2"/>
              <c:pt idx="0">
                <c:v>-1</c:v>
              </c:pt>
              <c:pt idx="1">
                <c:v>0</c:v>
              </c:pt>
            </c:numLit>
          </c:xVal>
          <c:yVal>
            <c:numRef>
              <c:f>('Задание 2'!$H$10,'Задание 2'!$H$10)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ADC-4CD9-B859-D9092E1BC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74328"/>
        <c:axId val="578468752"/>
      </c:scatterChart>
      <c:valAx>
        <c:axId val="578474328"/>
        <c:scaling>
          <c:orientation val="minMax"/>
          <c:max val="6.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68752"/>
        <c:crosses val="autoZero"/>
        <c:crossBetween val="midCat"/>
      </c:valAx>
      <c:valAx>
        <c:axId val="5784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Накопленные частоты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7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2">
                  <a:lumMod val="60000"/>
                </a:schemeClr>
              </a:solidFill>
            </a:ln>
            <a:effectLst/>
          </c:spPr>
          <c:invertIfNegative val="0"/>
          <c:cat>
            <c:numRef>
              <c:f>'Задание 3'!$M$9:$M$16</c:f>
              <c:numCache>
                <c:formatCode>General</c:formatCode>
                <c:ptCount val="8"/>
                <c:pt idx="0">
                  <c:v>26.1</c:v>
                </c:pt>
                <c:pt idx="1">
                  <c:v>27.5</c:v>
                </c:pt>
                <c:pt idx="2">
                  <c:v>28.9</c:v>
                </c:pt>
                <c:pt idx="3">
                  <c:v>30.3</c:v>
                </c:pt>
                <c:pt idx="4">
                  <c:v>31.7</c:v>
                </c:pt>
                <c:pt idx="5">
                  <c:v>33.099999999999994</c:v>
                </c:pt>
                <c:pt idx="6">
                  <c:v>34.5</c:v>
                </c:pt>
                <c:pt idx="7">
                  <c:v>35.900000000000006</c:v>
                </c:pt>
              </c:numCache>
            </c:numRef>
          </c:cat>
          <c:val>
            <c:numRef>
              <c:f>'Задание 3'!$J$9:$J$16</c:f>
              <c:numCache>
                <c:formatCode>General</c:formatCode>
                <c:ptCount val="8"/>
                <c:pt idx="0">
                  <c:v>0.06</c:v>
                </c:pt>
                <c:pt idx="1">
                  <c:v>0.13</c:v>
                </c:pt>
                <c:pt idx="2">
                  <c:v>0.22</c:v>
                </c:pt>
                <c:pt idx="3">
                  <c:v>0.25</c:v>
                </c:pt>
                <c:pt idx="4">
                  <c:v>0.2</c:v>
                </c:pt>
                <c:pt idx="5">
                  <c:v>0.09</c:v>
                </c:pt>
                <c:pt idx="6">
                  <c:v>0.02</c:v>
                </c:pt>
                <c:pt idx="7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356-472A-86F2-E178CC0CB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21904088"/>
        <c:axId val="421904416"/>
      </c:barChart>
      <c:catAx>
        <c:axId val="42190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904416"/>
        <c:crosses val="autoZero"/>
        <c:auto val="1"/>
        <c:lblAlgn val="ctr"/>
        <c:lblOffset val="100"/>
        <c:noMultiLvlLbl val="0"/>
      </c:catAx>
      <c:valAx>
        <c:axId val="4219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ω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90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02939B4E-F6B6-470C-819A-426941589420}">
      <c16:literalDataChart val="1"/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эмпирической функции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('Задание 3'!$M$16,'Задание 3'!$L$17)</c:f>
              <c:numCache>
                <c:formatCode>General</c:formatCode>
                <c:ptCount val="2"/>
                <c:pt idx="0">
                  <c:v>35.900000000000006</c:v>
                </c:pt>
                <c:pt idx="1">
                  <c:v>36.6</c:v>
                </c:pt>
              </c:numCache>
            </c:numRef>
          </c:xVal>
          <c:yVal>
            <c:numRef>
              <c:f>('Задание 3'!$N$16,'Задание 3'!$N$16)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09-4291-B81B-0AF6A08680F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3'!$M$15:$M$16</c:f>
              <c:numCache>
                <c:formatCode>General</c:formatCode>
                <c:ptCount val="2"/>
                <c:pt idx="0">
                  <c:v>34.5</c:v>
                </c:pt>
                <c:pt idx="1">
                  <c:v>35.900000000000006</c:v>
                </c:pt>
              </c:numCache>
            </c:numRef>
          </c:xVal>
          <c:yVal>
            <c:numRef>
              <c:f>('Задание 3'!$N$15,'Задание 3'!$N$15)</c:f>
              <c:numCache>
                <c:formatCode>General</c:formatCode>
                <c:ptCount val="2"/>
                <c:pt idx="0">
                  <c:v>0.97000000000000008</c:v>
                </c:pt>
                <c:pt idx="1">
                  <c:v>0.97000000000000008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609-4291-B81B-0AF6A08680F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3'!$M$14:$M$15</c:f>
              <c:numCache>
                <c:formatCode>General</c:formatCode>
                <c:ptCount val="2"/>
                <c:pt idx="0">
                  <c:v>33.099999999999994</c:v>
                </c:pt>
                <c:pt idx="1">
                  <c:v>34.5</c:v>
                </c:pt>
              </c:numCache>
            </c:numRef>
          </c:xVal>
          <c:yVal>
            <c:numRef>
              <c:f>('Задание 3'!$N$14,'Задание 3'!$N$14)</c:f>
              <c:numCache>
                <c:formatCode>General</c:formatCode>
                <c:ptCount val="2"/>
                <c:pt idx="0">
                  <c:v>0.95000000000000007</c:v>
                </c:pt>
                <c:pt idx="1">
                  <c:v>0.95000000000000007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609-4291-B81B-0AF6A08680F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3'!$M$13:$M$14</c:f>
              <c:numCache>
                <c:formatCode>General</c:formatCode>
                <c:ptCount val="2"/>
                <c:pt idx="0">
                  <c:v>31.7</c:v>
                </c:pt>
                <c:pt idx="1">
                  <c:v>33.099999999999994</c:v>
                </c:pt>
              </c:numCache>
            </c:numRef>
          </c:xVal>
          <c:yVal>
            <c:numRef>
              <c:f>('Задание 3'!$N$13,'Задание 3'!$N$13)</c:f>
              <c:numCache>
                <c:formatCode>General</c:formatCode>
                <c:ptCount val="2"/>
                <c:pt idx="0">
                  <c:v>0.8600000000000001</c:v>
                </c:pt>
                <c:pt idx="1">
                  <c:v>0.8600000000000001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609-4291-B81B-0AF6A08680FB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3'!$M$12:$M$13</c:f>
              <c:numCache>
                <c:formatCode>General</c:formatCode>
                <c:ptCount val="2"/>
                <c:pt idx="0">
                  <c:v>30.3</c:v>
                </c:pt>
                <c:pt idx="1">
                  <c:v>31.7</c:v>
                </c:pt>
              </c:numCache>
            </c:numRef>
          </c:xVal>
          <c:yVal>
            <c:numRef>
              <c:f>('Задание 3'!$N$12,'Задание 3'!$N$12)</c:f>
              <c:numCache>
                <c:formatCode>General</c:formatCode>
                <c:ptCount val="2"/>
                <c:pt idx="0">
                  <c:v>0.66</c:v>
                </c:pt>
                <c:pt idx="1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609-4291-B81B-0AF6A08680FB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3'!$M$11:$M$12</c:f>
              <c:numCache>
                <c:formatCode>General</c:formatCode>
                <c:ptCount val="2"/>
                <c:pt idx="0">
                  <c:v>28.9</c:v>
                </c:pt>
                <c:pt idx="1">
                  <c:v>30.3</c:v>
                </c:pt>
              </c:numCache>
            </c:numRef>
          </c:xVal>
          <c:yVal>
            <c:numRef>
              <c:f>('Задание 3'!$N$11,'Задание 3'!$N$11)</c:f>
              <c:numCache>
                <c:formatCode>General</c:formatCode>
                <c:ptCount val="2"/>
                <c:pt idx="0">
                  <c:v>0.41000000000000003</c:v>
                </c:pt>
                <c:pt idx="1">
                  <c:v>0.41000000000000003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609-4291-B81B-0AF6A08680FB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3'!$M$10:$M$11</c:f>
              <c:numCache>
                <c:formatCode>General</c:formatCode>
                <c:ptCount val="2"/>
                <c:pt idx="0">
                  <c:v>27.5</c:v>
                </c:pt>
                <c:pt idx="1">
                  <c:v>28.9</c:v>
                </c:pt>
              </c:numCache>
            </c:numRef>
          </c:xVal>
          <c:yVal>
            <c:numRef>
              <c:f>('Задание 3'!$N$10,'Задание 3'!$N$10)</c:f>
              <c:numCache>
                <c:formatCode>General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609-4291-B81B-0AF6A08680FB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  <a:headEnd type="triangle"/>
            </a:ln>
            <a:effectLst/>
          </c:spPr>
          <c:marker>
            <c:symbol val="none"/>
          </c:marker>
          <c:xVal>
            <c:numRef>
              <c:f>'Задание 3'!$M$9:$M$10</c:f>
              <c:numCache>
                <c:formatCode>General</c:formatCode>
                <c:ptCount val="2"/>
                <c:pt idx="0">
                  <c:v>26.1</c:v>
                </c:pt>
                <c:pt idx="1">
                  <c:v>27.5</c:v>
                </c:pt>
              </c:numCache>
            </c:numRef>
          </c:xVal>
          <c:yVal>
            <c:numRef>
              <c:f>('Задание 3'!$N$9,'Задание 3'!$N$9)</c:f>
              <c:numCache>
                <c:formatCode>General</c:formatCode>
                <c:ptCount val="2"/>
                <c:pt idx="0">
                  <c:v>0.06</c:v>
                </c:pt>
                <c:pt idx="1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609-4291-B81B-0AF6A08680FB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('Задание 3'!$L$9,'Задание 3'!$M$9)</c:f>
              <c:numCache>
                <c:formatCode>General</c:formatCode>
                <c:ptCount val="2"/>
                <c:pt idx="0">
                  <c:v>25.4</c:v>
                </c:pt>
                <c:pt idx="1">
                  <c:v>26.1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7609-4291-B81B-0AF6A08680FB}"/>
            </c:ext>
          </c:extLst>
        </c:ser>
        <c:ser>
          <c:idx val="9"/>
          <c:order val="9"/>
          <c:spPr>
            <a:ln w="19050" cap="rnd">
              <a:solidFill>
                <a:srgbClr val="D955C9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3'!$L$9:$L$17</c:f>
              <c:numCache>
                <c:formatCode>General</c:formatCode>
                <c:ptCount val="9"/>
                <c:pt idx="0">
                  <c:v>25.4</c:v>
                </c:pt>
                <c:pt idx="1">
                  <c:v>26.8</c:v>
                </c:pt>
                <c:pt idx="2">
                  <c:v>28.2</c:v>
                </c:pt>
                <c:pt idx="3">
                  <c:v>29.6</c:v>
                </c:pt>
                <c:pt idx="4">
                  <c:v>31</c:v>
                </c:pt>
                <c:pt idx="5">
                  <c:v>32.4</c:v>
                </c:pt>
                <c:pt idx="6">
                  <c:v>33.799999999999997</c:v>
                </c:pt>
                <c:pt idx="7">
                  <c:v>35.200000000000003</c:v>
                </c:pt>
                <c:pt idx="8">
                  <c:v>36.6</c:v>
                </c:pt>
              </c:numCache>
            </c:numRef>
          </c:xVal>
          <c:yVal>
            <c:numRef>
              <c:f>('Задание 3'!$N$7,'Задание 3'!$N$9:$N$16)</c:f>
              <c:numCache>
                <c:formatCode>General</c:formatCode>
                <c:ptCount val="9"/>
                <c:pt idx="0">
                  <c:v>0</c:v>
                </c:pt>
                <c:pt idx="1">
                  <c:v>0.06</c:v>
                </c:pt>
                <c:pt idx="2">
                  <c:v>0.19</c:v>
                </c:pt>
                <c:pt idx="3">
                  <c:v>0.41000000000000003</c:v>
                </c:pt>
                <c:pt idx="4">
                  <c:v>0.66</c:v>
                </c:pt>
                <c:pt idx="5">
                  <c:v>0.8600000000000001</c:v>
                </c:pt>
                <c:pt idx="6">
                  <c:v>0.95000000000000007</c:v>
                </c:pt>
                <c:pt idx="7">
                  <c:v>0.97000000000000008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7609-4291-B81B-0AF6A086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74328"/>
        <c:axId val="578468752"/>
      </c:scatterChart>
      <c:valAx>
        <c:axId val="578474328"/>
        <c:scaling>
          <c:orientation val="minMax"/>
          <c:max val="36.6"/>
          <c:min val="25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68752"/>
        <c:crosses val="autoZero"/>
        <c:crossBetween val="midCat"/>
        <c:majorUnit val="1.4"/>
      </c:valAx>
      <c:valAx>
        <c:axId val="57846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Накопленные частоты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47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5.png"/><Relationship Id="rId7" Type="http://schemas.openxmlformats.org/officeDocument/2006/relationships/image" Target="../media/image8.png"/><Relationship Id="rId2" Type="http://schemas.openxmlformats.org/officeDocument/2006/relationships/chart" Target="../charts/chart3.xml"/><Relationship Id="rId1" Type="http://schemas.openxmlformats.org/officeDocument/2006/relationships/image" Target="../media/image4.tmp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11.tmp"/><Relationship Id="rId7" Type="http://schemas.openxmlformats.org/officeDocument/2006/relationships/image" Target="../media/image7.png"/><Relationship Id="rId2" Type="http://schemas.openxmlformats.org/officeDocument/2006/relationships/image" Target="../media/image10.tmp"/><Relationship Id="rId1" Type="http://schemas.openxmlformats.org/officeDocument/2006/relationships/image" Target="../media/image9.tmp"/><Relationship Id="rId6" Type="http://schemas.openxmlformats.org/officeDocument/2006/relationships/image" Target="../media/image6.png"/><Relationship Id="rId5" Type="http://schemas.openxmlformats.org/officeDocument/2006/relationships/chart" Target="../charts/chart5.xml"/><Relationship Id="rId10" Type="http://schemas.openxmlformats.org/officeDocument/2006/relationships/image" Target="../media/image13.tmp"/><Relationship Id="rId4" Type="http://schemas.openxmlformats.org/officeDocument/2006/relationships/image" Target="../media/image12.tmp"/><Relationship Id="rId9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45720</xdr:rowOff>
    </xdr:from>
    <xdr:to>
      <xdr:col>7</xdr:col>
      <xdr:colOff>770160</xdr:colOff>
      <xdr:row>9</xdr:row>
      <xdr:rowOff>167746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94360"/>
          <a:ext cx="6226080" cy="1219306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251460</xdr:colOff>
      <xdr:row>1</xdr:row>
      <xdr:rowOff>7620</xdr:rowOff>
    </xdr:from>
    <xdr:to>
      <xdr:col>18</xdr:col>
      <xdr:colOff>114855</xdr:colOff>
      <xdr:row>25</xdr:row>
      <xdr:rowOff>30883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7040" y="190500"/>
          <a:ext cx="6401355" cy="4656223"/>
        </a:xfrm>
        <a:prstGeom prst="rect">
          <a:avLst/>
        </a:prstGeom>
      </xdr:spPr>
    </xdr:pic>
    <xdr:clientData/>
  </xdr:twoCellAnchor>
  <xdr:twoCellAnchor editAs="oneCell">
    <xdr:from>
      <xdr:col>6</xdr:col>
      <xdr:colOff>160020</xdr:colOff>
      <xdr:row>26</xdr:row>
      <xdr:rowOff>91440</xdr:rowOff>
    </xdr:from>
    <xdr:to>
      <xdr:col>6</xdr:col>
      <xdr:colOff>781866</xdr:colOff>
      <xdr:row>28</xdr:row>
      <xdr:rowOff>91440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6674"/>
        <a:stretch/>
      </xdr:blipFill>
      <xdr:spPr>
        <a:xfrm>
          <a:off x="4709160" y="5090160"/>
          <a:ext cx="621846" cy="36576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30</xdr:row>
      <xdr:rowOff>41910</xdr:rowOff>
    </xdr:from>
    <xdr:to>
      <xdr:col>6</xdr:col>
      <xdr:colOff>167640</xdr:colOff>
      <xdr:row>45</xdr:row>
      <xdr:rowOff>41910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</xdr:col>
      <xdr:colOff>830580</xdr:colOff>
      <xdr:row>29</xdr:row>
      <xdr:rowOff>60960</xdr:rowOff>
    </xdr:from>
    <xdr:ext cx="1957523" cy="191501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6362700" y="5608320"/>
              <a:ext cx="1957523" cy="191501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0, при х</m:t>
                            </m:r>
                            <m:r>
                              <a:rPr lang="ru-RU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≤7818</m:t>
                            </m:r>
                          </m:e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  <m:r>
                              <a:rPr lang="ru-RU" b="0" i="1">
                                <a:latin typeface="Cambria Math" panose="02040503050406030204" pitchFamily="18" charset="0"/>
                              </a:rPr>
                              <m:t>, 0769, при 7818</m:t>
                            </m:r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&lt;х≤7959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 1538, при 7959&lt;х≤8240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 3077, при 8240&lt;х≤8285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0,3846, при 8258&lt;х≤8333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0,5385, при 8333&lt;х≤8500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0,6154, при 8500</m:t>
                            </m:r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&lt;х≤8647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0,6923, при 8647&lt;х≤8958</m:t>
                            </m:r>
                          </m:e>
                          <m:e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0,7692, при 8958&lt;х≤9032</m:t>
                            </m:r>
                          </m:e>
                          <m:e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0,8462, при 9032&lt;х≤9230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1, при х&gt;9230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6362700" y="5608320"/>
              <a:ext cx="1957523" cy="1915011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█(0, при х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≤7818@0</a:t>
              </a:r>
              <a:r>
                <a:rPr lang="ru-RU" b="0" i="0">
                  <a:latin typeface="Cambria Math" panose="02040503050406030204" pitchFamily="18" charset="0"/>
                </a:rPr>
                <a:t>, 0769, при 7818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&lt;х≤7959@0, 1538, при 7959&lt;х≤8240@0, 3077, при 8240&lt;х≤8285@0,3846, при 8258&lt;х≤8333@0,5385, при 8333&lt;х≤8500@0,6154, при 8500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&lt;х≤8647@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0,6923, при 8647&lt;х≤8958@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0,7692, при 8958&lt;х≤9032@0,8462, при 9032&lt;х≤9230@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1, при х&gt;9230)┤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121920</xdr:colOff>
      <xdr:row>45</xdr:row>
      <xdr:rowOff>140970</xdr:rowOff>
    </xdr:from>
    <xdr:to>
      <xdr:col>6</xdr:col>
      <xdr:colOff>861060</xdr:colOff>
      <xdr:row>61</xdr:row>
      <xdr:rowOff>121920</xdr:rowOff>
    </xdr:to>
    <xdr:graphicFrame macro="">
      <xdr:nvGraphicFramePr>
        <xdr:cNvPr id="14" name="Диаграмма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99060</xdr:colOff>
      <xdr:row>1</xdr:row>
      <xdr:rowOff>30480</xdr:rowOff>
    </xdr:from>
    <xdr:to>
      <xdr:col>19</xdr:col>
      <xdr:colOff>312967</xdr:colOff>
      <xdr:row>28</xdr:row>
      <xdr:rowOff>99527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5460" y="213360"/>
          <a:ext cx="6309907" cy="5387807"/>
        </a:xfrm>
        <a:prstGeom prst="rect">
          <a:avLst/>
        </a:prstGeom>
      </xdr:spPr>
    </xdr:pic>
    <xdr:clientData/>
  </xdr:twoCellAnchor>
  <xdr:twoCellAnchor>
    <xdr:from>
      <xdr:col>4</xdr:col>
      <xdr:colOff>236220</xdr:colOff>
      <xdr:row>29</xdr:row>
      <xdr:rowOff>114300</xdr:rowOff>
    </xdr:from>
    <xdr:to>
      <xdr:col>11</xdr:col>
      <xdr:colOff>541020</xdr:colOff>
      <xdr:row>44</xdr:row>
      <xdr:rowOff>114300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6</xdr:col>
      <xdr:colOff>312420</xdr:colOff>
      <xdr:row>19</xdr:row>
      <xdr:rowOff>45720</xdr:rowOff>
    </xdr:from>
    <xdr:ext cx="1488934" cy="137845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4762500" y="3886200"/>
              <a:ext cx="1488934" cy="137845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0, при х</m:t>
                            </m:r>
                            <m:r>
                              <a:rPr lang="ru-RU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≤0</m:t>
                            </m:r>
                          </m:e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  <m:r>
                              <a:rPr lang="ru-RU" b="0" i="1">
                                <a:latin typeface="Cambria Math" panose="02040503050406030204" pitchFamily="18" charset="0"/>
                              </a:rPr>
                              <m:t>, 08, при 0</m:t>
                            </m:r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&lt;х≤1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 1533, при 1&lt;х≤2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 4067, при 2&lt;х≤3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0,66, при 3&lt;х≤4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0,86, при 4&lt;х≤5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0,94, при 5</m:t>
                            </m:r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&lt;х≤6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1, при х&gt;6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4762500" y="3886200"/>
              <a:ext cx="1488934" cy="137845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█(0, при х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≤0@0</a:t>
              </a:r>
              <a:r>
                <a:rPr lang="ru-RU" b="0" i="0">
                  <a:latin typeface="Cambria Math" panose="02040503050406030204" pitchFamily="18" charset="0"/>
                </a:rPr>
                <a:t>, 08, при 0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&lt;х≤1@0, 1533, при 1&lt;х≤2@0, 4067, при 2&lt;х≤3@0,66, при 3&lt;х≤4@0,86, при 4&lt;х≤5@0,94, при 5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&lt;х≤6@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1, при х&gt;6)┤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5</xdr:col>
      <xdr:colOff>358140</xdr:colOff>
      <xdr:row>46</xdr:row>
      <xdr:rowOff>45720</xdr:rowOff>
    </xdr:from>
    <xdr:to>
      <xdr:col>6</xdr:col>
      <xdr:colOff>533400</xdr:colOff>
      <xdr:row>48</xdr:row>
      <xdr:rowOff>152400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FE380EE9-6887-6FD4-5C45-A9CBEAC7E5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29"/>
        <a:stretch/>
      </xdr:blipFill>
      <xdr:spPr bwMode="auto">
        <a:xfrm>
          <a:off x="4198620" y="8839200"/>
          <a:ext cx="830580" cy="47244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83820</xdr:colOff>
      <xdr:row>29</xdr:row>
      <xdr:rowOff>106680</xdr:rowOff>
    </xdr:from>
    <xdr:to>
      <xdr:col>19</xdr:col>
      <xdr:colOff>388620</xdr:colOff>
      <xdr:row>44</xdr:row>
      <xdr:rowOff>106680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281939</xdr:colOff>
      <xdr:row>51</xdr:row>
      <xdr:rowOff>53340</xdr:rowOff>
    </xdr:from>
    <xdr:to>
      <xdr:col>8</xdr:col>
      <xdr:colOff>198120</xdr:colOff>
      <xdr:row>54</xdr:row>
      <xdr:rowOff>129540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D9777B6-18C8-4494-FE6F-A68518AC69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05" t="10101" r="2029" b="7071"/>
        <a:stretch/>
      </xdr:blipFill>
      <xdr:spPr bwMode="auto">
        <a:xfrm>
          <a:off x="4122419" y="9761220"/>
          <a:ext cx="2407921" cy="62484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22860</xdr:colOff>
      <xdr:row>66</xdr:row>
      <xdr:rowOff>76201</xdr:rowOff>
    </xdr:from>
    <xdr:to>
      <xdr:col>5</xdr:col>
      <xdr:colOff>632460</xdr:colOff>
      <xdr:row>67</xdr:row>
      <xdr:rowOff>114301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E6EE855-1B62-CE4F-EFFE-9F0A8C2259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1" t="11177" r="6742" b="13483"/>
        <a:stretch/>
      </xdr:blipFill>
      <xdr:spPr bwMode="auto">
        <a:xfrm>
          <a:off x="3863340" y="12550141"/>
          <a:ext cx="609600" cy="22098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220980</xdr:colOff>
      <xdr:row>70</xdr:row>
      <xdr:rowOff>83821</xdr:rowOff>
    </xdr:from>
    <xdr:to>
      <xdr:col>6</xdr:col>
      <xdr:colOff>535214</xdr:colOff>
      <xdr:row>72</xdr:row>
      <xdr:rowOff>99061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2085DAA-7C83-9A4C-E0DB-26090EA484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04" b="7137"/>
        <a:stretch/>
      </xdr:blipFill>
      <xdr:spPr bwMode="auto">
        <a:xfrm>
          <a:off x="4061460" y="13289281"/>
          <a:ext cx="969554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167640</xdr:colOff>
      <xdr:row>4</xdr:row>
      <xdr:rowOff>76200</xdr:rowOff>
    </xdr:from>
    <xdr:to>
      <xdr:col>6</xdr:col>
      <xdr:colOff>789486</xdr:colOff>
      <xdr:row>6</xdr:row>
      <xdr:rowOff>76200</xdr:rowOff>
    </xdr:to>
    <xdr:pic>
      <xdr:nvPicPr>
        <xdr:cNvPr id="15" name="Рисунок 14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b="16674"/>
        <a:stretch/>
      </xdr:blipFill>
      <xdr:spPr>
        <a:xfrm>
          <a:off x="4663440" y="807720"/>
          <a:ext cx="621846" cy="3657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83820</xdr:colOff>
      <xdr:row>0</xdr:row>
      <xdr:rowOff>0</xdr:rowOff>
    </xdr:from>
    <xdr:to>
      <xdr:col>23</xdr:col>
      <xdr:colOff>526314</xdr:colOff>
      <xdr:row>19</xdr:row>
      <xdr:rowOff>7976</xdr:rowOff>
    </xdr:to>
    <xdr:pic>
      <xdr:nvPicPr>
        <xdr:cNvPr id="2" name="Рисунок 1" descr="Вырезка экрана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1760" y="0"/>
          <a:ext cx="6165114" cy="3924656"/>
        </a:xfrm>
        <a:prstGeom prst="rect">
          <a:avLst/>
        </a:prstGeom>
      </xdr:spPr>
    </xdr:pic>
    <xdr:clientData/>
  </xdr:twoCellAnchor>
  <xdr:twoCellAnchor editAs="oneCell">
    <xdr:from>
      <xdr:col>14</xdr:col>
      <xdr:colOff>137160</xdr:colOff>
      <xdr:row>19</xdr:row>
      <xdr:rowOff>22860</xdr:rowOff>
    </xdr:from>
    <xdr:to>
      <xdr:col>23</xdr:col>
      <xdr:colOff>503448</xdr:colOff>
      <xdr:row>31</xdr:row>
      <xdr:rowOff>188</xdr:rowOff>
    </xdr:to>
    <xdr:pic>
      <xdr:nvPicPr>
        <xdr:cNvPr id="3" name="Рисунок 2" descr="Вырезка экрана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5100" y="3939540"/>
          <a:ext cx="6088908" cy="217188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2</xdr:row>
      <xdr:rowOff>129540</xdr:rowOff>
    </xdr:from>
    <xdr:to>
      <xdr:col>6</xdr:col>
      <xdr:colOff>929641</xdr:colOff>
      <xdr:row>4</xdr:row>
      <xdr:rowOff>106710</xdr:rowOff>
    </xdr:to>
    <xdr:pic>
      <xdr:nvPicPr>
        <xdr:cNvPr id="5" name="Рисунок 4" descr="Вырезка экрана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1" y="495300"/>
          <a:ext cx="1501140" cy="342930"/>
        </a:xfrm>
        <a:prstGeom prst="rect">
          <a:avLst/>
        </a:prstGeom>
      </xdr:spPr>
    </xdr:pic>
    <xdr:clientData/>
  </xdr:twoCellAnchor>
  <xdr:twoCellAnchor editAs="oneCell">
    <xdr:from>
      <xdr:col>9</xdr:col>
      <xdr:colOff>182880</xdr:colOff>
      <xdr:row>2</xdr:row>
      <xdr:rowOff>71822</xdr:rowOff>
    </xdr:from>
    <xdr:to>
      <xdr:col>10</xdr:col>
      <xdr:colOff>533400</xdr:colOff>
      <xdr:row>4</xdr:row>
      <xdr:rowOff>152443</xdr:rowOff>
    </xdr:to>
    <xdr:pic>
      <xdr:nvPicPr>
        <xdr:cNvPr id="7" name="Рисунок 6" descr="Вырезка экрана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00"/>
        <a:stretch/>
      </xdr:blipFill>
      <xdr:spPr>
        <a:xfrm>
          <a:off x="6667500" y="437582"/>
          <a:ext cx="1082040" cy="446381"/>
        </a:xfrm>
        <a:prstGeom prst="rect">
          <a:avLst/>
        </a:prstGeom>
      </xdr:spPr>
    </xdr:pic>
    <xdr:clientData/>
  </xdr:twoCellAnchor>
  <xdr:twoCellAnchor>
    <xdr:from>
      <xdr:col>7</xdr:col>
      <xdr:colOff>160020</xdr:colOff>
      <xdr:row>17</xdr:row>
      <xdr:rowOff>102870</xdr:rowOff>
    </xdr:from>
    <xdr:to>
      <xdr:col>14</xdr:col>
      <xdr:colOff>45720</xdr:colOff>
      <xdr:row>32</xdr:row>
      <xdr:rowOff>102870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8</xdr:col>
      <xdr:colOff>91440</xdr:colOff>
      <xdr:row>36</xdr:row>
      <xdr:rowOff>45720</xdr:rowOff>
    </xdr:from>
    <xdr:ext cx="1702966" cy="155157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5768340" y="6995160"/>
              <a:ext cx="1702966" cy="155157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0, при х</m:t>
                            </m:r>
                            <m:r>
                              <a:rPr lang="ru-RU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≤26,1</m:t>
                            </m:r>
                          </m:e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  <m:r>
                              <a:rPr lang="ru-RU" b="0" i="1">
                                <a:latin typeface="Cambria Math" panose="02040503050406030204" pitchFamily="18" charset="0"/>
                              </a:rPr>
                              <m:t>, 06, при 26,1</m:t>
                            </m:r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&lt;х≤27,5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 19, при 27,5&lt;х≤28,9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 41, при 28,9&lt;х≤30,3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0,66, при 30,3&lt;х≤31,7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0,86, при 31,7&lt;х≤33,1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0,95, при 33,1</m:t>
                            </m:r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&lt;х≤34,5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0,97, при 34,5&lt;х≤35,9</m:t>
                            </m:r>
                          </m:e>
                          <m:e>
                            <m:r>
                              <a:rPr lang="ru-RU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1, при х&gt;35,9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5768340" y="6995160"/>
              <a:ext cx="1702966" cy="155157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latin typeface="Cambria Math" panose="02040503050406030204" pitchFamily="18" charset="0"/>
                </a:rPr>
                <a:t>{</a:t>
              </a:r>
              <a:r>
                <a:rPr lang="ru-RU" sz="1100" b="0" i="0">
                  <a:latin typeface="Cambria Math" panose="02040503050406030204" pitchFamily="18" charset="0"/>
                </a:rPr>
                <a:t>█(0, при х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≤26,1@0</a:t>
              </a:r>
              <a:r>
                <a:rPr lang="ru-RU" b="0" i="0">
                  <a:latin typeface="Cambria Math" panose="02040503050406030204" pitchFamily="18" charset="0"/>
                </a:rPr>
                <a:t>, 06, при 26,1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&lt;х≤27,5@0, 19, при 27,5&lt;х≤28,9@0, 41, при 28,9&lt;х≤30,3@0,66, при 30,3&lt;х≤31,7@0,86, при 31,7&lt;х≤33,1@0,95, при 33,1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&lt;х≤34,5@</a:t>
              </a:r>
              <a:r>
                <a:rPr lang="ru-RU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0,97, при 34,5&lt;х≤35,9@1, при х&gt;35,9)┤</a:t>
              </a:r>
              <a:endParaRPr lang="ru-RU" sz="1100"/>
            </a:p>
          </xdr:txBody>
        </xdr:sp>
      </mc:Fallback>
    </mc:AlternateContent>
    <xdr:clientData/>
  </xdr:oneCellAnchor>
  <xdr:twoCellAnchor editAs="oneCell">
    <xdr:from>
      <xdr:col>7</xdr:col>
      <xdr:colOff>281939</xdr:colOff>
      <xdr:row>55</xdr:row>
      <xdr:rowOff>53340</xdr:rowOff>
    </xdr:from>
    <xdr:to>
      <xdr:col>10</xdr:col>
      <xdr:colOff>495300</xdr:colOff>
      <xdr:row>58</xdr:row>
      <xdr:rowOff>106680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D9777B6-18C8-4494-FE6F-A68518AC69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05" t="10101" r="2029" b="7071"/>
        <a:stretch/>
      </xdr:blipFill>
      <xdr:spPr bwMode="auto">
        <a:xfrm>
          <a:off x="4122419" y="9761220"/>
          <a:ext cx="2407921" cy="62484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22860</xdr:colOff>
      <xdr:row>63</xdr:row>
      <xdr:rowOff>76201</xdr:rowOff>
    </xdr:from>
    <xdr:to>
      <xdr:col>8</xdr:col>
      <xdr:colOff>632460</xdr:colOff>
      <xdr:row>64</xdr:row>
      <xdr:rowOff>114301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E6EE855-1B62-CE4F-EFFE-9F0A8C2259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1" t="11177" r="6742" b="13483"/>
        <a:stretch/>
      </xdr:blipFill>
      <xdr:spPr bwMode="auto">
        <a:xfrm>
          <a:off x="3863340" y="12550141"/>
          <a:ext cx="609600" cy="22098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220980</xdr:colOff>
      <xdr:row>69</xdr:row>
      <xdr:rowOff>83821</xdr:rowOff>
    </xdr:from>
    <xdr:to>
      <xdr:col>8</xdr:col>
      <xdr:colOff>535214</xdr:colOff>
      <xdr:row>71</xdr:row>
      <xdr:rowOff>99061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22085DAA-7C83-9A4C-E0DB-26090EA484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04" b="7137"/>
        <a:stretch/>
      </xdr:blipFill>
      <xdr:spPr bwMode="auto">
        <a:xfrm>
          <a:off x="4061460" y="13289281"/>
          <a:ext cx="969554" cy="381000"/>
        </a:xfrm>
        <a:prstGeom prst="rect">
          <a:avLst/>
        </a:prstGeom>
        <a:noFill/>
      </xdr:spPr>
    </xdr:pic>
    <xdr:clientData/>
  </xdr:twoCellAnchor>
  <xdr:twoCellAnchor>
    <xdr:from>
      <xdr:col>13</xdr:col>
      <xdr:colOff>601980</xdr:colOff>
      <xdr:row>32</xdr:row>
      <xdr:rowOff>22860</xdr:rowOff>
    </xdr:from>
    <xdr:to>
      <xdr:col>21</xdr:col>
      <xdr:colOff>182880</xdr:colOff>
      <xdr:row>51</xdr:row>
      <xdr:rowOff>175260</xdr:rowOff>
    </xdr:to>
    <xdr:graphicFrame macro="">
      <xdr:nvGraphicFramePr>
        <xdr:cNvPr id="14" name="Диаграмма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7</xdr:col>
      <xdr:colOff>304801</xdr:colOff>
      <xdr:row>50</xdr:row>
      <xdr:rowOff>15240</xdr:rowOff>
    </xdr:from>
    <xdr:to>
      <xdr:col>8</xdr:col>
      <xdr:colOff>548641</xdr:colOff>
      <xdr:row>52</xdr:row>
      <xdr:rowOff>143463</xdr:rowOff>
    </xdr:to>
    <xdr:pic>
      <xdr:nvPicPr>
        <xdr:cNvPr id="4" name="Рисунок 3" descr="Вырезка экрана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6381" y="9601200"/>
          <a:ext cx="899160" cy="4939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33</xdr:row>
      <xdr:rowOff>205740</xdr:rowOff>
    </xdr:from>
    <xdr:to>
      <xdr:col>7</xdr:col>
      <xdr:colOff>91440</xdr:colOff>
      <xdr:row>33</xdr:row>
      <xdr:rowOff>594360</xdr:rowOff>
    </xdr:to>
    <xdr:pic>
      <xdr:nvPicPr>
        <xdr:cNvPr id="3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260" y="8747760"/>
          <a:ext cx="75438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I43" sqref="I43"/>
    </sheetView>
  </sheetViews>
  <sheetFormatPr defaultRowHeight="14.4" x14ac:dyDescent="0.3"/>
  <cols>
    <col min="2" max="2" width="14.88671875" customWidth="1"/>
    <col min="4" max="4" width="14.6640625" customWidth="1"/>
    <col min="6" max="6" width="10.109375" bestFit="1" customWidth="1"/>
    <col min="7" max="7" width="14.33203125" customWidth="1"/>
    <col min="8" max="8" width="14.77734375" customWidth="1"/>
    <col min="14" max="14" width="15.33203125" customWidth="1"/>
  </cols>
  <sheetData>
    <row r="1" spans="1:8" x14ac:dyDescent="0.3">
      <c r="A1" s="17" t="s">
        <v>0</v>
      </c>
      <c r="B1" s="17"/>
      <c r="C1" s="17"/>
      <c r="D1" s="17"/>
      <c r="F1" s="18">
        <v>45029</v>
      </c>
      <c r="G1" s="18"/>
    </row>
    <row r="2" spans="1:8" x14ac:dyDescent="0.3">
      <c r="A2" s="17" t="s">
        <v>1</v>
      </c>
      <c r="B2" s="17"/>
      <c r="C2" s="17"/>
      <c r="D2" s="17"/>
    </row>
    <row r="3" spans="1:8" x14ac:dyDescent="0.3">
      <c r="A3" s="17" t="s">
        <v>2</v>
      </c>
      <c r="B3" s="17"/>
      <c r="C3" s="17"/>
      <c r="D3" s="17"/>
    </row>
    <row r="12" spans="1:8" x14ac:dyDescent="0.3">
      <c r="E12" s="76">
        <v>7718</v>
      </c>
      <c r="F12" s="76">
        <v>9330</v>
      </c>
    </row>
    <row r="13" spans="1:8" x14ac:dyDescent="0.3">
      <c r="E13" s="50" t="s">
        <v>4</v>
      </c>
      <c r="F13" s="50"/>
      <c r="G13" s="50"/>
      <c r="H13" s="76">
        <v>0</v>
      </c>
    </row>
    <row r="14" spans="1:8" ht="33.6" customHeight="1" x14ac:dyDescent="0.3">
      <c r="A14" s="4"/>
      <c r="B14" s="5"/>
      <c r="D14" s="40" t="s">
        <v>5</v>
      </c>
      <c r="E14" s="51" t="s">
        <v>6</v>
      </c>
      <c r="F14" s="51"/>
      <c r="G14" s="40" t="s">
        <v>10</v>
      </c>
      <c r="H14" s="40" t="s">
        <v>11</v>
      </c>
    </row>
    <row r="15" spans="1:8" x14ac:dyDescent="0.3">
      <c r="A15" s="42"/>
      <c r="B15" s="43" t="s">
        <v>3</v>
      </c>
      <c r="D15" s="42"/>
      <c r="E15" s="43" t="s">
        <v>7</v>
      </c>
      <c r="F15" s="43" t="s">
        <v>8</v>
      </c>
      <c r="G15" s="52" t="s">
        <v>38</v>
      </c>
      <c r="H15" s="42"/>
    </row>
    <row r="16" spans="1:8" x14ac:dyDescent="0.3">
      <c r="A16" s="1">
        <v>1</v>
      </c>
      <c r="B16" s="1">
        <v>8240</v>
      </c>
      <c r="D16" s="1">
        <v>7818</v>
      </c>
      <c r="E16" s="1">
        <v>7818</v>
      </c>
      <c r="F16" s="1">
        <f t="array" ref="F16:F25">FREQUENCY(D16:D28,E16:E25)</f>
        <v>1</v>
      </c>
      <c r="G16" s="1">
        <f>F16/$B$29</f>
        <v>7.6923076923076927E-2</v>
      </c>
      <c r="H16" s="1">
        <f>G16</f>
        <v>7.6923076923076927E-2</v>
      </c>
    </row>
    <row r="17" spans="1:11" x14ac:dyDescent="0.3">
      <c r="A17" s="1">
        <v>2</v>
      </c>
      <c r="B17" s="1">
        <v>8958</v>
      </c>
      <c r="D17" s="1">
        <v>7959</v>
      </c>
      <c r="E17" s="1">
        <v>7959</v>
      </c>
      <c r="F17" s="1">
        <v>1</v>
      </c>
      <c r="G17" s="1">
        <f t="shared" ref="G17:G25" si="0">F17/$B$29</f>
        <v>7.6923076923076927E-2</v>
      </c>
      <c r="H17" s="1">
        <f>H16+G17</f>
        <v>0.15384615384615385</v>
      </c>
    </row>
    <row r="18" spans="1:11" x14ac:dyDescent="0.3">
      <c r="A18" s="1">
        <v>3</v>
      </c>
      <c r="B18" s="1">
        <v>9230</v>
      </c>
      <c r="D18" s="1">
        <v>8240</v>
      </c>
      <c r="E18" s="1">
        <v>8240</v>
      </c>
      <c r="F18" s="1">
        <v>2</v>
      </c>
      <c r="G18" s="1">
        <f t="shared" si="0"/>
        <v>0.15384615384615385</v>
      </c>
      <c r="H18" s="1">
        <f t="shared" ref="H18:H25" si="1">H17+G18</f>
        <v>0.30769230769230771</v>
      </c>
    </row>
    <row r="19" spans="1:11" x14ac:dyDescent="0.3">
      <c r="A19" s="1">
        <v>4</v>
      </c>
      <c r="B19" s="1">
        <v>7818</v>
      </c>
      <c r="D19" s="1">
        <v>8240</v>
      </c>
      <c r="E19" s="1">
        <v>8285</v>
      </c>
      <c r="F19" s="1">
        <v>1</v>
      </c>
      <c r="G19" s="1">
        <f t="shared" si="0"/>
        <v>7.6923076923076927E-2</v>
      </c>
      <c r="H19" s="1">
        <f t="shared" si="1"/>
        <v>0.38461538461538464</v>
      </c>
    </row>
    <row r="20" spans="1:11" x14ac:dyDescent="0.3">
      <c r="A20" s="1">
        <v>5</v>
      </c>
      <c r="B20" s="1">
        <v>8333</v>
      </c>
      <c r="D20" s="1">
        <v>8285</v>
      </c>
      <c r="E20" s="1">
        <v>8333</v>
      </c>
      <c r="F20" s="1">
        <v>2</v>
      </c>
      <c r="G20" s="1">
        <f t="shared" si="0"/>
        <v>0.15384615384615385</v>
      </c>
      <c r="H20" s="1">
        <f t="shared" si="1"/>
        <v>0.53846153846153855</v>
      </c>
    </row>
    <row r="21" spans="1:11" x14ac:dyDescent="0.3">
      <c r="A21" s="1">
        <v>6</v>
      </c>
      <c r="B21" s="1">
        <v>8500</v>
      </c>
      <c r="D21" s="1">
        <v>8333</v>
      </c>
      <c r="E21" s="1">
        <v>8500</v>
      </c>
      <c r="F21" s="1">
        <v>1</v>
      </c>
      <c r="G21" s="1">
        <f t="shared" si="0"/>
        <v>7.6923076923076927E-2</v>
      </c>
      <c r="H21" s="1">
        <f t="shared" si="1"/>
        <v>0.61538461538461542</v>
      </c>
    </row>
    <row r="22" spans="1:11" x14ac:dyDescent="0.3">
      <c r="A22" s="1">
        <v>7</v>
      </c>
      <c r="B22" s="1">
        <v>8647</v>
      </c>
      <c r="D22" s="1">
        <v>8333</v>
      </c>
      <c r="E22" s="1">
        <v>8647</v>
      </c>
      <c r="F22" s="1">
        <v>1</v>
      </c>
      <c r="G22" s="1">
        <f t="shared" si="0"/>
        <v>7.6923076923076927E-2</v>
      </c>
      <c r="H22" s="1">
        <f t="shared" si="1"/>
        <v>0.69230769230769229</v>
      </c>
    </row>
    <row r="23" spans="1:11" x14ac:dyDescent="0.3">
      <c r="A23" s="1">
        <v>8</v>
      </c>
      <c r="B23" s="1">
        <v>8285</v>
      </c>
      <c r="D23" s="1">
        <v>8500</v>
      </c>
      <c r="E23" s="1">
        <v>8958</v>
      </c>
      <c r="F23" s="1">
        <v>1</v>
      </c>
      <c r="G23" s="1">
        <f t="shared" si="0"/>
        <v>7.6923076923076927E-2</v>
      </c>
      <c r="H23" s="1">
        <f t="shared" si="1"/>
        <v>0.76923076923076916</v>
      </c>
    </row>
    <row r="24" spans="1:11" x14ac:dyDescent="0.3">
      <c r="A24" s="1">
        <v>9</v>
      </c>
      <c r="B24" s="1">
        <v>9032</v>
      </c>
      <c r="D24" s="1">
        <v>8647</v>
      </c>
      <c r="E24" s="1">
        <v>9032</v>
      </c>
      <c r="F24" s="1">
        <v>1</v>
      </c>
      <c r="G24" s="1">
        <f t="shared" si="0"/>
        <v>7.6923076923076927E-2</v>
      </c>
      <c r="H24" s="1">
        <f t="shared" si="1"/>
        <v>0.84615384615384603</v>
      </c>
    </row>
    <row r="25" spans="1:11" x14ac:dyDescent="0.3">
      <c r="A25" s="1">
        <v>10</v>
      </c>
      <c r="B25" s="1">
        <v>7959</v>
      </c>
      <c r="D25" s="1">
        <v>8958</v>
      </c>
      <c r="E25" s="1">
        <v>9230</v>
      </c>
      <c r="F25" s="1">
        <v>2</v>
      </c>
      <c r="G25" s="1">
        <f t="shared" si="0"/>
        <v>0.15384615384615385</v>
      </c>
      <c r="H25" s="1">
        <f t="shared" si="1"/>
        <v>0.99999999999999989</v>
      </c>
    </row>
    <row r="26" spans="1:11" x14ac:dyDescent="0.3">
      <c r="A26" s="1">
        <v>11</v>
      </c>
      <c r="B26" s="1">
        <v>8240</v>
      </c>
      <c r="D26" s="1">
        <v>9032</v>
      </c>
      <c r="F26" s="3">
        <f>SUM(F16:F25)</f>
        <v>13</v>
      </c>
      <c r="G26" s="3">
        <f>SUM(G16:G25)</f>
        <v>0.99999999999999989</v>
      </c>
    </row>
    <row r="27" spans="1:11" x14ac:dyDescent="0.3">
      <c r="A27" s="1">
        <v>12</v>
      </c>
      <c r="B27" s="1">
        <v>9230</v>
      </c>
      <c r="D27" s="1">
        <v>9230</v>
      </c>
      <c r="G27" s="17"/>
    </row>
    <row r="28" spans="1:11" x14ac:dyDescent="0.3">
      <c r="A28" s="1">
        <v>13</v>
      </c>
      <c r="B28" s="1">
        <v>8333</v>
      </c>
      <c r="D28" s="1">
        <v>9230</v>
      </c>
      <c r="G28" s="17"/>
    </row>
    <row r="29" spans="1:11" x14ac:dyDescent="0.3">
      <c r="A29" s="2" t="s">
        <v>9</v>
      </c>
      <c r="B29" s="3">
        <f>COUNT(B16:B28)</f>
        <v>13</v>
      </c>
      <c r="G29" s="17"/>
      <c r="H29" s="89" t="s">
        <v>12</v>
      </c>
      <c r="I29" s="35"/>
      <c r="J29" s="35"/>
      <c r="K29" s="35"/>
    </row>
    <row r="30" spans="1:11" x14ac:dyDescent="0.3">
      <c r="H30" s="65" t="s">
        <v>66</v>
      </c>
      <c r="I30" s="66"/>
      <c r="J30" s="66"/>
      <c r="K30" s="67"/>
    </row>
    <row r="31" spans="1:11" x14ac:dyDescent="0.3">
      <c r="H31" s="68"/>
      <c r="I31" s="69"/>
      <c r="J31" s="69"/>
      <c r="K31" s="70"/>
    </row>
    <row r="32" spans="1:11" x14ac:dyDescent="0.3">
      <c r="H32" s="68"/>
      <c r="I32" s="69"/>
      <c r="J32" s="69"/>
      <c r="K32" s="70"/>
    </row>
    <row r="33" spans="8:11" x14ac:dyDescent="0.3">
      <c r="H33" s="68"/>
      <c r="I33" s="69"/>
      <c r="J33" s="69"/>
      <c r="K33" s="70"/>
    </row>
    <row r="34" spans="8:11" x14ac:dyDescent="0.3">
      <c r="H34" s="68"/>
      <c r="I34" s="69"/>
      <c r="J34" s="69"/>
      <c r="K34" s="70"/>
    </row>
    <row r="35" spans="8:11" x14ac:dyDescent="0.3">
      <c r="H35" s="68"/>
      <c r="I35" s="69"/>
      <c r="J35" s="69"/>
      <c r="K35" s="70"/>
    </row>
    <row r="36" spans="8:11" x14ac:dyDescent="0.3">
      <c r="H36" s="68"/>
      <c r="I36" s="69"/>
      <c r="J36" s="69"/>
      <c r="K36" s="70"/>
    </row>
    <row r="37" spans="8:11" x14ac:dyDescent="0.3">
      <c r="H37" s="68"/>
      <c r="I37" s="69"/>
      <c r="J37" s="69"/>
      <c r="K37" s="70"/>
    </row>
    <row r="38" spans="8:11" x14ac:dyDescent="0.3">
      <c r="H38" s="68"/>
      <c r="I38" s="69"/>
      <c r="J38" s="69"/>
      <c r="K38" s="70"/>
    </row>
    <row r="39" spans="8:11" x14ac:dyDescent="0.3">
      <c r="H39" s="68"/>
      <c r="I39" s="69"/>
      <c r="J39" s="69"/>
      <c r="K39" s="70"/>
    </row>
    <row r="40" spans="8:11" x14ac:dyDescent="0.3">
      <c r="H40" s="71"/>
      <c r="I40" s="72"/>
      <c r="J40" s="72"/>
      <c r="K40" s="73"/>
    </row>
  </sheetData>
  <sortState ref="D13:D25">
    <sortCondition ref="D13"/>
  </sortState>
  <mergeCells count="9">
    <mergeCell ref="H30:K40"/>
    <mergeCell ref="G27:G29"/>
    <mergeCell ref="H29:K29"/>
    <mergeCell ref="E13:G13"/>
    <mergeCell ref="A1:D1"/>
    <mergeCell ref="A2:D2"/>
    <mergeCell ref="F1:G1"/>
    <mergeCell ref="A3:D3"/>
    <mergeCell ref="E14:F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zoomScaleNormal="100" workbookViewId="0">
      <selection activeCell="C48" sqref="C48"/>
    </sheetView>
  </sheetViews>
  <sheetFormatPr defaultRowHeight="14.4" x14ac:dyDescent="0.3"/>
  <cols>
    <col min="2" max="2" width="15.33203125" customWidth="1"/>
    <col min="4" max="4" width="14" customWidth="1"/>
    <col min="6" max="6" width="9.5546875" customWidth="1"/>
    <col min="7" max="7" width="14.21875" customWidth="1"/>
    <col min="8" max="8" width="12.5546875" customWidth="1"/>
  </cols>
  <sheetData>
    <row r="1" spans="1:9" x14ac:dyDescent="0.3">
      <c r="A1" s="17" t="s">
        <v>0</v>
      </c>
      <c r="B1" s="17"/>
      <c r="C1" s="17"/>
      <c r="D1" s="17"/>
      <c r="F1" s="18">
        <v>45029</v>
      </c>
      <c r="G1" s="18"/>
    </row>
    <row r="2" spans="1:9" x14ac:dyDescent="0.3">
      <c r="A2" s="17" t="s">
        <v>1</v>
      </c>
      <c r="B2" s="17"/>
      <c r="C2" s="17"/>
      <c r="D2" s="17"/>
    </row>
    <row r="3" spans="1:9" x14ac:dyDescent="0.3">
      <c r="A3" s="17" t="s">
        <v>2</v>
      </c>
      <c r="B3" s="17"/>
      <c r="C3" s="17"/>
      <c r="D3" s="17"/>
    </row>
    <row r="5" spans="1:9" x14ac:dyDescent="0.3">
      <c r="G5" s="53"/>
    </row>
    <row r="6" spans="1:9" x14ac:dyDescent="0.3">
      <c r="G6" s="54"/>
    </row>
    <row r="7" spans="1:9" x14ac:dyDescent="0.3">
      <c r="G7" s="55"/>
    </row>
    <row r="8" spans="1:9" x14ac:dyDescent="0.3">
      <c r="E8" s="47" t="s">
        <v>4</v>
      </c>
      <c r="F8" s="48"/>
      <c r="G8" s="49"/>
    </row>
    <row r="9" spans="1:9" ht="43.2" x14ac:dyDescent="0.3">
      <c r="A9" s="4"/>
      <c r="B9" s="5"/>
      <c r="D9" s="40" t="s">
        <v>5</v>
      </c>
      <c r="E9" s="41" t="s">
        <v>6</v>
      </c>
      <c r="F9" s="41"/>
      <c r="G9" s="40" t="s">
        <v>10</v>
      </c>
      <c r="H9" s="40" t="s">
        <v>11</v>
      </c>
    </row>
    <row r="10" spans="1:9" ht="15.6" x14ac:dyDescent="0.35">
      <c r="A10" s="45"/>
      <c r="B10" s="46" t="s">
        <v>13</v>
      </c>
      <c r="D10" s="42"/>
      <c r="E10" s="43" t="s">
        <v>48</v>
      </c>
      <c r="F10" s="44" t="s">
        <v>50</v>
      </c>
      <c r="G10" s="44" t="s">
        <v>49</v>
      </c>
      <c r="H10" s="75">
        <v>0</v>
      </c>
      <c r="I10" s="76"/>
    </row>
    <row r="11" spans="1:9" x14ac:dyDescent="0.3">
      <c r="A11" s="1">
        <v>1</v>
      </c>
      <c r="B11" s="1">
        <v>4</v>
      </c>
      <c r="D11" s="1">
        <v>0</v>
      </c>
      <c r="E11" s="6">
        <v>0</v>
      </c>
      <c r="F11" s="1">
        <f t="array" ref="F11:F17">FREQUENCY(D11:D160,E11:E17)</f>
        <v>12</v>
      </c>
      <c r="G11" s="1">
        <f>F11/$F$18</f>
        <v>0.08</v>
      </c>
      <c r="H11" s="1">
        <f>G11</f>
        <v>0.08</v>
      </c>
    </row>
    <row r="12" spans="1:9" x14ac:dyDescent="0.3">
      <c r="A12" s="1">
        <v>2</v>
      </c>
      <c r="B12" s="1">
        <v>1</v>
      </c>
      <c r="D12" s="1">
        <v>0</v>
      </c>
      <c r="E12" s="6">
        <v>1</v>
      </c>
      <c r="F12" s="1">
        <v>11</v>
      </c>
      <c r="G12" s="1">
        <f t="shared" ref="G12:G17" si="0">F12/$F$18</f>
        <v>7.3333333333333334E-2</v>
      </c>
      <c r="H12" s="1">
        <f>H11+G12</f>
        <v>0.15333333333333332</v>
      </c>
    </row>
    <row r="13" spans="1:9" x14ac:dyDescent="0.3">
      <c r="A13" s="1">
        <v>3</v>
      </c>
      <c r="B13" s="1">
        <v>0</v>
      </c>
      <c r="D13" s="1">
        <v>0</v>
      </c>
      <c r="E13" s="6">
        <v>2</v>
      </c>
      <c r="F13" s="1">
        <v>38</v>
      </c>
      <c r="G13" s="1">
        <f t="shared" si="0"/>
        <v>0.25333333333333335</v>
      </c>
      <c r="H13" s="1">
        <f t="shared" ref="H13:H17" si="1">H12+G13</f>
        <v>0.40666666666666668</v>
      </c>
    </row>
    <row r="14" spans="1:9" x14ac:dyDescent="0.3">
      <c r="A14" s="1">
        <v>4</v>
      </c>
      <c r="B14" s="1">
        <v>2</v>
      </c>
      <c r="D14" s="1">
        <v>0</v>
      </c>
      <c r="E14" s="6">
        <v>3</v>
      </c>
      <c r="F14" s="1">
        <v>38</v>
      </c>
      <c r="G14" s="1">
        <f t="shared" si="0"/>
        <v>0.25333333333333335</v>
      </c>
      <c r="H14" s="1">
        <f t="shared" si="1"/>
        <v>0.66</v>
      </c>
    </row>
    <row r="15" spans="1:9" x14ac:dyDescent="0.3">
      <c r="A15" s="1">
        <v>5</v>
      </c>
      <c r="B15" s="1">
        <v>4</v>
      </c>
      <c r="D15" s="1">
        <v>0</v>
      </c>
      <c r="E15" s="6">
        <v>4</v>
      </c>
      <c r="F15" s="1">
        <v>30</v>
      </c>
      <c r="G15" s="1">
        <f t="shared" si="0"/>
        <v>0.2</v>
      </c>
      <c r="H15" s="1">
        <f t="shared" si="1"/>
        <v>0.8600000000000001</v>
      </c>
    </row>
    <row r="16" spans="1:9" x14ac:dyDescent="0.3">
      <c r="A16" s="1">
        <v>6</v>
      </c>
      <c r="B16" s="1">
        <v>3</v>
      </c>
      <c r="D16" s="1">
        <v>0</v>
      </c>
      <c r="E16" s="6">
        <v>5</v>
      </c>
      <c r="F16" s="1">
        <v>12</v>
      </c>
      <c r="G16" s="1">
        <f t="shared" si="0"/>
        <v>0.08</v>
      </c>
      <c r="H16" s="1">
        <f t="shared" si="1"/>
        <v>0.94000000000000006</v>
      </c>
    </row>
    <row r="17" spans="1:9" x14ac:dyDescent="0.3">
      <c r="A17" s="1">
        <v>7</v>
      </c>
      <c r="B17" s="1">
        <v>2</v>
      </c>
      <c r="D17" s="1">
        <v>0</v>
      </c>
      <c r="E17" s="6">
        <v>6</v>
      </c>
      <c r="F17" s="1">
        <v>9</v>
      </c>
      <c r="G17" s="1">
        <f t="shared" si="0"/>
        <v>0.06</v>
      </c>
      <c r="H17" s="1">
        <f t="shared" si="1"/>
        <v>1</v>
      </c>
    </row>
    <row r="18" spans="1:9" x14ac:dyDescent="0.3">
      <c r="A18" s="1">
        <v>8</v>
      </c>
      <c r="B18" s="1">
        <v>4</v>
      </c>
      <c r="D18" s="1">
        <v>0</v>
      </c>
      <c r="E18" s="74">
        <v>7</v>
      </c>
      <c r="F18" s="3">
        <f>SUM(F11:F17)</f>
        <v>150</v>
      </c>
      <c r="G18" s="3">
        <f>SUM(G11:G17)</f>
        <v>1</v>
      </c>
    </row>
    <row r="19" spans="1:9" x14ac:dyDescent="0.3">
      <c r="A19" s="1">
        <v>9</v>
      </c>
      <c r="B19" s="1">
        <v>3</v>
      </c>
      <c r="D19" s="1">
        <v>0</v>
      </c>
    </row>
    <row r="20" spans="1:9" x14ac:dyDescent="0.3">
      <c r="A20" s="1">
        <v>10</v>
      </c>
      <c r="B20" s="1">
        <v>1</v>
      </c>
      <c r="D20" s="1">
        <v>0</v>
      </c>
      <c r="F20" s="65" t="s">
        <v>66</v>
      </c>
      <c r="G20" s="66"/>
      <c r="H20" s="66"/>
      <c r="I20" s="67"/>
    </row>
    <row r="21" spans="1:9" x14ac:dyDescent="0.3">
      <c r="A21" s="1">
        <v>11</v>
      </c>
      <c r="B21" s="1">
        <v>4</v>
      </c>
      <c r="D21" s="1">
        <v>0</v>
      </c>
      <c r="F21" s="68"/>
      <c r="G21" s="69"/>
      <c r="H21" s="69"/>
      <c r="I21" s="70"/>
    </row>
    <row r="22" spans="1:9" x14ac:dyDescent="0.3">
      <c r="A22" s="1">
        <v>12</v>
      </c>
      <c r="B22" s="1">
        <v>5</v>
      </c>
      <c r="D22" s="1">
        <v>0</v>
      </c>
      <c r="F22" s="68"/>
      <c r="G22" s="69"/>
      <c r="H22" s="69"/>
      <c r="I22" s="70"/>
    </row>
    <row r="23" spans="1:9" x14ac:dyDescent="0.3">
      <c r="A23" s="1">
        <v>13</v>
      </c>
      <c r="B23" s="1">
        <v>1</v>
      </c>
      <c r="D23" s="1">
        <v>1</v>
      </c>
      <c r="F23" s="68"/>
      <c r="G23" s="69"/>
      <c r="H23" s="69"/>
      <c r="I23" s="70"/>
    </row>
    <row r="24" spans="1:9" x14ac:dyDescent="0.3">
      <c r="A24" s="1">
        <v>14</v>
      </c>
      <c r="B24" s="1">
        <v>6</v>
      </c>
      <c r="D24" s="1">
        <v>1</v>
      </c>
      <c r="F24" s="68"/>
      <c r="G24" s="69"/>
      <c r="H24" s="69"/>
      <c r="I24" s="70"/>
    </row>
    <row r="25" spans="1:9" x14ac:dyDescent="0.3">
      <c r="A25" s="1">
        <v>15</v>
      </c>
      <c r="B25" s="1">
        <v>2</v>
      </c>
      <c r="D25" s="1">
        <v>1</v>
      </c>
      <c r="F25" s="68"/>
      <c r="G25" s="69"/>
      <c r="H25" s="69"/>
      <c r="I25" s="70"/>
    </row>
    <row r="26" spans="1:9" x14ac:dyDescent="0.3">
      <c r="A26" s="1">
        <v>16</v>
      </c>
      <c r="B26" s="1">
        <v>0</v>
      </c>
      <c r="D26" s="1">
        <v>1</v>
      </c>
      <c r="F26" s="68"/>
      <c r="G26" s="69"/>
      <c r="H26" s="69"/>
      <c r="I26" s="70"/>
    </row>
    <row r="27" spans="1:9" x14ac:dyDescent="0.3">
      <c r="A27" s="1">
        <v>17</v>
      </c>
      <c r="B27" s="1">
        <v>2</v>
      </c>
      <c r="D27" s="1">
        <v>1</v>
      </c>
      <c r="F27" s="71"/>
      <c r="G27" s="72"/>
      <c r="H27" s="72"/>
      <c r="I27" s="73"/>
    </row>
    <row r="28" spans="1:9" x14ac:dyDescent="0.3">
      <c r="A28" s="1">
        <v>18</v>
      </c>
      <c r="B28" s="1">
        <v>5</v>
      </c>
      <c r="D28" s="1">
        <v>1</v>
      </c>
      <c r="F28" s="20" t="s">
        <v>12</v>
      </c>
      <c r="G28" s="20"/>
      <c r="H28" s="20"/>
      <c r="I28" s="20"/>
    </row>
    <row r="29" spans="1:9" x14ac:dyDescent="0.3">
      <c r="A29" s="1">
        <v>19</v>
      </c>
      <c r="B29" s="1">
        <v>3</v>
      </c>
      <c r="D29" s="1">
        <v>1</v>
      </c>
    </row>
    <row r="30" spans="1:9" x14ac:dyDescent="0.3">
      <c r="A30" s="1">
        <v>20</v>
      </c>
      <c r="B30" s="1">
        <v>3</v>
      </c>
      <c r="D30" s="1">
        <v>1</v>
      </c>
    </row>
    <row r="31" spans="1:9" x14ac:dyDescent="0.3">
      <c r="A31" s="1">
        <v>21</v>
      </c>
      <c r="B31" s="1">
        <v>0</v>
      </c>
      <c r="D31" s="1">
        <v>1</v>
      </c>
    </row>
    <row r="32" spans="1:9" x14ac:dyDescent="0.3">
      <c r="A32" s="1">
        <v>22</v>
      </c>
      <c r="B32" s="1">
        <v>5</v>
      </c>
      <c r="D32" s="1">
        <v>1</v>
      </c>
    </row>
    <row r="33" spans="1:7" x14ac:dyDescent="0.3">
      <c r="A33" s="1">
        <v>23</v>
      </c>
      <c r="B33" s="1">
        <v>3</v>
      </c>
      <c r="D33" s="1">
        <v>1</v>
      </c>
    </row>
    <row r="34" spans="1:7" x14ac:dyDescent="0.3">
      <c r="A34" s="1">
        <v>24</v>
      </c>
      <c r="B34" s="1">
        <v>3</v>
      </c>
      <c r="D34" s="1">
        <v>2</v>
      </c>
    </row>
    <row r="35" spans="1:7" x14ac:dyDescent="0.3">
      <c r="A35" s="1">
        <v>25</v>
      </c>
      <c r="B35" s="1">
        <v>2</v>
      </c>
      <c r="D35" s="1">
        <v>2</v>
      </c>
    </row>
    <row r="36" spans="1:7" x14ac:dyDescent="0.3">
      <c r="A36" s="1">
        <v>26</v>
      </c>
      <c r="B36" s="1">
        <v>0</v>
      </c>
      <c r="D36" s="1">
        <v>2</v>
      </c>
    </row>
    <row r="37" spans="1:7" x14ac:dyDescent="0.3">
      <c r="A37" s="1">
        <v>27</v>
      </c>
      <c r="B37" s="1">
        <v>6</v>
      </c>
      <c r="D37" s="1">
        <v>2</v>
      </c>
    </row>
    <row r="38" spans="1:7" x14ac:dyDescent="0.3">
      <c r="A38" s="1">
        <v>28</v>
      </c>
      <c r="B38" s="1">
        <v>2</v>
      </c>
      <c r="D38" s="1">
        <v>2</v>
      </c>
    </row>
    <row r="39" spans="1:7" x14ac:dyDescent="0.3">
      <c r="A39" s="1">
        <v>29</v>
      </c>
      <c r="B39" s="1">
        <v>3</v>
      </c>
      <c r="D39" s="1">
        <v>2</v>
      </c>
    </row>
    <row r="40" spans="1:7" x14ac:dyDescent="0.3">
      <c r="A40" s="1">
        <v>30</v>
      </c>
      <c r="B40" s="1">
        <v>4</v>
      </c>
      <c r="D40" s="1">
        <v>2</v>
      </c>
    </row>
    <row r="41" spans="1:7" x14ac:dyDescent="0.3">
      <c r="A41" s="1">
        <v>31</v>
      </c>
      <c r="B41" s="1">
        <v>4</v>
      </c>
      <c r="D41" s="1">
        <v>2</v>
      </c>
    </row>
    <row r="42" spans="1:7" x14ac:dyDescent="0.3">
      <c r="A42" s="1">
        <v>32</v>
      </c>
      <c r="B42" s="1">
        <v>3</v>
      </c>
      <c r="D42" s="1">
        <v>2</v>
      </c>
    </row>
    <row r="43" spans="1:7" x14ac:dyDescent="0.3">
      <c r="A43" s="1">
        <v>33</v>
      </c>
      <c r="B43" s="1">
        <v>1</v>
      </c>
      <c r="D43" s="1">
        <v>2</v>
      </c>
    </row>
    <row r="44" spans="1:7" x14ac:dyDescent="0.3">
      <c r="A44" s="1">
        <v>34</v>
      </c>
      <c r="B44" s="1">
        <v>4</v>
      </c>
      <c r="D44" s="1">
        <v>2</v>
      </c>
    </row>
    <row r="45" spans="1:7" x14ac:dyDescent="0.3">
      <c r="A45" s="1">
        <v>35</v>
      </c>
      <c r="B45" s="1">
        <v>5</v>
      </c>
      <c r="D45" s="1">
        <v>2</v>
      </c>
    </row>
    <row r="46" spans="1:7" x14ac:dyDescent="0.3">
      <c r="A46" s="1">
        <v>36</v>
      </c>
      <c r="B46" s="1">
        <v>1</v>
      </c>
      <c r="D46" s="1">
        <v>2</v>
      </c>
    </row>
    <row r="47" spans="1:7" x14ac:dyDescent="0.3">
      <c r="A47" s="1">
        <v>37</v>
      </c>
      <c r="B47" s="1">
        <v>2</v>
      </c>
      <c r="D47" s="1">
        <v>2</v>
      </c>
      <c r="F47" s="57"/>
      <c r="G47" s="59"/>
    </row>
    <row r="48" spans="1:7" x14ac:dyDescent="0.3">
      <c r="A48" s="1">
        <v>38</v>
      </c>
      <c r="B48" s="1">
        <v>3</v>
      </c>
      <c r="D48" s="1">
        <v>2</v>
      </c>
      <c r="F48" s="56"/>
      <c r="G48" s="61"/>
    </row>
    <row r="49" spans="1:9" x14ac:dyDescent="0.3">
      <c r="A49" s="1">
        <v>39</v>
      </c>
      <c r="B49" s="1">
        <v>2</v>
      </c>
      <c r="D49" s="1">
        <v>2</v>
      </c>
      <c r="F49" s="62"/>
      <c r="G49" s="64"/>
    </row>
    <row r="50" spans="1:9" x14ac:dyDescent="0.3">
      <c r="A50" s="1">
        <v>40</v>
      </c>
      <c r="B50" s="1">
        <v>2</v>
      </c>
      <c r="D50" s="1">
        <v>2</v>
      </c>
      <c r="F50" s="20">
        <f>AVERAGE(B11:B160)</f>
        <v>2.9</v>
      </c>
      <c r="G50" s="20"/>
    </row>
    <row r="51" spans="1:9" x14ac:dyDescent="0.3">
      <c r="A51" s="1">
        <v>41</v>
      </c>
      <c r="B51" s="1">
        <v>0</v>
      </c>
      <c r="D51" s="1">
        <v>2</v>
      </c>
    </row>
    <row r="52" spans="1:9" x14ac:dyDescent="0.3">
      <c r="A52" s="1">
        <v>42</v>
      </c>
      <c r="B52" s="1">
        <v>2</v>
      </c>
      <c r="D52" s="1">
        <v>2</v>
      </c>
      <c r="F52" s="57"/>
      <c r="G52" s="58"/>
      <c r="H52" s="58"/>
      <c r="I52" s="59"/>
    </row>
    <row r="53" spans="1:9" x14ac:dyDescent="0.3">
      <c r="A53" s="1">
        <v>43</v>
      </c>
      <c r="B53" s="1">
        <v>5</v>
      </c>
      <c r="D53" s="1">
        <v>2</v>
      </c>
      <c r="F53" s="56"/>
      <c r="G53" s="60"/>
      <c r="H53" s="60"/>
      <c r="I53" s="61"/>
    </row>
    <row r="54" spans="1:9" x14ac:dyDescent="0.3">
      <c r="A54" s="1">
        <v>44</v>
      </c>
      <c r="B54" s="1">
        <v>3</v>
      </c>
      <c r="D54" s="1">
        <v>2</v>
      </c>
      <c r="F54" s="56"/>
      <c r="G54" s="60"/>
      <c r="H54" s="60"/>
      <c r="I54" s="61"/>
    </row>
    <row r="55" spans="1:9" x14ac:dyDescent="0.3">
      <c r="A55" s="1">
        <v>45</v>
      </c>
      <c r="B55" s="1">
        <v>3</v>
      </c>
      <c r="D55" s="1">
        <v>2</v>
      </c>
      <c r="F55" s="62"/>
      <c r="G55" s="63"/>
      <c r="H55" s="63"/>
      <c r="I55" s="64"/>
    </row>
    <row r="56" spans="1:9" x14ac:dyDescent="0.3">
      <c r="A56" s="1">
        <v>46</v>
      </c>
      <c r="B56" s="1">
        <v>0</v>
      </c>
      <c r="D56" s="1">
        <v>2</v>
      </c>
      <c r="F56" s="36">
        <f>_xlfn.VAR.P(B11:B160)</f>
        <v>2.3166666666666669</v>
      </c>
      <c r="G56" s="37"/>
      <c r="H56" s="37"/>
      <c r="I56" s="38"/>
    </row>
    <row r="57" spans="1:9" ht="16.2" x14ac:dyDescent="0.3">
      <c r="A57" s="1">
        <v>47</v>
      </c>
      <c r="B57" s="1">
        <v>2</v>
      </c>
      <c r="D57" s="1">
        <v>2</v>
      </c>
      <c r="F57" s="43" t="s">
        <v>48</v>
      </c>
      <c r="G57" s="43" t="s">
        <v>47</v>
      </c>
      <c r="H57" s="43" t="s">
        <v>51</v>
      </c>
    </row>
    <row r="58" spans="1:9" x14ac:dyDescent="0.3">
      <c r="A58" s="1">
        <v>48</v>
      </c>
      <c r="B58" s="1">
        <v>4</v>
      </c>
      <c r="D58" s="1">
        <v>2</v>
      </c>
      <c r="F58" s="1">
        <f>E11</f>
        <v>0</v>
      </c>
      <c r="G58" s="1">
        <f>ABS(F58-$F$50)</f>
        <v>2.9</v>
      </c>
      <c r="H58" s="1">
        <f>G58*G58*F11</f>
        <v>100.92</v>
      </c>
    </row>
    <row r="59" spans="1:9" x14ac:dyDescent="0.3">
      <c r="A59" s="1">
        <v>49</v>
      </c>
      <c r="B59" s="1">
        <v>2</v>
      </c>
      <c r="D59" s="1">
        <v>2</v>
      </c>
      <c r="F59" s="1">
        <f>E12</f>
        <v>1</v>
      </c>
      <c r="G59" s="1">
        <f t="shared" ref="G59:G64" si="2">ABS(F59-$F$50)</f>
        <v>1.9</v>
      </c>
      <c r="H59" s="1">
        <f>G59*G59*F12</f>
        <v>39.71</v>
      </c>
    </row>
    <row r="60" spans="1:9" x14ac:dyDescent="0.3">
      <c r="A60" s="1">
        <v>50</v>
      </c>
      <c r="B60" s="1">
        <v>4</v>
      </c>
      <c r="D60" s="1">
        <v>2</v>
      </c>
      <c r="F60" s="1">
        <f>E13</f>
        <v>2</v>
      </c>
      <c r="G60" s="1">
        <f t="shared" si="2"/>
        <v>0.89999999999999991</v>
      </c>
      <c r="H60" s="1">
        <f>G60*G60*F13</f>
        <v>30.779999999999994</v>
      </c>
    </row>
    <row r="61" spans="1:9" x14ac:dyDescent="0.3">
      <c r="A61" s="1">
        <v>51</v>
      </c>
      <c r="B61" s="1">
        <v>3</v>
      </c>
      <c r="D61" s="1">
        <v>2</v>
      </c>
      <c r="F61" s="1">
        <f>E14</f>
        <v>3</v>
      </c>
      <c r="G61" s="1">
        <f t="shared" si="2"/>
        <v>0.10000000000000009</v>
      </c>
      <c r="H61" s="1">
        <f>G61*G61*F14</f>
        <v>0.38000000000000067</v>
      </c>
    </row>
    <row r="62" spans="1:9" x14ac:dyDescent="0.3">
      <c r="A62" s="1">
        <v>52</v>
      </c>
      <c r="B62" s="1">
        <v>2</v>
      </c>
      <c r="D62" s="1">
        <v>2</v>
      </c>
      <c r="F62" s="1">
        <f>E15</f>
        <v>4</v>
      </c>
      <c r="G62" s="1">
        <f t="shared" si="2"/>
        <v>1.1000000000000001</v>
      </c>
      <c r="H62" s="1">
        <f>G62*G62*F15</f>
        <v>36.300000000000004</v>
      </c>
    </row>
    <row r="63" spans="1:9" x14ac:dyDescent="0.3">
      <c r="A63" s="1">
        <v>53</v>
      </c>
      <c r="B63" s="1">
        <v>6</v>
      </c>
      <c r="D63" s="1">
        <v>2</v>
      </c>
      <c r="F63" s="1">
        <f>E16</f>
        <v>5</v>
      </c>
      <c r="G63" s="1">
        <f t="shared" si="2"/>
        <v>2.1</v>
      </c>
      <c r="H63" s="1">
        <f>G63*G63*F16</f>
        <v>52.92</v>
      </c>
    </row>
    <row r="64" spans="1:9" x14ac:dyDescent="0.3">
      <c r="A64" s="1">
        <v>54</v>
      </c>
      <c r="B64" s="1">
        <v>0</v>
      </c>
      <c r="D64" s="1">
        <v>2</v>
      </c>
      <c r="F64" s="1">
        <f>E17</f>
        <v>6</v>
      </c>
      <c r="G64" s="1">
        <f t="shared" si="2"/>
        <v>3.1</v>
      </c>
      <c r="H64" s="1">
        <f>G64*G64*F17</f>
        <v>86.490000000000009</v>
      </c>
    </row>
    <row r="65" spans="1:15" x14ac:dyDescent="0.3">
      <c r="A65" s="1">
        <v>55</v>
      </c>
      <c r="B65" s="1">
        <v>2</v>
      </c>
      <c r="D65" s="1">
        <v>2</v>
      </c>
      <c r="H65" s="1">
        <f>SUM(H58:H64)</f>
        <v>347.5</v>
      </c>
    </row>
    <row r="66" spans="1:15" x14ac:dyDescent="0.3">
      <c r="A66" s="1">
        <v>56</v>
      </c>
      <c r="B66" s="1">
        <v>4</v>
      </c>
      <c r="D66" s="1">
        <v>2</v>
      </c>
      <c r="G66" s="9" t="s">
        <v>33</v>
      </c>
      <c r="H66" s="3">
        <f>H65/150</f>
        <v>2.3166666666666669</v>
      </c>
    </row>
    <row r="67" spans="1:15" x14ac:dyDescent="0.3">
      <c r="A67" s="1">
        <v>57</v>
      </c>
      <c r="B67" s="1">
        <v>3</v>
      </c>
      <c r="D67" s="1">
        <v>2</v>
      </c>
      <c r="F67" s="53"/>
    </row>
    <row r="68" spans="1:15" x14ac:dyDescent="0.3">
      <c r="A68" s="1">
        <v>58</v>
      </c>
      <c r="B68" s="1">
        <v>2</v>
      </c>
      <c r="D68" s="1">
        <v>2</v>
      </c>
      <c r="F68" s="55"/>
    </row>
    <row r="69" spans="1:15" x14ac:dyDescent="0.3">
      <c r="A69" s="1">
        <v>59</v>
      </c>
      <c r="B69" s="1">
        <v>3</v>
      </c>
      <c r="D69" s="1">
        <v>2</v>
      </c>
      <c r="F69" s="3">
        <f>SQRT(H66)</f>
        <v>1.52206000757745</v>
      </c>
    </row>
    <row r="70" spans="1:15" x14ac:dyDescent="0.3">
      <c r="A70" s="1">
        <v>60</v>
      </c>
      <c r="B70" s="1">
        <v>2</v>
      </c>
      <c r="D70" s="1">
        <v>2</v>
      </c>
    </row>
    <row r="71" spans="1:15" x14ac:dyDescent="0.3">
      <c r="A71" s="1">
        <v>61</v>
      </c>
      <c r="B71" s="1">
        <v>0</v>
      </c>
      <c r="D71" s="1">
        <v>2</v>
      </c>
      <c r="F71" s="57"/>
      <c r="G71" s="59"/>
    </row>
    <row r="72" spans="1:15" x14ac:dyDescent="0.3">
      <c r="A72" s="1">
        <v>62</v>
      </c>
      <c r="B72" s="1">
        <v>2</v>
      </c>
      <c r="D72" s="1">
        <v>3</v>
      </c>
      <c r="F72" s="56"/>
      <c r="G72" s="61"/>
    </row>
    <row r="73" spans="1:15" x14ac:dyDescent="0.3">
      <c r="A73" s="1">
        <v>63</v>
      </c>
      <c r="B73" s="1">
        <v>5</v>
      </c>
      <c r="D73" s="1">
        <v>3</v>
      </c>
      <c r="F73" s="62"/>
      <c r="G73" s="64"/>
    </row>
    <row r="74" spans="1:15" x14ac:dyDescent="0.3">
      <c r="A74" s="1">
        <v>64</v>
      </c>
      <c r="B74" s="1">
        <v>3</v>
      </c>
      <c r="D74" s="1">
        <v>3</v>
      </c>
      <c r="F74" s="20">
        <f>F69/F50*100</f>
        <v>52.484827847498273</v>
      </c>
      <c r="G74" s="20"/>
    </row>
    <row r="75" spans="1:15" ht="15" thickBot="1" x14ac:dyDescent="0.35">
      <c r="A75" s="1">
        <v>65</v>
      </c>
      <c r="B75" s="1">
        <v>3</v>
      </c>
      <c r="D75" s="1">
        <v>3</v>
      </c>
    </row>
    <row r="76" spans="1:15" ht="15" thickBot="1" x14ac:dyDescent="0.35">
      <c r="A76" s="1">
        <v>66</v>
      </c>
      <c r="B76" s="1">
        <v>4</v>
      </c>
      <c r="D76" s="1">
        <v>3</v>
      </c>
      <c r="F76" s="86" t="s">
        <v>65</v>
      </c>
      <c r="G76" s="87"/>
      <c r="H76" s="87"/>
      <c r="I76" s="87"/>
      <c r="J76" s="87"/>
      <c r="K76" s="87"/>
      <c r="L76" s="87"/>
      <c r="M76" s="87"/>
      <c r="N76" s="87"/>
      <c r="O76" s="88"/>
    </row>
    <row r="77" spans="1:15" ht="14.4" customHeight="1" x14ac:dyDescent="0.3">
      <c r="A77" s="1">
        <v>67</v>
      </c>
      <c r="B77" s="1">
        <v>3</v>
      </c>
      <c r="D77" s="1">
        <v>3</v>
      </c>
      <c r="F77" s="26" t="s">
        <v>64</v>
      </c>
      <c r="G77" s="27"/>
      <c r="H77" s="27"/>
      <c r="I77" s="27"/>
      <c r="J77" s="27"/>
      <c r="K77" s="27"/>
      <c r="L77" s="27"/>
      <c r="M77" s="27"/>
      <c r="N77" s="27"/>
      <c r="O77" s="28"/>
    </row>
    <row r="78" spans="1:15" x14ac:dyDescent="0.3">
      <c r="A78" s="1">
        <v>68</v>
      </c>
      <c r="B78" s="1">
        <v>1</v>
      </c>
      <c r="D78" s="1">
        <v>3</v>
      </c>
      <c r="F78" s="29"/>
      <c r="G78" s="30"/>
      <c r="H78" s="30"/>
      <c r="I78" s="30"/>
      <c r="J78" s="30"/>
      <c r="K78" s="30"/>
      <c r="L78" s="30"/>
      <c r="M78" s="30"/>
      <c r="N78" s="30"/>
      <c r="O78" s="31"/>
    </row>
    <row r="79" spans="1:15" x14ac:dyDescent="0.3">
      <c r="A79" s="1">
        <v>69</v>
      </c>
      <c r="B79" s="1">
        <v>4</v>
      </c>
      <c r="D79" s="1">
        <v>3</v>
      </c>
      <c r="F79" s="29"/>
      <c r="G79" s="30"/>
      <c r="H79" s="30"/>
      <c r="I79" s="30"/>
      <c r="J79" s="30"/>
      <c r="K79" s="30"/>
      <c r="L79" s="30"/>
      <c r="M79" s="30"/>
      <c r="N79" s="30"/>
      <c r="O79" s="31"/>
    </row>
    <row r="80" spans="1:15" x14ac:dyDescent="0.3">
      <c r="A80" s="1">
        <v>70</v>
      </c>
      <c r="B80" s="1">
        <v>5</v>
      </c>
      <c r="D80" s="1">
        <v>3</v>
      </c>
      <c r="F80" s="29"/>
      <c r="G80" s="30"/>
      <c r="H80" s="30"/>
      <c r="I80" s="30"/>
      <c r="J80" s="30"/>
      <c r="K80" s="30"/>
      <c r="L80" s="30"/>
      <c r="M80" s="30"/>
      <c r="N80" s="30"/>
      <c r="O80" s="31"/>
    </row>
    <row r="81" spans="1:15" x14ac:dyDescent="0.3">
      <c r="A81" s="1">
        <v>71</v>
      </c>
      <c r="B81" s="1">
        <v>2</v>
      </c>
      <c r="D81" s="1">
        <v>3</v>
      </c>
      <c r="F81" s="29"/>
      <c r="G81" s="30"/>
      <c r="H81" s="30"/>
      <c r="I81" s="30"/>
      <c r="J81" s="30"/>
      <c r="K81" s="30"/>
      <c r="L81" s="30"/>
      <c r="M81" s="30"/>
      <c r="N81" s="30"/>
      <c r="O81" s="31"/>
    </row>
    <row r="82" spans="1:15" x14ac:dyDescent="0.3">
      <c r="A82" s="1">
        <v>72</v>
      </c>
      <c r="B82" s="1">
        <v>4</v>
      </c>
      <c r="D82" s="1">
        <v>3</v>
      </c>
      <c r="F82" s="29"/>
      <c r="G82" s="30"/>
      <c r="H82" s="30"/>
      <c r="I82" s="30"/>
      <c r="J82" s="30"/>
      <c r="K82" s="30"/>
      <c r="L82" s="30"/>
      <c r="M82" s="30"/>
      <c r="N82" s="30"/>
      <c r="O82" s="31"/>
    </row>
    <row r="83" spans="1:15" x14ac:dyDescent="0.3">
      <c r="A83" s="1">
        <v>73</v>
      </c>
      <c r="B83" s="1">
        <v>2</v>
      </c>
      <c r="D83" s="1">
        <v>3</v>
      </c>
      <c r="F83" s="29"/>
      <c r="G83" s="30"/>
      <c r="H83" s="30"/>
      <c r="I83" s="30"/>
      <c r="J83" s="30"/>
      <c r="K83" s="30"/>
      <c r="L83" s="30"/>
      <c r="M83" s="30"/>
      <c r="N83" s="30"/>
      <c r="O83" s="31"/>
    </row>
    <row r="84" spans="1:15" ht="15" thickBot="1" x14ac:dyDescent="0.35">
      <c r="A84" s="1">
        <v>74</v>
      </c>
      <c r="B84" s="1">
        <v>4</v>
      </c>
      <c r="D84" s="1">
        <v>3</v>
      </c>
      <c r="F84" s="32"/>
      <c r="G84" s="33"/>
      <c r="H84" s="33"/>
      <c r="I84" s="33"/>
      <c r="J84" s="33"/>
      <c r="K84" s="33"/>
      <c r="L84" s="33"/>
      <c r="M84" s="33"/>
      <c r="N84" s="33"/>
      <c r="O84" s="34"/>
    </row>
    <row r="85" spans="1:15" x14ac:dyDescent="0.3">
      <c r="A85" s="1">
        <v>75</v>
      </c>
      <c r="B85" s="1">
        <v>3</v>
      </c>
      <c r="D85" s="1">
        <v>3</v>
      </c>
    </row>
    <row r="86" spans="1:15" x14ac:dyDescent="0.3">
      <c r="A86" s="1">
        <v>76</v>
      </c>
      <c r="B86" s="1">
        <v>3</v>
      </c>
      <c r="D86" s="1">
        <v>3</v>
      </c>
    </row>
    <row r="87" spans="1:15" x14ac:dyDescent="0.3">
      <c r="A87" s="1">
        <v>77</v>
      </c>
      <c r="B87" s="1">
        <v>3</v>
      </c>
      <c r="D87" s="1">
        <v>3</v>
      </c>
    </row>
    <row r="88" spans="1:15" x14ac:dyDescent="0.3">
      <c r="A88" s="1">
        <v>78</v>
      </c>
      <c r="B88" s="1">
        <v>2</v>
      </c>
      <c r="D88" s="1">
        <v>3</v>
      </c>
    </row>
    <row r="89" spans="1:15" x14ac:dyDescent="0.3">
      <c r="A89" s="1">
        <v>79</v>
      </c>
      <c r="B89" s="1">
        <v>0</v>
      </c>
      <c r="D89" s="1">
        <v>3</v>
      </c>
    </row>
    <row r="90" spans="1:15" x14ac:dyDescent="0.3">
      <c r="A90" s="1">
        <v>80</v>
      </c>
      <c r="B90" s="1">
        <v>6</v>
      </c>
      <c r="D90" s="1">
        <v>3</v>
      </c>
    </row>
    <row r="91" spans="1:15" x14ac:dyDescent="0.3">
      <c r="A91" s="1">
        <v>81</v>
      </c>
      <c r="B91" s="1">
        <v>2</v>
      </c>
      <c r="D91" s="1">
        <v>3</v>
      </c>
    </row>
    <row r="92" spans="1:15" x14ac:dyDescent="0.3">
      <c r="A92" s="1">
        <v>82</v>
      </c>
      <c r="B92" s="1">
        <v>4</v>
      </c>
      <c r="D92" s="1">
        <v>3</v>
      </c>
    </row>
    <row r="93" spans="1:15" x14ac:dyDescent="0.3">
      <c r="A93" s="1">
        <v>83</v>
      </c>
      <c r="B93" s="1">
        <v>0</v>
      </c>
      <c r="D93" s="1">
        <v>3</v>
      </c>
    </row>
    <row r="94" spans="1:15" x14ac:dyDescent="0.3">
      <c r="A94" s="1">
        <v>84</v>
      </c>
      <c r="B94" s="1">
        <v>2</v>
      </c>
      <c r="D94" s="1">
        <v>3</v>
      </c>
    </row>
    <row r="95" spans="1:15" x14ac:dyDescent="0.3">
      <c r="A95" s="1">
        <v>85</v>
      </c>
      <c r="B95" s="1">
        <v>4</v>
      </c>
      <c r="D95" s="1">
        <v>3</v>
      </c>
    </row>
    <row r="96" spans="1:15" x14ac:dyDescent="0.3">
      <c r="A96" s="1">
        <v>86</v>
      </c>
      <c r="B96" s="1">
        <v>3</v>
      </c>
      <c r="D96" s="1">
        <v>3</v>
      </c>
    </row>
    <row r="97" spans="1:4" x14ac:dyDescent="0.3">
      <c r="A97" s="1">
        <v>87</v>
      </c>
      <c r="B97" s="1">
        <v>2</v>
      </c>
      <c r="D97" s="1">
        <v>3</v>
      </c>
    </row>
    <row r="98" spans="1:4" x14ac:dyDescent="0.3">
      <c r="A98" s="1">
        <v>88</v>
      </c>
      <c r="B98" s="1">
        <v>4</v>
      </c>
      <c r="D98" s="1">
        <v>3</v>
      </c>
    </row>
    <row r="99" spans="1:4" x14ac:dyDescent="0.3">
      <c r="A99" s="1">
        <v>89</v>
      </c>
      <c r="B99" s="1">
        <v>3</v>
      </c>
      <c r="D99" s="1">
        <v>3</v>
      </c>
    </row>
    <row r="100" spans="1:4" x14ac:dyDescent="0.3">
      <c r="A100" s="1">
        <v>90</v>
      </c>
      <c r="B100" s="1">
        <v>2</v>
      </c>
      <c r="D100" s="1">
        <v>3</v>
      </c>
    </row>
    <row r="101" spans="1:4" x14ac:dyDescent="0.3">
      <c r="A101" s="1">
        <v>91</v>
      </c>
      <c r="B101" s="1">
        <v>5</v>
      </c>
      <c r="D101" s="1">
        <v>3</v>
      </c>
    </row>
    <row r="102" spans="1:4" x14ac:dyDescent="0.3">
      <c r="A102" s="1">
        <v>92</v>
      </c>
      <c r="B102" s="1">
        <v>0</v>
      </c>
      <c r="D102" s="1">
        <v>3</v>
      </c>
    </row>
    <row r="103" spans="1:4" x14ac:dyDescent="0.3">
      <c r="A103" s="1">
        <v>93</v>
      </c>
      <c r="B103" s="1">
        <v>2</v>
      </c>
      <c r="D103" s="1">
        <v>3</v>
      </c>
    </row>
    <row r="104" spans="1:4" x14ac:dyDescent="0.3">
      <c r="A104" s="1">
        <v>94</v>
      </c>
      <c r="B104" s="1">
        <v>4</v>
      </c>
      <c r="D104" s="1">
        <v>3</v>
      </c>
    </row>
    <row r="105" spans="1:4" x14ac:dyDescent="0.3">
      <c r="A105" s="1">
        <v>95</v>
      </c>
      <c r="B105" s="1">
        <v>3</v>
      </c>
      <c r="D105" s="1">
        <v>3</v>
      </c>
    </row>
    <row r="106" spans="1:4" x14ac:dyDescent="0.3">
      <c r="A106" s="1">
        <v>96</v>
      </c>
      <c r="B106" s="1">
        <v>2</v>
      </c>
      <c r="D106" s="1">
        <v>3</v>
      </c>
    </row>
    <row r="107" spans="1:4" x14ac:dyDescent="0.3">
      <c r="A107" s="1">
        <v>97</v>
      </c>
      <c r="B107" s="1">
        <v>3</v>
      </c>
      <c r="D107" s="1">
        <v>3</v>
      </c>
    </row>
    <row r="108" spans="1:4" x14ac:dyDescent="0.3">
      <c r="A108" s="1">
        <v>98</v>
      </c>
      <c r="B108" s="1">
        <v>2</v>
      </c>
      <c r="D108" s="1">
        <v>3</v>
      </c>
    </row>
    <row r="109" spans="1:4" x14ac:dyDescent="0.3">
      <c r="A109" s="1">
        <v>99</v>
      </c>
      <c r="B109" s="1">
        <v>1</v>
      </c>
      <c r="D109" s="1">
        <v>3</v>
      </c>
    </row>
    <row r="110" spans="1:4" x14ac:dyDescent="0.3">
      <c r="A110" s="1">
        <v>100</v>
      </c>
      <c r="B110" s="1">
        <v>2</v>
      </c>
      <c r="D110" s="1">
        <v>4</v>
      </c>
    </row>
    <row r="111" spans="1:4" x14ac:dyDescent="0.3">
      <c r="A111" s="1">
        <v>101</v>
      </c>
      <c r="B111" s="1">
        <v>3</v>
      </c>
      <c r="D111" s="1">
        <v>4</v>
      </c>
    </row>
    <row r="112" spans="1:4" x14ac:dyDescent="0.3">
      <c r="A112" s="1">
        <v>102</v>
      </c>
      <c r="B112" s="1">
        <v>2</v>
      </c>
      <c r="D112" s="1">
        <v>4</v>
      </c>
    </row>
    <row r="113" spans="1:4" x14ac:dyDescent="0.3">
      <c r="A113" s="1">
        <v>103</v>
      </c>
      <c r="B113" s="1">
        <v>2</v>
      </c>
      <c r="D113" s="1">
        <v>4</v>
      </c>
    </row>
    <row r="114" spans="1:4" x14ac:dyDescent="0.3">
      <c r="A114" s="1">
        <v>104</v>
      </c>
      <c r="B114" s="1">
        <v>6</v>
      </c>
      <c r="D114" s="1">
        <v>4</v>
      </c>
    </row>
    <row r="115" spans="1:4" x14ac:dyDescent="0.3">
      <c r="A115" s="1">
        <v>105</v>
      </c>
      <c r="B115" s="1">
        <v>5</v>
      </c>
      <c r="D115" s="1">
        <v>4</v>
      </c>
    </row>
    <row r="116" spans="1:4" x14ac:dyDescent="0.3">
      <c r="A116" s="1">
        <v>106</v>
      </c>
      <c r="B116" s="1">
        <v>6</v>
      </c>
      <c r="D116" s="1">
        <v>4</v>
      </c>
    </row>
    <row r="117" spans="1:4" x14ac:dyDescent="0.3">
      <c r="A117" s="1">
        <v>107</v>
      </c>
      <c r="B117" s="1">
        <v>3</v>
      </c>
      <c r="D117" s="1">
        <v>4</v>
      </c>
    </row>
    <row r="118" spans="1:4" x14ac:dyDescent="0.3">
      <c r="A118" s="1">
        <v>108</v>
      </c>
      <c r="B118" s="1">
        <v>4</v>
      </c>
      <c r="D118" s="1">
        <v>4</v>
      </c>
    </row>
    <row r="119" spans="1:4" x14ac:dyDescent="0.3">
      <c r="A119" s="1">
        <v>109</v>
      </c>
      <c r="B119" s="1">
        <v>3</v>
      </c>
      <c r="D119" s="1">
        <v>4</v>
      </c>
    </row>
    <row r="120" spans="1:4" x14ac:dyDescent="0.3">
      <c r="A120" s="1">
        <v>110</v>
      </c>
      <c r="B120" s="1">
        <v>1</v>
      </c>
      <c r="D120" s="1">
        <v>4</v>
      </c>
    </row>
    <row r="121" spans="1:4" x14ac:dyDescent="0.3">
      <c r="A121" s="1">
        <v>111</v>
      </c>
      <c r="B121" s="1">
        <v>4</v>
      </c>
      <c r="D121" s="1">
        <v>4</v>
      </c>
    </row>
    <row r="122" spans="1:4" x14ac:dyDescent="0.3">
      <c r="A122" s="1">
        <v>112</v>
      </c>
      <c r="B122" s="1">
        <v>5</v>
      </c>
      <c r="D122" s="1">
        <v>4</v>
      </c>
    </row>
    <row r="123" spans="1:4" x14ac:dyDescent="0.3">
      <c r="A123" s="1">
        <v>113</v>
      </c>
      <c r="B123" s="1">
        <v>2</v>
      </c>
      <c r="D123" s="1">
        <v>4</v>
      </c>
    </row>
    <row r="124" spans="1:4" x14ac:dyDescent="0.3">
      <c r="A124" s="1">
        <v>114</v>
      </c>
      <c r="B124" s="1">
        <v>4</v>
      </c>
      <c r="D124" s="1">
        <v>4</v>
      </c>
    </row>
    <row r="125" spans="1:4" x14ac:dyDescent="0.3">
      <c r="A125" s="1">
        <v>115</v>
      </c>
      <c r="B125" s="1">
        <v>2</v>
      </c>
      <c r="D125" s="1">
        <v>4</v>
      </c>
    </row>
    <row r="126" spans="1:4" x14ac:dyDescent="0.3">
      <c r="A126" s="1">
        <v>116</v>
      </c>
      <c r="B126" s="1">
        <v>4</v>
      </c>
      <c r="D126" s="1">
        <v>4</v>
      </c>
    </row>
    <row r="127" spans="1:4" x14ac:dyDescent="0.3">
      <c r="A127" s="1">
        <v>117</v>
      </c>
      <c r="B127" s="1">
        <v>3</v>
      </c>
      <c r="D127" s="1">
        <v>4</v>
      </c>
    </row>
    <row r="128" spans="1:4" x14ac:dyDescent="0.3">
      <c r="A128" s="1">
        <v>118</v>
      </c>
      <c r="B128" s="1">
        <v>3</v>
      </c>
      <c r="D128" s="1">
        <v>4</v>
      </c>
    </row>
    <row r="129" spans="1:4" x14ac:dyDescent="0.3">
      <c r="A129" s="1">
        <v>119</v>
      </c>
      <c r="B129" s="1">
        <v>6</v>
      </c>
      <c r="D129" s="1">
        <v>4</v>
      </c>
    </row>
    <row r="130" spans="1:4" x14ac:dyDescent="0.3">
      <c r="A130" s="1">
        <v>120</v>
      </c>
      <c r="B130" s="1">
        <v>4</v>
      </c>
      <c r="D130" s="1">
        <v>4</v>
      </c>
    </row>
    <row r="131" spans="1:4" x14ac:dyDescent="0.3">
      <c r="A131" s="1">
        <v>121</v>
      </c>
      <c r="B131" s="1">
        <v>3</v>
      </c>
      <c r="D131" s="1">
        <v>4</v>
      </c>
    </row>
    <row r="132" spans="1:4" x14ac:dyDescent="0.3">
      <c r="A132" s="1">
        <v>122</v>
      </c>
      <c r="B132" s="1">
        <v>4</v>
      </c>
      <c r="D132" s="1">
        <v>4</v>
      </c>
    </row>
    <row r="133" spans="1:4" x14ac:dyDescent="0.3">
      <c r="A133" s="1">
        <v>123</v>
      </c>
      <c r="B133" s="1">
        <v>3</v>
      </c>
      <c r="D133" s="1">
        <v>4</v>
      </c>
    </row>
    <row r="134" spans="1:4" x14ac:dyDescent="0.3">
      <c r="A134" s="1">
        <v>124</v>
      </c>
      <c r="B134" s="1">
        <v>1</v>
      </c>
      <c r="D134" s="1">
        <v>4</v>
      </c>
    </row>
    <row r="135" spans="1:4" x14ac:dyDescent="0.3">
      <c r="A135" s="1">
        <v>125</v>
      </c>
      <c r="B135" s="1">
        <v>5</v>
      </c>
      <c r="D135" s="1">
        <v>4</v>
      </c>
    </row>
    <row r="136" spans="1:4" x14ac:dyDescent="0.3">
      <c r="A136" s="1">
        <v>126</v>
      </c>
      <c r="B136" s="1">
        <v>3</v>
      </c>
      <c r="D136" s="1">
        <v>4</v>
      </c>
    </row>
    <row r="137" spans="1:4" x14ac:dyDescent="0.3">
      <c r="A137" s="1">
        <v>127</v>
      </c>
      <c r="B137" s="1">
        <v>3</v>
      </c>
      <c r="D137" s="1">
        <v>4</v>
      </c>
    </row>
    <row r="138" spans="1:4" x14ac:dyDescent="0.3">
      <c r="A138" s="1">
        <v>128</v>
      </c>
      <c r="B138" s="1">
        <v>2</v>
      </c>
      <c r="D138" s="1">
        <v>4</v>
      </c>
    </row>
    <row r="139" spans="1:4" x14ac:dyDescent="0.3">
      <c r="A139" s="1">
        <v>129</v>
      </c>
      <c r="B139" s="1">
        <v>0</v>
      </c>
      <c r="D139" s="1">
        <v>4</v>
      </c>
    </row>
    <row r="140" spans="1:4" x14ac:dyDescent="0.3">
      <c r="A140" s="1">
        <v>130</v>
      </c>
      <c r="B140" s="1">
        <v>6</v>
      </c>
      <c r="D140" s="1">
        <v>5</v>
      </c>
    </row>
    <row r="141" spans="1:4" x14ac:dyDescent="0.3">
      <c r="A141" s="1">
        <v>131</v>
      </c>
      <c r="B141" s="1">
        <v>1</v>
      </c>
      <c r="D141" s="1">
        <v>5</v>
      </c>
    </row>
    <row r="142" spans="1:4" x14ac:dyDescent="0.3">
      <c r="A142" s="1">
        <v>132</v>
      </c>
      <c r="B142" s="1">
        <v>6</v>
      </c>
      <c r="D142" s="1">
        <v>5</v>
      </c>
    </row>
    <row r="143" spans="1:4" x14ac:dyDescent="0.3">
      <c r="A143" s="1">
        <v>133</v>
      </c>
      <c r="B143" s="1">
        <v>2</v>
      </c>
      <c r="D143" s="1">
        <v>5</v>
      </c>
    </row>
    <row r="144" spans="1:4" x14ac:dyDescent="0.3">
      <c r="A144" s="1">
        <v>134</v>
      </c>
      <c r="B144" s="1">
        <v>2</v>
      </c>
      <c r="D144" s="1">
        <v>5</v>
      </c>
    </row>
    <row r="145" spans="1:4" x14ac:dyDescent="0.3">
      <c r="A145" s="1">
        <v>135</v>
      </c>
      <c r="B145" s="1">
        <v>3</v>
      </c>
      <c r="D145" s="1">
        <v>5</v>
      </c>
    </row>
    <row r="146" spans="1:4" x14ac:dyDescent="0.3">
      <c r="A146" s="1">
        <v>136</v>
      </c>
      <c r="B146" s="1">
        <v>4</v>
      </c>
      <c r="D146" s="1">
        <v>5</v>
      </c>
    </row>
    <row r="147" spans="1:4" x14ac:dyDescent="0.3">
      <c r="A147" s="1">
        <v>137</v>
      </c>
      <c r="B147" s="1">
        <v>3</v>
      </c>
      <c r="D147" s="1">
        <v>5</v>
      </c>
    </row>
    <row r="148" spans="1:4" x14ac:dyDescent="0.3">
      <c r="A148" s="1">
        <v>138</v>
      </c>
      <c r="B148" s="1">
        <v>2</v>
      </c>
      <c r="D148" s="1">
        <v>5</v>
      </c>
    </row>
    <row r="149" spans="1:4" x14ac:dyDescent="0.3">
      <c r="A149" s="1">
        <v>139</v>
      </c>
      <c r="B149" s="1">
        <v>4</v>
      </c>
      <c r="D149" s="1">
        <v>5</v>
      </c>
    </row>
    <row r="150" spans="1:4" x14ac:dyDescent="0.3">
      <c r="A150" s="1">
        <v>140</v>
      </c>
      <c r="B150" s="1">
        <v>2</v>
      </c>
      <c r="D150" s="1">
        <v>5</v>
      </c>
    </row>
    <row r="151" spans="1:4" x14ac:dyDescent="0.3">
      <c r="A151" s="1">
        <v>141</v>
      </c>
      <c r="B151" s="1">
        <v>4</v>
      </c>
      <c r="D151" s="1">
        <v>5</v>
      </c>
    </row>
    <row r="152" spans="1:4" x14ac:dyDescent="0.3">
      <c r="A152" s="1">
        <v>142</v>
      </c>
      <c r="B152" s="1">
        <v>3</v>
      </c>
      <c r="D152" s="1">
        <v>6</v>
      </c>
    </row>
    <row r="153" spans="1:4" x14ac:dyDescent="0.3">
      <c r="A153" s="1">
        <v>143</v>
      </c>
      <c r="B153" s="1">
        <v>2</v>
      </c>
      <c r="D153" s="1">
        <v>6</v>
      </c>
    </row>
    <row r="154" spans="1:4" x14ac:dyDescent="0.3">
      <c r="A154" s="1">
        <v>144</v>
      </c>
      <c r="B154" s="1">
        <v>3</v>
      </c>
      <c r="D154" s="1">
        <v>6</v>
      </c>
    </row>
    <row r="155" spans="1:4" x14ac:dyDescent="0.3">
      <c r="A155" s="1">
        <v>145</v>
      </c>
      <c r="B155" s="1">
        <v>4</v>
      </c>
      <c r="D155" s="1">
        <v>6</v>
      </c>
    </row>
    <row r="156" spans="1:4" x14ac:dyDescent="0.3">
      <c r="A156" s="1">
        <v>146</v>
      </c>
      <c r="B156" s="1">
        <v>4</v>
      </c>
      <c r="D156" s="1">
        <v>6</v>
      </c>
    </row>
    <row r="157" spans="1:4" x14ac:dyDescent="0.3">
      <c r="A157" s="1">
        <v>147</v>
      </c>
      <c r="B157" s="1">
        <v>3</v>
      </c>
      <c r="D157" s="1">
        <v>6</v>
      </c>
    </row>
    <row r="158" spans="1:4" x14ac:dyDescent="0.3">
      <c r="A158" s="1">
        <v>148</v>
      </c>
      <c r="B158" s="1">
        <v>1</v>
      </c>
      <c r="D158" s="1">
        <v>6</v>
      </c>
    </row>
    <row r="159" spans="1:4" x14ac:dyDescent="0.3">
      <c r="A159" s="1">
        <v>149</v>
      </c>
      <c r="B159" s="1">
        <v>4</v>
      </c>
      <c r="D159" s="1">
        <v>6</v>
      </c>
    </row>
    <row r="160" spans="1:4" x14ac:dyDescent="0.3">
      <c r="A160" s="1">
        <v>150</v>
      </c>
      <c r="B160" s="1">
        <v>5</v>
      </c>
      <c r="D160" s="1">
        <v>6</v>
      </c>
    </row>
    <row r="161" spans="1:2" x14ac:dyDescent="0.3">
      <c r="A161" s="2" t="s">
        <v>9</v>
      </c>
      <c r="B161" s="3">
        <f>COUNT(B11:B160)</f>
        <v>150</v>
      </c>
    </row>
  </sheetData>
  <sortState ref="D11:D160">
    <sortCondition ref="D11"/>
  </sortState>
  <mergeCells count="18">
    <mergeCell ref="F71:G73"/>
    <mergeCell ref="F76:O76"/>
    <mergeCell ref="F50:G50"/>
    <mergeCell ref="F77:O84"/>
    <mergeCell ref="A1:D1"/>
    <mergeCell ref="F1:G1"/>
    <mergeCell ref="A2:D2"/>
    <mergeCell ref="A3:D3"/>
    <mergeCell ref="E9:F9"/>
    <mergeCell ref="E8:G8"/>
    <mergeCell ref="F28:I28"/>
    <mergeCell ref="F56:I56"/>
    <mergeCell ref="F74:G74"/>
    <mergeCell ref="G5:G7"/>
    <mergeCell ref="F20:I27"/>
    <mergeCell ref="F47:G49"/>
    <mergeCell ref="F52:I55"/>
    <mergeCell ref="F67:F6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D30" workbookViewId="0">
      <selection activeCell="M41" sqref="M41"/>
    </sheetView>
  </sheetViews>
  <sheetFormatPr defaultRowHeight="14.4" x14ac:dyDescent="0.3"/>
  <cols>
    <col min="4" max="4" width="14.44140625" customWidth="1"/>
    <col min="7" max="7" width="14.33203125" customWidth="1"/>
    <col min="8" max="8" width="9.5546875" customWidth="1"/>
    <col min="9" max="9" width="11.77734375" customWidth="1"/>
    <col min="10" max="10" width="10.6640625" customWidth="1"/>
    <col min="11" max="11" width="9" customWidth="1"/>
    <col min="12" max="12" width="11.109375" customWidth="1"/>
    <col min="13" max="13" width="13.88671875" customWidth="1"/>
    <col min="14" max="14" width="11.21875" customWidth="1"/>
    <col min="15" max="15" width="10.44140625" customWidth="1"/>
    <col min="17" max="17" width="10.77734375" customWidth="1"/>
  </cols>
  <sheetData>
    <row r="1" spans="1:14" x14ac:dyDescent="0.3">
      <c r="A1" s="17" t="s">
        <v>0</v>
      </c>
      <c r="B1" s="17"/>
      <c r="C1" s="17"/>
      <c r="D1" s="17"/>
      <c r="F1" s="18">
        <v>45029</v>
      </c>
      <c r="G1" s="18"/>
    </row>
    <row r="2" spans="1:14" x14ac:dyDescent="0.3">
      <c r="A2" s="17" t="s">
        <v>1</v>
      </c>
      <c r="B2" s="17"/>
      <c r="C2" s="17"/>
      <c r="D2" s="17"/>
    </row>
    <row r="3" spans="1:14" x14ac:dyDescent="0.3">
      <c r="A3" s="17" t="s">
        <v>2</v>
      </c>
      <c r="B3" s="17"/>
      <c r="C3" s="17"/>
      <c r="D3" s="17"/>
      <c r="F3" s="57"/>
      <c r="G3" s="59"/>
      <c r="J3" s="57"/>
      <c r="K3" s="59"/>
    </row>
    <row r="4" spans="1:14" x14ac:dyDescent="0.3">
      <c r="A4" s="15"/>
      <c r="B4" s="15"/>
      <c r="C4" s="15"/>
      <c r="D4" s="15"/>
      <c r="F4" s="56"/>
      <c r="G4" s="61"/>
      <c r="J4" s="56"/>
      <c r="K4" s="61"/>
    </row>
    <row r="5" spans="1:14" x14ac:dyDescent="0.3">
      <c r="A5" s="15"/>
      <c r="B5" s="15"/>
      <c r="C5" s="15"/>
      <c r="D5" s="15"/>
      <c r="F5" s="62"/>
      <c r="G5" s="64"/>
      <c r="J5" s="62"/>
      <c r="K5" s="64"/>
    </row>
    <row r="6" spans="1:14" x14ac:dyDescent="0.3">
      <c r="E6" s="14"/>
      <c r="F6" s="82" t="s">
        <v>34</v>
      </c>
      <c r="G6" s="83">
        <f>ROUND(1+3.332*LOG10(100),0)</f>
        <v>8</v>
      </c>
      <c r="H6" s="84" t="s">
        <v>35</v>
      </c>
      <c r="I6" s="85">
        <f>(D108-D9)/G6</f>
        <v>1.4000000000000004</v>
      </c>
      <c r="J6" s="80" t="s">
        <v>36</v>
      </c>
      <c r="K6" s="81">
        <f>D9-I6/2</f>
        <v>24.7</v>
      </c>
    </row>
    <row r="7" spans="1:14" ht="34.799999999999997" customHeight="1" x14ac:dyDescent="0.3">
      <c r="D7" s="40" t="s">
        <v>5</v>
      </c>
      <c r="E7" s="51" t="s">
        <v>6</v>
      </c>
      <c r="F7" s="41"/>
      <c r="G7" s="11"/>
      <c r="H7" s="19" t="s">
        <v>63</v>
      </c>
      <c r="I7" s="19"/>
      <c r="J7" s="19"/>
      <c r="K7" s="19"/>
      <c r="L7" s="19"/>
      <c r="M7" s="19"/>
      <c r="N7" s="76">
        <v>0</v>
      </c>
    </row>
    <row r="8" spans="1:14" ht="28.8" customHeight="1" x14ac:dyDescent="0.3">
      <c r="A8" s="42"/>
      <c r="B8" s="43" t="s">
        <v>13</v>
      </c>
      <c r="D8" s="42"/>
      <c r="E8" s="44" t="s">
        <v>7</v>
      </c>
      <c r="F8" s="44" t="s">
        <v>8</v>
      </c>
      <c r="G8" s="12"/>
      <c r="H8" s="44" t="s">
        <v>37</v>
      </c>
      <c r="I8" s="44" t="s">
        <v>8</v>
      </c>
      <c r="J8" s="78" t="s">
        <v>62</v>
      </c>
      <c r="K8" s="79" t="s">
        <v>61</v>
      </c>
      <c r="L8" s="39" t="s">
        <v>60</v>
      </c>
      <c r="M8" s="39" t="s">
        <v>72</v>
      </c>
      <c r="N8" s="39" t="s">
        <v>11</v>
      </c>
    </row>
    <row r="9" spans="1:14" x14ac:dyDescent="0.3">
      <c r="A9" s="1">
        <v>1</v>
      </c>
      <c r="B9" s="1">
        <v>31.2</v>
      </c>
      <c r="D9" s="1">
        <v>25.4</v>
      </c>
      <c r="E9" s="1">
        <f>D9</f>
        <v>25.4</v>
      </c>
      <c r="F9" s="1">
        <f t="array" ref="F9:F68">FREQUENCY(D9:D108,E9:E68)</f>
        <v>1</v>
      </c>
      <c r="H9" s="16" t="s">
        <v>52</v>
      </c>
      <c r="I9" s="1">
        <f>SUM(F9:F13)</f>
        <v>6</v>
      </c>
      <c r="J9" s="1">
        <f>I9/$I$17</f>
        <v>0.06</v>
      </c>
      <c r="K9" s="1">
        <f>J9/$I$6</f>
        <v>4.2857142857142844E-2</v>
      </c>
      <c r="L9" s="1">
        <v>25.4</v>
      </c>
      <c r="M9" s="1">
        <f>AVERAGE(L9:L10)</f>
        <v>26.1</v>
      </c>
      <c r="N9" s="1">
        <f>J9</f>
        <v>0.06</v>
      </c>
    </row>
    <row r="10" spans="1:14" x14ac:dyDescent="0.3">
      <c r="A10" s="1">
        <v>2</v>
      </c>
      <c r="B10" s="1">
        <v>30.7</v>
      </c>
      <c r="D10" s="1">
        <v>25.6</v>
      </c>
      <c r="E10" s="1">
        <f>D10</f>
        <v>25.6</v>
      </c>
      <c r="F10" s="1">
        <v>2</v>
      </c>
      <c r="H10" s="16" t="s">
        <v>53</v>
      </c>
      <c r="I10" s="1">
        <f>SUM(F14:F21)</f>
        <v>13</v>
      </c>
      <c r="J10" s="1">
        <f t="shared" ref="J10:J16" si="0">I10/$I$17</f>
        <v>0.13</v>
      </c>
      <c r="K10" s="1">
        <f t="shared" ref="K10:K16" si="1">J10/$I$6</f>
        <v>9.2857142857142833E-2</v>
      </c>
      <c r="L10" s="1">
        <v>26.8</v>
      </c>
      <c r="M10" s="1">
        <f t="shared" ref="M10:M16" si="2">AVERAGE(L10:L11)</f>
        <v>27.5</v>
      </c>
      <c r="N10" s="1">
        <f>N9+J10</f>
        <v>0.19</v>
      </c>
    </row>
    <row r="11" spans="1:14" x14ac:dyDescent="0.3">
      <c r="A11" s="1">
        <v>3</v>
      </c>
      <c r="B11" s="1">
        <v>31.3</v>
      </c>
      <c r="D11" s="1">
        <v>25.6</v>
      </c>
      <c r="E11" s="1">
        <f t="shared" ref="E11:E19" si="3">D12</f>
        <v>25.9</v>
      </c>
      <c r="F11" s="1">
        <v>1</v>
      </c>
      <c r="H11" s="16" t="s">
        <v>54</v>
      </c>
      <c r="I11" s="1">
        <f>SUM(F22:F32)</f>
        <v>22</v>
      </c>
      <c r="J11" s="1">
        <f t="shared" si="0"/>
        <v>0.22</v>
      </c>
      <c r="K11" s="1">
        <f t="shared" si="1"/>
        <v>0.15714285714285711</v>
      </c>
      <c r="L11" s="1">
        <v>28.2</v>
      </c>
      <c r="M11" s="1">
        <f t="shared" si="2"/>
        <v>28.9</v>
      </c>
      <c r="N11" s="1">
        <f t="shared" ref="N11:N16" si="4">N10+J11</f>
        <v>0.41000000000000003</v>
      </c>
    </row>
    <row r="12" spans="1:14" x14ac:dyDescent="0.3">
      <c r="A12" s="1">
        <v>4</v>
      </c>
      <c r="B12" s="1">
        <v>30.6</v>
      </c>
      <c r="D12" s="1">
        <v>25.9</v>
      </c>
      <c r="E12" s="1">
        <f t="shared" si="3"/>
        <v>26.5</v>
      </c>
      <c r="F12" s="1">
        <v>1</v>
      </c>
      <c r="H12" s="16" t="s">
        <v>55</v>
      </c>
      <c r="I12" s="1">
        <f>SUM(F33:F43)</f>
        <v>25</v>
      </c>
      <c r="J12" s="1">
        <f t="shared" si="0"/>
        <v>0.25</v>
      </c>
      <c r="K12" s="1">
        <f t="shared" si="1"/>
        <v>0.17857142857142852</v>
      </c>
      <c r="L12" s="1">
        <v>29.6</v>
      </c>
      <c r="M12" s="1">
        <f t="shared" si="2"/>
        <v>30.3</v>
      </c>
      <c r="N12" s="1">
        <f t="shared" si="4"/>
        <v>0.66</v>
      </c>
    </row>
    <row r="13" spans="1:14" x14ac:dyDescent="0.3">
      <c r="A13" s="1">
        <v>5</v>
      </c>
      <c r="B13" s="1">
        <v>30.2</v>
      </c>
      <c r="D13" s="1">
        <v>26.5</v>
      </c>
      <c r="E13" s="1">
        <f t="shared" si="3"/>
        <v>26.6</v>
      </c>
      <c r="F13" s="1">
        <v>1</v>
      </c>
      <c r="H13" s="16" t="s">
        <v>56</v>
      </c>
      <c r="I13" s="1">
        <f>SUM(F44:F56)</f>
        <v>20</v>
      </c>
      <c r="J13" s="1">
        <f t="shared" si="0"/>
        <v>0.2</v>
      </c>
      <c r="K13" s="1">
        <f t="shared" si="1"/>
        <v>0.14285714285714282</v>
      </c>
      <c r="L13" s="1">
        <v>31</v>
      </c>
      <c r="M13" s="1">
        <f t="shared" si="2"/>
        <v>31.7</v>
      </c>
      <c r="N13" s="1">
        <f t="shared" si="4"/>
        <v>0.8600000000000001</v>
      </c>
    </row>
    <row r="14" spans="1:14" x14ac:dyDescent="0.3">
      <c r="A14" s="1">
        <v>6</v>
      </c>
      <c r="B14" s="1">
        <v>28.9</v>
      </c>
      <c r="D14" s="1">
        <v>26.6</v>
      </c>
      <c r="E14" s="1">
        <f t="shared" si="3"/>
        <v>26.9</v>
      </c>
      <c r="F14" s="1">
        <v>1</v>
      </c>
      <c r="H14" s="16" t="s">
        <v>57</v>
      </c>
      <c r="I14" s="1">
        <f>SUM(F57:F63)</f>
        <v>9</v>
      </c>
      <c r="J14" s="1">
        <f t="shared" si="0"/>
        <v>0.09</v>
      </c>
      <c r="K14" s="1">
        <f t="shared" si="1"/>
        <v>6.4285714285714265E-2</v>
      </c>
      <c r="L14" s="1">
        <v>32.4</v>
      </c>
      <c r="M14" s="1">
        <f t="shared" si="2"/>
        <v>33.099999999999994</v>
      </c>
      <c r="N14" s="1">
        <f t="shared" si="4"/>
        <v>0.95000000000000007</v>
      </c>
    </row>
    <row r="15" spans="1:14" x14ac:dyDescent="0.3">
      <c r="A15" s="1">
        <v>7</v>
      </c>
      <c r="B15" s="1">
        <v>30.3</v>
      </c>
      <c r="D15" s="1">
        <v>26.9</v>
      </c>
      <c r="E15" s="1">
        <f t="shared" si="3"/>
        <v>27</v>
      </c>
      <c r="F15" s="1">
        <v>1</v>
      </c>
      <c r="H15" s="16" t="s">
        <v>58</v>
      </c>
      <c r="I15" s="1">
        <f>SUM(F64:F65)</f>
        <v>2</v>
      </c>
      <c r="J15" s="1">
        <f t="shared" si="0"/>
        <v>0.02</v>
      </c>
      <c r="K15" s="1">
        <f t="shared" si="1"/>
        <v>1.4285714285714282E-2</v>
      </c>
      <c r="L15" s="1">
        <v>33.799999999999997</v>
      </c>
      <c r="M15" s="1">
        <f t="shared" si="2"/>
        <v>34.5</v>
      </c>
      <c r="N15" s="1">
        <f t="shared" si="4"/>
        <v>0.97000000000000008</v>
      </c>
    </row>
    <row r="16" spans="1:14" x14ac:dyDescent="0.3">
      <c r="A16" s="1">
        <v>8</v>
      </c>
      <c r="B16" s="1">
        <v>30.8</v>
      </c>
      <c r="D16" s="1">
        <v>27</v>
      </c>
      <c r="E16" s="1">
        <f t="shared" si="3"/>
        <v>27.1</v>
      </c>
      <c r="F16" s="1">
        <v>1</v>
      </c>
      <c r="H16" s="16" t="s">
        <v>59</v>
      </c>
      <c r="I16" s="1">
        <f>SUM(F66:F68)</f>
        <v>3</v>
      </c>
      <c r="J16" s="1">
        <f t="shared" si="0"/>
        <v>0.03</v>
      </c>
      <c r="K16" s="1">
        <f t="shared" si="1"/>
        <v>2.1428571428571422E-2</v>
      </c>
      <c r="L16" s="1">
        <v>35.200000000000003</v>
      </c>
      <c r="M16" s="1">
        <f t="shared" si="2"/>
        <v>35.900000000000006</v>
      </c>
      <c r="N16" s="1">
        <f t="shared" si="4"/>
        <v>1</v>
      </c>
    </row>
    <row r="17" spans="1:12" x14ac:dyDescent="0.3">
      <c r="A17" s="1">
        <v>9</v>
      </c>
      <c r="B17" s="1">
        <v>32.700000000000003</v>
      </c>
      <c r="D17" s="1">
        <v>27.1</v>
      </c>
      <c r="E17" s="1">
        <f t="shared" si="3"/>
        <v>27.2</v>
      </c>
      <c r="F17" s="1">
        <v>1</v>
      </c>
      <c r="G17" s="13"/>
      <c r="H17" s="77"/>
      <c r="I17" s="3">
        <f>SUM(I9:I16)</f>
        <v>100</v>
      </c>
      <c r="J17" s="3">
        <f>SUM(J9:J16)</f>
        <v>1</v>
      </c>
      <c r="L17" s="1">
        <v>36.6</v>
      </c>
    </row>
    <row r="18" spans="1:12" x14ac:dyDescent="0.3">
      <c r="A18" s="1">
        <v>10</v>
      </c>
      <c r="B18" s="1">
        <v>27.6</v>
      </c>
      <c r="D18" s="1">
        <v>27.2</v>
      </c>
      <c r="E18" s="1">
        <f t="shared" si="3"/>
        <v>27.3</v>
      </c>
      <c r="F18" s="1">
        <v>1</v>
      </c>
      <c r="G18" s="13"/>
      <c r="H18" s="13"/>
      <c r="I18" s="13"/>
      <c r="J18" s="13"/>
      <c r="K18" s="13"/>
    </row>
    <row r="19" spans="1:12" x14ac:dyDescent="0.3">
      <c r="A19" s="1">
        <v>11</v>
      </c>
      <c r="B19" s="1">
        <v>29.5</v>
      </c>
      <c r="D19" s="1">
        <v>27.3</v>
      </c>
      <c r="E19" s="1">
        <f t="shared" si="3"/>
        <v>27.5</v>
      </c>
      <c r="F19" s="1">
        <v>2</v>
      </c>
      <c r="G19" s="13"/>
      <c r="H19" s="13"/>
    </row>
    <row r="20" spans="1:12" x14ac:dyDescent="0.3">
      <c r="A20" s="1">
        <v>12</v>
      </c>
      <c r="B20" s="1">
        <v>31</v>
      </c>
      <c r="D20" s="1">
        <v>27.5</v>
      </c>
      <c r="E20" s="1">
        <f>D22</f>
        <v>27.6</v>
      </c>
      <c r="F20" s="1">
        <v>4</v>
      </c>
      <c r="G20" s="13"/>
      <c r="H20" s="13"/>
    </row>
    <row r="21" spans="1:12" x14ac:dyDescent="0.3">
      <c r="A21" s="1">
        <v>13</v>
      </c>
      <c r="B21" s="1">
        <v>32.200000000000003</v>
      </c>
      <c r="D21" s="1">
        <v>27.5</v>
      </c>
      <c r="E21" s="1">
        <f>D26</f>
        <v>28</v>
      </c>
      <c r="F21" s="1">
        <v>2</v>
      </c>
      <c r="G21" s="13"/>
      <c r="H21" s="13"/>
    </row>
    <row r="22" spans="1:12" x14ac:dyDescent="0.3">
      <c r="A22" s="1">
        <v>14</v>
      </c>
      <c r="B22" s="1">
        <v>29.7</v>
      </c>
      <c r="D22" s="1">
        <v>27.6</v>
      </c>
      <c r="E22" s="1">
        <f>D28</f>
        <v>28.2</v>
      </c>
      <c r="F22" s="1">
        <v>3</v>
      </c>
      <c r="G22" s="13"/>
      <c r="H22" s="13"/>
    </row>
    <row r="23" spans="1:12" x14ac:dyDescent="0.3">
      <c r="A23" s="1">
        <v>15</v>
      </c>
      <c r="B23" s="1">
        <v>31.3</v>
      </c>
      <c r="D23" s="1">
        <v>27.6</v>
      </c>
      <c r="E23" s="1">
        <f>D31</f>
        <v>28.3</v>
      </c>
      <c r="F23" s="1">
        <v>3</v>
      </c>
      <c r="G23" s="13"/>
      <c r="H23" s="13"/>
    </row>
    <row r="24" spans="1:12" x14ac:dyDescent="0.3">
      <c r="A24" s="1">
        <v>16</v>
      </c>
      <c r="B24" s="1">
        <v>30.7</v>
      </c>
      <c r="D24" s="1">
        <v>27.6</v>
      </c>
      <c r="E24" s="1">
        <f>D34</f>
        <v>28.5</v>
      </c>
      <c r="F24" s="1">
        <v>2</v>
      </c>
      <c r="G24" s="13"/>
      <c r="H24" s="13"/>
    </row>
    <row r="25" spans="1:12" x14ac:dyDescent="0.3">
      <c r="A25" s="1">
        <v>17</v>
      </c>
      <c r="B25" s="1">
        <v>33.1</v>
      </c>
      <c r="D25" s="1">
        <v>27.6</v>
      </c>
      <c r="E25" s="1">
        <f>D36</f>
        <v>28.6</v>
      </c>
      <c r="F25" s="1">
        <v>3</v>
      </c>
      <c r="G25" s="13"/>
      <c r="H25" s="13"/>
    </row>
    <row r="26" spans="1:12" x14ac:dyDescent="0.3">
      <c r="A26" s="1">
        <v>18</v>
      </c>
      <c r="B26" s="1">
        <v>29.2</v>
      </c>
      <c r="D26" s="1">
        <v>28</v>
      </c>
      <c r="E26" s="1">
        <f>D39</f>
        <v>28.8</v>
      </c>
      <c r="F26" s="1">
        <v>1</v>
      </c>
      <c r="G26" s="13"/>
      <c r="H26" s="13"/>
    </row>
    <row r="27" spans="1:12" x14ac:dyDescent="0.3">
      <c r="A27" s="1">
        <v>19</v>
      </c>
      <c r="B27" s="1">
        <v>28.2</v>
      </c>
      <c r="D27" s="1">
        <v>28</v>
      </c>
      <c r="E27" s="1">
        <f>D40</f>
        <v>28.9</v>
      </c>
      <c r="F27" s="1">
        <v>3</v>
      </c>
      <c r="H27" s="13"/>
    </row>
    <row r="28" spans="1:12" x14ac:dyDescent="0.3">
      <c r="A28" s="1">
        <v>20</v>
      </c>
      <c r="B28" s="1">
        <v>26.5</v>
      </c>
      <c r="D28" s="1">
        <v>28.2</v>
      </c>
      <c r="E28" s="1">
        <f>D43</f>
        <v>29</v>
      </c>
      <c r="F28" s="1">
        <v>1</v>
      </c>
      <c r="H28" s="13"/>
    </row>
    <row r="29" spans="1:12" x14ac:dyDescent="0.3">
      <c r="A29" s="1">
        <v>21</v>
      </c>
      <c r="B29" s="1">
        <v>28.3</v>
      </c>
      <c r="D29" s="1">
        <v>28.2</v>
      </c>
      <c r="E29" s="1">
        <f>D44</f>
        <v>29.1</v>
      </c>
      <c r="F29" s="1">
        <v>1</v>
      </c>
      <c r="H29" s="13"/>
    </row>
    <row r="30" spans="1:12" x14ac:dyDescent="0.3">
      <c r="A30" s="1">
        <v>22</v>
      </c>
      <c r="B30" s="1">
        <v>28.9</v>
      </c>
      <c r="D30" s="1">
        <v>28.2</v>
      </c>
      <c r="E30" s="1">
        <f>D45</f>
        <v>29.2</v>
      </c>
      <c r="F30" s="1">
        <v>1</v>
      </c>
      <c r="H30" s="13"/>
    </row>
    <row r="31" spans="1:12" x14ac:dyDescent="0.3">
      <c r="A31" s="1">
        <v>23</v>
      </c>
      <c r="B31" s="1">
        <v>30.7</v>
      </c>
      <c r="D31" s="1">
        <v>28.3</v>
      </c>
      <c r="E31" s="1">
        <f>D46</f>
        <v>29.4</v>
      </c>
      <c r="F31" s="1">
        <v>1</v>
      </c>
      <c r="H31" s="13"/>
    </row>
    <row r="32" spans="1:12" x14ac:dyDescent="0.3">
      <c r="A32" s="1">
        <v>24</v>
      </c>
      <c r="B32" s="1">
        <v>27.3</v>
      </c>
      <c r="D32" s="1">
        <v>28.3</v>
      </c>
      <c r="E32" s="1">
        <f>D47</f>
        <v>29.5</v>
      </c>
      <c r="F32" s="1">
        <v>3</v>
      </c>
      <c r="H32" s="13"/>
    </row>
    <row r="33" spans="1:13" x14ac:dyDescent="0.3">
      <c r="A33" s="1">
        <v>25</v>
      </c>
      <c r="B33" s="1">
        <v>27.5</v>
      </c>
      <c r="D33" s="1">
        <v>28.3</v>
      </c>
      <c r="E33" s="1">
        <f>D50</f>
        <v>29.6</v>
      </c>
      <c r="F33" s="1">
        <v>1</v>
      </c>
      <c r="H33" s="13"/>
    </row>
    <row r="34" spans="1:13" x14ac:dyDescent="0.3">
      <c r="A34" s="1">
        <v>26</v>
      </c>
      <c r="B34" s="1">
        <v>34.799999999999997</v>
      </c>
      <c r="D34" s="1">
        <v>28.5</v>
      </c>
      <c r="E34" s="1">
        <f>D51</f>
        <v>29.7</v>
      </c>
      <c r="F34" s="1">
        <v>2</v>
      </c>
      <c r="H34" s="13"/>
    </row>
    <row r="35" spans="1:13" x14ac:dyDescent="0.3">
      <c r="A35" s="1">
        <v>27</v>
      </c>
      <c r="B35" s="1">
        <v>35.299999999999997</v>
      </c>
      <c r="D35" s="1">
        <v>28.5</v>
      </c>
      <c r="E35" s="1">
        <f>D53</f>
        <v>29.8</v>
      </c>
      <c r="F35" s="1">
        <v>3</v>
      </c>
      <c r="H35" s="35" t="s">
        <v>12</v>
      </c>
      <c r="I35" s="35"/>
      <c r="J35" s="35"/>
      <c r="K35" s="35"/>
    </row>
    <row r="36" spans="1:13" x14ac:dyDescent="0.3">
      <c r="A36" s="1">
        <v>28</v>
      </c>
      <c r="B36" s="1">
        <v>32.299999999999997</v>
      </c>
      <c r="D36" s="1">
        <v>28.6</v>
      </c>
      <c r="E36" s="1">
        <f>D56</f>
        <v>30</v>
      </c>
      <c r="F36" s="1">
        <v>2</v>
      </c>
      <c r="H36" s="65" t="s">
        <v>66</v>
      </c>
      <c r="I36" s="66"/>
      <c r="J36" s="66"/>
      <c r="K36" s="67"/>
    </row>
    <row r="37" spans="1:13" x14ac:dyDescent="0.3">
      <c r="A37" s="1">
        <v>29</v>
      </c>
      <c r="B37" s="1">
        <v>28.6</v>
      </c>
      <c r="D37" s="1">
        <v>28.6</v>
      </c>
      <c r="E37" s="1">
        <f>D58</f>
        <v>30.2</v>
      </c>
      <c r="F37" s="1">
        <v>1</v>
      </c>
      <c r="G37" s="13"/>
      <c r="H37" s="68"/>
      <c r="I37" s="69"/>
      <c r="J37" s="69"/>
      <c r="K37" s="70"/>
    </row>
    <row r="38" spans="1:13" x14ac:dyDescent="0.3">
      <c r="A38" s="1">
        <v>30</v>
      </c>
      <c r="B38" s="1">
        <v>31.4</v>
      </c>
      <c r="D38" s="1">
        <v>28.6</v>
      </c>
      <c r="E38" s="1">
        <f>D59</f>
        <v>30.3</v>
      </c>
      <c r="F38" s="1">
        <v>1</v>
      </c>
      <c r="G38" s="13"/>
      <c r="H38" s="68"/>
      <c r="I38" s="69"/>
      <c r="J38" s="69"/>
      <c r="K38" s="70"/>
    </row>
    <row r="39" spans="1:13" x14ac:dyDescent="0.3">
      <c r="A39" s="1">
        <v>31</v>
      </c>
      <c r="B39" s="1">
        <v>29</v>
      </c>
      <c r="D39" s="1">
        <v>28.8</v>
      </c>
      <c r="E39" s="1">
        <f>D60</f>
        <v>30.4</v>
      </c>
      <c r="F39" s="1">
        <v>3</v>
      </c>
      <c r="G39" s="13"/>
      <c r="H39" s="68"/>
      <c r="I39" s="69"/>
      <c r="J39" s="69"/>
      <c r="K39" s="70"/>
    </row>
    <row r="40" spans="1:13" x14ac:dyDescent="0.3">
      <c r="A40" s="1">
        <v>32</v>
      </c>
      <c r="B40" s="1">
        <v>31.1</v>
      </c>
      <c r="D40" s="1">
        <v>28.9</v>
      </c>
      <c r="E40" s="1">
        <f>D63</f>
        <v>30.6</v>
      </c>
      <c r="F40" s="1">
        <v>2</v>
      </c>
      <c r="G40" s="13"/>
      <c r="H40" s="68"/>
      <c r="I40" s="69"/>
      <c r="J40" s="69"/>
      <c r="K40" s="70"/>
    </row>
    <row r="41" spans="1:13" x14ac:dyDescent="0.3">
      <c r="A41" s="1">
        <v>33</v>
      </c>
      <c r="B41" s="1">
        <v>28.5</v>
      </c>
      <c r="D41" s="1">
        <v>28.9</v>
      </c>
      <c r="E41" s="1">
        <f>D65</f>
        <v>30.7</v>
      </c>
      <c r="F41" s="1">
        <v>5</v>
      </c>
      <c r="G41" s="13"/>
      <c r="H41" s="68"/>
      <c r="I41" s="69"/>
      <c r="J41" s="69"/>
      <c r="K41" s="70"/>
    </row>
    <row r="42" spans="1:13" x14ac:dyDescent="0.3">
      <c r="A42" s="1">
        <v>34</v>
      </c>
      <c r="B42" s="1">
        <v>30.4</v>
      </c>
      <c r="D42" s="1">
        <v>28.9</v>
      </c>
      <c r="E42" s="1">
        <f>D70</f>
        <v>30.8</v>
      </c>
      <c r="F42" s="1">
        <v>2</v>
      </c>
      <c r="G42" s="13"/>
      <c r="H42" s="68"/>
      <c r="I42" s="69"/>
      <c r="J42" s="69"/>
      <c r="K42" s="70"/>
    </row>
    <row r="43" spans="1:13" x14ac:dyDescent="0.3">
      <c r="A43" s="1">
        <v>35</v>
      </c>
      <c r="B43" s="1">
        <v>27.2</v>
      </c>
      <c r="D43" s="1">
        <v>29</v>
      </c>
      <c r="E43" s="1">
        <f>D72</f>
        <v>30.9</v>
      </c>
      <c r="F43" s="1">
        <v>3</v>
      </c>
      <c r="G43" s="13"/>
      <c r="H43" s="68"/>
      <c r="I43" s="69"/>
      <c r="J43" s="69"/>
      <c r="K43" s="70"/>
    </row>
    <row r="44" spans="1:13" x14ac:dyDescent="0.3">
      <c r="A44" s="1">
        <v>36</v>
      </c>
      <c r="B44" s="1">
        <v>27.1</v>
      </c>
      <c r="D44" s="1">
        <v>29.1</v>
      </c>
      <c r="E44" s="1">
        <f>D75</f>
        <v>31</v>
      </c>
      <c r="F44" s="1">
        <v>2</v>
      </c>
      <c r="G44" s="13"/>
      <c r="H44" s="68"/>
      <c r="I44" s="69"/>
      <c r="J44" s="69"/>
      <c r="K44" s="70"/>
    </row>
    <row r="45" spans="1:13" x14ac:dyDescent="0.3">
      <c r="A45" s="1">
        <v>37</v>
      </c>
      <c r="B45" s="1">
        <v>29.5</v>
      </c>
      <c r="D45" s="1">
        <v>29.2</v>
      </c>
      <c r="E45" s="1">
        <f>D77</f>
        <v>31.1</v>
      </c>
      <c r="F45" s="1">
        <v>1</v>
      </c>
      <c r="G45" s="13"/>
      <c r="H45" s="68"/>
      <c r="I45" s="69"/>
      <c r="J45" s="69"/>
      <c r="K45" s="70"/>
    </row>
    <row r="46" spans="1:13" x14ac:dyDescent="0.3">
      <c r="A46" s="1">
        <v>38</v>
      </c>
      <c r="B46" s="1">
        <v>30.8</v>
      </c>
      <c r="D46" s="1">
        <v>29.4</v>
      </c>
      <c r="E46" s="1">
        <f>D78</f>
        <v>31.2</v>
      </c>
      <c r="F46" s="1">
        <v>1</v>
      </c>
      <c r="G46" s="13"/>
      <c r="H46" s="71"/>
      <c r="I46" s="72"/>
      <c r="J46" s="72"/>
      <c r="K46" s="73"/>
    </row>
    <row r="47" spans="1:13" x14ac:dyDescent="0.3">
      <c r="A47" s="1">
        <v>39</v>
      </c>
      <c r="B47" s="1">
        <v>28.2</v>
      </c>
      <c r="D47" s="1">
        <v>29.5</v>
      </c>
      <c r="E47" s="1">
        <f>D79</f>
        <v>31.3</v>
      </c>
      <c r="F47" s="1">
        <v>2</v>
      </c>
      <c r="G47" s="13"/>
      <c r="H47" s="13"/>
      <c r="M47" s="44" t="s">
        <v>71</v>
      </c>
    </row>
    <row r="48" spans="1:13" x14ac:dyDescent="0.3">
      <c r="A48" s="1">
        <v>40</v>
      </c>
      <c r="B48" s="1">
        <v>36.6</v>
      </c>
      <c r="D48" s="1">
        <v>29.5</v>
      </c>
      <c r="E48" s="1">
        <f t="shared" ref="E48:E54" si="5">D81</f>
        <v>31.4</v>
      </c>
      <c r="F48" s="1">
        <v>1</v>
      </c>
      <c r="G48" s="13"/>
      <c r="H48" s="13"/>
      <c r="M48" s="6">
        <f>I9*M9</f>
        <v>156.60000000000002</v>
      </c>
    </row>
    <row r="49" spans="1:15" x14ac:dyDescent="0.3">
      <c r="A49" s="1">
        <v>41</v>
      </c>
      <c r="B49" s="1">
        <v>31.7</v>
      </c>
      <c r="D49" s="1">
        <v>29.5</v>
      </c>
      <c r="E49" s="1">
        <f t="shared" si="5"/>
        <v>31.6</v>
      </c>
      <c r="F49" s="1">
        <v>1</v>
      </c>
      <c r="G49" s="13"/>
      <c r="H49" s="13"/>
      <c r="M49" s="6">
        <f>I10*M10</f>
        <v>357.5</v>
      </c>
    </row>
    <row r="50" spans="1:15" x14ac:dyDescent="0.3">
      <c r="A50" s="1">
        <v>42</v>
      </c>
      <c r="B50" s="1">
        <v>28.6</v>
      </c>
      <c r="D50" s="1">
        <v>29.6</v>
      </c>
      <c r="E50" s="1">
        <f t="shared" si="5"/>
        <v>31.7</v>
      </c>
      <c r="F50" s="1">
        <v>1</v>
      </c>
      <c r="G50" s="13"/>
      <c r="M50" s="6">
        <f>I11*M11</f>
        <v>635.79999999999995</v>
      </c>
    </row>
    <row r="51" spans="1:15" x14ac:dyDescent="0.3">
      <c r="A51" s="1">
        <v>43</v>
      </c>
      <c r="B51" s="1">
        <v>30</v>
      </c>
      <c r="D51" s="1">
        <v>29.7</v>
      </c>
      <c r="E51" s="1">
        <f t="shared" si="5"/>
        <v>31.8</v>
      </c>
      <c r="F51" s="1">
        <v>1</v>
      </c>
      <c r="G51" s="13"/>
      <c r="H51" s="57"/>
      <c r="I51" s="59"/>
      <c r="M51" s="6">
        <f>I12*M12</f>
        <v>757.5</v>
      </c>
    </row>
    <row r="52" spans="1:15" x14ac:dyDescent="0.3">
      <c r="A52" s="1">
        <v>44</v>
      </c>
      <c r="B52" s="1">
        <v>25.9</v>
      </c>
      <c r="D52" s="1">
        <v>29.7</v>
      </c>
      <c r="E52" s="1">
        <f t="shared" si="5"/>
        <v>31.9</v>
      </c>
      <c r="F52" s="1">
        <v>1</v>
      </c>
      <c r="G52" s="13"/>
      <c r="H52" s="56"/>
      <c r="I52" s="61"/>
      <c r="M52" s="6">
        <f>I13*M13</f>
        <v>634</v>
      </c>
    </row>
    <row r="53" spans="1:15" x14ac:dyDescent="0.3">
      <c r="A53" s="1">
        <v>45</v>
      </c>
      <c r="B53" s="1">
        <v>25.6</v>
      </c>
      <c r="D53" s="1">
        <v>29.8</v>
      </c>
      <c r="E53" s="1">
        <f t="shared" si="5"/>
        <v>32</v>
      </c>
      <c r="F53" s="1">
        <v>1</v>
      </c>
      <c r="G53" s="13"/>
      <c r="H53" s="62"/>
      <c r="I53" s="64"/>
      <c r="M53" s="6">
        <f>I14*M14</f>
        <v>297.89999999999998</v>
      </c>
    </row>
    <row r="54" spans="1:15" x14ac:dyDescent="0.3">
      <c r="A54" s="1">
        <v>46</v>
      </c>
      <c r="B54" s="1">
        <v>29.4</v>
      </c>
      <c r="D54" s="1">
        <v>29.8</v>
      </c>
      <c r="E54" s="1">
        <f t="shared" si="5"/>
        <v>32.1</v>
      </c>
      <c r="F54" s="1">
        <v>2</v>
      </c>
      <c r="G54" s="13"/>
      <c r="H54" s="20">
        <f>SUM(M48:M55)/100</f>
        <v>30.16</v>
      </c>
      <c r="I54" s="20"/>
      <c r="M54" s="6">
        <f>I15*M15</f>
        <v>69</v>
      </c>
    </row>
    <row r="55" spans="1:15" x14ac:dyDescent="0.3">
      <c r="A55" s="1">
        <v>47</v>
      </c>
      <c r="B55" s="1">
        <v>32.5</v>
      </c>
      <c r="D55" s="1">
        <v>29.8</v>
      </c>
      <c r="E55" s="6">
        <f>D89</f>
        <v>32.200000000000003</v>
      </c>
      <c r="F55" s="1">
        <v>5</v>
      </c>
      <c r="G55" s="13"/>
      <c r="M55" s="6">
        <f>I16*M16</f>
        <v>107.70000000000002</v>
      </c>
    </row>
    <row r="56" spans="1:15" x14ac:dyDescent="0.3">
      <c r="A56" s="1">
        <v>48</v>
      </c>
      <c r="B56" s="1">
        <v>32.6</v>
      </c>
      <c r="D56" s="1">
        <v>30</v>
      </c>
      <c r="E56" s="6">
        <f>D94</f>
        <v>32.299999999999997</v>
      </c>
      <c r="F56" s="1">
        <v>1</v>
      </c>
      <c r="G56" s="13"/>
      <c r="H56" s="57"/>
      <c r="I56" s="58"/>
      <c r="J56" s="58"/>
      <c r="K56" s="59"/>
    </row>
    <row r="57" spans="1:15" ht="16.2" x14ac:dyDescent="0.3">
      <c r="A57" s="1">
        <v>49</v>
      </c>
      <c r="B57" s="1">
        <v>25.6</v>
      </c>
      <c r="D57" s="1">
        <v>30</v>
      </c>
      <c r="E57" s="1">
        <f>D95</f>
        <v>32.4</v>
      </c>
      <c r="F57" s="1">
        <v>1</v>
      </c>
      <c r="G57" s="13"/>
      <c r="H57" s="56"/>
      <c r="I57" s="60"/>
      <c r="J57" s="60"/>
      <c r="K57" s="61"/>
      <c r="M57" s="43" t="s">
        <v>48</v>
      </c>
      <c r="N57" s="43" t="s">
        <v>47</v>
      </c>
      <c r="O57" s="43" t="s">
        <v>51</v>
      </c>
    </row>
    <row r="58" spans="1:15" x14ac:dyDescent="0.3">
      <c r="A58" s="1">
        <v>50</v>
      </c>
      <c r="B58" s="1">
        <v>28.9</v>
      </c>
      <c r="D58" s="1">
        <v>30.2</v>
      </c>
      <c r="E58" s="1">
        <f>D96</f>
        <v>32.5</v>
      </c>
      <c r="F58" s="1">
        <v>1</v>
      </c>
      <c r="G58" s="13"/>
      <c r="H58" s="56"/>
      <c r="I58" s="60"/>
      <c r="J58" s="60"/>
      <c r="K58" s="61"/>
      <c r="M58" s="1">
        <f>M9</f>
        <v>26.1</v>
      </c>
      <c r="N58" s="1">
        <f>ABS(M58-$H$54)</f>
        <v>4.0599999999999987</v>
      </c>
      <c r="O58" s="1">
        <f>N58*N58*I9</f>
        <v>98.901599999999931</v>
      </c>
    </row>
    <row r="59" spans="1:15" x14ac:dyDescent="0.3">
      <c r="A59" s="1">
        <v>51</v>
      </c>
      <c r="B59" s="1">
        <v>28.2</v>
      </c>
      <c r="D59" s="1">
        <v>30.3</v>
      </c>
      <c r="E59" s="1">
        <f>D97</f>
        <v>32.6</v>
      </c>
      <c r="F59" s="1">
        <v>1</v>
      </c>
      <c r="G59" s="13"/>
      <c r="H59" s="62"/>
      <c r="I59" s="63"/>
      <c r="J59" s="63"/>
      <c r="K59" s="64"/>
      <c r="M59" s="1">
        <f>M10</f>
        <v>27.5</v>
      </c>
      <c r="N59" s="1">
        <f t="shared" ref="N59:N65" si="6">ABS(M59-$H$54)</f>
        <v>2.66</v>
      </c>
      <c r="O59" s="1">
        <f>N59*N59*I10</f>
        <v>91.982800000000012</v>
      </c>
    </row>
    <row r="60" spans="1:15" x14ac:dyDescent="0.3">
      <c r="A60" s="1">
        <v>52</v>
      </c>
      <c r="B60" s="1">
        <v>27.6</v>
      </c>
      <c r="D60" s="1">
        <v>30.4</v>
      </c>
      <c r="E60" s="1">
        <f>D98</f>
        <v>32.700000000000003</v>
      </c>
      <c r="F60" s="1">
        <v>2</v>
      </c>
      <c r="G60" s="13"/>
      <c r="H60" s="36">
        <f>O67</f>
        <v>4.8803999999999981</v>
      </c>
      <c r="I60" s="37"/>
      <c r="J60" s="37"/>
      <c r="K60" s="38"/>
      <c r="M60" s="1">
        <f>M11</f>
        <v>28.9</v>
      </c>
      <c r="N60" s="1">
        <f t="shared" si="6"/>
        <v>1.2600000000000016</v>
      </c>
      <c r="O60" s="1">
        <f>N60*N60*I11</f>
        <v>34.927200000000084</v>
      </c>
    </row>
    <row r="61" spans="1:15" x14ac:dyDescent="0.3">
      <c r="A61" s="1">
        <v>53</v>
      </c>
      <c r="B61" s="1">
        <v>30</v>
      </c>
      <c r="D61" s="1">
        <v>30.4</v>
      </c>
      <c r="E61" s="1">
        <f>D100</f>
        <v>33</v>
      </c>
      <c r="F61" s="1">
        <v>2</v>
      </c>
      <c r="G61" s="13"/>
      <c r="H61" s="13"/>
      <c r="M61" s="1">
        <f>M12</f>
        <v>30.3</v>
      </c>
      <c r="N61" s="1">
        <f t="shared" si="6"/>
        <v>0.14000000000000057</v>
      </c>
      <c r="O61" s="1">
        <f>N61*N61*I12</f>
        <v>0.49000000000000399</v>
      </c>
    </row>
    <row r="62" spans="1:15" x14ac:dyDescent="0.3">
      <c r="A62" s="1">
        <v>54</v>
      </c>
      <c r="B62" s="1">
        <v>30.4</v>
      </c>
      <c r="D62" s="1">
        <v>30.4</v>
      </c>
      <c r="E62" s="1">
        <f t="shared" ref="E62:E68" si="7">D102</f>
        <v>33.1</v>
      </c>
      <c r="F62" s="1">
        <v>1</v>
      </c>
      <c r="G62" s="13"/>
      <c r="M62" s="1">
        <f>M13</f>
        <v>31.7</v>
      </c>
      <c r="N62" s="1">
        <f t="shared" si="6"/>
        <v>1.5399999999999991</v>
      </c>
      <c r="O62" s="1">
        <f>N62*N62*I13</f>
        <v>47.431999999999945</v>
      </c>
    </row>
    <row r="63" spans="1:15" x14ac:dyDescent="0.3">
      <c r="A63" s="1">
        <v>55</v>
      </c>
      <c r="B63" s="1">
        <v>26.9</v>
      </c>
      <c r="D63" s="1">
        <v>30.6</v>
      </c>
      <c r="E63" s="1">
        <f t="shared" si="7"/>
        <v>33.200000000000003</v>
      </c>
      <c r="F63" s="1">
        <v>1</v>
      </c>
      <c r="G63" s="13"/>
      <c r="M63" s="1">
        <f>M14</f>
        <v>33.099999999999994</v>
      </c>
      <c r="N63" s="1">
        <f t="shared" si="6"/>
        <v>2.9399999999999942</v>
      </c>
      <c r="O63" s="1">
        <f>N63*N63*I14</f>
        <v>77.792399999999688</v>
      </c>
    </row>
    <row r="64" spans="1:15" x14ac:dyDescent="0.3">
      <c r="A64" s="1">
        <v>56</v>
      </c>
      <c r="B64" s="1">
        <v>29.8</v>
      </c>
      <c r="D64" s="1">
        <v>30.6</v>
      </c>
      <c r="E64" s="1">
        <f t="shared" si="7"/>
        <v>34.799999999999997</v>
      </c>
      <c r="F64" s="1">
        <v>1</v>
      </c>
      <c r="G64" s="13"/>
      <c r="I64" s="53"/>
      <c r="M64" s="1">
        <f>M15</f>
        <v>34.5</v>
      </c>
      <c r="N64" s="1">
        <f t="shared" si="6"/>
        <v>4.34</v>
      </c>
      <c r="O64" s="1">
        <f>N64*N64*I15</f>
        <v>37.671199999999999</v>
      </c>
    </row>
    <row r="65" spans="1:16" x14ac:dyDescent="0.3">
      <c r="A65" s="1">
        <v>57</v>
      </c>
      <c r="B65" s="1">
        <v>31.6</v>
      </c>
      <c r="D65" s="1">
        <v>30.7</v>
      </c>
      <c r="E65" s="1">
        <f t="shared" si="7"/>
        <v>34.9</v>
      </c>
      <c r="F65" s="1">
        <v>1</v>
      </c>
      <c r="G65" s="13"/>
      <c r="I65" s="55"/>
      <c r="M65" s="1">
        <f>M16</f>
        <v>35.900000000000006</v>
      </c>
      <c r="N65" s="1">
        <f t="shared" si="6"/>
        <v>5.7400000000000055</v>
      </c>
      <c r="O65" s="1">
        <f>N65*N65*I16</f>
        <v>98.842800000000196</v>
      </c>
    </row>
    <row r="66" spans="1:16" x14ac:dyDescent="0.3">
      <c r="A66" s="1">
        <v>58</v>
      </c>
      <c r="B66" s="1">
        <v>33</v>
      </c>
      <c r="D66" s="1">
        <v>30.7</v>
      </c>
      <c r="E66" s="1">
        <f t="shared" si="7"/>
        <v>35.200000000000003</v>
      </c>
      <c r="F66" s="1">
        <v>1</v>
      </c>
      <c r="G66" s="13"/>
      <c r="I66" s="3">
        <f>SQRT(H60)</f>
        <v>2.2091627373283296</v>
      </c>
      <c r="O66" s="10">
        <f>SUM(O58:O65)</f>
        <v>488.03999999999985</v>
      </c>
    </row>
    <row r="67" spans="1:16" x14ac:dyDescent="0.3">
      <c r="A67" s="1">
        <v>59</v>
      </c>
      <c r="B67" s="1">
        <v>30.7</v>
      </c>
      <c r="D67" s="1">
        <v>30.7</v>
      </c>
      <c r="E67" s="1">
        <f t="shared" si="7"/>
        <v>35.299999999999997</v>
      </c>
      <c r="F67" s="1">
        <v>1</v>
      </c>
      <c r="G67" s="13"/>
      <c r="N67" s="9" t="s">
        <v>33</v>
      </c>
      <c r="O67" s="3">
        <f>O66/I17</f>
        <v>4.8803999999999981</v>
      </c>
    </row>
    <row r="68" spans="1:16" x14ac:dyDescent="0.3">
      <c r="A68" s="1">
        <v>60</v>
      </c>
      <c r="B68" s="1">
        <v>28.6</v>
      </c>
      <c r="D68" s="1">
        <v>30.7</v>
      </c>
      <c r="E68" s="1">
        <f t="shared" si="7"/>
        <v>36.6</v>
      </c>
      <c r="F68" s="1">
        <v>1</v>
      </c>
      <c r="G68" s="13"/>
    </row>
    <row r="69" spans="1:16" x14ac:dyDescent="0.3">
      <c r="A69" s="1">
        <v>61</v>
      </c>
      <c r="B69" s="1">
        <v>28</v>
      </c>
      <c r="D69" s="1">
        <v>30.7</v>
      </c>
      <c r="F69" s="3">
        <f>SUM(F9:F68)</f>
        <v>100</v>
      </c>
      <c r="G69" s="13"/>
    </row>
    <row r="70" spans="1:16" x14ac:dyDescent="0.3">
      <c r="A70" s="1">
        <v>62</v>
      </c>
      <c r="B70" s="1">
        <v>29.8</v>
      </c>
      <c r="D70" s="1">
        <v>30.8</v>
      </c>
      <c r="H70" s="57"/>
      <c r="I70" s="59"/>
    </row>
    <row r="71" spans="1:16" x14ac:dyDescent="0.3">
      <c r="A71" s="1">
        <v>63</v>
      </c>
      <c r="B71" s="1">
        <v>35.200000000000003</v>
      </c>
      <c r="D71" s="1">
        <v>30.8</v>
      </c>
      <c r="H71" s="56"/>
      <c r="I71" s="61"/>
    </row>
    <row r="72" spans="1:16" x14ac:dyDescent="0.3">
      <c r="A72" s="1">
        <v>64</v>
      </c>
      <c r="B72" s="1">
        <v>28.3</v>
      </c>
      <c r="D72" s="1">
        <v>30.9</v>
      </c>
      <c r="H72" s="62"/>
      <c r="I72" s="64"/>
    </row>
    <row r="73" spans="1:16" x14ac:dyDescent="0.3">
      <c r="A73" s="1">
        <v>65</v>
      </c>
      <c r="B73" s="1">
        <v>29.6</v>
      </c>
      <c r="D73" s="1">
        <v>30.9</v>
      </c>
      <c r="H73" s="36">
        <f>I66/H54*100</f>
        <v>7.3248101370302701</v>
      </c>
      <c r="I73" s="38"/>
    </row>
    <row r="74" spans="1:16" ht="15" thickBot="1" x14ac:dyDescent="0.35">
      <c r="A74" s="1">
        <v>66</v>
      </c>
      <c r="B74" s="1">
        <v>31.9</v>
      </c>
      <c r="D74" s="1">
        <v>30.9</v>
      </c>
    </row>
    <row r="75" spans="1:16" ht="15" thickBot="1" x14ac:dyDescent="0.35">
      <c r="A75" s="1">
        <v>67</v>
      </c>
      <c r="B75" s="1">
        <v>30.7</v>
      </c>
      <c r="D75" s="1">
        <v>31</v>
      </c>
      <c r="G75" s="86" t="s">
        <v>65</v>
      </c>
      <c r="H75" s="87"/>
      <c r="I75" s="87"/>
      <c r="J75" s="87"/>
      <c r="K75" s="87"/>
      <c r="L75" s="87"/>
      <c r="M75" s="87"/>
      <c r="N75" s="87"/>
      <c r="O75" s="87"/>
      <c r="P75" s="88"/>
    </row>
    <row r="76" spans="1:16" ht="14.4" customHeight="1" x14ac:dyDescent="0.3">
      <c r="A76" s="1">
        <v>68</v>
      </c>
      <c r="B76" s="1">
        <v>28.3</v>
      </c>
      <c r="D76" s="1">
        <v>31</v>
      </c>
      <c r="G76" s="90" t="s">
        <v>70</v>
      </c>
      <c r="H76" s="91"/>
      <c r="I76" s="91"/>
      <c r="J76" s="91"/>
      <c r="K76" s="91"/>
      <c r="L76" s="91"/>
      <c r="M76" s="91"/>
      <c r="N76" s="91"/>
      <c r="O76" s="91"/>
      <c r="P76" s="92"/>
    </row>
    <row r="77" spans="1:16" ht="14.4" customHeight="1" x14ac:dyDescent="0.3">
      <c r="A77" s="1">
        <v>69</v>
      </c>
      <c r="B77" s="1">
        <v>32.200000000000003</v>
      </c>
      <c r="D77" s="1">
        <v>31.1</v>
      </c>
      <c r="G77" s="93"/>
      <c r="H77" s="94"/>
      <c r="I77" s="94"/>
      <c r="J77" s="94"/>
      <c r="K77" s="94"/>
      <c r="L77" s="94"/>
      <c r="M77" s="94"/>
      <c r="N77" s="94"/>
      <c r="O77" s="94"/>
      <c r="P77" s="95"/>
    </row>
    <row r="78" spans="1:16" ht="14.4" customHeight="1" x14ac:dyDescent="0.3">
      <c r="A78" s="1">
        <v>70</v>
      </c>
      <c r="B78" s="1">
        <v>29.1</v>
      </c>
      <c r="D78" s="1">
        <v>31.2</v>
      </c>
      <c r="G78" s="93"/>
      <c r="H78" s="94"/>
      <c r="I78" s="94"/>
      <c r="J78" s="94"/>
      <c r="K78" s="94"/>
      <c r="L78" s="94"/>
      <c r="M78" s="94"/>
      <c r="N78" s="94"/>
      <c r="O78" s="94"/>
      <c r="P78" s="95"/>
    </row>
    <row r="79" spans="1:16" ht="14.4" customHeight="1" x14ac:dyDescent="0.3">
      <c r="A79" s="1">
        <v>71</v>
      </c>
      <c r="B79" s="1">
        <v>25.4</v>
      </c>
      <c r="D79" s="1">
        <v>31.3</v>
      </c>
      <c r="G79" s="93"/>
      <c r="H79" s="94"/>
      <c r="I79" s="94"/>
      <c r="J79" s="94"/>
      <c r="K79" s="94"/>
      <c r="L79" s="94"/>
      <c r="M79" s="94"/>
      <c r="N79" s="94"/>
      <c r="O79" s="94"/>
      <c r="P79" s="95"/>
    </row>
    <row r="80" spans="1:16" ht="14.4" customHeight="1" x14ac:dyDescent="0.3">
      <c r="A80" s="1">
        <v>72</v>
      </c>
      <c r="B80" s="1">
        <v>29.5</v>
      </c>
      <c r="D80" s="1">
        <v>31.3</v>
      </c>
      <c r="G80" s="93"/>
      <c r="H80" s="94"/>
      <c r="I80" s="94"/>
      <c r="J80" s="94"/>
      <c r="K80" s="94"/>
      <c r="L80" s="94"/>
      <c r="M80" s="94"/>
      <c r="N80" s="94"/>
      <c r="O80" s="94"/>
      <c r="P80" s="95"/>
    </row>
    <row r="81" spans="1:16" ht="14.4" customHeight="1" x14ac:dyDescent="0.3">
      <c r="A81" s="1">
        <v>73</v>
      </c>
      <c r="B81" s="1">
        <v>28</v>
      </c>
      <c r="D81" s="1">
        <v>31.4</v>
      </c>
      <c r="G81" s="93"/>
      <c r="H81" s="94"/>
      <c r="I81" s="94"/>
      <c r="J81" s="94"/>
      <c r="K81" s="94"/>
      <c r="L81" s="94"/>
      <c r="M81" s="94"/>
      <c r="N81" s="94"/>
      <c r="O81" s="94"/>
      <c r="P81" s="95"/>
    </row>
    <row r="82" spans="1:16" ht="14.4" customHeight="1" x14ac:dyDescent="0.3">
      <c r="A82" s="1">
        <v>74</v>
      </c>
      <c r="B82" s="1">
        <v>32.200000000000003</v>
      </c>
      <c r="D82" s="1">
        <v>31.6</v>
      </c>
      <c r="G82" s="93"/>
      <c r="H82" s="94"/>
      <c r="I82" s="94"/>
      <c r="J82" s="94"/>
      <c r="K82" s="94"/>
      <c r="L82" s="94"/>
      <c r="M82" s="94"/>
      <c r="N82" s="94"/>
      <c r="O82" s="94"/>
      <c r="P82" s="95"/>
    </row>
    <row r="83" spans="1:16" ht="15" customHeight="1" thickBot="1" x14ac:dyDescent="0.35">
      <c r="A83" s="1">
        <v>75</v>
      </c>
      <c r="B83" s="1">
        <v>30.9</v>
      </c>
      <c r="D83" s="1">
        <v>31.7</v>
      </c>
      <c r="G83" s="96"/>
      <c r="H83" s="97"/>
      <c r="I83" s="97"/>
      <c r="J83" s="97"/>
      <c r="K83" s="97"/>
      <c r="L83" s="97"/>
      <c r="M83" s="97"/>
      <c r="N83" s="97"/>
      <c r="O83" s="97"/>
      <c r="P83" s="98"/>
    </row>
    <row r="84" spans="1:16" x14ac:dyDescent="0.3">
      <c r="A84" s="1">
        <v>76</v>
      </c>
      <c r="B84" s="1">
        <v>27.5</v>
      </c>
      <c r="D84" s="1">
        <v>31.8</v>
      </c>
    </row>
    <row r="85" spans="1:16" x14ac:dyDescent="0.3">
      <c r="A85" s="1">
        <v>77</v>
      </c>
      <c r="B85" s="1">
        <v>30.9</v>
      </c>
      <c r="D85" s="1">
        <v>31.9</v>
      </c>
    </row>
    <row r="86" spans="1:16" x14ac:dyDescent="0.3">
      <c r="A86" s="1">
        <v>78</v>
      </c>
      <c r="B86" s="1">
        <v>32.4</v>
      </c>
      <c r="D86" s="1">
        <v>32</v>
      </c>
    </row>
    <row r="87" spans="1:16" x14ac:dyDescent="0.3">
      <c r="A87" s="1">
        <v>79</v>
      </c>
      <c r="B87" s="1">
        <v>29.7</v>
      </c>
      <c r="D87" s="1">
        <v>32.1</v>
      </c>
    </row>
    <row r="88" spans="1:16" x14ac:dyDescent="0.3">
      <c r="A88" s="1">
        <v>80</v>
      </c>
      <c r="B88" s="1">
        <v>32.200000000000003</v>
      </c>
      <c r="D88" s="1">
        <v>32.1</v>
      </c>
    </row>
    <row r="89" spans="1:16" x14ac:dyDescent="0.3">
      <c r="A89" s="1">
        <v>81</v>
      </c>
      <c r="B89" s="1">
        <v>30.6</v>
      </c>
      <c r="D89" s="1">
        <v>32.200000000000003</v>
      </c>
    </row>
    <row r="90" spans="1:16" x14ac:dyDescent="0.3">
      <c r="A90" s="1">
        <v>82</v>
      </c>
      <c r="B90" s="1">
        <v>32.1</v>
      </c>
      <c r="D90" s="1">
        <v>32.200000000000003</v>
      </c>
    </row>
    <row r="91" spans="1:16" x14ac:dyDescent="0.3">
      <c r="A91" s="1">
        <v>83</v>
      </c>
      <c r="B91" s="1">
        <v>33.200000000000003</v>
      </c>
      <c r="D91" s="1">
        <v>32.200000000000003</v>
      </c>
    </row>
    <row r="92" spans="1:16" x14ac:dyDescent="0.3">
      <c r="A92" s="1">
        <v>84</v>
      </c>
      <c r="B92" s="1">
        <v>32</v>
      </c>
      <c r="D92" s="1">
        <v>32.200000000000003</v>
      </c>
    </row>
    <row r="93" spans="1:16" x14ac:dyDescent="0.3">
      <c r="A93" s="1">
        <v>85</v>
      </c>
      <c r="B93" s="1">
        <v>32.200000000000003</v>
      </c>
      <c r="D93" s="1">
        <v>32.200000000000003</v>
      </c>
    </row>
    <row r="94" spans="1:16" x14ac:dyDescent="0.3">
      <c r="A94" s="1">
        <v>86</v>
      </c>
      <c r="B94" s="1">
        <v>34.9</v>
      </c>
      <c r="D94" s="1">
        <v>32.299999999999997</v>
      </c>
    </row>
    <row r="95" spans="1:16" x14ac:dyDescent="0.3">
      <c r="A95" s="1">
        <v>87</v>
      </c>
      <c r="B95" s="1">
        <v>27.6</v>
      </c>
      <c r="D95" s="1">
        <v>32.4</v>
      </c>
    </row>
    <row r="96" spans="1:16" x14ac:dyDescent="0.3">
      <c r="A96" s="1">
        <v>88</v>
      </c>
      <c r="B96" s="1">
        <v>27</v>
      </c>
      <c r="D96" s="1">
        <v>32.5</v>
      </c>
    </row>
    <row r="97" spans="1:4" x14ac:dyDescent="0.3">
      <c r="A97" s="1">
        <v>89</v>
      </c>
      <c r="B97" s="1">
        <v>28.8</v>
      </c>
      <c r="D97" s="1">
        <v>32.6</v>
      </c>
    </row>
    <row r="98" spans="1:4" x14ac:dyDescent="0.3">
      <c r="A98" s="1">
        <v>90</v>
      </c>
      <c r="B98" s="1">
        <v>33</v>
      </c>
      <c r="D98" s="1">
        <v>32.700000000000003</v>
      </c>
    </row>
    <row r="99" spans="1:4" x14ac:dyDescent="0.3">
      <c r="A99" s="1">
        <v>91</v>
      </c>
      <c r="B99" s="1">
        <v>31</v>
      </c>
      <c r="D99" s="1">
        <v>32.700000000000003</v>
      </c>
    </row>
    <row r="100" spans="1:4" x14ac:dyDescent="0.3">
      <c r="A100" s="1">
        <v>92</v>
      </c>
      <c r="B100" s="1">
        <v>27.6</v>
      </c>
      <c r="D100" s="1">
        <v>33</v>
      </c>
    </row>
    <row r="101" spans="1:4" x14ac:dyDescent="0.3">
      <c r="A101" s="1">
        <v>93</v>
      </c>
      <c r="B101" s="1">
        <v>30.9</v>
      </c>
      <c r="D101" s="1">
        <v>33</v>
      </c>
    </row>
    <row r="102" spans="1:4" x14ac:dyDescent="0.3">
      <c r="A102" s="1">
        <v>94</v>
      </c>
      <c r="B102" s="1">
        <v>28.5</v>
      </c>
      <c r="D102" s="1">
        <v>33.1</v>
      </c>
    </row>
    <row r="103" spans="1:4" x14ac:dyDescent="0.3">
      <c r="A103" s="1">
        <v>95</v>
      </c>
      <c r="B103" s="1">
        <v>32.1</v>
      </c>
      <c r="D103" s="1">
        <v>33.200000000000003</v>
      </c>
    </row>
    <row r="104" spans="1:4" x14ac:dyDescent="0.3">
      <c r="A104" s="1">
        <v>96</v>
      </c>
      <c r="B104" s="1">
        <v>31.8</v>
      </c>
      <c r="D104" s="1">
        <v>34.799999999999997</v>
      </c>
    </row>
    <row r="105" spans="1:4" x14ac:dyDescent="0.3">
      <c r="A105" s="1">
        <v>97</v>
      </c>
      <c r="B105" s="1">
        <v>32.700000000000003</v>
      </c>
      <c r="D105" s="1">
        <v>34.9</v>
      </c>
    </row>
    <row r="106" spans="1:4" x14ac:dyDescent="0.3">
      <c r="A106" s="1">
        <v>98</v>
      </c>
      <c r="B106" s="1">
        <v>29.8</v>
      </c>
      <c r="D106" s="1">
        <v>35.200000000000003</v>
      </c>
    </row>
    <row r="107" spans="1:4" x14ac:dyDescent="0.3">
      <c r="A107" s="1">
        <v>99</v>
      </c>
      <c r="B107" s="1">
        <v>30.4</v>
      </c>
      <c r="D107" s="1">
        <v>35.299999999999997</v>
      </c>
    </row>
    <row r="108" spans="1:4" x14ac:dyDescent="0.3">
      <c r="A108" s="1">
        <v>100</v>
      </c>
      <c r="B108" s="1">
        <v>26.6</v>
      </c>
      <c r="D108" s="1">
        <v>36.6</v>
      </c>
    </row>
    <row r="109" spans="1:4" x14ac:dyDescent="0.3">
      <c r="A109" s="7" t="s">
        <v>9</v>
      </c>
      <c r="B109" s="3">
        <f>COUNT(B9:B108)</f>
        <v>100</v>
      </c>
    </row>
  </sheetData>
  <sortState ref="D7:D106">
    <sortCondition ref="D7"/>
  </sortState>
  <mergeCells count="19">
    <mergeCell ref="G76:P83"/>
    <mergeCell ref="G75:P75"/>
    <mergeCell ref="H73:I73"/>
    <mergeCell ref="H70:I72"/>
    <mergeCell ref="H60:K60"/>
    <mergeCell ref="I64:I65"/>
    <mergeCell ref="H35:K35"/>
    <mergeCell ref="H36:K46"/>
    <mergeCell ref="H51:I53"/>
    <mergeCell ref="H54:I54"/>
    <mergeCell ref="H56:K59"/>
    <mergeCell ref="H7:M7"/>
    <mergeCell ref="F3:G5"/>
    <mergeCell ref="J3:K5"/>
    <mergeCell ref="A1:D1"/>
    <mergeCell ref="F1:G1"/>
    <mergeCell ref="A2:D2"/>
    <mergeCell ref="A3:D3"/>
    <mergeCell ref="E7:F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zoomScaleNormal="100" workbookViewId="0">
      <selection activeCell="J25" sqref="J25"/>
    </sheetView>
  </sheetViews>
  <sheetFormatPr defaultRowHeight="14.4" x14ac:dyDescent="0.3"/>
  <sheetData>
    <row r="2" spans="2:20" x14ac:dyDescent="0.3">
      <c r="B2" s="8" t="s">
        <v>20</v>
      </c>
    </row>
    <row r="3" spans="2:20" x14ac:dyDescent="0.3">
      <c r="B3" s="23" t="s">
        <v>14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20" ht="30.6" customHeight="1" x14ac:dyDescent="0.3">
      <c r="B4" s="22" t="s">
        <v>19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2:20" ht="30.6" customHeight="1" x14ac:dyDescent="0.3">
      <c r="B5" s="22" t="s">
        <v>67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2:20" ht="30.6" customHeight="1" x14ac:dyDescent="0.3">
      <c r="B6" s="22" t="s">
        <v>68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2:20" ht="29.4" customHeight="1" x14ac:dyDescent="0.3">
      <c r="B7" s="22" t="s">
        <v>69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2:20" x14ac:dyDescent="0.3">
      <c r="B8" s="8" t="s">
        <v>21</v>
      </c>
    </row>
    <row r="9" spans="2:20" ht="29.4" customHeight="1" x14ac:dyDescent="0.3">
      <c r="B9" s="21" t="s">
        <v>39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</row>
    <row r="10" spans="2:20" x14ac:dyDescent="0.3">
      <c r="B10" s="8" t="s">
        <v>22</v>
      </c>
    </row>
    <row r="11" spans="2:20" x14ac:dyDescent="0.3">
      <c r="B11" s="24" t="s">
        <v>40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2:20" x14ac:dyDescent="0.3">
      <c r="B12" s="8" t="s">
        <v>23</v>
      </c>
    </row>
    <row r="13" spans="2:20" ht="43.8" customHeight="1" x14ac:dyDescent="0.3">
      <c r="B13" s="25" t="s">
        <v>41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2:20" x14ac:dyDescent="0.3">
      <c r="B14" s="8" t="s">
        <v>24</v>
      </c>
    </row>
    <row r="15" spans="2:20" ht="28.8" customHeight="1" x14ac:dyDescent="0.3">
      <c r="B15" s="22" t="s">
        <v>42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2:20" x14ac:dyDescent="0.3">
      <c r="B16" s="8" t="s">
        <v>25</v>
      </c>
    </row>
    <row r="17" spans="2:20" ht="30" customHeight="1" x14ac:dyDescent="0.3">
      <c r="B17" s="22" t="s">
        <v>43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2:20" x14ac:dyDescent="0.3">
      <c r="B18" s="8" t="s">
        <v>26</v>
      </c>
    </row>
    <row r="19" spans="2:20" x14ac:dyDescent="0.3">
      <c r="B19" s="24" t="s">
        <v>44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2:20" x14ac:dyDescent="0.3">
      <c r="B20" s="8" t="s">
        <v>28</v>
      </c>
    </row>
    <row r="21" spans="2:20" ht="29.4" customHeight="1" x14ac:dyDescent="0.3">
      <c r="B21" s="22" t="s">
        <v>45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2:20" x14ac:dyDescent="0.3">
      <c r="B22" s="8" t="s">
        <v>27</v>
      </c>
    </row>
    <row r="23" spans="2:20" x14ac:dyDescent="0.3">
      <c r="B23" s="24" t="s">
        <v>15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2:20" ht="28.8" customHeight="1" x14ac:dyDescent="0.3">
      <c r="B24" s="22" t="s">
        <v>16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2:20" x14ac:dyDescent="0.3">
      <c r="B25" s="8" t="s">
        <v>18</v>
      </c>
    </row>
    <row r="26" spans="2:20" ht="30" customHeight="1" x14ac:dyDescent="0.3">
      <c r="B26" s="22" t="s">
        <v>46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2:20" x14ac:dyDescent="0.3">
      <c r="B27" s="8" t="s">
        <v>29</v>
      </c>
    </row>
    <row r="28" spans="2:20" ht="61.8" customHeight="1" x14ac:dyDescent="0.3">
      <c r="B28" s="22" t="s">
        <v>79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2:20" x14ac:dyDescent="0.3">
      <c r="B29" s="8" t="s">
        <v>30</v>
      </c>
    </row>
    <row r="30" spans="2:20" ht="28.8" customHeight="1" x14ac:dyDescent="0.3">
      <c r="B30" s="22" t="s">
        <v>73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2:20" x14ac:dyDescent="0.3">
      <c r="B31" s="8" t="s">
        <v>31</v>
      </c>
    </row>
    <row r="32" spans="2:20" ht="32.4" customHeight="1" x14ac:dyDescent="0.3">
      <c r="B32" s="22" t="s">
        <v>78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2:21" x14ac:dyDescent="0.3">
      <c r="B33" s="8" t="s">
        <v>32</v>
      </c>
    </row>
    <row r="34" spans="2:21" ht="52.2" customHeight="1" x14ac:dyDescent="0.3">
      <c r="B34" s="21" t="s">
        <v>77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2:21" x14ac:dyDescent="0.3">
      <c r="B35" s="8" t="s">
        <v>17</v>
      </c>
    </row>
    <row r="36" spans="2:21" x14ac:dyDescent="0.3">
      <c r="B36" s="24" t="s">
        <v>74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2:21" ht="29.4" customHeight="1" x14ac:dyDescent="0.3">
      <c r="B37" s="22" t="s">
        <v>75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2:21" ht="32.4" customHeight="1" x14ac:dyDescent="0.3">
      <c r="B38" s="22" t="s">
        <v>76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</sheetData>
  <mergeCells count="22">
    <mergeCell ref="B36:P36"/>
    <mergeCell ref="B37:P37"/>
    <mergeCell ref="B38:P38"/>
    <mergeCell ref="B34:U34"/>
    <mergeCell ref="B32:S32"/>
    <mergeCell ref="B21:P21"/>
    <mergeCell ref="B23:P23"/>
    <mergeCell ref="B24:P24"/>
    <mergeCell ref="B26:P26"/>
    <mergeCell ref="B30:R30"/>
    <mergeCell ref="B28:T28"/>
    <mergeCell ref="B11:P11"/>
    <mergeCell ref="B13:T13"/>
    <mergeCell ref="B15:T15"/>
    <mergeCell ref="B17:T17"/>
    <mergeCell ref="B19:P19"/>
    <mergeCell ref="B9:R9"/>
    <mergeCell ref="B3:P3"/>
    <mergeCell ref="B4:T4"/>
    <mergeCell ref="B5:T5"/>
    <mergeCell ref="B6:T6"/>
    <mergeCell ref="B7:T7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Ответы на 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2023-04-13T19:08:19Z</dcterms:modified>
</cp:coreProperties>
</file>