
<file path=[Content_Types].xml><?xml version="1.0" encoding="utf-8"?>
<Types xmlns="http://schemas.openxmlformats.org/package/2006/content-types">
  <Default Extension="tmp" ContentType="image/png"/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Задание 1" sheetId="1" r:id="rId1"/>
    <sheet name="Задание 2" sheetId="3" r:id="rId2"/>
    <sheet name="Задание 3" sheetId="4" r:id="rId3"/>
    <sheet name="Задание 4" sheetId="5" r:id="rId4"/>
    <sheet name="Ответы на вопросы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3" l="1"/>
  <c r="O33" i="3"/>
  <c r="H29" i="3"/>
  <c r="N29" i="3"/>
  <c r="K16" i="3"/>
  <c r="K21" i="3"/>
  <c r="F21" i="3"/>
  <c r="H30" i="4"/>
  <c r="G37" i="4"/>
  <c r="L15" i="4"/>
  <c r="G15" i="4"/>
  <c r="K21" i="4"/>
  <c r="F21" i="4"/>
  <c r="F46" i="1"/>
  <c r="F35" i="1"/>
  <c r="F21" i="1"/>
  <c r="B33" i="5"/>
  <c r="B27" i="5"/>
  <c r="F19" i="5"/>
  <c r="E16" i="5"/>
  <c r="B16" i="5"/>
  <c r="K15" i="4" l="1"/>
  <c r="F15" i="4"/>
  <c r="H15" i="1"/>
  <c r="H29" i="1"/>
  <c r="C111" i="4"/>
  <c r="B111" i="4"/>
  <c r="C24" i="1"/>
  <c r="K45" i="1" s="1"/>
  <c r="B24" i="1"/>
  <c r="E21" i="1" s="1"/>
  <c r="C24" i="3"/>
  <c r="B24" i="3"/>
  <c r="F16" i="3" s="1"/>
  <c r="K46" i="1" l="1"/>
  <c r="E35" i="1"/>
  <c r="E41" i="1" s="1"/>
  <c r="E29" i="1"/>
  <c r="E15" i="1"/>
</calcChain>
</file>

<file path=xl/sharedStrings.xml><?xml version="1.0" encoding="utf-8"?>
<sst xmlns="http://schemas.openxmlformats.org/spreadsheetml/2006/main" count="110" uniqueCount="83">
  <si>
    <t>Халитова Алина Рамиловна 211-365</t>
  </si>
  <si>
    <t>Вариант 50</t>
  </si>
  <si>
    <t>X</t>
  </si>
  <si>
    <t>Y</t>
  </si>
  <si>
    <t>α</t>
  </si>
  <si>
    <t>n1</t>
  </si>
  <si>
    <t>m1</t>
  </si>
  <si>
    <t>n2</t>
  </si>
  <si>
    <t>m2</t>
  </si>
  <si>
    <t>1. Какая гипотеза называется статистической? Приведите пример.</t>
  </si>
  <si>
    <t xml:space="preserve">Статистической гипотезой называется любое предположение относительно вида или параметров генерального распределения. </t>
  </si>
  <si>
    <t>Гипотезой может быть утверждение о том, что в школах работают одни женщины</t>
  </si>
  <si>
    <t>2. Какая статистическая гипотеза называется нулевой? Альтернативной? Приведите примеры.</t>
  </si>
  <si>
    <t>Располагая выборочными данными и руководствуясь конкретными условиями рассматриваемой задачи, формулируют гипотезу Н0, которую называют основной или нулевой, и гипотезу Н1, конкурирующую с гипотезой Н0. Гипотезу НРасполагая выборочными данными и руководствуясь конкретными условиями рассматриваемой задачи, формулируют гипотезу Н0, которую называют основной или нулевой, и гипотезу Н1, конкурирующую с гипотезой Н0. Гипотезу Н1 называют также альтернативной.
Например:
Основная гипотеза
Альтернативные
H0 и H1 – две взаимно исключающие гипотезы.</t>
  </si>
  <si>
    <t>3. Что такое критерий значимости?</t>
  </si>
  <si>
    <t>Критерий значимости определяет вероятность того, что нулевая гипотеза будет отклонена при определенных условиях. Обычно выбирается уровень значимости, который указывает на вероятность отклонения нулевой гипотезы.</t>
  </si>
  <si>
    <t>4. Что такое уровень значимости? Как он связан с доверительной вероятностью?</t>
  </si>
  <si>
    <t>Уровень значимости - это вероятность отклонить нулевую гипотезу, когда она на самом деле верна. Он связан с доверительной вероятностью, поскольку он показывает вероятность ошибки первого рода, когда отвергается верная нулевая гипотеза. Вероятность ошибки первого рода при проверке статистических гипотез называют уровнем значимости и обычно обозначают α (отсюда название α- errors).</t>
  </si>
  <si>
    <t>5. Что такое критическая область критерия?</t>
  </si>
  <si>
    <t>Критическая область- это непересекающееся подмножество, которое содержит значения критерия, при которых гипотеза отклоняется. Критическая область критерия это область значений статистики критерия, для которых нулевая гипотеза отвергается в пользу альтернативной гипотезы.</t>
  </si>
  <si>
    <t>6. Поясните смысл ошибок первого и второго рода, возникающих при проверке гипотез.</t>
  </si>
  <si>
    <t>Ошибка 1-го рода совершается при отклонении гипотезы H0(т.е. принимается альтернативная), тогда как на самом деле гипотеза Н0 верна; вероятность ошибки обозначим α = P(H1/H0)
Ошибка второго рода совершается при принятии гипотезы Н0, тогда как на самом деле Н0 неверно и следовало бы принять гипотезу H1; вероятность ошибки второго рода обозначим как β = P(H0/H1)</t>
  </si>
  <si>
    <t>7. Какие критерии называются односторонними и двусторонними?</t>
  </si>
  <si>
    <t>Критерии, которые позволяют проверять гипотезы о значениях параметров только в одном направлении, называются односторонними. То есть, они определяют критическую область только с одной стороны от нулевого значения параметра. Односторонние критерии используются, когда мы заранее знаем, в какую сторону мы ожидаем отклонения от нулевого значения параметра.</t>
  </si>
  <si>
    <t>Критерии, которые позволяют проверять гипотезы о значениях параметров в обе стороны, называются двусторонними. Они определяют критическую область по обеим сторонам от нулевого значения параметра и используются, когда мы не знаем, в какую сторону мы ожидаем отклонения от нулевого значения параметра.</t>
  </si>
  <si>
    <t>8. Приведите пример H0 и Η1 гипотез.</t>
  </si>
  <si>
    <t>Выдвигается гипотеза H0: X̄=x*, альтернативная гипотеза H1: X̄&gt;x* или X̄&lt;x*.</t>
  </si>
  <si>
    <t>Необходимо проверить нулевую гипотезу о равенстве генеральных долей, т.е. H0: p1=p2, H1: p1&lt;p2; p1&gt;p2; p1!=p2.</t>
  </si>
  <si>
    <t>Пример: H0: в школе работает больше женщин чем мужчин. H1: в школе работает больше мужчин чем женщин; H1: в школе работает равное количество мужчин и женщин</t>
  </si>
  <si>
    <t>9. Какие выводы делает исследователь, если гипотеза H0 отклоняется?</t>
  </si>
  <si>
    <t>Если гипотеза H0 отклоняется, исследователь признает, что выборочные данные значимо отличаются от предполагаемого значения генеральной совокупности.</t>
  </si>
  <si>
    <t>10. Какие выводы делает исследователь, если гипотеза H0 принимается?</t>
  </si>
  <si>
    <t>Если гипотеза H0 принимается, исследователь подтверждает, что выборочные данные не противоречат нулевой гипотезе.</t>
  </si>
  <si>
    <t>11. Как связаны вид альтернативной гипотезы и тип критической области?</t>
  </si>
  <si>
    <t>Вид критической области зависит от вида основной и альтернативной гипотезы.</t>
  </si>
  <si>
    <r>
      <t>12. Какой области (допустимых значений или критической) принадлежит K</t>
    </r>
    <r>
      <rPr>
        <b/>
        <vertAlign val="subscript"/>
        <sz val="11"/>
        <color theme="1"/>
        <rFont val="Calibri"/>
        <family val="2"/>
        <charset val="204"/>
        <scheme val="minor"/>
      </rPr>
      <t>эмп</t>
    </r>
    <r>
      <rPr>
        <b/>
        <sz val="11"/>
        <color theme="1"/>
        <rFont val="Calibri"/>
        <family val="2"/>
        <charset val="204"/>
        <scheme val="minor"/>
      </rPr>
      <t>, если делается вывод, что выборочные данные не противоречат данной гипотезе H0 о генеральной совокупности?</t>
    </r>
  </si>
  <si>
    <t>Если делается вывод, что выборочные данные не противоречат данной гипотезе о генеральной совокупности, то они принадлежат допустимой области.</t>
  </si>
  <si>
    <r>
      <t>13. Какой области (допустимых значений или критической) принадлежит K</t>
    </r>
    <r>
      <rPr>
        <b/>
        <vertAlign val="subscript"/>
        <sz val="11"/>
        <color theme="1"/>
        <rFont val="Calibri"/>
        <family val="2"/>
        <charset val="204"/>
        <scheme val="minor"/>
      </rPr>
      <t>эмп</t>
    </r>
    <r>
      <rPr>
        <b/>
        <sz val="11"/>
        <color theme="1"/>
        <rFont val="Calibri"/>
        <family val="2"/>
        <charset val="204"/>
        <scheme val="minor"/>
      </rPr>
      <t>, если делается вывод, что выборочные данные  не согласуются с выдвинутой гипотезой?</t>
    </r>
  </si>
  <si>
    <t>Если делается вывод, что выборочные данные не согласуются с выдвинутой гипотезой, то они принадлежат к критической области.</t>
  </si>
  <si>
    <t>14. Какие критерии называются параметрическими?</t>
  </si>
  <si>
    <t>Параметрическими называют критерии, которые основаны на предположении, что распределение признака в совокупности подчиняется некоторому известному закону. К таким критериям относятся критерии Стьюдента, Фишера, Пирсона и т.д.</t>
  </si>
  <si>
    <t>15. Дайте постановку задачи, для решения которой применяется критерий Стьюдента.</t>
  </si>
  <si>
    <t>Даны две зависимые выборки объема n, т е пары наблюдений (x1,y1),(x2,y2)…(xn,yn) Проверяется гипотеза H0 о равенстве математических ожиданий ax = ay. Альтернативной гипотезой H1 является гипотеза ax != ay</t>
  </si>
  <si>
    <t>16. При каких условиях применяется критерий Стьюдента?</t>
  </si>
  <si>
    <t>Критерий Стьюдента применим, когда выборки являются нормально распределенными и дисперсия неизвестна.</t>
  </si>
  <si>
    <t>17. Какое условие необходимо проверить до начала применения критерия Стьюдента при малых выборках?</t>
  </si>
  <si>
    <t>При малых выборках необходимо проверить условие на равенство дисперсий и использовать соответствующую модификацию этого критерия.</t>
  </si>
  <si>
    <t>18. Опишите последовательность действий применения критерия Стьюдента для независимых выборок.</t>
  </si>
  <si>
    <t>Выдвигается гипотеза H0</t>
  </si>
  <si>
    <t>Затем проверяется дисперсия: известна или неизвестна</t>
  </si>
  <si>
    <t>Если неизвестна, то вычисляется t-статистика</t>
  </si>
  <si>
    <t>Рассматривается альтернативная гипотеза H1 и в соответствие с каждой определяется область принятия основной гипотезы</t>
  </si>
  <si>
    <t>19. Дайте описание нулевой гипотезы в задаче о сравнении средних значений признака в двух независимых выборках.</t>
  </si>
  <si>
    <t>В задаче о сравнении средних значений признака в двух независимых выборках нулевой гипотезой является предположение о равенстве средних значений в двух генеральных совокупностях, альтернативной гипотезой - предположение о различии средних значений. Пример: H0: средний возраст мужчин и женщин в двух генеральных совокупностях равен. H1: средний возраст мужчин и женщин в двух генеральных совокупностях различается.</t>
  </si>
  <si>
    <t>1) Выборочное среднее выборки X</t>
  </si>
  <si>
    <t>2) Выборочное среднее выборки Y</t>
  </si>
  <si>
    <t>k1</t>
  </si>
  <si>
    <t>k2</t>
  </si>
  <si>
    <t>H0: a1 = a2</t>
  </si>
  <si>
    <r>
      <t xml:space="preserve">H1: a1 </t>
    </r>
    <r>
      <rPr>
        <sz val="11"/>
        <color theme="1"/>
        <rFont val="Calibri"/>
        <family val="2"/>
        <charset val="204"/>
      </rPr>
      <t>≠</t>
    </r>
    <r>
      <rPr>
        <sz val="11"/>
        <color theme="1"/>
        <rFont val="Calibri"/>
        <family val="2"/>
      </rPr>
      <t xml:space="preserve"> a2</t>
    </r>
  </si>
  <si>
    <r>
      <t>H1: σ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charset val="204"/>
      </rPr>
      <t>≠</t>
    </r>
    <r>
      <rPr>
        <sz val="11"/>
        <color theme="1"/>
        <rFont val="Calibri"/>
        <family val="2"/>
        <scheme val="minor"/>
      </rPr>
      <t xml:space="preserve"> σ</t>
    </r>
    <r>
      <rPr>
        <vertAlign val="subscript"/>
        <sz val="11"/>
        <color theme="1"/>
        <rFont val="Calibri"/>
        <family val="2"/>
        <charset val="204"/>
        <scheme val="minor"/>
      </rPr>
      <t>23</t>
    </r>
    <r>
      <rPr>
        <vertAlign val="superscript"/>
        <sz val="11"/>
        <color theme="1"/>
        <rFont val="Calibri"/>
        <family val="2"/>
        <charset val="204"/>
        <scheme val="minor"/>
      </rPr>
      <t/>
    </r>
  </si>
  <si>
    <t>1) Дисперсия первой выборки</t>
  </si>
  <si>
    <t>2) Дисперсия второй выборки</t>
  </si>
  <si>
    <t>3) Вычисленное значение критерия</t>
  </si>
  <si>
    <r>
      <t xml:space="preserve">H0: </t>
    </r>
    <r>
      <rPr>
        <sz val="11"/>
        <color theme="1"/>
        <rFont val="Calibri"/>
        <family val="2"/>
        <charset val="204"/>
        <scheme val="minor"/>
      </rPr>
      <t>σ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= σ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</si>
  <si>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кр</t>
    </r>
    <r>
      <rPr>
        <sz val="11"/>
        <color theme="1"/>
        <rFont val="Calibri"/>
        <family val="2"/>
        <scheme val="minor"/>
      </rPr>
      <t>(α/2;k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>;k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</si>
  <si>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5) Вывод о принятии или не принятии гипотезы</t>
  </si>
  <si>
    <r>
      <t>Так как F</t>
    </r>
    <r>
      <rPr>
        <vertAlign val="subscript"/>
        <sz val="11"/>
        <color theme="1"/>
        <rFont val="Calibri"/>
        <family val="2"/>
        <charset val="204"/>
        <scheme val="minor"/>
      </rPr>
      <t>набл</t>
    </r>
    <r>
      <rPr>
        <sz val="11"/>
        <color theme="1"/>
        <rFont val="Calibri"/>
        <family val="2"/>
        <scheme val="minor"/>
      </rPr>
      <t xml:space="preserve"> &gt; F</t>
    </r>
    <r>
      <rPr>
        <vertAlign val="subscript"/>
        <sz val="11"/>
        <color theme="1"/>
        <rFont val="Calibri"/>
        <family val="2"/>
        <charset val="204"/>
        <scheme val="minor"/>
      </rPr>
      <t>кр</t>
    </r>
    <r>
      <rPr>
        <sz val="11"/>
        <color theme="1"/>
        <rFont val="Calibri"/>
        <family val="2"/>
        <scheme val="minor"/>
      </rPr>
      <t>, то необходимо отвергнуть гипотезу H0 о равенстве генеральных дисперсий. Другими словами, выборочные исправленные диспресии различаются значимо.</t>
    </r>
  </si>
  <si>
    <t>α/2</t>
  </si>
  <si>
    <t>4) Критическое значение критерия</t>
  </si>
  <si>
    <t>H0: p1 = p2</t>
  </si>
  <si>
    <r>
      <t xml:space="preserve">H1: p1 </t>
    </r>
    <r>
      <rPr>
        <sz val="11"/>
        <color theme="1"/>
        <rFont val="Calibri"/>
        <family val="2"/>
        <charset val="204"/>
      </rPr>
      <t>≠</t>
    </r>
    <r>
      <rPr>
        <sz val="11"/>
        <color theme="1"/>
        <rFont val="Calibri"/>
        <family val="2"/>
      </rPr>
      <t xml:space="preserve"> p2</t>
    </r>
  </si>
  <si>
    <r>
      <t>Оценкой p является p</t>
    </r>
    <r>
      <rPr>
        <sz val="11"/>
        <color theme="1"/>
        <rFont val="Calibri"/>
        <family val="2"/>
        <charset val="204"/>
      </rPr>
      <t>̂</t>
    </r>
    <r>
      <rPr>
        <sz val="11"/>
        <color theme="1"/>
        <rFont val="Calibri"/>
        <family val="2"/>
        <scheme val="minor"/>
      </rPr>
      <t xml:space="preserve"> =</t>
    </r>
  </si>
  <si>
    <t>1) Вычисленное значение критерия</t>
  </si>
  <si>
    <t>2) Критическое значение</t>
  </si>
  <si>
    <r>
      <t>Поскольку наблюдаемое значение критерия попало в область естественных для данного закона распределения значений (|Z| &lt; z</t>
    </r>
    <r>
      <rPr>
        <vertAlign val="subscript"/>
        <sz val="11"/>
        <color theme="1"/>
        <rFont val="Calibri"/>
        <family val="2"/>
        <charset val="204"/>
        <scheme val="minor"/>
      </rPr>
      <t>кр</t>
    </r>
    <r>
      <rPr>
        <sz val="11"/>
        <color theme="1"/>
        <rFont val="Calibri"/>
        <family val="2"/>
        <scheme val="minor"/>
      </rPr>
      <t>), то гипотеза H0 о равенстве вероятностей благоприятного исхода в двух сериях принимается</t>
    </r>
  </si>
  <si>
    <t>3) Вывод о принятии или не принятии гипотезы</t>
  </si>
  <si>
    <t>4) Критическое значение</t>
  </si>
  <si>
    <r>
      <t>Поскольку наблюдаемое значение критерия попало в область естественных для данного закона распределения значений (|Z| &lt; z</t>
    </r>
    <r>
      <rPr>
        <vertAlign val="subscript"/>
        <sz val="11"/>
        <color theme="1"/>
        <rFont val="Calibri"/>
        <family val="2"/>
        <charset val="204"/>
        <scheme val="minor"/>
      </rPr>
      <t>кр</t>
    </r>
    <r>
      <rPr>
        <sz val="11"/>
        <color theme="1"/>
        <rFont val="Calibri"/>
        <family val="2"/>
        <scheme val="minor"/>
      </rPr>
      <t xml:space="preserve">), то гипотеза H0 о равенстве средних значений при уровне значимости </t>
    </r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  <scheme val="minor"/>
      </rPr>
      <t xml:space="preserve"> принимается</t>
    </r>
  </si>
  <si>
    <t>4) Табличное значение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</si>
  <si>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кр</t>
    </r>
    <r>
      <rPr>
        <sz val="11"/>
        <color theme="1"/>
        <rFont val="Calibri"/>
        <family val="2"/>
        <scheme val="minor"/>
      </rPr>
      <t>(α/2;k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1 + </t>
    </r>
    <r>
      <rPr>
        <sz val="11"/>
        <color theme="1"/>
        <rFont val="Calibri"/>
        <family val="2"/>
        <scheme val="minor"/>
      </rPr>
      <t>k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</si>
  <si>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Поскольку наблюдаемое значение критерия попало в область естественных для данного закона распределения значений (|t| &lt; t</t>
    </r>
    <r>
      <rPr>
        <vertAlign val="subscript"/>
        <sz val="11"/>
        <color theme="1"/>
        <rFont val="Calibri"/>
        <family val="2"/>
        <charset val="204"/>
        <scheme val="minor"/>
      </rPr>
      <t>кр</t>
    </r>
    <r>
      <rPr>
        <sz val="11"/>
        <color theme="1"/>
        <rFont val="Calibri"/>
        <family val="2"/>
        <scheme val="minor"/>
      </rPr>
      <t xml:space="preserve">), то гипотеза H0 о равенстве генеральных средних при уровне значимости </t>
    </r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  <scheme val="minor"/>
      </rPr>
      <t xml:space="preserve"> принимается</t>
    </r>
  </si>
  <si>
    <t>Лабораторная работа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</si>
</sst>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ill="1" applyBorder="1" applyAlignment="1"/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4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13" xfId="0" applyFill="1" applyBorder="1" applyAlignment="1">
      <alignment horizontal="center" vertical="center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png"/><Relationship Id="rId5" Type="http://schemas.openxmlformats.org/officeDocument/2006/relationships/image" Target="../media/image5.tmp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8.tmp"/><Relationship Id="rId1" Type="http://schemas.openxmlformats.org/officeDocument/2006/relationships/image" Target="../media/image7.tmp"/><Relationship Id="rId6" Type="http://schemas.openxmlformats.org/officeDocument/2006/relationships/image" Target="../media/image10.tmp"/><Relationship Id="rId5" Type="http://schemas.openxmlformats.org/officeDocument/2006/relationships/image" Target="../media/image9.tmp"/><Relationship Id="rId4" Type="http://schemas.openxmlformats.org/officeDocument/2006/relationships/image" Target="../media/image5.tmp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tmp"/><Relationship Id="rId3" Type="http://schemas.openxmlformats.org/officeDocument/2006/relationships/image" Target="../media/image13.tmp"/><Relationship Id="rId7" Type="http://schemas.openxmlformats.org/officeDocument/2006/relationships/image" Target="../media/image15.tmp"/><Relationship Id="rId2" Type="http://schemas.openxmlformats.org/officeDocument/2006/relationships/image" Target="../media/image12.tmp"/><Relationship Id="rId1" Type="http://schemas.openxmlformats.org/officeDocument/2006/relationships/image" Target="../media/image11.tmp"/><Relationship Id="rId6" Type="http://schemas.openxmlformats.org/officeDocument/2006/relationships/image" Target="../media/image14.tmp"/><Relationship Id="rId5" Type="http://schemas.openxmlformats.org/officeDocument/2006/relationships/image" Target="../media/image5.tmp"/><Relationship Id="rId4" Type="http://schemas.openxmlformats.org/officeDocument/2006/relationships/image" Target="../media/image3.tm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tmp"/><Relationship Id="rId7" Type="http://schemas.openxmlformats.org/officeDocument/2006/relationships/image" Target="../media/image15.tmp"/><Relationship Id="rId2" Type="http://schemas.openxmlformats.org/officeDocument/2006/relationships/image" Target="../media/image18.tmp"/><Relationship Id="rId1" Type="http://schemas.openxmlformats.org/officeDocument/2006/relationships/image" Target="../media/image17.tmp"/><Relationship Id="rId6" Type="http://schemas.openxmlformats.org/officeDocument/2006/relationships/image" Target="../media/image14.tmp"/><Relationship Id="rId5" Type="http://schemas.openxmlformats.org/officeDocument/2006/relationships/image" Target="../media/image21.tmp"/><Relationship Id="rId4" Type="http://schemas.openxmlformats.org/officeDocument/2006/relationships/image" Target="../media/image20.tmp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emf"/><Relationship Id="rId2" Type="http://schemas.openxmlformats.org/officeDocument/2006/relationships/image" Target="../media/image23.emf"/><Relationship Id="rId1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205740</xdr:colOff>
      <xdr:row>0</xdr:row>
      <xdr:rowOff>99060</xdr:rowOff>
    </xdr:from>
    <xdr:to>
      <xdr:col>22</xdr:col>
      <xdr:colOff>107200</xdr:colOff>
      <xdr:row>16</xdr:row>
      <xdr:rowOff>152663</xdr:rowOff>
    </xdr:to>
    <xdr:pic>
      <xdr:nvPicPr>
        <xdr:cNvPr id="2" name="Рисунок 1" descr="Вырезка экрана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2380" y="99060"/>
          <a:ext cx="5997460" cy="3040643"/>
        </a:xfrm>
        <a:prstGeom prst="rect">
          <a:avLst/>
        </a:prstGeom>
      </xdr:spPr>
    </xdr:pic>
    <xdr:clientData/>
  </xdr:twoCellAnchor>
  <xdr:twoCellAnchor editAs="oneCell">
    <xdr:from>
      <xdr:col>13</xdr:col>
      <xdr:colOff>259080</xdr:colOff>
      <xdr:row>17</xdr:row>
      <xdr:rowOff>68580</xdr:rowOff>
    </xdr:from>
    <xdr:to>
      <xdr:col>21</xdr:col>
      <xdr:colOff>404295</xdr:colOff>
      <xdr:row>21</xdr:row>
      <xdr:rowOff>175333</xdr:rowOff>
    </xdr:to>
    <xdr:pic>
      <xdr:nvPicPr>
        <xdr:cNvPr id="3" name="Рисунок 2" descr="Вырезка экрана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5320" y="3177540"/>
          <a:ext cx="5022015" cy="838273"/>
        </a:xfrm>
        <a:prstGeom prst="rect">
          <a:avLst/>
        </a:prstGeom>
      </xdr:spPr>
    </xdr:pic>
    <xdr:clientData/>
  </xdr:twoCellAnchor>
  <xdr:twoCellAnchor editAs="oneCell">
    <xdr:from>
      <xdr:col>4</xdr:col>
      <xdr:colOff>175260</xdr:colOff>
      <xdr:row>11</xdr:row>
      <xdr:rowOff>30480</xdr:rowOff>
    </xdr:from>
    <xdr:to>
      <xdr:col>5</xdr:col>
      <xdr:colOff>381000</xdr:colOff>
      <xdr:row>13</xdr:row>
      <xdr:rowOff>158703</xdr:rowOff>
    </xdr:to>
    <xdr:pic>
      <xdr:nvPicPr>
        <xdr:cNvPr id="4" name="Рисунок 3" descr="Вырезка экрана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3840" y="4099560"/>
          <a:ext cx="899160" cy="493983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</xdr:colOff>
      <xdr:row>10</xdr:row>
      <xdr:rowOff>76200</xdr:rowOff>
    </xdr:from>
    <xdr:to>
      <xdr:col>10</xdr:col>
      <xdr:colOff>594361</xdr:colOff>
      <xdr:row>13</xdr:row>
      <xdr:rowOff>152400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D9777B6-18C8-4494-FE6F-A68518AC69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5" t="10101" r="2029" b="7071"/>
        <a:stretch/>
      </xdr:blipFill>
      <xdr:spPr bwMode="auto">
        <a:xfrm>
          <a:off x="9532620" y="3962400"/>
          <a:ext cx="2407921" cy="62484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68580</xdr:colOff>
      <xdr:row>17</xdr:row>
      <xdr:rowOff>38100</xdr:rowOff>
    </xdr:from>
    <xdr:to>
      <xdr:col>5</xdr:col>
      <xdr:colOff>495300</xdr:colOff>
      <xdr:row>19</xdr:row>
      <xdr:rowOff>167639</xdr:rowOff>
    </xdr:to>
    <xdr:pic>
      <xdr:nvPicPr>
        <xdr:cNvPr id="6" name="Рисунок 5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0" r="4383" b="12170"/>
        <a:stretch/>
      </xdr:blipFill>
      <xdr:spPr>
        <a:xfrm>
          <a:off x="9585960" y="5204460"/>
          <a:ext cx="1120140" cy="495299"/>
        </a:xfrm>
        <a:prstGeom prst="rect">
          <a:avLst/>
        </a:prstGeom>
      </xdr:spPr>
    </xdr:pic>
    <xdr:clientData/>
  </xdr:twoCellAnchor>
  <xdr:oneCellAnchor>
    <xdr:from>
      <xdr:col>4</xdr:col>
      <xdr:colOff>175260</xdr:colOff>
      <xdr:row>25</xdr:row>
      <xdr:rowOff>30480</xdr:rowOff>
    </xdr:from>
    <xdr:ext cx="899160" cy="493983"/>
    <xdr:pic>
      <xdr:nvPicPr>
        <xdr:cNvPr id="7" name="Рисунок 6" descr="Вырезка экрана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3660" y="2042160"/>
          <a:ext cx="899160" cy="493983"/>
        </a:xfrm>
        <a:prstGeom prst="rect">
          <a:avLst/>
        </a:prstGeom>
      </xdr:spPr>
    </xdr:pic>
    <xdr:clientData/>
  </xdr:oneCellAnchor>
  <xdr:oneCellAnchor>
    <xdr:from>
      <xdr:col>7</xdr:col>
      <xdr:colOff>15240</xdr:colOff>
      <xdr:row>24</xdr:row>
      <xdr:rowOff>76200</xdr:rowOff>
    </xdr:from>
    <xdr:ext cx="2407921" cy="624840"/>
    <xdr:pic>
      <xdr:nvPicPr>
        <xdr:cNvPr id="8" name="Рисунок 7">
          <a:extLst>
            <a:ext uri="{FF2B5EF4-FFF2-40B4-BE49-F238E27FC236}">
              <a16:creationId xmlns:a16="http://schemas.microsoft.com/office/drawing/2014/main" id="{0D9777B6-18C8-4494-FE6F-A68518AC69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05" t="10101" r="2029" b="7071"/>
        <a:stretch/>
      </xdr:blipFill>
      <xdr:spPr bwMode="auto">
        <a:xfrm>
          <a:off x="4373880" y="1905000"/>
          <a:ext cx="2407921" cy="624840"/>
        </a:xfrm>
        <a:prstGeom prst="rect">
          <a:avLst/>
        </a:prstGeom>
        <a:noFill/>
      </xdr:spPr>
    </xdr:pic>
    <xdr:clientData/>
  </xdr:oneCellAnchor>
  <xdr:oneCellAnchor>
    <xdr:from>
      <xdr:col>4</xdr:col>
      <xdr:colOff>68580</xdr:colOff>
      <xdr:row>31</xdr:row>
      <xdr:rowOff>38100</xdr:rowOff>
    </xdr:from>
    <xdr:ext cx="1120140" cy="495299"/>
    <xdr:pic>
      <xdr:nvPicPr>
        <xdr:cNvPr id="9" name="Рисунок 8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0" r="4383" b="12170"/>
        <a:stretch/>
      </xdr:blipFill>
      <xdr:spPr>
        <a:xfrm>
          <a:off x="2506980" y="3147060"/>
          <a:ext cx="1120140" cy="495299"/>
        </a:xfrm>
        <a:prstGeom prst="rect">
          <a:avLst/>
        </a:prstGeom>
      </xdr:spPr>
    </xdr:pic>
    <xdr:clientData/>
  </xdr:oneCellAnchor>
  <xdr:twoCellAnchor editAs="oneCell">
    <xdr:from>
      <xdr:col>4</xdr:col>
      <xdr:colOff>228600</xdr:colOff>
      <xdr:row>37</xdr:row>
      <xdr:rowOff>45720</xdr:rowOff>
    </xdr:from>
    <xdr:to>
      <xdr:col>5</xdr:col>
      <xdr:colOff>304800</xdr:colOff>
      <xdr:row>39</xdr:row>
      <xdr:rowOff>144780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E79C43A2-4FB4-9EF4-4836-1806AFF3DD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r="7490" b="11594"/>
        <a:stretch/>
      </xdr:blipFill>
      <xdr:spPr>
        <a:xfrm>
          <a:off x="2667000" y="6873240"/>
          <a:ext cx="769620" cy="4648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30480</xdr:colOff>
      <xdr:row>0</xdr:row>
      <xdr:rowOff>53340</xdr:rowOff>
    </xdr:from>
    <xdr:to>
      <xdr:col>22</xdr:col>
      <xdr:colOff>541540</xdr:colOff>
      <xdr:row>16</xdr:row>
      <xdr:rowOff>129800</xdr:rowOff>
    </xdr:to>
    <xdr:pic>
      <xdr:nvPicPr>
        <xdr:cNvPr id="2" name="Рисунок 1" descr="Вырезка экрана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100" y="53340"/>
          <a:ext cx="5997460" cy="3002540"/>
        </a:xfrm>
        <a:prstGeom prst="rect">
          <a:avLst/>
        </a:prstGeom>
      </xdr:spPr>
    </xdr:pic>
    <xdr:clientData/>
  </xdr:twoCellAnchor>
  <xdr:twoCellAnchor editAs="oneCell">
    <xdr:from>
      <xdr:col>14</xdr:col>
      <xdr:colOff>220980</xdr:colOff>
      <xdr:row>17</xdr:row>
      <xdr:rowOff>53340</xdr:rowOff>
    </xdr:from>
    <xdr:to>
      <xdr:col>22</xdr:col>
      <xdr:colOff>358575</xdr:colOff>
      <xdr:row>20</xdr:row>
      <xdr:rowOff>167697</xdr:rowOff>
    </xdr:to>
    <xdr:pic>
      <xdr:nvPicPr>
        <xdr:cNvPr id="3" name="Рисунок 2" descr="Вырезка экрана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3162300"/>
          <a:ext cx="5014395" cy="662997"/>
        </a:xfrm>
        <a:prstGeom prst="rect">
          <a:avLst/>
        </a:prstGeom>
      </xdr:spPr>
    </xdr:pic>
    <xdr:clientData/>
  </xdr:twoCellAnchor>
  <xdr:twoCellAnchor editAs="oneCell">
    <xdr:from>
      <xdr:col>5</xdr:col>
      <xdr:colOff>175260</xdr:colOff>
      <xdr:row>12</xdr:row>
      <xdr:rowOff>30480</xdr:rowOff>
    </xdr:from>
    <xdr:to>
      <xdr:col>6</xdr:col>
      <xdr:colOff>381000</xdr:colOff>
      <xdr:row>14</xdr:row>
      <xdr:rowOff>158703</xdr:rowOff>
    </xdr:to>
    <xdr:pic>
      <xdr:nvPicPr>
        <xdr:cNvPr id="5" name="Рисунок 4" descr="Вырезка экрана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9080" y="2225040"/>
          <a:ext cx="899160" cy="493983"/>
        </a:xfrm>
        <a:prstGeom prst="rect">
          <a:avLst/>
        </a:prstGeom>
      </xdr:spPr>
    </xdr:pic>
    <xdr:clientData/>
  </xdr:twoCellAnchor>
  <xdr:oneCellAnchor>
    <xdr:from>
      <xdr:col>10</xdr:col>
      <xdr:colOff>175260</xdr:colOff>
      <xdr:row>12</xdr:row>
      <xdr:rowOff>30480</xdr:rowOff>
    </xdr:from>
    <xdr:ext cx="899160" cy="493983"/>
    <xdr:pic>
      <xdr:nvPicPr>
        <xdr:cNvPr id="6" name="Рисунок 5" descr="Вырезка экрана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3260" y="4602480"/>
          <a:ext cx="899160" cy="493983"/>
        </a:xfrm>
        <a:prstGeom prst="rect">
          <a:avLst/>
        </a:prstGeom>
      </xdr:spPr>
    </xdr:pic>
    <xdr:clientData/>
  </xdr:oneCellAnchor>
  <xdr:oneCellAnchor>
    <xdr:from>
      <xdr:col>5</xdr:col>
      <xdr:colOff>68580</xdr:colOff>
      <xdr:row>17</xdr:row>
      <xdr:rowOff>38100</xdr:rowOff>
    </xdr:from>
    <xdr:ext cx="1120140" cy="495299"/>
    <xdr:pic>
      <xdr:nvPicPr>
        <xdr:cNvPr id="9" name="Рисунок 8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0" r="4383" b="12170"/>
        <a:stretch/>
      </xdr:blipFill>
      <xdr:spPr>
        <a:xfrm>
          <a:off x="3116580" y="3147060"/>
          <a:ext cx="1120140" cy="495299"/>
        </a:xfrm>
        <a:prstGeom prst="rect">
          <a:avLst/>
        </a:prstGeom>
      </xdr:spPr>
    </xdr:pic>
    <xdr:clientData/>
  </xdr:oneCellAnchor>
  <xdr:oneCellAnchor>
    <xdr:from>
      <xdr:col>10</xdr:col>
      <xdr:colOff>68580</xdr:colOff>
      <xdr:row>17</xdr:row>
      <xdr:rowOff>38100</xdr:rowOff>
    </xdr:from>
    <xdr:ext cx="1120140" cy="495299"/>
    <xdr:pic>
      <xdr:nvPicPr>
        <xdr:cNvPr id="10" name="Рисунок 9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0" r="4383" b="12170"/>
        <a:stretch/>
      </xdr:blipFill>
      <xdr:spPr>
        <a:xfrm>
          <a:off x="6355080" y="3147060"/>
          <a:ext cx="1120140" cy="495299"/>
        </a:xfrm>
        <a:prstGeom prst="rect">
          <a:avLst/>
        </a:prstGeom>
      </xdr:spPr>
    </xdr:pic>
    <xdr:clientData/>
  </xdr:oneCellAnchor>
  <xdr:twoCellAnchor editAs="oneCell">
    <xdr:from>
      <xdr:col>13</xdr:col>
      <xdr:colOff>182880</xdr:colOff>
      <xdr:row>24</xdr:row>
      <xdr:rowOff>99060</xdr:rowOff>
    </xdr:from>
    <xdr:to>
      <xdr:col>16</xdr:col>
      <xdr:colOff>434520</xdr:colOff>
      <xdr:row>27</xdr:row>
      <xdr:rowOff>99060</xdr:rowOff>
    </xdr:to>
    <xdr:pic>
      <xdr:nvPicPr>
        <xdr:cNvPr id="11" name="Рисунок 10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202"/>
        <a:stretch/>
      </xdr:blipFill>
      <xdr:spPr>
        <a:xfrm>
          <a:off x="8191500" y="4488180"/>
          <a:ext cx="2080440" cy="548640"/>
        </a:xfrm>
        <a:prstGeom prst="rect">
          <a:avLst/>
        </a:prstGeom>
      </xdr:spPr>
    </xdr:pic>
    <xdr:clientData/>
  </xdr:twoCellAnchor>
  <xdr:twoCellAnchor editAs="oneCell">
    <xdr:from>
      <xdr:col>7</xdr:col>
      <xdr:colOff>182880</xdr:colOff>
      <xdr:row>23</xdr:row>
      <xdr:rowOff>53340</xdr:rowOff>
    </xdr:from>
    <xdr:to>
      <xdr:col>9</xdr:col>
      <xdr:colOff>327778</xdr:colOff>
      <xdr:row>27</xdr:row>
      <xdr:rowOff>152472</xdr:rowOff>
    </xdr:to>
    <xdr:pic>
      <xdr:nvPicPr>
        <xdr:cNvPr id="12" name="Рисунок 11" descr="Вырезка экрана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4259580"/>
          <a:ext cx="1364098" cy="8306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129540</xdr:colOff>
      <xdr:row>0</xdr:row>
      <xdr:rowOff>15240</xdr:rowOff>
    </xdr:from>
    <xdr:to>
      <xdr:col>21</xdr:col>
      <xdr:colOff>602496</xdr:colOff>
      <xdr:row>6</xdr:row>
      <xdr:rowOff>160128</xdr:rowOff>
    </xdr:to>
    <xdr:pic>
      <xdr:nvPicPr>
        <xdr:cNvPr id="2" name="Рисунок 1" descr="Вырезка экрана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1420" y="15240"/>
          <a:ext cx="5959356" cy="1242168"/>
        </a:xfrm>
        <a:prstGeom prst="rect">
          <a:avLst/>
        </a:prstGeom>
      </xdr:spPr>
    </xdr:pic>
    <xdr:clientData/>
  </xdr:twoCellAnchor>
  <xdr:twoCellAnchor editAs="oneCell">
    <xdr:from>
      <xdr:col>13</xdr:col>
      <xdr:colOff>236220</xdr:colOff>
      <xdr:row>7</xdr:row>
      <xdr:rowOff>38100</xdr:rowOff>
    </xdr:from>
    <xdr:to>
      <xdr:col>20</xdr:col>
      <xdr:colOff>472830</xdr:colOff>
      <xdr:row>16</xdr:row>
      <xdr:rowOff>167794</xdr:rowOff>
    </xdr:to>
    <xdr:pic>
      <xdr:nvPicPr>
        <xdr:cNvPr id="3" name="Рисунок 2" descr="Вырезка экрана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1318260"/>
          <a:ext cx="4503810" cy="1775614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</xdr:colOff>
      <xdr:row>17</xdr:row>
      <xdr:rowOff>0</xdr:rowOff>
    </xdr:from>
    <xdr:to>
      <xdr:col>21</xdr:col>
      <xdr:colOff>244278</xdr:colOff>
      <xdr:row>44</xdr:row>
      <xdr:rowOff>145220</xdr:rowOff>
    </xdr:to>
    <xdr:pic>
      <xdr:nvPicPr>
        <xdr:cNvPr id="4" name="Рисунок 3" descr="Вырезка экрана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6260" y="3108960"/>
          <a:ext cx="5060118" cy="5082980"/>
        </a:xfrm>
        <a:prstGeom prst="rect">
          <a:avLst/>
        </a:prstGeom>
      </xdr:spPr>
    </xdr:pic>
    <xdr:clientData/>
  </xdr:twoCellAnchor>
  <xdr:twoCellAnchor editAs="oneCell">
    <xdr:from>
      <xdr:col>5</xdr:col>
      <xdr:colOff>175260</xdr:colOff>
      <xdr:row>11</xdr:row>
      <xdr:rowOff>30480</xdr:rowOff>
    </xdr:from>
    <xdr:to>
      <xdr:col>6</xdr:col>
      <xdr:colOff>358140</xdr:colOff>
      <xdr:row>13</xdr:row>
      <xdr:rowOff>158703</xdr:rowOff>
    </xdr:to>
    <xdr:pic>
      <xdr:nvPicPr>
        <xdr:cNvPr id="5" name="Рисунок 4" descr="Вырезка экрана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3260" y="4602480"/>
          <a:ext cx="899160" cy="493983"/>
        </a:xfrm>
        <a:prstGeom prst="rect">
          <a:avLst/>
        </a:prstGeom>
      </xdr:spPr>
    </xdr:pic>
    <xdr:clientData/>
  </xdr:twoCellAnchor>
  <xdr:oneCellAnchor>
    <xdr:from>
      <xdr:col>10</xdr:col>
      <xdr:colOff>175260</xdr:colOff>
      <xdr:row>11</xdr:row>
      <xdr:rowOff>30480</xdr:rowOff>
    </xdr:from>
    <xdr:ext cx="899160" cy="493983"/>
    <xdr:pic>
      <xdr:nvPicPr>
        <xdr:cNvPr id="6" name="Рисунок 5" descr="Вырезка экрана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5080" y="4602480"/>
          <a:ext cx="899160" cy="493983"/>
        </a:xfrm>
        <a:prstGeom prst="rect">
          <a:avLst/>
        </a:prstGeom>
      </xdr:spPr>
    </xdr:pic>
    <xdr:clientData/>
  </xdr:oneCellAnchor>
  <xdr:oneCellAnchor>
    <xdr:from>
      <xdr:col>5</xdr:col>
      <xdr:colOff>68580</xdr:colOff>
      <xdr:row>17</xdr:row>
      <xdr:rowOff>38100</xdr:rowOff>
    </xdr:from>
    <xdr:ext cx="1120140" cy="495299"/>
    <xdr:pic>
      <xdr:nvPicPr>
        <xdr:cNvPr id="7" name="Рисунок 6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0" r="4383" b="12170"/>
        <a:stretch/>
      </xdr:blipFill>
      <xdr:spPr>
        <a:xfrm>
          <a:off x="3116580" y="3329940"/>
          <a:ext cx="1120140" cy="495299"/>
        </a:xfrm>
        <a:prstGeom prst="rect">
          <a:avLst/>
        </a:prstGeom>
      </xdr:spPr>
    </xdr:pic>
    <xdr:clientData/>
  </xdr:oneCellAnchor>
  <xdr:oneCellAnchor>
    <xdr:from>
      <xdr:col>10</xdr:col>
      <xdr:colOff>68580</xdr:colOff>
      <xdr:row>17</xdr:row>
      <xdr:rowOff>38100</xdr:rowOff>
    </xdr:from>
    <xdr:ext cx="1120140" cy="495299"/>
    <xdr:pic>
      <xdr:nvPicPr>
        <xdr:cNvPr id="8" name="Рисунок 7" descr="Вырезка экрана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0" r="4383" b="12170"/>
        <a:stretch/>
      </xdr:blipFill>
      <xdr:spPr>
        <a:xfrm>
          <a:off x="6248400" y="3329940"/>
          <a:ext cx="1120140" cy="495299"/>
        </a:xfrm>
        <a:prstGeom prst="rect">
          <a:avLst/>
        </a:prstGeom>
      </xdr:spPr>
    </xdr:pic>
    <xdr:clientData/>
  </xdr:oneCellAnchor>
  <xdr:twoCellAnchor editAs="oneCell">
    <xdr:from>
      <xdr:col>6</xdr:col>
      <xdr:colOff>60960</xdr:colOff>
      <xdr:row>33</xdr:row>
      <xdr:rowOff>45720</xdr:rowOff>
    </xdr:from>
    <xdr:to>
      <xdr:col>7</xdr:col>
      <xdr:colOff>480156</xdr:colOff>
      <xdr:row>35</xdr:row>
      <xdr:rowOff>137200</xdr:rowOff>
    </xdr:to>
    <xdr:pic>
      <xdr:nvPicPr>
        <xdr:cNvPr id="11" name="Рисунок 10" descr="Вырезка экрана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" y="5349240"/>
          <a:ext cx="1112616" cy="457240"/>
        </a:xfrm>
        <a:prstGeom prst="rect">
          <a:avLst/>
        </a:prstGeom>
      </xdr:spPr>
    </xdr:pic>
    <xdr:clientData/>
  </xdr:twoCellAnchor>
  <xdr:twoCellAnchor editAs="oneCell">
    <xdr:from>
      <xdr:col>9</xdr:col>
      <xdr:colOff>419100</xdr:colOff>
      <xdr:row>33</xdr:row>
      <xdr:rowOff>83820</xdr:rowOff>
    </xdr:from>
    <xdr:to>
      <xdr:col>10</xdr:col>
      <xdr:colOff>167671</xdr:colOff>
      <xdr:row>35</xdr:row>
      <xdr:rowOff>53369</xdr:rowOff>
    </xdr:to>
    <xdr:pic>
      <xdr:nvPicPr>
        <xdr:cNvPr id="12" name="Рисунок 11" descr="Вырезка экрана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5387340"/>
          <a:ext cx="358171" cy="335309"/>
        </a:xfrm>
        <a:prstGeom prst="rect">
          <a:avLst/>
        </a:prstGeom>
      </xdr:spPr>
    </xdr:pic>
    <xdr:clientData/>
  </xdr:twoCellAnchor>
  <xdr:twoCellAnchor editAs="oneCell">
    <xdr:from>
      <xdr:col>7</xdr:col>
      <xdr:colOff>358140</xdr:colOff>
      <xdr:row>24</xdr:row>
      <xdr:rowOff>68581</xdr:rowOff>
    </xdr:from>
    <xdr:to>
      <xdr:col>9</xdr:col>
      <xdr:colOff>144780</xdr:colOff>
      <xdr:row>28</xdr:row>
      <xdr:rowOff>118669</xdr:rowOff>
    </xdr:to>
    <xdr:pic>
      <xdr:nvPicPr>
        <xdr:cNvPr id="13" name="Рисунок 12" descr="Вырезка экрана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840" y="4457701"/>
          <a:ext cx="1005840" cy="7816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320040</xdr:colOff>
      <xdr:row>0</xdr:row>
      <xdr:rowOff>152400</xdr:rowOff>
    </xdr:from>
    <xdr:to>
      <xdr:col>18</xdr:col>
      <xdr:colOff>305327</xdr:colOff>
      <xdr:row>17</xdr:row>
      <xdr:rowOff>76463</xdr:rowOff>
    </xdr:to>
    <xdr:pic>
      <xdr:nvPicPr>
        <xdr:cNvPr id="2" name="Рисунок 1" descr="Вырезка экрана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3520" y="152400"/>
          <a:ext cx="6081287" cy="3033023"/>
        </a:xfrm>
        <a:prstGeom prst="rect">
          <a:avLst/>
        </a:prstGeom>
      </xdr:spPr>
    </xdr:pic>
    <xdr:clientData/>
  </xdr:twoCellAnchor>
  <xdr:twoCellAnchor editAs="oneCell">
    <xdr:from>
      <xdr:col>9</xdr:col>
      <xdr:colOff>251460</xdr:colOff>
      <xdr:row>18</xdr:row>
      <xdr:rowOff>68580</xdr:rowOff>
    </xdr:from>
    <xdr:to>
      <xdr:col>17</xdr:col>
      <xdr:colOff>404296</xdr:colOff>
      <xdr:row>19</xdr:row>
      <xdr:rowOff>83837</xdr:rowOff>
    </xdr:to>
    <xdr:pic>
      <xdr:nvPicPr>
        <xdr:cNvPr id="3" name="Рисунок 2" descr="Вырезка экрана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4540" y="3360420"/>
          <a:ext cx="5029636" cy="1981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</xdr:row>
      <xdr:rowOff>53340</xdr:rowOff>
    </xdr:from>
    <xdr:to>
      <xdr:col>2</xdr:col>
      <xdr:colOff>342969</xdr:colOff>
      <xdr:row>14</xdr:row>
      <xdr:rowOff>160061</xdr:rowOff>
    </xdr:to>
    <xdr:pic>
      <xdr:nvPicPr>
        <xdr:cNvPr id="4" name="Рисунок 3" descr="Вырезка экрана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2247900"/>
          <a:ext cx="800169" cy="472481"/>
        </a:xfrm>
        <a:prstGeom prst="rect">
          <a:avLst/>
        </a:prstGeom>
      </xdr:spPr>
    </xdr:pic>
    <xdr:clientData/>
  </xdr:twoCellAnchor>
  <xdr:twoCellAnchor editAs="oneCell">
    <xdr:from>
      <xdr:col>4</xdr:col>
      <xdr:colOff>175260</xdr:colOff>
      <xdr:row>12</xdr:row>
      <xdr:rowOff>22860</xdr:rowOff>
    </xdr:from>
    <xdr:to>
      <xdr:col>5</xdr:col>
      <xdr:colOff>419174</xdr:colOff>
      <xdr:row>14</xdr:row>
      <xdr:rowOff>160064</xdr:rowOff>
    </xdr:to>
    <xdr:pic>
      <xdr:nvPicPr>
        <xdr:cNvPr id="5" name="Рисунок 4" descr="Вырезка экрана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3660" y="2217420"/>
          <a:ext cx="853514" cy="502964"/>
        </a:xfrm>
        <a:prstGeom prst="rect">
          <a:avLst/>
        </a:prstGeom>
      </xdr:spPr>
    </xdr:pic>
    <xdr:clientData/>
  </xdr:twoCellAnchor>
  <xdr:twoCellAnchor editAs="oneCell">
    <xdr:from>
      <xdr:col>1</xdr:col>
      <xdr:colOff>472440</xdr:colOff>
      <xdr:row>21</xdr:row>
      <xdr:rowOff>30480</xdr:rowOff>
    </xdr:from>
    <xdr:to>
      <xdr:col>4</xdr:col>
      <xdr:colOff>541184</xdr:colOff>
      <xdr:row>25</xdr:row>
      <xdr:rowOff>144853</xdr:rowOff>
    </xdr:to>
    <xdr:pic>
      <xdr:nvPicPr>
        <xdr:cNvPr id="6" name="Рисунок 5" descr="Вырезка экрана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040" y="3688080"/>
          <a:ext cx="1897544" cy="845893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</xdr:colOff>
      <xdr:row>29</xdr:row>
      <xdr:rowOff>45720</xdr:rowOff>
    </xdr:from>
    <xdr:to>
      <xdr:col>2</xdr:col>
      <xdr:colOff>563976</xdr:colOff>
      <xdr:row>31</xdr:row>
      <xdr:rowOff>137200</xdr:rowOff>
    </xdr:to>
    <xdr:pic>
      <xdr:nvPicPr>
        <xdr:cNvPr id="7" name="Рисунок 6" descr="Вырезка экрана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" y="5349240"/>
          <a:ext cx="1112616" cy="457240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29</xdr:row>
      <xdr:rowOff>83820</xdr:rowOff>
    </xdr:from>
    <xdr:to>
      <xdr:col>5</xdr:col>
      <xdr:colOff>167671</xdr:colOff>
      <xdr:row>31</xdr:row>
      <xdr:rowOff>53369</xdr:rowOff>
    </xdr:to>
    <xdr:pic>
      <xdr:nvPicPr>
        <xdr:cNvPr id="8" name="Рисунок 7" descr="Вырезка экрана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5387340"/>
          <a:ext cx="358171" cy="3353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</xdr:colOff>
      <xdr:row>4</xdr:row>
      <xdr:rowOff>777240</xdr:rowOff>
    </xdr:from>
    <xdr:to>
      <xdr:col>5</xdr:col>
      <xdr:colOff>365125</xdr:colOff>
      <xdr:row>4</xdr:row>
      <xdr:rowOff>1073785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9280" y="1508760"/>
          <a:ext cx="1553845" cy="2965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464820</xdr:colOff>
      <xdr:row>4</xdr:row>
      <xdr:rowOff>1135380</xdr:rowOff>
    </xdr:from>
    <xdr:to>
      <xdr:col>5</xdr:col>
      <xdr:colOff>226695</xdr:colOff>
      <xdr:row>4</xdr:row>
      <xdr:rowOff>1566545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4020" y="1866900"/>
          <a:ext cx="1590675" cy="4311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91440</xdr:colOff>
      <xdr:row>25</xdr:row>
      <xdr:rowOff>289560</xdr:rowOff>
    </xdr:from>
    <xdr:to>
      <xdr:col>11</xdr:col>
      <xdr:colOff>144780</xdr:colOff>
      <xdr:row>25</xdr:row>
      <xdr:rowOff>1592580</xdr:rowOff>
    </xdr:to>
    <xdr:pic>
      <xdr:nvPicPr>
        <xdr:cNvPr id="4" name="Рисунок 3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2272"/>
        <a:stretch/>
      </xdr:blipFill>
      <xdr:spPr bwMode="auto">
        <a:xfrm>
          <a:off x="701040" y="9037320"/>
          <a:ext cx="6149340" cy="1303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F9" sqref="F9"/>
    </sheetView>
  </sheetViews>
  <sheetFormatPr defaultRowHeight="14.4" x14ac:dyDescent="0.3"/>
  <cols>
    <col min="1" max="4" width="8.88671875" style="2"/>
    <col min="5" max="5" width="10.109375" style="2" customWidth="1"/>
    <col min="6" max="6" width="10.21875" style="2" customWidth="1"/>
    <col min="7" max="16384" width="8.88671875" style="2"/>
  </cols>
  <sheetData>
    <row r="1" spans="1:14" x14ac:dyDescent="0.3">
      <c r="A1" s="20" t="s">
        <v>0</v>
      </c>
      <c r="B1" s="20"/>
      <c r="C1" s="20"/>
      <c r="D1" s="20"/>
      <c r="F1" s="1">
        <v>45050</v>
      </c>
    </row>
    <row r="2" spans="1:14" x14ac:dyDescent="0.3">
      <c r="A2" s="20" t="s">
        <v>82</v>
      </c>
      <c r="B2" s="20"/>
      <c r="C2" s="20"/>
      <c r="D2" s="20"/>
    </row>
    <row r="3" spans="1:14" ht="16.8" x14ac:dyDescent="0.35">
      <c r="A3" s="20" t="s">
        <v>1</v>
      </c>
      <c r="B3" s="20"/>
      <c r="C3" s="20"/>
      <c r="D3" s="20"/>
      <c r="E3" s="40" t="s">
        <v>64</v>
      </c>
      <c r="F3" s="40"/>
      <c r="G3" s="40"/>
      <c r="H3" s="40"/>
      <c r="I3" s="7"/>
      <c r="J3" s="7"/>
      <c r="K3" s="7"/>
      <c r="L3" s="7"/>
      <c r="M3" s="7"/>
      <c r="N3" s="7"/>
    </row>
    <row r="4" spans="1:14" ht="16.8" x14ac:dyDescent="0.35">
      <c r="E4" s="40" t="s">
        <v>60</v>
      </c>
      <c r="F4" s="40"/>
      <c r="G4" s="40"/>
      <c r="H4" s="40"/>
      <c r="I4" s="7"/>
      <c r="J4" s="7"/>
      <c r="K4" s="7"/>
      <c r="L4" s="7"/>
      <c r="M4" s="7"/>
      <c r="N4" s="7"/>
    </row>
    <row r="7" spans="1:14" x14ac:dyDescent="0.3">
      <c r="B7" s="9" t="s">
        <v>4</v>
      </c>
      <c r="C7" s="9">
        <v>0.1</v>
      </c>
    </row>
    <row r="8" spans="1:14" x14ac:dyDescent="0.3">
      <c r="B8" s="9" t="s">
        <v>68</v>
      </c>
      <c r="C8" s="9">
        <v>0.05</v>
      </c>
    </row>
    <row r="10" spans="1:14" x14ac:dyDescent="0.3">
      <c r="E10" s="20" t="s">
        <v>61</v>
      </c>
      <c r="F10" s="20"/>
      <c r="G10" s="20"/>
      <c r="H10" s="20"/>
      <c r="I10" s="20"/>
      <c r="J10" s="20"/>
      <c r="K10" s="20"/>
    </row>
    <row r="11" spans="1:14" x14ac:dyDescent="0.3">
      <c r="B11" s="4" t="s">
        <v>2</v>
      </c>
      <c r="C11" s="4" t="s">
        <v>3</v>
      </c>
      <c r="E11" s="10"/>
      <c r="F11" s="10"/>
      <c r="G11" s="10"/>
      <c r="H11" s="31"/>
      <c r="I11" s="31"/>
      <c r="J11" s="31"/>
      <c r="K11" s="31"/>
    </row>
    <row r="12" spans="1:14" x14ac:dyDescent="0.3">
      <c r="A12" s="2">
        <v>1</v>
      </c>
      <c r="B12" s="3">
        <v>43</v>
      </c>
      <c r="C12" s="3">
        <v>32.6</v>
      </c>
      <c r="E12" s="32"/>
      <c r="F12" s="33"/>
      <c r="G12" s="10"/>
      <c r="H12" s="31"/>
      <c r="I12" s="31"/>
      <c r="J12" s="31"/>
      <c r="K12" s="31"/>
    </row>
    <row r="13" spans="1:14" x14ac:dyDescent="0.3">
      <c r="A13" s="2">
        <v>2</v>
      </c>
      <c r="B13" s="3">
        <v>42.6</v>
      </c>
      <c r="C13" s="3">
        <v>41.2</v>
      </c>
      <c r="E13" s="34"/>
      <c r="F13" s="35"/>
      <c r="G13" s="10"/>
      <c r="H13" s="31"/>
      <c r="I13" s="31"/>
      <c r="J13" s="31"/>
      <c r="K13" s="31"/>
    </row>
    <row r="14" spans="1:14" x14ac:dyDescent="0.3">
      <c r="A14" s="2">
        <v>3</v>
      </c>
      <c r="B14" s="3">
        <v>48.3</v>
      </c>
      <c r="C14" s="3">
        <v>34.6</v>
      </c>
      <c r="E14" s="36"/>
      <c r="F14" s="37"/>
      <c r="G14" s="10"/>
      <c r="H14" s="31"/>
      <c r="I14" s="31"/>
      <c r="J14" s="31"/>
      <c r="K14" s="31"/>
    </row>
    <row r="15" spans="1:14" x14ac:dyDescent="0.3">
      <c r="A15" s="2">
        <v>4</v>
      </c>
      <c r="B15" s="3">
        <v>37.6</v>
      </c>
      <c r="C15" s="3">
        <v>42.5</v>
      </c>
      <c r="E15" s="30">
        <f>SUM(B12:B23)/B24</f>
        <v>41.358333333333327</v>
      </c>
      <c r="F15" s="30"/>
      <c r="G15" s="10"/>
      <c r="H15" s="38">
        <f>_xlfn.VAR.P(B12:B23)</f>
        <v>16.737430555555544</v>
      </c>
      <c r="I15" s="38"/>
      <c r="J15" s="38"/>
      <c r="K15" s="38"/>
    </row>
    <row r="16" spans="1:14" x14ac:dyDescent="0.3">
      <c r="A16" s="2">
        <v>5</v>
      </c>
      <c r="B16" s="3">
        <v>38.1</v>
      </c>
      <c r="C16" s="3">
        <v>39.6</v>
      </c>
    </row>
    <row r="17" spans="1:11" x14ac:dyDescent="0.3">
      <c r="A17" s="2">
        <v>6</v>
      </c>
      <c r="B17" s="3">
        <v>42.8</v>
      </c>
      <c r="C17" s="3">
        <v>57</v>
      </c>
      <c r="E17" s="10"/>
      <c r="F17" s="10"/>
    </row>
    <row r="18" spans="1:11" x14ac:dyDescent="0.3">
      <c r="A18" s="2">
        <v>7</v>
      </c>
      <c r="B18" s="3">
        <v>43.4</v>
      </c>
      <c r="C18" s="3">
        <v>47.6</v>
      </c>
      <c r="E18" s="39"/>
      <c r="F18" s="39"/>
    </row>
    <row r="19" spans="1:11" x14ac:dyDescent="0.3">
      <c r="A19" s="2">
        <v>8</v>
      </c>
      <c r="B19" s="3">
        <v>42.3</v>
      </c>
      <c r="C19" s="3">
        <v>53</v>
      </c>
      <c r="E19" s="39"/>
      <c r="F19" s="39"/>
    </row>
    <row r="20" spans="1:11" x14ac:dyDescent="0.3">
      <c r="A20" s="2">
        <v>9</v>
      </c>
      <c r="B20" s="3">
        <v>34.700000000000003</v>
      </c>
      <c r="C20" s="3">
        <v>36.4</v>
      </c>
      <c r="E20" s="39"/>
      <c r="F20" s="39"/>
    </row>
    <row r="21" spans="1:11" x14ac:dyDescent="0.3">
      <c r="A21" s="2">
        <v>10</v>
      </c>
      <c r="B21" s="3">
        <v>48.1</v>
      </c>
      <c r="C21" s="3">
        <v>46.3</v>
      </c>
      <c r="E21" s="19">
        <f>B24/(B24-1)*H15</f>
        <v>18.25901515151514</v>
      </c>
      <c r="F21" s="9">
        <f>_xlfn.VAR.S(B12:B23)</f>
        <v>18.25901515151514</v>
      </c>
    </row>
    <row r="22" spans="1:11" x14ac:dyDescent="0.3">
      <c r="A22" s="2">
        <v>11</v>
      </c>
      <c r="B22" s="3">
        <v>37.700000000000003</v>
      </c>
      <c r="C22" s="3">
        <v>42.8</v>
      </c>
    </row>
    <row r="23" spans="1:11" x14ac:dyDescent="0.3">
      <c r="A23" s="2">
        <v>12</v>
      </c>
      <c r="B23" s="3">
        <v>37.700000000000003</v>
      </c>
      <c r="C23" s="3">
        <v>44.4</v>
      </c>
    </row>
    <row r="24" spans="1:11" x14ac:dyDescent="0.3">
      <c r="B24" s="8">
        <f>COUNT(B12:B23)</f>
        <v>12</v>
      </c>
      <c r="C24" s="8">
        <f>COUNT(C12:C23)</f>
        <v>12</v>
      </c>
      <c r="E24" s="20" t="s">
        <v>62</v>
      </c>
      <c r="F24" s="20"/>
      <c r="G24" s="20"/>
      <c r="H24" s="20"/>
      <c r="I24" s="20"/>
      <c r="J24" s="20"/>
      <c r="K24" s="20"/>
    </row>
    <row r="25" spans="1:11" x14ac:dyDescent="0.3">
      <c r="E25" s="10"/>
      <c r="F25" s="10"/>
      <c r="G25" s="10"/>
      <c r="H25" s="31"/>
      <c r="I25" s="31"/>
      <c r="J25" s="31"/>
      <c r="K25" s="31"/>
    </row>
    <row r="26" spans="1:11" x14ac:dyDescent="0.3">
      <c r="E26" s="32"/>
      <c r="F26" s="33"/>
      <c r="G26" s="10"/>
      <c r="H26" s="31"/>
      <c r="I26" s="31"/>
      <c r="J26" s="31"/>
      <c r="K26" s="31"/>
    </row>
    <row r="27" spans="1:11" x14ac:dyDescent="0.3">
      <c r="E27" s="34"/>
      <c r="F27" s="35"/>
      <c r="G27" s="10"/>
      <c r="H27" s="31"/>
      <c r="I27" s="31"/>
      <c r="J27" s="31"/>
      <c r="K27" s="31"/>
    </row>
    <row r="28" spans="1:11" x14ac:dyDescent="0.3">
      <c r="E28" s="36"/>
      <c r="F28" s="37"/>
      <c r="G28" s="10"/>
      <c r="H28" s="31"/>
      <c r="I28" s="31"/>
      <c r="J28" s="31"/>
      <c r="K28" s="31"/>
    </row>
    <row r="29" spans="1:11" x14ac:dyDescent="0.3">
      <c r="E29" s="30">
        <f>SUM(C12:C23)/C24</f>
        <v>43.166666666666664</v>
      </c>
      <c r="F29" s="30"/>
      <c r="G29" s="10"/>
      <c r="H29" s="38">
        <f>_xlfn.VAR.P(C12:C23)</f>
        <v>47.253888888888874</v>
      </c>
      <c r="I29" s="38"/>
      <c r="J29" s="38"/>
      <c r="K29" s="38"/>
    </row>
    <row r="31" spans="1:11" x14ac:dyDescent="0.3">
      <c r="E31" s="10"/>
      <c r="F31" s="10"/>
    </row>
    <row r="32" spans="1:11" x14ac:dyDescent="0.3">
      <c r="E32" s="39"/>
      <c r="F32" s="39"/>
    </row>
    <row r="33" spans="5:11" x14ac:dyDescent="0.3">
      <c r="E33" s="39"/>
      <c r="F33" s="39"/>
    </row>
    <row r="34" spans="5:11" x14ac:dyDescent="0.3">
      <c r="E34" s="39"/>
      <c r="F34" s="39"/>
    </row>
    <row r="35" spans="5:11" x14ac:dyDescent="0.3">
      <c r="E35" s="18">
        <f>C24/(C24-1)*H29</f>
        <v>51.549696969696946</v>
      </c>
      <c r="F35" s="18">
        <f>_xlfn.VAR.S(C12:C23)</f>
        <v>51.549696969697173</v>
      </c>
    </row>
    <row r="37" spans="5:11" x14ac:dyDescent="0.3">
      <c r="E37" s="20" t="s">
        <v>63</v>
      </c>
      <c r="F37" s="20"/>
      <c r="G37" s="20"/>
      <c r="H37" s="20"/>
      <c r="I37" s="20"/>
      <c r="J37" s="20"/>
      <c r="K37" s="20"/>
    </row>
    <row r="38" spans="5:11" x14ac:dyDescent="0.3">
      <c r="E38" s="22"/>
      <c r="F38" s="23"/>
    </row>
    <row r="39" spans="5:11" x14ac:dyDescent="0.3">
      <c r="E39" s="24"/>
      <c r="F39" s="25"/>
    </row>
    <row r="40" spans="5:11" x14ac:dyDescent="0.3">
      <c r="E40" s="26"/>
      <c r="F40" s="27"/>
    </row>
    <row r="41" spans="5:11" x14ac:dyDescent="0.3">
      <c r="E41" s="28">
        <f>E35/E21</f>
        <v>2.8232463000842261</v>
      </c>
      <c r="F41" s="29"/>
    </row>
    <row r="44" spans="5:11" x14ac:dyDescent="0.3">
      <c r="E44" s="20" t="s">
        <v>69</v>
      </c>
      <c r="F44" s="20"/>
      <c r="G44" s="20"/>
      <c r="H44" s="20"/>
      <c r="I44" s="20"/>
      <c r="J44" s="20"/>
      <c r="K44" s="20"/>
    </row>
    <row r="45" spans="5:11" ht="15.6" x14ac:dyDescent="0.3">
      <c r="E45" s="30" t="s">
        <v>65</v>
      </c>
      <c r="F45" s="30"/>
      <c r="J45" s="9" t="s">
        <v>56</v>
      </c>
      <c r="K45" s="9">
        <f>C24-1</f>
        <v>11</v>
      </c>
    </row>
    <row r="46" spans="5:11" x14ac:dyDescent="0.3">
      <c r="E46" s="9">
        <v>2.82</v>
      </c>
      <c r="F46" s="9">
        <f>FINV(C8,K45,K46)</f>
        <v>2.8179304699530876</v>
      </c>
      <c r="J46" s="17" t="s">
        <v>57</v>
      </c>
      <c r="K46" s="17">
        <f>B24-1</f>
        <v>11</v>
      </c>
    </row>
    <row r="47" spans="5:11" x14ac:dyDescent="0.3">
      <c r="E47" s="21" t="s">
        <v>67</v>
      </c>
      <c r="F47" s="21"/>
      <c r="G47" s="21"/>
      <c r="H47" s="21"/>
      <c r="I47" s="21"/>
      <c r="J47" s="21"/>
      <c r="K47" s="21"/>
    </row>
    <row r="48" spans="5:11" x14ac:dyDescent="0.3">
      <c r="E48" s="21"/>
      <c r="F48" s="21"/>
      <c r="G48" s="21"/>
      <c r="H48" s="21"/>
      <c r="I48" s="21"/>
      <c r="J48" s="21"/>
      <c r="K48" s="21"/>
    </row>
    <row r="49" spans="5:11" x14ac:dyDescent="0.3">
      <c r="E49" s="21"/>
      <c r="F49" s="21"/>
      <c r="G49" s="21"/>
      <c r="H49" s="21"/>
      <c r="I49" s="21"/>
      <c r="J49" s="21"/>
      <c r="K49" s="21"/>
    </row>
    <row r="50" spans="5:11" x14ac:dyDescent="0.3">
      <c r="E50" s="21"/>
      <c r="F50" s="21"/>
      <c r="G50" s="21"/>
      <c r="H50" s="21"/>
      <c r="I50" s="21"/>
      <c r="J50" s="21"/>
      <c r="K50" s="21"/>
    </row>
    <row r="51" spans="5:11" x14ac:dyDescent="0.3">
      <c r="E51" s="21"/>
      <c r="F51" s="21"/>
      <c r="G51" s="21"/>
      <c r="H51" s="21"/>
      <c r="I51" s="21"/>
      <c r="J51" s="21"/>
      <c r="K51" s="21"/>
    </row>
    <row r="52" spans="5:11" x14ac:dyDescent="0.3">
      <c r="E52" s="21"/>
      <c r="F52" s="21"/>
      <c r="G52" s="21"/>
      <c r="H52" s="21"/>
      <c r="I52" s="21"/>
      <c r="J52" s="21"/>
      <c r="K52" s="21"/>
    </row>
    <row r="53" spans="5:11" x14ac:dyDescent="0.3">
      <c r="E53" s="20" t="s">
        <v>66</v>
      </c>
      <c r="F53" s="20"/>
      <c r="G53" s="20"/>
      <c r="H53" s="20"/>
      <c r="I53" s="20"/>
      <c r="J53" s="20"/>
      <c r="K53" s="20"/>
    </row>
  </sheetData>
  <mergeCells count="24">
    <mergeCell ref="A1:D1"/>
    <mergeCell ref="A2:D2"/>
    <mergeCell ref="A3:D3"/>
    <mergeCell ref="E3:H3"/>
    <mergeCell ref="E4:H4"/>
    <mergeCell ref="E10:K10"/>
    <mergeCell ref="E24:K24"/>
    <mergeCell ref="E37:K37"/>
    <mergeCell ref="E45:F45"/>
    <mergeCell ref="H25:K28"/>
    <mergeCell ref="E26:F28"/>
    <mergeCell ref="E29:F29"/>
    <mergeCell ref="H29:K29"/>
    <mergeCell ref="E32:F34"/>
    <mergeCell ref="H11:K14"/>
    <mergeCell ref="E12:F14"/>
    <mergeCell ref="E15:F15"/>
    <mergeCell ref="H15:K15"/>
    <mergeCell ref="E18:F20"/>
    <mergeCell ref="E44:K44"/>
    <mergeCell ref="E47:K52"/>
    <mergeCell ref="E53:K53"/>
    <mergeCell ref="E38:F40"/>
    <mergeCell ref="E41:F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F8" sqref="F8"/>
    </sheetView>
  </sheetViews>
  <sheetFormatPr defaultRowHeight="14.4" x14ac:dyDescent="0.3"/>
  <cols>
    <col min="1" max="5" width="8.88671875" style="2"/>
    <col min="6" max="6" width="10.109375" style="2" customWidth="1"/>
    <col min="7" max="16384" width="8.88671875" style="2"/>
  </cols>
  <sheetData>
    <row r="1" spans="1:13" x14ac:dyDescent="0.3">
      <c r="A1" s="20" t="s">
        <v>0</v>
      </c>
      <c r="B1" s="20"/>
      <c r="C1" s="20"/>
      <c r="D1" s="20"/>
      <c r="F1" s="1">
        <v>45050</v>
      </c>
    </row>
    <row r="2" spans="1:13" x14ac:dyDescent="0.3">
      <c r="A2" s="20" t="s">
        <v>82</v>
      </c>
      <c r="B2" s="20"/>
      <c r="C2" s="20"/>
      <c r="D2" s="20"/>
    </row>
    <row r="3" spans="1:13" x14ac:dyDescent="0.3">
      <c r="A3" s="20" t="s">
        <v>1</v>
      </c>
      <c r="B3" s="20"/>
      <c r="C3" s="20"/>
      <c r="D3" s="20"/>
      <c r="E3" s="40" t="s">
        <v>58</v>
      </c>
      <c r="F3" s="40"/>
      <c r="G3" s="40"/>
      <c r="H3" s="40"/>
    </row>
    <row r="4" spans="1:13" x14ac:dyDescent="0.3">
      <c r="E4" s="40" t="s">
        <v>59</v>
      </c>
      <c r="F4" s="40"/>
      <c r="G4" s="40"/>
      <c r="H4" s="40"/>
    </row>
    <row r="7" spans="1:13" x14ac:dyDescent="0.3">
      <c r="B7" s="9" t="s">
        <v>4</v>
      </c>
      <c r="C7" s="9">
        <v>0.1</v>
      </c>
    </row>
    <row r="8" spans="1:13" x14ac:dyDescent="0.3">
      <c r="B8" s="9" t="s">
        <v>68</v>
      </c>
      <c r="C8" s="9">
        <v>0.05</v>
      </c>
    </row>
    <row r="11" spans="1:13" x14ac:dyDescent="0.3">
      <c r="B11" s="4" t="s">
        <v>2</v>
      </c>
      <c r="C11" s="4" t="s">
        <v>3</v>
      </c>
    </row>
    <row r="12" spans="1:13" x14ac:dyDescent="0.3">
      <c r="A12" s="2">
        <v>1</v>
      </c>
      <c r="B12" s="3">
        <v>90.5</v>
      </c>
      <c r="C12" s="3">
        <v>113.2</v>
      </c>
      <c r="E12" s="48" t="s">
        <v>54</v>
      </c>
      <c r="F12" s="48"/>
      <c r="G12" s="48"/>
      <c r="H12" s="48"/>
      <c r="J12" s="48" t="s">
        <v>55</v>
      </c>
      <c r="K12" s="48"/>
      <c r="L12" s="48"/>
      <c r="M12" s="48"/>
    </row>
    <row r="13" spans="1:13" x14ac:dyDescent="0.3">
      <c r="A13" s="2">
        <v>2</v>
      </c>
      <c r="B13" s="3">
        <v>57.6</v>
      </c>
      <c r="C13" s="3">
        <v>49.2</v>
      </c>
      <c r="F13" s="32"/>
      <c r="G13" s="33"/>
      <c r="K13" s="32"/>
      <c r="L13" s="33"/>
    </row>
    <row r="14" spans="1:13" x14ac:dyDescent="0.3">
      <c r="A14" s="2">
        <v>3</v>
      </c>
      <c r="B14" s="3">
        <v>65.900000000000006</v>
      </c>
      <c r="C14" s="3">
        <v>84.5</v>
      </c>
      <c r="F14" s="34"/>
      <c r="G14" s="35"/>
      <c r="K14" s="34"/>
      <c r="L14" s="35"/>
    </row>
    <row r="15" spans="1:13" x14ac:dyDescent="0.3">
      <c r="A15" s="2">
        <v>4</v>
      </c>
      <c r="B15" s="3">
        <v>76.8</v>
      </c>
      <c r="C15" s="3">
        <v>73.7</v>
      </c>
      <c r="F15" s="36"/>
      <c r="G15" s="37"/>
      <c r="K15" s="36"/>
      <c r="L15" s="37"/>
    </row>
    <row r="16" spans="1:13" x14ac:dyDescent="0.3">
      <c r="A16" s="2">
        <v>5</v>
      </c>
      <c r="B16" s="3">
        <v>51.4</v>
      </c>
      <c r="C16" s="3">
        <v>99.2</v>
      </c>
      <c r="F16" s="30">
        <f>SUM(B12:B23)/B24</f>
        <v>63.283333333333324</v>
      </c>
      <c r="G16" s="30"/>
      <c r="K16" s="30">
        <f>SUM(C12:C22)/C24</f>
        <v>78.754545454545465</v>
      </c>
      <c r="L16" s="30"/>
    </row>
    <row r="17" spans="1:17" x14ac:dyDescent="0.3">
      <c r="A17" s="2">
        <v>6</v>
      </c>
      <c r="B17" s="3">
        <v>72.099999999999994</v>
      </c>
      <c r="C17" s="3">
        <v>83.5</v>
      </c>
      <c r="F17" s="10"/>
      <c r="G17" s="10"/>
      <c r="K17" s="10"/>
      <c r="L17" s="10"/>
    </row>
    <row r="18" spans="1:17" x14ac:dyDescent="0.3">
      <c r="A18" s="2">
        <v>7</v>
      </c>
      <c r="B18" s="3">
        <v>48.8</v>
      </c>
      <c r="C18" s="3">
        <v>106.6</v>
      </c>
      <c r="F18" s="39"/>
      <c r="G18" s="39"/>
      <c r="K18" s="39"/>
      <c r="L18" s="39"/>
    </row>
    <row r="19" spans="1:17" x14ac:dyDescent="0.3">
      <c r="A19" s="2">
        <v>8</v>
      </c>
      <c r="B19" s="3">
        <v>57</v>
      </c>
      <c r="C19" s="3">
        <v>67.900000000000006</v>
      </c>
      <c r="F19" s="39"/>
      <c r="G19" s="39"/>
      <c r="K19" s="39"/>
      <c r="L19" s="39"/>
    </row>
    <row r="20" spans="1:17" x14ac:dyDescent="0.3">
      <c r="A20" s="2">
        <v>9</v>
      </c>
      <c r="B20" s="3">
        <v>58.1</v>
      </c>
      <c r="C20" s="3">
        <v>60.2</v>
      </c>
      <c r="F20" s="39"/>
      <c r="G20" s="39"/>
      <c r="K20" s="39"/>
      <c r="L20" s="39"/>
    </row>
    <row r="21" spans="1:17" x14ac:dyDescent="0.3">
      <c r="A21" s="2">
        <v>10</v>
      </c>
      <c r="B21" s="3">
        <v>73.3</v>
      </c>
      <c r="C21" s="3">
        <v>84.7</v>
      </c>
      <c r="F21" s="28">
        <f>_xlfn.VAR.S(B12:B23)</f>
        <v>157.91060606060771</v>
      </c>
      <c r="G21" s="29"/>
      <c r="K21" s="46">
        <f>_xlfn.VAR.S(C12:C22)</f>
        <v>506.77072727272753</v>
      </c>
      <c r="L21" s="47"/>
    </row>
    <row r="22" spans="1:17" x14ac:dyDescent="0.3">
      <c r="A22" s="2">
        <v>11</v>
      </c>
      <c r="B22" s="3">
        <v>55.5</v>
      </c>
      <c r="C22" s="3">
        <v>43.6</v>
      </c>
    </row>
    <row r="23" spans="1:17" x14ac:dyDescent="0.3">
      <c r="A23" s="2">
        <v>12</v>
      </c>
      <c r="B23" s="3">
        <v>52.4</v>
      </c>
      <c r="C23" s="3"/>
      <c r="E23" s="42" t="s">
        <v>63</v>
      </c>
      <c r="F23" s="42"/>
      <c r="G23" s="42"/>
      <c r="H23" s="42"/>
      <c r="I23" s="42"/>
      <c r="J23" s="42"/>
      <c r="K23" s="42"/>
      <c r="L23" s="42"/>
      <c r="M23" s="42"/>
    </row>
    <row r="24" spans="1:17" x14ac:dyDescent="0.3">
      <c r="B24" s="8">
        <f>COUNT(B12:B23)</f>
        <v>12</v>
      </c>
      <c r="C24" s="8">
        <f>COUNT(C12:C23)</f>
        <v>11</v>
      </c>
      <c r="H24" s="22"/>
      <c r="I24" s="43"/>
      <c r="J24" s="23"/>
    </row>
    <row r="25" spans="1:17" x14ac:dyDescent="0.3">
      <c r="H25" s="24"/>
      <c r="I25" s="42"/>
      <c r="J25" s="25"/>
      <c r="N25" s="22"/>
      <c r="O25" s="43"/>
      <c r="P25" s="43"/>
      <c r="Q25" s="23"/>
    </row>
    <row r="26" spans="1:17" x14ac:dyDescent="0.3">
      <c r="H26" s="24"/>
      <c r="I26" s="42"/>
      <c r="J26" s="25"/>
      <c r="N26" s="24"/>
      <c r="O26" s="42"/>
      <c r="P26" s="42"/>
      <c r="Q26" s="25"/>
    </row>
    <row r="27" spans="1:17" x14ac:dyDescent="0.3">
      <c r="H27" s="24"/>
      <c r="I27" s="42"/>
      <c r="J27" s="25"/>
      <c r="N27" s="24"/>
      <c r="O27" s="42"/>
      <c r="P27" s="42"/>
      <c r="Q27" s="25"/>
    </row>
    <row r="28" spans="1:17" x14ac:dyDescent="0.3">
      <c r="H28" s="26"/>
      <c r="I28" s="44"/>
      <c r="J28" s="27"/>
      <c r="N28" s="26"/>
      <c r="O28" s="44"/>
      <c r="P28" s="44"/>
      <c r="Q28" s="27"/>
    </row>
    <row r="29" spans="1:17" x14ac:dyDescent="0.3">
      <c r="H29" s="30">
        <f>(F16-K16)/(SQRT(N29)*SQRT(1/B24+1/C24))</f>
        <v>-2.0589783501569094</v>
      </c>
      <c r="I29" s="30"/>
      <c r="J29" s="30"/>
      <c r="N29" s="28">
        <f>((B24-1)*F21+(C24-1)*K21)/(B24+C24-2)</f>
        <v>324.03447330447426</v>
      </c>
      <c r="O29" s="41"/>
      <c r="P29" s="41"/>
      <c r="Q29" s="29"/>
    </row>
    <row r="32" spans="1:17" x14ac:dyDescent="0.3">
      <c r="E32" s="42" t="s">
        <v>79</v>
      </c>
      <c r="F32" s="42"/>
      <c r="G32" s="42"/>
      <c r="H32" s="42"/>
      <c r="I32" s="42"/>
      <c r="J32" s="42"/>
      <c r="K32" s="42"/>
      <c r="L32" s="42"/>
      <c r="M32" s="42"/>
    </row>
    <row r="33" spans="5:15" ht="15.6" x14ac:dyDescent="0.3">
      <c r="H33" s="45" t="s">
        <v>80</v>
      </c>
      <c r="I33" s="30"/>
      <c r="J33" s="30"/>
      <c r="N33" s="9" t="s">
        <v>56</v>
      </c>
      <c r="O33" s="9">
        <f>B24-1</f>
        <v>11</v>
      </c>
    </row>
    <row r="34" spans="5:15" x14ac:dyDescent="0.3">
      <c r="H34" s="28">
        <v>2.08</v>
      </c>
      <c r="I34" s="41"/>
      <c r="J34" s="29"/>
      <c r="N34" s="9" t="s">
        <v>57</v>
      </c>
      <c r="O34" s="9">
        <f>C24-1</f>
        <v>10</v>
      </c>
    </row>
    <row r="35" spans="5:15" x14ac:dyDescent="0.3">
      <c r="E35" s="21" t="s">
        <v>81</v>
      </c>
      <c r="F35" s="21"/>
      <c r="G35" s="21"/>
      <c r="H35" s="21"/>
      <c r="I35" s="21"/>
      <c r="J35" s="21"/>
      <c r="K35" s="21"/>
      <c r="L35" s="21"/>
      <c r="M35" s="21"/>
    </row>
    <row r="36" spans="5:15" x14ac:dyDescent="0.3">
      <c r="E36" s="21"/>
      <c r="F36" s="21"/>
      <c r="G36" s="21"/>
      <c r="H36" s="21"/>
      <c r="I36" s="21"/>
      <c r="J36" s="21"/>
      <c r="K36" s="21"/>
      <c r="L36" s="21"/>
      <c r="M36" s="21"/>
    </row>
    <row r="37" spans="5:15" x14ac:dyDescent="0.3">
      <c r="E37" s="21"/>
      <c r="F37" s="21"/>
      <c r="G37" s="21"/>
      <c r="H37" s="21"/>
      <c r="I37" s="21"/>
      <c r="J37" s="21"/>
      <c r="K37" s="21"/>
      <c r="L37" s="21"/>
      <c r="M37" s="21"/>
    </row>
    <row r="38" spans="5:15" x14ac:dyDescent="0.3">
      <c r="E38" s="21"/>
      <c r="F38" s="21"/>
      <c r="G38" s="21"/>
      <c r="H38" s="21"/>
      <c r="I38" s="21"/>
      <c r="J38" s="21"/>
      <c r="K38" s="21"/>
      <c r="L38" s="21"/>
      <c r="M38" s="21"/>
    </row>
    <row r="39" spans="5:15" x14ac:dyDescent="0.3">
      <c r="E39" s="21"/>
      <c r="F39" s="21"/>
      <c r="G39" s="21"/>
      <c r="H39" s="21"/>
      <c r="I39" s="21"/>
      <c r="J39" s="21"/>
      <c r="K39" s="21"/>
      <c r="L39" s="21"/>
      <c r="M39" s="21"/>
    </row>
    <row r="40" spans="5:15" x14ac:dyDescent="0.3">
      <c r="E40" s="21"/>
      <c r="F40" s="21"/>
      <c r="G40" s="21"/>
      <c r="H40" s="21"/>
      <c r="I40" s="21"/>
      <c r="J40" s="21"/>
      <c r="K40" s="21"/>
      <c r="L40" s="21"/>
      <c r="M40" s="21"/>
    </row>
    <row r="41" spans="5:15" x14ac:dyDescent="0.3">
      <c r="E41" s="42" t="s">
        <v>66</v>
      </c>
      <c r="F41" s="42"/>
      <c r="G41" s="42"/>
      <c r="H41" s="42"/>
      <c r="I41" s="42"/>
      <c r="J41" s="42"/>
      <c r="K41" s="42"/>
      <c r="L41" s="42"/>
      <c r="M41" s="42"/>
    </row>
  </sheetData>
  <mergeCells count="25">
    <mergeCell ref="A1:D1"/>
    <mergeCell ref="A2:D2"/>
    <mergeCell ref="A3:D3"/>
    <mergeCell ref="E3:H3"/>
    <mergeCell ref="E4:H4"/>
    <mergeCell ref="F16:G16"/>
    <mergeCell ref="E12:H12"/>
    <mergeCell ref="J12:M12"/>
    <mergeCell ref="K13:L15"/>
    <mergeCell ref="K16:L16"/>
    <mergeCell ref="F13:G15"/>
    <mergeCell ref="E23:M23"/>
    <mergeCell ref="F18:G20"/>
    <mergeCell ref="K18:L20"/>
    <mergeCell ref="F21:G21"/>
    <mergeCell ref="K21:L21"/>
    <mergeCell ref="H34:J34"/>
    <mergeCell ref="E35:M40"/>
    <mergeCell ref="E41:M41"/>
    <mergeCell ref="N25:Q28"/>
    <mergeCell ref="N29:Q29"/>
    <mergeCell ref="H24:J28"/>
    <mergeCell ref="H29:J29"/>
    <mergeCell ref="E32:M32"/>
    <mergeCell ref="H33:J3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workbookViewId="0">
      <selection activeCell="F21" sqref="F21:G21"/>
    </sheetView>
  </sheetViews>
  <sheetFormatPr defaultRowHeight="14.4" x14ac:dyDescent="0.3"/>
  <cols>
    <col min="1" max="5" width="8.88671875" style="2"/>
    <col min="6" max="6" width="10.44140625" style="2" customWidth="1"/>
    <col min="7" max="7" width="10.109375" style="2" customWidth="1"/>
    <col min="8" max="16384" width="8.88671875" style="2"/>
  </cols>
  <sheetData>
    <row r="1" spans="1:13" x14ac:dyDescent="0.3">
      <c r="A1" s="20" t="s">
        <v>0</v>
      </c>
      <c r="B1" s="20"/>
      <c r="C1" s="20"/>
      <c r="D1" s="20"/>
      <c r="F1" s="1">
        <v>45050</v>
      </c>
    </row>
    <row r="2" spans="1:13" x14ac:dyDescent="0.3">
      <c r="A2" s="20" t="s">
        <v>82</v>
      </c>
      <c r="B2" s="20"/>
      <c r="C2" s="20"/>
      <c r="D2" s="20"/>
    </row>
    <row r="3" spans="1:13" x14ac:dyDescent="0.3">
      <c r="A3" s="20" t="s">
        <v>1</v>
      </c>
      <c r="B3" s="20"/>
      <c r="C3" s="20"/>
      <c r="D3" s="20"/>
      <c r="E3" s="40" t="s">
        <v>58</v>
      </c>
      <c r="F3" s="40"/>
      <c r="G3" s="40"/>
      <c r="H3" s="40"/>
    </row>
    <row r="4" spans="1:13" x14ac:dyDescent="0.3">
      <c r="E4" s="40" t="s">
        <v>59</v>
      </c>
      <c r="F4" s="40"/>
      <c r="G4" s="40"/>
      <c r="H4" s="40"/>
    </row>
    <row r="7" spans="1:13" x14ac:dyDescent="0.3">
      <c r="B7" s="9" t="s">
        <v>4</v>
      </c>
      <c r="C7" s="9">
        <v>0.1</v>
      </c>
    </row>
    <row r="11" spans="1:13" x14ac:dyDescent="0.3">
      <c r="B11" s="4" t="s">
        <v>2</v>
      </c>
      <c r="C11" s="4" t="s">
        <v>3</v>
      </c>
      <c r="E11" s="48" t="s">
        <v>54</v>
      </c>
      <c r="F11" s="48"/>
      <c r="G11" s="48"/>
      <c r="H11" s="48"/>
      <c r="J11" s="48" t="s">
        <v>55</v>
      </c>
      <c r="K11" s="48"/>
      <c r="L11" s="48"/>
      <c r="M11" s="48"/>
    </row>
    <row r="12" spans="1:13" x14ac:dyDescent="0.3">
      <c r="A12" s="2">
        <v>1</v>
      </c>
      <c r="B12" s="3">
        <v>44.7</v>
      </c>
      <c r="C12" s="3">
        <v>-28</v>
      </c>
      <c r="F12" s="32"/>
      <c r="G12" s="33"/>
      <c r="K12" s="32"/>
      <c r="L12" s="33"/>
    </row>
    <row r="13" spans="1:13" x14ac:dyDescent="0.3">
      <c r="A13" s="2">
        <v>2</v>
      </c>
      <c r="B13" s="3">
        <v>48.4</v>
      </c>
      <c r="C13" s="3">
        <v>42.9</v>
      </c>
      <c r="F13" s="34"/>
      <c r="G13" s="35"/>
      <c r="K13" s="34"/>
      <c r="L13" s="35"/>
    </row>
    <row r="14" spans="1:13" x14ac:dyDescent="0.3">
      <c r="A14" s="2">
        <v>3</v>
      </c>
      <c r="B14" s="3">
        <v>52</v>
      </c>
      <c r="C14" s="3">
        <v>27.9</v>
      </c>
      <c r="F14" s="36"/>
      <c r="G14" s="37"/>
      <c r="K14" s="36"/>
      <c r="L14" s="37"/>
    </row>
    <row r="15" spans="1:13" x14ac:dyDescent="0.3">
      <c r="A15" s="2">
        <v>4</v>
      </c>
      <c r="B15" s="3">
        <v>22.6</v>
      </c>
      <c r="C15" s="3">
        <v>80.400000000000006</v>
      </c>
      <c r="F15" s="9">
        <f>SUM(B12:B110)/B111</f>
        <v>44.129292929292916</v>
      </c>
      <c r="G15" s="9">
        <f>AVERAGE(B12:B110)</f>
        <v>44.129292929292916</v>
      </c>
      <c r="K15" s="9">
        <f>SUM(C12:C110)/C111</f>
        <v>45.097979797979775</v>
      </c>
      <c r="L15" s="9">
        <f>AVERAGE(C12:C110)</f>
        <v>45.097979797979775</v>
      </c>
    </row>
    <row r="16" spans="1:13" x14ac:dyDescent="0.3">
      <c r="A16" s="2">
        <v>5</v>
      </c>
      <c r="B16" s="3">
        <v>46.7</v>
      </c>
      <c r="C16" s="3">
        <v>55.7</v>
      </c>
    </row>
    <row r="17" spans="1:13" x14ac:dyDescent="0.3">
      <c r="A17" s="2">
        <v>6</v>
      </c>
      <c r="B17" s="3">
        <v>34</v>
      </c>
      <c r="C17" s="3">
        <v>48</v>
      </c>
      <c r="F17" s="10"/>
      <c r="G17" s="10"/>
      <c r="K17" s="10"/>
      <c r="L17" s="10"/>
    </row>
    <row r="18" spans="1:13" x14ac:dyDescent="0.3">
      <c r="A18" s="2">
        <v>7</v>
      </c>
      <c r="B18" s="3">
        <v>70.400000000000006</v>
      </c>
      <c r="C18" s="3">
        <v>77</v>
      </c>
      <c r="F18" s="39"/>
      <c r="G18" s="39"/>
      <c r="K18" s="39"/>
      <c r="L18" s="39"/>
    </row>
    <row r="19" spans="1:13" x14ac:dyDescent="0.3">
      <c r="A19" s="2">
        <v>8</v>
      </c>
      <c r="B19" s="3">
        <v>38.4</v>
      </c>
      <c r="C19" s="3">
        <v>42.8</v>
      </c>
      <c r="F19" s="39"/>
      <c r="G19" s="39"/>
      <c r="K19" s="39"/>
      <c r="L19" s="39"/>
    </row>
    <row r="20" spans="1:13" x14ac:dyDescent="0.3">
      <c r="A20" s="2">
        <v>9</v>
      </c>
      <c r="B20" s="3">
        <v>64.3</v>
      </c>
      <c r="C20" s="3">
        <v>67.7</v>
      </c>
      <c r="F20" s="39"/>
      <c r="G20" s="39"/>
      <c r="K20" s="39"/>
      <c r="L20" s="39"/>
    </row>
    <row r="21" spans="1:13" x14ac:dyDescent="0.3">
      <c r="A21" s="2">
        <v>10</v>
      </c>
      <c r="B21" s="3">
        <v>33.6</v>
      </c>
      <c r="C21" s="3">
        <v>43.4</v>
      </c>
      <c r="F21" s="28">
        <f>_xlfn.VAR.S(B12:B110)</f>
        <v>546.75331684188973</v>
      </c>
      <c r="G21" s="29"/>
      <c r="K21" s="46">
        <f>_xlfn.VAR.S(C12:C110)</f>
        <v>956.00979179550825</v>
      </c>
      <c r="L21" s="47"/>
    </row>
    <row r="22" spans="1:13" x14ac:dyDescent="0.3">
      <c r="A22" s="2">
        <v>11</v>
      </c>
      <c r="B22" s="3">
        <v>38.200000000000003</v>
      </c>
      <c r="C22" s="3">
        <v>58.5</v>
      </c>
    </row>
    <row r="23" spans="1:13" x14ac:dyDescent="0.3">
      <c r="A23" s="2">
        <v>12</v>
      </c>
      <c r="B23" s="3">
        <v>4.5999999999999996</v>
      </c>
      <c r="C23" s="3">
        <v>43.8</v>
      </c>
    </row>
    <row r="24" spans="1:13" x14ac:dyDescent="0.3">
      <c r="A24" s="2">
        <v>13</v>
      </c>
      <c r="B24" s="3">
        <v>78.8</v>
      </c>
      <c r="C24" s="3">
        <v>26.1</v>
      </c>
      <c r="E24" s="42" t="s">
        <v>63</v>
      </c>
      <c r="F24" s="42"/>
      <c r="G24" s="42"/>
      <c r="H24" s="42"/>
      <c r="I24" s="42"/>
      <c r="J24" s="42"/>
      <c r="K24" s="42"/>
      <c r="L24" s="42"/>
      <c r="M24" s="42"/>
    </row>
    <row r="25" spans="1:13" x14ac:dyDescent="0.3">
      <c r="A25" s="2">
        <v>14</v>
      </c>
      <c r="B25" s="3">
        <v>50.7</v>
      </c>
      <c r="C25" s="3">
        <v>45.8</v>
      </c>
      <c r="H25" s="49"/>
      <c r="I25" s="49"/>
      <c r="J25" s="49"/>
    </row>
    <row r="26" spans="1:13" x14ac:dyDescent="0.3">
      <c r="A26" s="2">
        <v>15</v>
      </c>
      <c r="B26" s="3">
        <v>45.1</v>
      </c>
      <c r="C26" s="3">
        <v>101.9</v>
      </c>
      <c r="H26" s="49"/>
      <c r="I26" s="49"/>
      <c r="J26" s="49"/>
    </row>
    <row r="27" spans="1:13" x14ac:dyDescent="0.3">
      <c r="A27" s="2">
        <v>16</v>
      </c>
      <c r="B27" s="3">
        <v>55.3</v>
      </c>
      <c r="C27" s="3">
        <v>60.4</v>
      </c>
      <c r="H27" s="49"/>
      <c r="I27" s="49"/>
      <c r="J27" s="49"/>
    </row>
    <row r="28" spans="1:13" x14ac:dyDescent="0.3">
      <c r="A28" s="2">
        <v>17</v>
      </c>
      <c r="B28" s="3">
        <v>82</v>
      </c>
      <c r="C28" s="3">
        <v>35.200000000000003</v>
      </c>
      <c r="H28" s="49"/>
      <c r="I28" s="49"/>
      <c r="J28" s="49"/>
    </row>
    <row r="29" spans="1:13" x14ac:dyDescent="0.3">
      <c r="A29" s="2">
        <v>18</v>
      </c>
      <c r="B29" s="3">
        <v>47.9</v>
      </c>
      <c r="C29" s="3">
        <v>49.8</v>
      </c>
      <c r="H29" s="49"/>
      <c r="I29" s="49"/>
      <c r="J29" s="49"/>
    </row>
    <row r="30" spans="1:13" x14ac:dyDescent="0.3">
      <c r="A30" s="2">
        <v>19</v>
      </c>
      <c r="B30" s="3">
        <v>9</v>
      </c>
      <c r="C30" s="3">
        <v>12.8</v>
      </c>
      <c r="H30" s="30">
        <f>(F15-K15)/SQRT(F21/B111+K21/C111)</f>
        <v>-0.24863126944181566</v>
      </c>
      <c r="I30" s="30"/>
      <c r="J30" s="30"/>
    </row>
    <row r="31" spans="1:13" x14ac:dyDescent="0.3">
      <c r="A31" s="2">
        <v>20</v>
      </c>
      <c r="B31" s="3">
        <v>13.7</v>
      </c>
      <c r="C31" s="3">
        <v>128.80000000000001</v>
      </c>
    </row>
    <row r="32" spans="1:13" x14ac:dyDescent="0.3">
      <c r="A32" s="2">
        <v>21</v>
      </c>
      <c r="B32" s="3">
        <v>45.5</v>
      </c>
      <c r="C32" s="3">
        <v>36.700000000000003</v>
      </c>
      <c r="E32" s="42" t="s">
        <v>77</v>
      </c>
      <c r="F32" s="42"/>
      <c r="G32" s="42"/>
      <c r="H32" s="42"/>
      <c r="I32" s="42"/>
      <c r="J32" s="42"/>
      <c r="K32" s="42"/>
      <c r="L32" s="42"/>
      <c r="M32" s="42"/>
    </row>
    <row r="33" spans="1:13" x14ac:dyDescent="0.3">
      <c r="A33" s="2">
        <v>22</v>
      </c>
      <c r="B33" s="3">
        <v>68.099999999999994</v>
      </c>
      <c r="C33" s="3">
        <v>42.9</v>
      </c>
    </row>
    <row r="34" spans="1:13" x14ac:dyDescent="0.3">
      <c r="A34" s="2">
        <v>23</v>
      </c>
      <c r="B34" s="3">
        <v>43.8</v>
      </c>
      <c r="C34" s="3">
        <v>-4.5</v>
      </c>
      <c r="G34" s="49"/>
      <c r="H34" s="49"/>
      <c r="J34" s="50"/>
      <c r="K34" s="51"/>
    </row>
    <row r="35" spans="1:13" x14ac:dyDescent="0.3">
      <c r="A35" s="2">
        <v>24</v>
      </c>
      <c r="B35" s="3">
        <v>39.4</v>
      </c>
      <c r="C35" s="3">
        <v>62</v>
      </c>
      <c r="G35" s="49"/>
      <c r="H35" s="49"/>
      <c r="J35" s="52"/>
      <c r="K35" s="53"/>
    </row>
    <row r="36" spans="1:13" x14ac:dyDescent="0.3">
      <c r="A36" s="2">
        <v>25</v>
      </c>
      <c r="B36" s="3">
        <v>35.1</v>
      </c>
      <c r="C36" s="3">
        <v>87.1</v>
      </c>
      <c r="G36" s="49"/>
      <c r="H36" s="49"/>
      <c r="J36" s="54"/>
      <c r="K36" s="55"/>
    </row>
    <row r="37" spans="1:13" x14ac:dyDescent="0.3">
      <c r="A37" s="2">
        <v>26</v>
      </c>
      <c r="B37" s="3">
        <v>29.6</v>
      </c>
      <c r="C37" s="3">
        <v>87.4</v>
      </c>
      <c r="G37" s="56">
        <f>(1-C7)/2</f>
        <v>0.45</v>
      </c>
      <c r="H37" s="57"/>
      <c r="J37" s="56">
        <v>1.65</v>
      </c>
      <c r="K37" s="57"/>
    </row>
    <row r="38" spans="1:13" ht="14.4" customHeight="1" x14ac:dyDescent="0.3">
      <c r="A38" s="2">
        <v>27</v>
      </c>
      <c r="B38" s="3">
        <v>55.9</v>
      </c>
      <c r="C38" s="3">
        <v>73.3</v>
      </c>
      <c r="E38" s="21" t="s">
        <v>78</v>
      </c>
      <c r="F38" s="21"/>
      <c r="G38" s="21"/>
      <c r="H38" s="21"/>
      <c r="I38" s="21"/>
      <c r="J38" s="21"/>
      <c r="K38" s="21"/>
      <c r="L38" s="21"/>
      <c r="M38" s="21"/>
    </row>
    <row r="39" spans="1:13" x14ac:dyDescent="0.3">
      <c r="A39" s="2">
        <v>28</v>
      </c>
      <c r="B39" s="3">
        <v>40.799999999999997</v>
      </c>
      <c r="C39" s="3">
        <v>24.4</v>
      </c>
      <c r="E39" s="21"/>
      <c r="F39" s="21"/>
      <c r="G39" s="21"/>
      <c r="H39" s="21"/>
      <c r="I39" s="21"/>
      <c r="J39" s="21"/>
      <c r="K39" s="21"/>
      <c r="L39" s="21"/>
      <c r="M39" s="21"/>
    </row>
    <row r="40" spans="1:13" x14ac:dyDescent="0.3">
      <c r="A40" s="2">
        <v>29</v>
      </c>
      <c r="B40" s="3">
        <v>100.8</v>
      </c>
      <c r="C40" s="3">
        <v>51.3</v>
      </c>
      <c r="E40" s="21"/>
      <c r="F40" s="21"/>
      <c r="G40" s="21"/>
      <c r="H40" s="21"/>
      <c r="I40" s="21"/>
      <c r="J40" s="21"/>
      <c r="K40" s="21"/>
      <c r="L40" s="21"/>
      <c r="M40" s="21"/>
    </row>
    <row r="41" spans="1:13" x14ac:dyDescent="0.3">
      <c r="A41" s="2">
        <v>30</v>
      </c>
      <c r="B41" s="3">
        <v>46.3</v>
      </c>
      <c r="C41" s="3">
        <v>72.8</v>
      </c>
      <c r="E41" s="21"/>
      <c r="F41" s="21"/>
      <c r="G41" s="21"/>
      <c r="H41" s="21"/>
      <c r="I41" s="21"/>
      <c r="J41" s="21"/>
      <c r="K41" s="21"/>
      <c r="L41" s="21"/>
      <c r="M41" s="21"/>
    </row>
    <row r="42" spans="1:13" x14ac:dyDescent="0.3">
      <c r="A42" s="2">
        <v>31</v>
      </c>
      <c r="B42" s="3">
        <v>24.4</v>
      </c>
      <c r="C42" s="3">
        <v>56.8</v>
      </c>
      <c r="E42" s="21"/>
      <c r="F42" s="21"/>
      <c r="G42" s="21"/>
      <c r="H42" s="21"/>
      <c r="I42" s="21"/>
      <c r="J42" s="21"/>
      <c r="K42" s="21"/>
      <c r="L42" s="21"/>
      <c r="M42" s="21"/>
    </row>
    <row r="43" spans="1:13" x14ac:dyDescent="0.3">
      <c r="A43" s="2">
        <v>32</v>
      </c>
      <c r="B43" s="3">
        <v>51.2</v>
      </c>
      <c r="C43" s="3">
        <v>-3.3</v>
      </c>
      <c r="E43" s="21"/>
      <c r="F43" s="21"/>
      <c r="G43" s="21"/>
      <c r="H43" s="21"/>
      <c r="I43" s="21"/>
      <c r="J43" s="21"/>
      <c r="K43" s="21"/>
      <c r="L43" s="21"/>
      <c r="M43" s="21"/>
    </row>
    <row r="44" spans="1:13" x14ac:dyDescent="0.3">
      <c r="A44" s="2">
        <v>33</v>
      </c>
      <c r="B44" s="3">
        <v>39.700000000000003</v>
      </c>
      <c r="C44" s="3">
        <v>29.3</v>
      </c>
      <c r="E44" s="42" t="s">
        <v>66</v>
      </c>
      <c r="F44" s="42"/>
      <c r="G44" s="42"/>
      <c r="H44" s="42"/>
      <c r="I44" s="42"/>
      <c r="J44" s="42"/>
      <c r="K44" s="42"/>
      <c r="L44" s="42"/>
      <c r="M44" s="42"/>
    </row>
    <row r="45" spans="1:13" x14ac:dyDescent="0.3">
      <c r="A45" s="2">
        <v>34</v>
      </c>
      <c r="B45" s="3">
        <v>63.8</v>
      </c>
      <c r="C45" s="3">
        <v>26.4</v>
      </c>
    </row>
    <row r="46" spans="1:13" x14ac:dyDescent="0.3">
      <c r="A46" s="2">
        <v>35</v>
      </c>
      <c r="B46" s="3">
        <v>3.2</v>
      </c>
      <c r="C46" s="3">
        <v>107.1</v>
      </c>
    </row>
    <row r="47" spans="1:13" x14ac:dyDescent="0.3">
      <c r="A47" s="2">
        <v>36</v>
      </c>
      <c r="B47" s="3">
        <v>40.299999999999997</v>
      </c>
      <c r="C47" s="3">
        <v>53.8</v>
      </c>
    </row>
    <row r="48" spans="1:13" x14ac:dyDescent="0.3">
      <c r="A48" s="2">
        <v>37</v>
      </c>
      <c r="B48" s="3">
        <v>19.899999999999999</v>
      </c>
      <c r="C48" s="3">
        <v>72.7</v>
      </c>
    </row>
    <row r="49" spans="1:3" x14ac:dyDescent="0.3">
      <c r="A49" s="2">
        <v>38</v>
      </c>
      <c r="B49" s="3">
        <v>36.1</v>
      </c>
      <c r="C49" s="3">
        <v>14</v>
      </c>
    </row>
    <row r="50" spans="1:3" x14ac:dyDescent="0.3">
      <c r="A50" s="2">
        <v>39</v>
      </c>
      <c r="B50" s="3">
        <v>43.6</v>
      </c>
      <c r="C50" s="3">
        <v>29.9</v>
      </c>
    </row>
    <row r="51" spans="1:3" x14ac:dyDescent="0.3">
      <c r="A51" s="2">
        <v>40</v>
      </c>
      <c r="B51" s="3">
        <v>66.8</v>
      </c>
      <c r="C51" s="3">
        <v>58.5</v>
      </c>
    </row>
    <row r="52" spans="1:3" x14ac:dyDescent="0.3">
      <c r="A52" s="2">
        <v>41</v>
      </c>
      <c r="B52" s="3">
        <v>48</v>
      </c>
      <c r="C52" s="3">
        <v>50.3</v>
      </c>
    </row>
    <row r="53" spans="1:3" x14ac:dyDescent="0.3">
      <c r="A53" s="2">
        <v>42</v>
      </c>
      <c r="B53" s="3">
        <v>23.9</v>
      </c>
      <c r="C53" s="3">
        <v>16.5</v>
      </c>
    </row>
    <row r="54" spans="1:3" x14ac:dyDescent="0.3">
      <c r="A54" s="2">
        <v>43</v>
      </c>
      <c r="B54" s="3">
        <v>12.9</v>
      </c>
      <c r="C54" s="3">
        <v>89.6</v>
      </c>
    </row>
    <row r="55" spans="1:3" x14ac:dyDescent="0.3">
      <c r="A55" s="2">
        <v>44</v>
      </c>
      <c r="B55" s="3">
        <v>73.8</v>
      </c>
      <c r="C55" s="3">
        <v>42</v>
      </c>
    </row>
    <row r="56" spans="1:3" x14ac:dyDescent="0.3">
      <c r="A56" s="2">
        <v>45</v>
      </c>
      <c r="B56" s="3">
        <v>51.5</v>
      </c>
      <c r="C56" s="3">
        <v>51.5</v>
      </c>
    </row>
    <row r="57" spans="1:3" x14ac:dyDescent="0.3">
      <c r="A57" s="2">
        <v>46</v>
      </c>
      <c r="B57" s="3">
        <v>60.2</v>
      </c>
      <c r="C57" s="3">
        <v>-10</v>
      </c>
    </row>
    <row r="58" spans="1:3" x14ac:dyDescent="0.3">
      <c r="A58" s="2">
        <v>47</v>
      </c>
      <c r="B58" s="3">
        <v>2.6</v>
      </c>
      <c r="C58" s="3">
        <v>18.3</v>
      </c>
    </row>
    <row r="59" spans="1:3" x14ac:dyDescent="0.3">
      <c r="A59" s="2">
        <v>48</v>
      </c>
      <c r="B59" s="3">
        <v>73.8</v>
      </c>
      <c r="C59" s="3">
        <v>35</v>
      </c>
    </row>
    <row r="60" spans="1:3" x14ac:dyDescent="0.3">
      <c r="A60" s="2">
        <v>49</v>
      </c>
      <c r="B60" s="3">
        <v>71.5</v>
      </c>
      <c r="C60" s="3">
        <v>68.8</v>
      </c>
    </row>
    <row r="61" spans="1:3" x14ac:dyDescent="0.3">
      <c r="A61" s="2">
        <v>50</v>
      </c>
      <c r="B61" s="3">
        <v>73.599999999999994</v>
      </c>
      <c r="C61" s="3">
        <v>120.7</v>
      </c>
    </row>
    <row r="62" spans="1:3" x14ac:dyDescent="0.3">
      <c r="A62" s="2">
        <v>51</v>
      </c>
      <c r="B62" s="3">
        <v>51.6</v>
      </c>
      <c r="C62" s="3">
        <v>46.7</v>
      </c>
    </row>
    <row r="63" spans="1:3" x14ac:dyDescent="0.3">
      <c r="A63" s="2">
        <v>52</v>
      </c>
      <c r="B63" s="3">
        <v>47.1</v>
      </c>
      <c r="C63" s="3">
        <v>70.599999999999994</v>
      </c>
    </row>
    <row r="64" spans="1:3" x14ac:dyDescent="0.3">
      <c r="A64" s="2">
        <v>53</v>
      </c>
      <c r="B64" s="3">
        <v>57.6</v>
      </c>
      <c r="C64" s="3">
        <v>-10.8</v>
      </c>
    </row>
    <row r="65" spans="1:3" x14ac:dyDescent="0.3">
      <c r="A65" s="2">
        <v>54</v>
      </c>
      <c r="B65" s="3">
        <v>17.2</v>
      </c>
      <c r="C65" s="3">
        <v>72.2</v>
      </c>
    </row>
    <row r="66" spans="1:3" x14ac:dyDescent="0.3">
      <c r="A66" s="2">
        <v>55</v>
      </c>
      <c r="B66" s="3">
        <v>68.8</v>
      </c>
      <c r="C66" s="3">
        <v>50.3</v>
      </c>
    </row>
    <row r="67" spans="1:3" x14ac:dyDescent="0.3">
      <c r="A67" s="2">
        <v>56</v>
      </c>
      <c r="B67" s="3">
        <v>7.6</v>
      </c>
      <c r="C67" s="3">
        <v>50.1</v>
      </c>
    </row>
    <row r="68" spans="1:3" x14ac:dyDescent="0.3">
      <c r="A68" s="2">
        <v>57</v>
      </c>
      <c r="B68" s="3">
        <v>21.4</v>
      </c>
      <c r="C68" s="3">
        <v>88.8</v>
      </c>
    </row>
    <row r="69" spans="1:3" x14ac:dyDescent="0.3">
      <c r="A69" s="2">
        <v>58</v>
      </c>
      <c r="B69" s="3">
        <v>21.9</v>
      </c>
      <c r="C69" s="3">
        <v>-4.4000000000000004</v>
      </c>
    </row>
    <row r="70" spans="1:3" x14ac:dyDescent="0.3">
      <c r="A70" s="2">
        <v>59</v>
      </c>
      <c r="B70" s="3">
        <v>49.5</v>
      </c>
      <c r="C70" s="3">
        <v>43.4</v>
      </c>
    </row>
    <row r="71" spans="1:3" x14ac:dyDescent="0.3">
      <c r="A71" s="2">
        <v>60</v>
      </c>
      <c r="B71" s="3">
        <v>12.7</v>
      </c>
      <c r="C71" s="3">
        <v>31.7</v>
      </c>
    </row>
    <row r="72" spans="1:3" x14ac:dyDescent="0.3">
      <c r="A72" s="2">
        <v>61</v>
      </c>
      <c r="B72" s="3">
        <v>22.8</v>
      </c>
      <c r="C72" s="3">
        <v>6.6</v>
      </c>
    </row>
    <row r="73" spans="1:3" x14ac:dyDescent="0.3">
      <c r="A73" s="2">
        <v>62</v>
      </c>
      <c r="B73" s="3">
        <v>40.200000000000003</v>
      </c>
      <c r="C73" s="3">
        <v>-17.399999999999999</v>
      </c>
    </row>
    <row r="74" spans="1:3" x14ac:dyDescent="0.3">
      <c r="A74" s="2">
        <v>63</v>
      </c>
      <c r="B74" s="3">
        <v>62.5</v>
      </c>
      <c r="C74" s="3">
        <v>45</v>
      </c>
    </row>
    <row r="75" spans="1:3" x14ac:dyDescent="0.3">
      <c r="A75" s="2">
        <v>64</v>
      </c>
      <c r="B75" s="3">
        <v>53.9</v>
      </c>
      <c r="C75" s="3">
        <v>38.700000000000003</v>
      </c>
    </row>
    <row r="76" spans="1:3" x14ac:dyDescent="0.3">
      <c r="A76" s="2">
        <v>65</v>
      </c>
      <c r="B76" s="3">
        <v>91.6</v>
      </c>
      <c r="C76" s="3">
        <v>16.399999999999999</v>
      </c>
    </row>
    <row r="77" spans="1:3" x14ac:dyDescent="0.3">
      <c r="A77" s="2">
        <v>66</v>
      </c>
      <c r="B77" s="3">
        <v>47.2</v>
      </c>
      <c r="C77" s="3">
        <v>23.2</v>
      </c>
    </row>
    <row r="78" spans="1:3" x14ac:dyDescent="0.3">
      <c r="A78" s="2">
        <v>67</v>
      </c>
      <c r="B78" s="3">
        <v>75.7</v>
      </c>
      <c r="C78" s="3">
        <v>58.6</v>
      </c>
    </row>
    <row r="79" spans="1:3" x14ac:dyDescent="0.3">
      <c r="A79" s="2">
        <v>68</v>
      </c>
      <c r="B79" s="3">
        <v>58.6</v>
      </c>
      <c r="C79" s="3">
        <v>51.2</v>
      </c>
    </row>
    <row r="80" spans="1:3" x14ac:dyDescent="0.3">
      <c r="A80" s="2">
        <v>69</v>
      </c>
      <c r="B80" s="3">
        <v>47</v>
      </c>
      <c r="C80" s="3">
        <v>46.5</v>
      </c>
    </row>
    <row r="81" spans="1:3" x14ac:dyDescent="0.3">
      <c r="A81" s="2">
        <v>70</v>
      </c>
      <c r="B81" s="3">
        <v>26.8</v>
      </c>
      <c r="C81" s="3">
        <v>76.900000000000006</v>
      </c>
    </row>
    <row r="82" spans="1:3" x14ac:dyDescent="0.3">
      <c r="A82" s="2">
        <v>71</v>
      </c>
      <c r="B82" s="3">
        <v>22.7</v>
      </c>
      <c r="C82" s="3">
        <v>-16.3</v>
      </c>
    </row>
    <row r="83" spans="1:3" x14ac:dyDescent="0.3">
      <c r="A83" s="2">
        <v>72</v>
      </c>
      <c r="B83" s="3">
        <v>67.400000000000006</v>
      </c>
      <c r="C83" s="3">
        <v>54.7</v>
      </c>
    </row>
    <row r="84" spans="1:3" x14ac:dyDescent="0.3">
      <c r="A84" s="2">
        <v>73</v>
      </c>
      <c r="B84" s="3">
        <v>48.9</v>
      </c>
      <c r="C84" s="3">
        <v>2.7</v>
      </c>
    </row>
    <row r="85" spans="1:3" x14ac:dyDescent="0.3">
      <c r="A85" s="2">
        <v>74</v>
      </c>
      <c r="B85" s="3">
        <v>21.2</v>
      </c>
      <c r="C85" s="3">
        <v>30</v>
      </c>
    </row>
    <row r="86" spans="1:3" x14ac:dyDescent="0.3">
      <c r="A86" s="2">
        <v>75</v>
      </c>
      <c r="B86" s="3">
        <v>3.5</v>
      </c>
      <c r="C86" s="3">
        <v>30.3</v>
      </c>
    </row>
    <row r="87" spans="1:3" x14ac:dyDescent="0.3">
      <c r="A87" s="2">
        <v>76</v>
      </c>
      <c r="B87" s="3">
        <v>69</v>
      </c>
      <c r="C87" s="3">
        <v>54.3</v>
      </c>
    </row>
    <row r="88" spans="1:3" x14ac:dyDescent="0.3">
      <c r="A88" s="2">
        <v>77</v>
      </c>
      <c r="B88" s="3">
        <v>26.4</v>
      </c>
      <c r="C88" s="3">
        <v>91.1</v>
      </c>
    </row>
    <row r="89" spans="1:3" x14ac:dyDescent="0.3">
      <c r="A89" s="2">
        <v>78</v>
      </c>
      <c r="B89" s="3">
        <v>53.4</v>
      </c>
      <c r="C89" s="3">
        <v>64.2</v>
      </c>
    </row>
    <row r="90" spans="1:3" x14ac:dyDescent="0.3">
      <c r="A90" s="2">
        <v>79</v>
      </c>
      <c r="B90" s="3">
        <v>39.700000000000003</v>
      </c>
      <c r="C90" s="3">
        <v>12.7</v>
      </c>
    </row>
    <row r="91" spans="1:3" x14ac:dyDescent="0.3">
      <c r="A91" s="2">
        <v>80</v>
      </c>
      <c r="B91" s="3">
        <v>49.7</v>
      </c>
      <c r="C91" s="3">
        <v>43</v>
      </c>
    </row>
    <row r="92" spans="1:3" x14ac:dyDescent="0.3">
      <c r="A92" s="2">
        <v>81</v>
      </c>
      <c r="B92" s="3">
        <v>22.3</v>
      </c>
      <c r="C92" s="3">
        <v>20.9</v>
      </c>
    </row>
    <row r="93" spans="1:3" x14ac:dyDescent="0.3">
      <c r="A93" s="2">
        <v>82</v>
      </c>
      <c r="B93" s="3">
        <v>49.7</v>
      </c>
      <c r="C93" s="3">
        <v>53.5</v>
      </c>
    </row>
    <row r="94" spans="1:3" x14ac:dyDescent="0.3">
      <c r="A94" s="2">
        <v>83</v>
      </c>
      <c r="B94" s="3">
        <v>20.6</v>
      </c>
      <c r="C94" s="3">
        <v>50.1</v>
      </c>
    </row>
    <row r="95" spans="1:3" x14ac:dyDescent="0.3">
      <c r="A95" s="2">
        <v>84</v>
      </c>
      <c r="B95" s="3">
        <v>-4.5</v>
      </c>
      <c r="C95" s="3">
        <v>16.600000000000001</v>
      </c>
    </row>
    <row r="96" spans="1:3" x14ac:dyDescent="0.3">
      <c r="A96" s="2">
        <v>85</v>
      </c>
      <c r="B96" s="3">
        <v>51.9</v>
      </c>
      <c r="C96" s="3">
        <v>1.7</v>
      </c>
    </row>
    <row r="97" spans="1:3" x14ac:dyDescent="0.3">
      <c r="A97" s="2">
        <v>86</v>
      </c>
      <c r="B97" s="3">
        <v>72.5</v>
      </c>
      <c r="C97" s="3">
        <v>93</v>
      </c>
    </row>
    <row r="98" spans="1:3" x14ac:dyDescent="0.3">
      <c r="A98" s="2">
        <v>87</v>
      </c>
      <c r="B98" s="3">
        <v>39.9</v>
      </c>
      <c r="C98" s="3">
        <v>111.9</v>
      </c>
    </row>
    <row r="99" spans="1:3" x14ac:dyDescent="0.3">
      <c r="A99" s="2">
        <v>88</v>
      </c>
      <c r="B99" s="3">
        <v>-18.100000000000001</v>
      </c>
      <c r="C99" s="3">
        <v>10.3</v>
      </c>
    </row>
    <row r="100" spans="1:3" x14ac:dyDescent="0.3">
      <c r="A100" s="2">
        <v>89</v>
      </c>
      <c r="B100" s="3">
        <v>56.8</v>
      </c>
      <c r="C100" s="3">
        <v>37.700000000000003</v>
      </c>
    </row>
    <row r="101" spans="1:3" x14ac:dyDescent="0.3">
      <c r="A101" s="2">
        <v>90</v>
      </c>
      <c r="B101" s="3">
        <v>51.2</v>
      </c>
      <c r="C101" s="3">
        <v>44.6</v>
      </c>
    </row>
    <row r="102" spans="1:3" x14ac:dyDescent="0.3">
      <c r="A102" s="2">
        <v>91</v>
      </c>
      <c r="B102" s="3">
        <v>47.1</v>
      </c>
      <c r="C102" s="3">
        <v>43.3</v>
      </c>
    </row>
    <row r="103" spans="1:3" x14ac:dyDescent="0.3">
      <c r="A103" s="2">
        <v>92</v>
      </c>
      <c r="B103" s="3">
        <v>16.2</v>
      </c>
      <c r="C103" s="3">
        <v>10.4</v>
      </c>
    </row>
    <row r="104" spans="1:3" x14ac:dyDescent="0.3">
      <c r="A104" s="2">
        <v>93</v>
      </c>
      <c r="B104" s="3">
        <v>82.4</v>
      </c>
      <c r="C104" s="3">
        <v>22</v>
      </c>
    </row>
    <row r="105" spans="1:3" x14ac:dyDescent="0.3">
      <c r="A105" s="2">
        <v>94</v>
      </c>
      <c r="B105" s="3">
        <v>23.8</v>
      </c>
      <c r="C105" s="3">
        <v>65.400000000000006</v>
      </c>
    </row>
    <row r="106" spans="1:3" x14ac:dyDescent="0.3">
      <c r="A106" s="2">
        <v>95</v>
      </c>
      <c r="B106" s="3">
        <v>40.799999999999997</v>
      </c>
      <c r="C106" s="3">
        <v>14.4</v>
      </c>
    </row>
    <row r="107" spans="1:3" x14ac:dyDescent="0.3">
      <c r="A107" s="2">
        <v>96</v>
      </c>
      <c r="B107" s="3">
        <v>47.8</v>
      </c>
      <c r="C107" s="3">
        <v>48.6</v>
      </c>
    </row>
    <row r="108" spans="1:3" x14ac:dyDescent="0.3">
      <c r="A108" s="2">
        <v>97</v>
      </c>
      <c r="B108" s="3">
        <v>104.9</v>
      </c>
      <c r="C108" s="3">
        <v>70.8</v>
      </c>
    </row>
    <row r="109" spans="1:3" x14ac:dyDescent="0.3">
      <c r="A109" s="2">
        <v>98</v>
      </c>
      <c r="B109" s="3">
        <v>82.7</v>
      </c>
      <c r="C109" s="3">
        <v>50.7</v>
      </c>
    </row>
    <row r="110" spans="1:3" x14ac:dyDescent="0.3">
      <c r="A110" s="2">
        <v>99</v>
      </c>
      <c r="B110" s="3">
        <v>30.7</v>
      </c>
      <c r="C110" s="3">
        <v>65.599999999999994</v>
      </c>
    </row>
    <row r="111" spans="1:3" x14ac:dyDescent="0.3">
      <c r="B111" s="8">
        <f>COUNT(B12:B110)</f>
        <v>99</v>
      </c>
      <c r="C111" s="8">
        <f>COUNT(C12:C110)</f>
        <v>99</v>
      </c>
    </row>
  </sheetData>
  <mergeCells count="23">
    <mergeCell ref="A1:D1"/>
    <mergeCell ref="A2:D2"/>
    <mergeCell ref="A3:D3"/>
    <mergeCell ref="E3:H3"/>
    <mergeCell ref="E4:H4"/>
    <mergeCell ref="E24:M24"/>
    <mergeCell ref="J11:M11"/>
    <mergeCell ref="F12:G14"/>
    <mergeCell ref="K12:L14"/>
    <mergeCell ref="F21:G21"/>
    <mergeCell ref="K21:L21"/>
    <mergeCell ref="F18:G20"/>
    <mergeCell ref="K18:L20"/>
    <mergeCell ref="E11:H11"/>
    <mergeCell ref="H25:J29"/>
    <mergeCell ref="H30:J30"/>
    <mergeCell ref="E32:M32"/>
    <mergeCell ref="E38:M43"/>
    <mergeCell ref="E44:M44"/>
    <mergeCell ref="G34:H36"/>
    <mergeCell ref="J34:K36"/>
    <mergeCell ref="G37:H37"/>
    <mergeCell ref="J37:K3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H13" sqref="H13"/>
    </sheetView>
  </sheetViews>
  <sheetFormatPr defaultRowHeight="14.4" x14ac:dyDescent="0.3"/>
  <cols>
    <col min="1" max="5" width="8.88671875" style="2"/>
    <col min="6" max="6" width="10.44140625" style="2" customWidth="1"/>
    <col min="7" max="16384" width="8.88671875" style="2"/>
  </cols>
  <sheetData>
    <row r="1" spans="1:8" x14ac:dyDescent="0.3">
      <c r="A1" s="20" t="s">
        <v>0</v>
      </c>
      <c r="B1" s="20"/>
      <c r="C1" s="20"/>
      <c r="D1" s="20"/>
      <c r="F1" s="1">
        <v>45050</v>
      </c>
    </row>
    <row r="2" spans="1:8" x14ac:dyDescent="0.3">
      <c r="A2" s="20" t="s">
        <v>82</v>
      </c>
      <c r="B2" s="20"/>
      <c r="C2" s="20"/>
      <c r="D2" s="20"/>
    </row>
    <row r="3" spans="1:8" x14ac:dyDescent="0.3">
      <c r="A3" s="20" t="s">
        <v>1</v>
      </c>
      <c r="B3" s="20"/>
      <c r="C3" s="20"/>
      <c r="D3" s="20"/>
      <c r="E3" s="40" t="s">
        <v>70</v>
      </c>
      <c r="F3" s="40"/>
      <c r="G3" s="40"/>
      <c r="H3" s="40"/>
    </row>
    <row r="4" spans="1:8" x14ac:dyDescent="0.3">
      <c r="E4" s="40" t="s">
        <v>71</v>
      </c>
      <c r="F4" s="40"/>
      <c r="G4" s="40"/>
      <c r="H4" s="40"/>
    </row>
    <row r="7" spans="1:8" x14ac:dyDescent="0.3">
      <c r="B7" s="12" t="s">
        <v>4</v>
      </c>
      <c r="C7" s="9">
        <v>0.09</v>
      </c>
    </row>
    <row r="9" spans="1:8" x14ac:dyDescent="0.3">
      <c r="B9" s="4" t="s">
        <v>5</v>
      </c>
      <c r="C9" s="11">
        <v>800</v>
      </c>
      <c r="E9" s="4" t="s">
        <v>7</v>
      </c>
      <c r="F9" s="11">
        <v>900</v>
      </c>
    </row>
    <row r="10" spans="1:8" x14ac:dyDescent="0.3">
      <c r="B10" s="4" t="s">
        <v>6</v>
      </c>
      <c r="C10" s="11">
        <v>312</v>
      </c>
      <c r="E10" s="4" t="s">
        <v>8</v>
      </c>
      <c r="F10" s="11">
        <v>332</v>
      </c>
    </row>
    <row r="13" spans="1:8" x14ac:dyDescent="0.3">
      <c r="B13" s="49"/>
      <c r="C13" s="49"/>
      <c r="E13" s="49"/>
      <c r="F13" s="49"/>
    </row>
    <row r="14" spans="1:8" x14ac:dyDescent="0.3">
      <c r="B14" s="49"/>
      <c r="C14" s="49"/>
      <c r="E14" s="49"/>
      <c r="F14" s="49"/>
    </row>
    <row r="15" spans="1:8" x14ac:dyDescent="0.3">
      <c r="B15" s="49"/>
      <c r="C15" s="49"/>
      <c r="E15" s="49"/>
      <c r="F15" s="49"/>
    </row>
    <row r="16" spans="1:8" x14ac:dyDescent="0.3">
      <c r="B16" s="28">
        <f>C10/C9</f>
        <v>0.39</v>
      </c>
      <c r="C16" s="29"/>
      <c r="E16" s="28">
        <f>F10/F9</f>
        <v>0.36888888888888888</v>
      </c>
      <c r="F16" s="29"/>
    </row>
    <row r="19" spans="1:9" x14ac:dyDescent="0.3">
      <c r="B19" s="28" t="s">
        <v>72</v>
      </c>
      <c r="C19" s="41"/>
      <c r="D19" s="41"/>
      <c r="E19" s="41"/>
      <c r="F19" s="13">
        <f>(C10+F10)/(C9+F9)</f>
        <v>0.37882352941176473</v>
      </c>
    </row>
    <row r="20" spans="1:9" x14ac:dyDescent="0.3">
      <c r="A20" s="14"/>
      <c r="B20" s="15"/>
      <c r="C20" s="15"/>
      <c r="D20" s="15"/>
      <c r="E20" s="15"/>
      <c r="F20" s="16"/>
      <c r="G20" s="14"/>
      <c r="H20" s="14"/>
      <c r="I20" s="14"/>
    </row>
    <row r="21" spans="1:9" x14ac:dyDescent="0.3">
      <c r="B21" s="44" t="s">
        <v>73</v>
      </c>
      <c r="C21" s="44"/>
      <c r="D21" s="44"/>
      <c r="E21" s="44"/>
      <c r="F21" s="44"/>
    </row>
    <row r="22" spans="1:9" x14ac:dyDescent="0.3">
      <c r="B22" s="22"/>
      <c r="C22" s="43"/>
      <c r="D22" s="43"/>
      <c r="E22" s="43"/>
      <c r="F22" s="23"/>
    </row>
    <row r="23" spans="1:9" x14ac:dyDescent="0.3">
      <c r="B23" s="24"/>
      <c r="C23" s="42"/>
      <c r="D23" s="42"/>
      <c r="E23" s="42"/>
      <c r="F23" s="25"/>
    </row>
    <row r="24" spans="1:9" x14ac:dyDescent="0.3">
      <c r="B24" s="24"/>
      <c r="C24" s="42"/>
      <c r="D24" s="42"/>
      <c r="E24" s="42"/>
      <c r="F24" s="25"/>
    </row>
    <row r="25" spans="1:9" x14ac:dyDescent="0.3">
      <c r="B25" s="24"/>
      <c r="C25" s="42"/>
      <c r="D25" s="42"/>
      <c r="E25" s="42"/>
      <c r="F25" s="25"/>
    </row>
    <row r="26" spans="1:9" x14ac:dyDescent="0.3">
      <c r="B26" s="26"/>
      <c r="C26" s="44"/>
      <c r="D26" s="44"/>
      <c r="E26" s="44"/>
      <c r="F26" s="27"/>
    </row>
    <row r="27" spans="1:9" x14ac:dyDescent="0.3">
      <c r="B27" s="30">
        <f>(B16-E16)/SQRT(F19*(1-F19)*(1/C9+1/F9))</f>
        <v>0.89562644336786501</v>
      </c>
      <c r="C27" s="30"/>
      <c r="D27" s="30"/>
      <c r="E27" s="30"/>
      <c r="F27" s="30"/>
    </row>
    <row r="29" spans="1:9" x14ac:dyDescent="0.3">
      <c r="B29" s="20" t="s">
        <v>74</v>
      </c>
      <c r="C29" s="20"/>
      <c r="D29" s="20"/>
      <c r="E29" s="20"/>
      <c r="F29" s="20"/>
    </row>
    <row r="30" spans="1:9" x14ac:dyDescent="0.3">
      <c r="B30" s="49"/>
      <c r="C30" s="49"/>
      <c r="E30" s="50"/>
      <c r="F30" s="51"/>
    </row>
    <row r="31" spans="1:9" x14ac:dyDescent="0.3">
      <c r="B31" s="49"/>
      <c r="C31" s="49"/>
      <c r="E31" s="52"/>
      <c r="F31" s="53"/>
    </row>
    <row r="32" spans="1:9" x14ac:dyDescent="0.3">
      <c r="B32" s="49"/>
      <c r="C32" s="49"/>
      <c r="E32" s="54"/>
      <c r="F32" s="55"/>
    </row>
    <row r="33" spans="2:6" x14ac:dyDescent="0.3">
      <c r="B33" s="56">
        <f>(1-C7)/2</f>
        <v>0.45500000000000002</v>
      </c>
      <c r="C33" s="57"/>
      <c r="E33" s="56">
        <v>1.7</v>
      </c>
      <c r="F33" s="57"/>
    </row>
    <row r="34" spans="2:6" x14ac:dyDescent="0.3">
      <c r="B34" s="21" t="s">
        <v>75</v>
      </c>
      <c r="C34" s="21"/>
      <c r="D34" s="21"/>
      <c r="E34" s="21"/>
      <c r="F34" s="21"/>
    </row>
    <row r="35" spans="2:6" x14ac:dyDescent="0.3">
      <c r="B35" s="21"/>
      <c r="C35" s="21"/>
      <c r="D35" s="21"/>
      <c r="E35" s="21"/>
      <c r="F35" s="21"/>
    </row>
    <row r="36" spans="2:6" x14ac:dyDescent="0.3">
      <c r="B36" s="21"/>
      <c r="C36" s="21"/>
      <c r="D36" s="21"/>
      <c r="E36" s="21"/>
      <c r="F36" s="21"/>
    </row>
    <row r="37" spans="2:6" x14ac:dyDescent="0.3">
      <c r="B37" s="21"/>
      <c r="C37" s="21"/>
      <c r="D37" s="21"/>
      <c r="E37" s="21"/>
      <c r="F37" s="21"/>
    </row>
    <row r="38" spans="2:6" x14ac:dyDescent="0.3">
      <c r="B38" s="21"/>
      <c r="C38" s="21"/>
      <c r="D38" s="21"/>
      <c r="E38" s="21"/>
      <c r="F38" s="21"/>
    </row>
    <row r="39" spans="2:6" x14ac:dyDescent="0.3">
      <c r="B39" s="21"/>
      <c r="C39" s="21"/>
      <c r="D39" s="21"/>
      <c r="E39" s="21"/>
      <c r="F39" s="21"/>
    </row>
    <row r="40" spans="2:6" x14ac:dyDescent="0.3">
      <c r="B40" s="43" t="s">
        <v>76</v>
      </c>
      <c r="C40" s="43"/>
      <c r="D40" s="43"/>
      <c r="E40" s="43"/>
      <c r="F40" s="43"/>
    </row>
  </sheetData>
  <mergeCells count="20">
    <mergeCell ref="A1:D1"/>
    <mergeCell ref="A2:D2"/>
    <mergeCell ref="A3:D3"/>
    <mergeCell ref="E3:H3"/>
    <mergeCell ref="E4:H4"/>
    <mergeCell ref="B16:C16"/>
    <mergeCell ref="E13:F15"/>
    <mergeCell ref="E16:F16"/>
    <mergeCell ref="B19:E19"/>
    <mergeCell ref="B27:F27"/>
    <mergeCell ref="B22:F26"/>
    <mergeCell ref="B21:F21"/>
    <mergeCell ref="B13:C15"/>
    <mergeCell ref="B40:F40"/>
    <mergeCell ref="B29:F29"/>
    <mergeCell ref="B30:C32"/>
    <mergeCell ref="B33:C33"/>
    <mergeCell ref="E33:F33"/>
    <mergeCell ref="E30:F32"/>
    <mergeCell ref="B34:F3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workbookViewId="0"/>
  </sheetViews>
  <sheetFormatPr defaultRowHeight="14.4" x14ac:dyDescent="0.3"/>
  <cols>
    <col min="1" max="16384" width="8.88671875" style="2"/>
  </cols>
  <sheetData>
    <row r="1" spans="1:20" x14ac:dyDescent="0.3">
      <c r="A1"/>
      <c r="B1" s="58" t="s">
        <v>9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/>
      <c r="R1"/>
      <c r="S1"/>
      <c r="T1"/>
    </row>
    <row r="2" spans="1:20" x14ac:dyDescent="0.3">
      <c r="A2"/>
      <c r="B2" s="62" t="s">
        <v>10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x14ac:dyDescent="0.3">
      <c r="A3"/>
      <c r="B3" s="62" t="s">
        <v>11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</row>
    <row r="4" spans="1:20" x14ac:dyDescent="0.3">
      <c r="A4"/>
      <c r="B4" s="58" t="s">
        <v>12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/>
      <c r="R4"/>
      <c r="S4"/>
      <c r="T4"/>
    </row>
    <row r="5" spans="1:20" ht="152.4" customHeight="1" x14ac:dyDescent="0.3">
      <c r="A5"/>
      <c r="B5" s="62" t="s">
        <v>13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</row>
    <row r="6" spans="1:20" x14ac:dyDescent="0.3">
      <c r="A6"/>
      <c r="B6" s="58" t="s">
        <v>14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/>
      <c r="R6"/>
      <c r="S6"/>
      <c r="T6"/>
    </row>
    <row r="7" spans="1:20" ht="30" customHeight="1" x14ac:dyDescent="0.3">
      <c r="A7"/>
      <c r="B7" s="62" t="s">
        <v>15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1:20" x14ac:dyDescent="0.3">
      <c r="A8"/>
      <c r="B8" s="58" t="s">
        <v>16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/>
      <c r="R8"/>
      <c r="S8"/>
      <c r="T8"/>
    </row>
    <row r="9" spans="1:20" ht="47.4" customHeight="1" x14ac:dyDescent="0.3">
      <c r="A9"/>
      <c r="B9" s="63" t="s">
        <v>17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</row>
    <row r="10" spans="1:20" x14ac:dyDescent="0.3">
      <c r="A10"/>
      <c r="B10" s="58" t="s">
        <v>18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/>
      <c r="R10"/>
      <c r="S10"/>
      <c r="T10"/>
    </row>
    <row r="11" spans="1:20" ht="39.6" customHeight="1" x14ac:dyDescent="0.3">
      <c r="A11"/>
      <c r="B11" s="62" t="s">
        <v>19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</row>
    <row r="12" spans="1:20" x14ac:dyDescent="0.3">
      <c r="A12"/>
      <c r="B12" s="58" t="s">
        <v>20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/>
      <c r="R12"/>
      <c r="S12"/>
      <c r="T12"/>
    </row>
    <row r="13" spans="1:20" ht="48.6" customHeight="1" x14ac:dyDescent="0.3">
      <c r="A13"/>
      <c r="B13" s="62" t="s">
        <v>21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</row>
    <row r="14" spans="1:20" x14ac:dyDescent="0.3">
      <c r="A14"/>
      <c r="B14" s="58" t="s">
        <v>22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/>
      <c r="R14"/>
      <c r="S14"/>
      <c r="T14"/>
    </row>
    <row r="15" spans="1:20" ht="40.200000000000003" customHeight="1" x14ac:dyDescent="0.3">
      <c r="A15"/>
      <c r="B15" s="62" t="s">
        <v>23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</row>
    <row r="16" spans="1:20" ht="34.799999999999997" customHeight="1" x14ac:dyDescent="0.3">
      <c r="A16"/>
      <c r="B16" s="62" t="s">
        <v>24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</row>
    <row r="17" spans="1:20" x14ac:dyDescent="0.3">
      <c r="A17"/>
      <c r="B17" s="58" t="s">
        <v>25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/>
      <c r="R17"/>
      <c r="S17"/>
      <c r="T17"/>
    </row>
    <row r="18" spans="1:20" x14ac:dyDescent="0.3">
      <c r="A18"/>
      <c r="B18" s="62" t="s">
        <v>26</v>
      </c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</row>
    <row r="19" spans="1:20" x14ac:dyDescent="0.3">
      <c r="A19"/>
      <c r="B19" s="62" t="s">
        <v>27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</row>
    <row r="20" spans="1:20" x14ac:dyDescent="0.3">
      <c r="A20"/>
      <c r="B20" s="62" t="s">
        <v>28</v>
      </c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</row>
    <row r="21" spans="1:20" x14ac:dyDescent="0.3">
      <c r="A21"/>
      <c r="B21" s="58" t="s">
        <v>29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/>
      <c r="R21"/>
      <c r="S21"/>
      <c r="T21"/>
    </row>
    <row r="22" spans="1:20" x14ac:dyDescent="0.3">
      <c r="A22"/>
      <c r="B22" s="62" t="s">
        <v>30</v>
      </c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</row>
    <row r="23" spans="1:20" x14ac:dyDescent="0.3">
      <c r="A23"/>
      <c r="B23" s="58" t="s">
        <v>31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/>
      <c r="R23"/>
      <c r="S23"/>
      <c r="T23"/>
    </row>
    <row r="24" spans="1:20" x14ac:dyDescent="0.3">
      <c r="A24"/>
      <c r="B24" s="62" t="s">
        <v>32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</row>
    <row r="25" spans="1:20" x14ac:dyDescent="0.3">
      <c r="A25"/>
      <c r="B25" s="58" t="s">
        <v>33</v>
      </c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/>
      <c r="R25"/>
      <c r="S25"/>
      <c r="T25"/>
    </row>
    <row r="26" spans="1:20" ht="144" customHeight="1" x14ac:dyDescent="0.3">
      <c r="A26"/>
      <c r="B26" s="60" t="s">
        <v>34</v>
      </c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</row>
    <row r="27" spans="1:20" x14ac:dyDescent="0.3">
      <c r="A27"/>
      <c r="B27" s="61" t="s">
        <v>35</v>
      </c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/>
      <c r="R27"/>
      <c r="S27"/>
      <c r="T27"/>
    </row>
    <row r="28" spans="1:20" ht="26.4" customHeight="1" x14ac:dyDescent="0.3">
      <c r="A28"/>
      <c r="B28" s="59" t="s">
        <v>36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</row>
    <row r="29" spans="1:20" x14ac:dyDescent="0.3">
      <c r="A29"/>
      <c r="B29" s="61" t="s">
        <v>37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/>
      <c r="R29"/>
      <c r="S29"/>
      <c r="T29"/>
    </row>
    <row r="30" spans="1:20" ht="27" customHeight="1" x14ac:dyDescent="0.3">
      <c r="A30"/>
      <c r="B30" s="59" t="s">
        <v>38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</row>
    <row r="31" spans="1:20" x14ac:dyDescent="0.3">
      <c r="A31"/>
      <c r="B31" s="58" t="s">
        <v>39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/>
      <c r="R31"/>
      <c r="S31"/>
      <c r="T31"/>
    </row>
    <row r="32" spans="1:20" ht="37.799999999999997" customHeight="1" x14ac:dyDescent="0.3">
      <c r="A32"/>
      <c r="B32" s="59" t="s">
        <v>40</v>
      </c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</row>
    <row r="33" spans="1:20" x14ac:dyDescent="0.3">
      <c r="A33"/>
      <c r="B33" s="58" t="s">
        <v>41</v>
      </c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/>
      <c r="R33"/>
      <c r="S33"/>
      <c r="T33"/>
    </row>
    <row r="34" spans="1:20" ht="36.6" customHeight="1" x14ac:dyDescent="0.3">
      <c r="A34"/>
      <c r="B34" s="59" t="s">
        <v>42</v>
      </c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</row>
    <row r="35" spans="1:20" x14ac:dyDescent="0.3">
      <c r="A35"/>
      <c r="B35" s="58" t="s">
        <v>43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/>
      <c r="R35"/>
      <c r="S35"/>
      <c r="T35"/>
    </row>
    <row r="36" spans="1:20" ht="24.6" customHeight="1" x14ac:dyDescent="0.3">
      <c r="A36"/>
      <c r="B36" s="59" t="s">
        <v>44</v>
      </c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</row>
    <row r="37" spans="1:20" x14ac:dyDescent="0.3">
      <c r="A37"/>
      <c r="B37" s="58" t="s">
        <v>45</v>
      </c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/>
      <c r="R37"/>
      <c r="S37"/>
      <c r="T37"/>
    </row>
    <row r="38" spans="1:20" ht="25.2" customHeight="1" x14ac:dyDescent="0.3">
      <c r="A38"/>
      <c r="B38" s="59" t="s">
        <v>46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</row>
    <row r="39" spans="1:20" x14ac:dyDescent="0.3">
      <c r="A39"/>
      <c r="B39" s="58" t="s">
        <v>47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/>
      <c r="R39"/>
      <c r="S39"/>
      <c r="T39"/>
    </row>
    <row r="40" spans="1:20" x14ac:dyDescent="0.3">
      <c r="A40"/>
      <c r="B40" t="s">
        <v>48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/>
      <c r="R40"/>
      <c r="S40"/>
      <c r="T40"/>
    </row>
    <row r="41" spans="1:20" x14ac:dyDescent="0.3">
      <c r="A41"/>
      <c r="B41" t="s">
        <v>49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/>
      <c r="R41"/>
      <c r="S41"/>
      <c r="T41"/>
    </row>
    <row r="42" spans="1:20" x14ac:dyDescent="0.3">
      <c r="A42"/>
      <c r="B42" t="s">
        <v>50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/>
      <c r="R42"/>
      <c r="S42"/>
      <c r="T42"/>
    </row>
    <row r="43" spans="1:20" x14ac:dyDescent="0.3">
      <c r="A43"/>
      <c r="B43" s="6" t="s">
        <v>51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/>
      <c r="R43"/>
      <c r="S43"/>
      <c r="T43"/>
    </row>
    <row r="44" spans="1:20" x14ac:dyDescent="0.3">
      <c r="A44"/>
      <c r="B44" s="58" t="s">
        <v>52</v>
      </c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/>
      <c r="R44"/>
      <c r="S44"/>
      <c r="T44"/>
    </row>
    <row r="45" spans="1:20" ht="55.8" customHeight="1" x14ac:dyDescent="0.3">
      <c r="A45"/>
      <c r="B45" s="59" t="s">
        <v>53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</row>
  </sheetData>
  <mergeCells count="41">
    <mergeCell ref="B12:P12"/>
    <mergeCell ref="B1:P1"/>
    <mergeCell ref="B2:T2"/>
    <mergeCell ref="B3:T3"/>
    <mergeCell ref="B4:P4"/>
    <mergeCell ref="B5:T5"/>
    <mergeCell ref="B6:P6"/>
    <mergeCell ref="B7:T7"/>
    <mergeCell ref="B8:P8"/>
    <mergeCell ref="B9:T9"/>
    <mergeCell ref="B10:P10"/>
    <mergeCell ref="B11:T11"/>
    <mergeCell ref="B24:T24"/>
    <mergeCell ref="B13:T13"/>
    <mergeCell ref="B14:P14"/>
    <mergeCell ref="B15:T15"/>
    <mergeCell ref="B16:T16"/>
    <mergeCell ref="B17:P17"/>
    <mergeCell ref="B18:T18"/>
    <mergeCell ref="B19:T19"/>
    <mergeCell ref="B20:T20"/>
    <mergeCell ref="B21:P21"/>
    <mergeCell ref="B22:T22"/>
    <mergeCell ref="B23:P23"/>
    <mergeCell ref="B36:T36"/>
    <mergeCell ref="B25:P25"/>
    <mergeCell ref="B26:T26"/>
    <mergeCell ref="B27:P27"/>
    <mergeCell ref="B28:T28"/>
    <mergeCell ref="B29:P29"/>
    <mergeCell ref="B30:T30"/>
    <mergeCell ref="B31:P31"/>
    <mergeCell ref="B32:T32"/>
    <mergeCell ref="B33:P33"/>
    <mergeCell ref="B34:T34"/>
    <mergeCell ref="B35:P35"/>
    <mergeCell ref="B37:P37"/>
    <mergeCell ref="B38:T38"/>
    <mergeCell ref="B39:P39"/>
    <mergeCell ref="B44:P44"/>
    <mergeCell ref="B45:T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Ответы на вопросы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2023-05-04T10:59:55Z</dcterms:modified>
</cp:coreProperties>
</file>