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hared_Hannes\BasinVis\BasinVis2\S_Vienna Basin\"/>
    </mc:Choice>
  </mc:AlternateContent>
  <bookViews>
    <workbookView xWindow="0" yWindow="0" windowWidth="38400" windowHeight="17790"/>
  </bookViews>
  <sheets>
    <sheet name="Sheet3" sheetId="4" r:id="rId1"/>
    <sheet name="Sheet1" sheetId="1" r:id="rId2"/>
    <sheet name="Sheet2" sheetId="2" r:id="rId3"/>
    <sheet name="porosity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" i="1"/>
  <c r="G1" i="1"/>
  <c r="H1" i="1"/>
  <c r="I1" i="1"/>
  <c r="J1" i="1"/>
  <c r="K1" i="1"/>
  <c r="L1" i="1"/>
  <c r="M1" i="1"/>
  <c r="N1" i="1"/>
  <c r="H2" i="1"/>
  <c r="L2" i="1"/>
  <c r="N2" i="1"/>
  <c r="G3" i="1"/>
  <c r="K3" i="1"/>
  <c r="N3" i="1"/>
  <c r="F4" i="1"/>
  <c r="J4" i="1"/>
  <c r="N4" i="1"/>
  <c r="H5" i="1"/>
  <c r="I5" i="1"/>
  <c r="N5" i="1"/>
  <c r="G6" i="1"/>
  <c r="K6" i="1"/>
  <c r="N6" i="1"/>
  <c r="G7" i="1"/>
  <c r="K7" i="1"/>
  <c r="N7" i="1"/>
  <c r="F8" i="1"/>
  <c r="J8" i="1"/>
  <c r="N8" i="1"/>
  <c r="H9" i="1"/>
  <c r="I9" i="1"/>
  <c r="L9" i="1"/>
  <c r="N9" i="1"/>
  <c r="G10" i="1"/>
  <c r="K10" i="1"/>
  <c r="N10" i="1"/>
  <c r="G11" i="1"/>
  <c r="K11" i="1"/>
  <c r="N11" i="1"/>
  <c r="F12" i="1"/>
  <c r="J12" i="1"/>
  <c r="N12" i="1"/>
  <c r="H13" i="1"/>
  <c r="I13" i="1"/>
  <c r="L13" i="1"/>
  <c r="N13" i="1"/>
  <c r="G14" i="1"/>
  <c r="K14" i="1"/>
  <c r="N14" i="1"/>
  <c r="G15" i="1"/>
  <c r="K15" i="1"/>
  <c r="N15" i="1"/>
  <c r="F16" i="1"/>
  <c r="J16" i="1"/>
  <c r="N16" i="1"/>
  <c r="H17" i="1"/>
  <c r="I17" i="1"/>
  <c r="L17" i="1"/>
  <c r="N17" i="1"/>
  <c r="G18" i="1"/>
  <c r="K18" i="1"/>
  <c r="N18" i="1"/>
  <c r="G19" i="1"/>
  <c r="K19" i="1"/>
  <c r="N19" i="1"/>
  <c r="F20" i="1"/>
  <c r="J20" i="1"/>
  <c r="N20" i="1"/>
  <c r="H21" i="1"/>
  <c r="I21" i="1"/>
  <c r="L21" i="1"/>
  <c r="N21" i="1"/>
  <c r="G22" i="1"/>
  <c r="K22" i="1"/>
  <c r="N22" i="1"/>
  <c r="G23" i="1"/>
  <c r="K23" i="1"/>
  <c r="N23" i="1"/>
  <c r="F24" i="1"/>
  <c r="J24" i="1"/>
  <c r="N24" i="1"/>
  <c r="H25" i="1"/>
  <c r="I25" i="1"/>
  <c r="L25" i="1"/>
  <c r="N25" i="1"/>
  <c r="G26" i="1"/>
  <c r="K26" i="1"/>
  <c r="N26" i="1"/>
  <c r="F27" i="1"/>
  <c r="G27" i="1"/>
  <c r="K27" i="1"/>
  <c r="N27" i="1"/>
  <c r="F28" i="1"/>
  <c r="J28" i="1"/>
  <c r="N28" i="1"/>
  <c r="H29" i="1"/>
  <c r="I29" i="1"/>
  <c r="L29" i="1"/>
  <c r="N29" i="1"/>
  <c r="G30" i="1"/>
  <c r="N30" i="1"/>
  <c r="F31" i="1"/>
  <c r="G31" i="1"/>
  <c r="J31" i="1"/>
  <c r="K31" i="1"/>
  <c r="N31" i="1"/>
  <c r="F32" i="1"/>
  <c r="J32" i="1"/>
  <c r="N32" i="1"/>
  <c r="H33" i="1"/>
  <c r="I33" i="1"/>
  <c r="L33" i="1"/>
  <c r="N33" i="1"/>
  <c r="G34" i="1"/>
  <c r="N34" i="1"/>
  <c r="F35" i="1"/>
  <c r="G35" i="1"/>
  <c r="J35" i="1"/>
  <c r="K35" i="1"/>
  <c r="N35" i="1"/>
  <c r="F36" i="1"/>
  <c r="J36" i="1"/>
  <c r="N36" i="1"/>
  <c r="H37" i="1"/>
  <c r="I37" i="1"/>
  <c r="L37" i="1"/>
  <c r="N37" i="1"/>
  <c r="G38" i="1"/>
  <c r="N38" i="1"/>
  <c r="F39" i="1"/>
  <c r="G39" i="1"/>
  <c r="J39" i="1"/>
  <c r="K39" i="1"/>
  <c r="N39" i="1"/>
  <c r="Q3" i="2"/>
  <c r="F3" i="1"/>
  <c r="Q4" i="2"/>
  <c r="Q5" i="2"/>
  <c r="F5" i="1"/>
  <c r="Q6" i="2"/>
  <c r="F6" i="1"/>
  <c r="Q7" i="2"/>
  <c r="F7" i="1"/>
  <c r="Q8" i="2"/>
  <c r="Q9" i="2"/>
  <c r="F9" i="1"/>
  <c r="Q10" i="2"/>
  <c r="F10" i="1"/>
  <c r="Q11" i="2"/>
  <c r="F11" i="1"/>
  <c r="Q12" i="2"/>
  <c r="Q13" i="2"/>
  <c r="F13" i="1"/>
  <c r="Q14" i="2"/>
  <c r="F14" i="1"/>
  <c r="Q15" i="2"/>
  <c r="F15" i="1"/>
  <c r="Q16" i="2"/>
  <c r="Q17" i="2"/>
  <c r="F17" i="1"/>
  <c r="Q18" i="2"/>
  <c r="F18" i="1"/>
  <c r="Q19" i="2"/>
  <c r="F19" i="1"/>
  <c r="Q20" i="2"/>
  <c r="Q21" i="2"/>
  <c r="F21" i="1"/>
  <c r="Q22" i="2"/>
  <c r="F22" i="1"/>
  <c r="Q23" i="2"/>
  <c r="F23" i="1"/>
  <c r="Q24" i="2"/>
  <c r="Q25" i="2"/>
  <c r="F25" i="1"/>
  <c r="Q26" i="2"/>
  <c r="F26" i="1"/>
  <c r="Q27" i="2"/>
  <c r="Q28" i="2"/>
  <c r="Q29" i="2"/>
  <c r="F29" i="1"/>
  <c r="Q30" i="2"/>
  <c r="F30" i="1"/>
  <c r="Q31" i="2"/>
  <c r="Q32" i="2"/>
  <c r="Q33" i="2"/>
  <c r="F33" i="1"/>
  <c r="Q34" i="2"/>
  <c r="F34" i="1"/>
  <c r="Q35" i="2"/>
  <c r="Q36" i="2"/>
  <c r="Q37" i="2"/>
  <c r="F37" i="1"/>
  <c r="Q38" i="2"/>
  <c r="F38" i="1"/>
  <c r="Q39" i="2"/>
  <c r="Q2" i="2"/>
  <c r="F2" i="1"/>
  <c r="R3" i="2"/>
  <c r="R4" i="2"/>
  <c r="G4" i="1"/>
  <c r="R5" i="2"/>
  <c r="G5" i="1"/>
  <c r="R6" i="2"/>
  <c r="R7" i="2"/>
  <c r="R8" i="2"/>
  <c r="G8" i="1"/>
  <c r="R9" i="2"/>
  <c r="G9" i="1"/>
  <c r="R10" i="2"/>
  <c r="R11" i="2"/>
  <c r="R12" i="2"/>
  <c r="G12" i="1"/>
  <c r="R13" i="2"/>
  <c r="G13" i="1"/>
  <c r="R14" i="2"/>
  <c r="R15" i="2"/>
  <c r="R16" i="2"/>
  <c r="G16" i="1"/>
  <c r="R17" i="2"/>
  <c r="G17" i="1"/>
  <c r="R18" i="2"/>
  <c r="R19" i="2"/>
  <c r="R20" i="2"/>
  <c r="G20" i="1"/>
  <c r="R21" i="2"/>
  <c r="G21" i="1"/>
  <c r="R22" i="2"/>
  <c r="R23" i="2"/>
  <c r="R24" i="2"/>
  <c r="G24" i="1"/>
  <c r="R25" i="2"/>
  <c r="G25" i="1"/>
  <c r="R26" i="2"/>
  <c r="R27" i="2"/>
  <c r="R28" i="2"/>
  <c r="G28" i="1"/>
  <c r="R29" i="2"/>
  <c r="G29" i="1"/>
  <c r="R30" i="2"/>
  <c r="R31" i="2"/>
  <c r="R32" i="2"/>
  <c r="G32" i="1"/>
  <c r="R33" i="2"/>
  <c r="G33" i="1"/>
  <c r="R34" i="2"/>
  <c r="R35" i="2"/>
  <c r="R36" i="2"/>
  <c r="G36" i="1"/>
  <c r="R37" i="2"/>
  <c r="G37" i="1"/>
  <c r="R38" i="2"/>
  <c r="R39" i="2"/>
  <c r="R2" i="2"/>
  <c r="G2" i="1"/>
  <c r="S3" i="2"/>
  <c r="H3" i="1"/>
  <c r="S4" i="2"/>
  <c r="H4" i="1"/>
  <c r="S5" i="2"/>
  <c r="S6" i="2"/>
  <c r="H6" i="1"/>
  <c r="S7" i="2"/>
  <c r="H7" i="1"/>
  <c r="S8" i="2"/>
  <c r="H8" i="1"/>
  <c r="S9" i="2"/>
  <c r="S10" i="2"/>
  <c r="H10" i="1"/>
  <c r="S11" i="2"/>
  <c r="H11" i="1"/>
  <c r="S12" i="2"/>
  <c r="H12" i="1"/>
  <c r="S13" i="2"/>
  <c r="S14" i="2"/>
  <c r="H14" i="1"/>
  <c r="S15" i="2"/>
  <c r="H15" i="1"/>
  <c r="S16" i="2"/>
  <c r="H16" i="1"/>
  <c r="S17" i="2"/>
  <c r="S18" i="2"/>
  <c r="H18" i="1"/>
  <c r="S19" i="2"/>
  <c r="H19" i="1"/>
  <c r="S20" i="2"/>
  <c r="H20" i="1"/>
  <c r="S21" i="2"/>
  <c r="S22" i="2"/>
  <c r="H22" i="1"/>
  <c r="S23" i="2"/>
  <c r="H23" i="1"/>
  <c r="S24" i="2"/>
  <c r="H24" i="1"/>
  <c r="S25" i="2"/>
  <c r="S26" i="2"/>
  <c r="H26" i="1"/>
  <c r="S27" i="2"/>
  <c r="H27" i="1"/>
  <c r="S28" i="2"/>
  <c r="H28" i="1"/>
  <c r="S29" i="2"/>
  <c r="S30" i="2"/>
  <c r="H30" i="1"/>
  <c r="S31" i="2"/>
  <c r="H31" i="1"/>
  <c r="S32" i="2"/>
  <c r="H32" i="1"/>
  <c r="S33" i="2"/>
  <c r="S34" i="2"/>
  <c r="H34" i="1"/>
  <c r="S35" i="2"/>
  <c r="H35" i="1"/>
  <c r="S36" i="2"/>
  <c r="H36" i="1"/>
  <c r="S37" i="2"/>
  <c r="S38" i="2"/>
  <c r="H38" i="1"/>
  <c r="S39" i="2"/>
  <c r="H39" i="1"/>
  <c r="S2" i="2"/>
  <c r="T3" i="2"/>
  <c r="I3" i="1"/>
  <c r="T4" i="2"/>
  <c r="I4" i="1"/>
  <c r="T5" i="2"/>
  <c r="T6" i="2"/>
  <c r="I6" i="1"/>
  <c r="T7" i="2"/>
  <c r="I7" i="1"/>
  <c r="T8" i="2"/>
  <c r="I8" i="1"/>
  <c r="T9" i="2"/>
  <c r="T10" i="2"/>
  <c r="I10" i="1"/>
  <c r="T11" i="2"/>
  <c r="I11" i="1"/>
  <c r="T12" i="2"/>
  <c r="I12" i="1"/>
  <c r="T13" i="2"/>
  <c r="T14" i="2"/>
  <c r="I14" i="1"/>
  <c r="T15" i="2"/>
  <c r="I15" i="1"/>
  <c r="T16" i="2"/>
  <c r="I16" i="1"/>
  <c r="T17" i="2"/>
  <c r="T18" i="2"/>
  <c r="I18" i="1"/>
  <c r="T19" i="2"/>
  <c r="I19" i="1"/>
  <c r="T20" i="2"/>
  <c r="I20" i="1"/>
  <c r="T21" i="2"/>
  <c r="T22" i="2"/>
  <c r="I22" i="1"/>
  <c r="T23" i="2"/>
  <c r="I23" i="1"/>
  <c r="T24" i="2"/>
  <c r="I24" i="1"/>
  <c r="T25" i="2"/>
  <c r="T26" i="2"/>
  <c r="I26" i="1"/>
  <c r="T27" i="2"/>
  <c r="I27" i="1"/>
  <c r="T28" i="2"/>
  <c r="I28" i="1"/>
  <c r="T29" i="2"/>
  <c r="T30" i="2"/>
  <c r="I30" i="1"/>
  <c r="T31" i="2"/>
  <c r="I31" i="1"/>
  <c r="T32" i="2"/>
  <c r="I32" i="1"/>
  <c r="T33" i="2"/>
  <c r="T34" i="2"/>
  <c r="I34" i="1"/>
  <c r="T35" i="2"/>
  <c r="I35" i="1"/>
  <c r="T36" i="2"/>
  <c r="I36" i="1"/>
  <c r="T37" i="2"/>
  <c r="T38" i="2"/>
  <c r="I38" i="1"/>
  <c r="T39" i="2"/>
  <c r="I39" i="1"/>
  <c r="T2" i="2"/>
  <c r="I2" i="1"/>
  <c r="U3" i="2"/>
  <c r="J3" i="1"/>
  <c r="U4" i="2"/>
  <c r="U5" i="2"/>
  <c r="J5" i="1"/>
  <c r="U6" i="2"/>
  <c r="J6" i="1"/>
  <c r="U7" i="2"/>
  <c r="J7" i="1"/>
  <c r="U8" i="2"/>
  <c r="U9" i="2"/>
  <c r="J9" i="1"/>
  <c r="U10" i="2"/>
  <c r="J10" i="1"/>
  <c r="U11" i="2"/>
  <c r="J11" i="1"/>
  <c r="U12" i="2"/>
  <c r="U13" i="2"/>
  <c r="J13" i="1"/>
  <c r="U14" i="2"/>
  <c r="J14" i="1"/>
  <c r="U15" i="2"/>
  <c r="J15" i="1"/>
  <c r="U16" i="2"/>
  <c r="U17" i="2"/>
  <c r="J17" i="1"/>
  <c r="U18" i="2"/>
  <c r="J18" i="1"/>
  <c r="U19" i="2"/>
  <c r="J19" i="1"/>
  <c r="U20" i="2"/>
  <c r="U21" i="2"/>
  <c r="J21" i="1"/>
  <c r="U22" i="2"/>
  <c r="J22" i="1"/>
  <c r="U23" i="2"/>
  <c r="J23" i="1"/>
  <c r="U24" i="2"/>
  <c r="U25" i="2"/>
  <c r="J25" i="1"/>
  <c r="U26" i="2"/>
  <c r="J26" i="1"/>
  <c r="U27" i="2"/>
  <c r="J27" i="1"/>
  <c r="U28" i="2"/>
  <c r="U29" i="2"/>
  <c r="J29" i="1"/>
  <c r="U30" i="2"/>
  <c r="J30" i="1"/>
  <c r="U31" i="2"/>
  <c r="U32" i="2"/>
  <c r="U33" i="2"/>
  <c r="J33" i="1"/>
  <c r="U34" i="2"/>
  <c r="J34" i="1"/>
  <c r="U35" i="2"/>
  <c r="U36" i="2"/>
  <c r="U37" i="2"/>
  <c r="J37" i="1"/>
  <c r="U38" i="2"/>
  <c r="J38" i="1"/>
  <c r="U39" i="2"/>
  <c r="U2" i="2"/>
  <c r="J2" i="1"/>
  <c r="V3" i="2"/>
  <c r="V4" i="2"/>
  <c r="K4" i="1"/>
  <c r="V5" i="2"/>
  <c r="K5" i="1"/>
  <c r="V6" i="2"/>
  <c r="V7" i="2"/>
  <c r="V8" i="2"/>
  <c r="K8" i="1"/>
  <c r="V9" i="2"/>
  <c r="K9" i="1"/>
  <c r="V10" i="2"/>
  <c r="V11" i="2"/>
  <c r="V12" i="2"/>
  <c r="K12" i="1"/>
  <c r="V13" i="2"/>
  <c r="K13" i="1"/>
  <c r="V14" i="2"/>
  <c r="V15" i="2"/>
  <c r="V16" i="2"/>
  <c r="K16" i="1"/>
  <c r="V17" i="2"/>
  <c r="K17" i="1"/>
  <c r="V18" i="2"/>
  <c r="V19" i="2"/>
  <c r="V20" i="2"/>
  <c r="K20" i="1"/>
  <c r="V21" i="2"/>
  <c r="K21" i="1"/>
  <c r="V22" i="2"/>
  <c r="V23" i="2"/>
  <c r="V24" i="2"/>
  <c r="K24" i="1"/>
  <c r="V25" i="2"/>
  <c r="K25" i="1"/>
  <c r="V26" i="2"/>
  <c r="V27" i="2"/>
  <c r="V28" i="2"/>
  <c r="K28" i="1"/>
  <c r="V29" i="2"/>
  <c r="K29" i="1"/>
  <c r="V30" i="2"/>
  <c r="K30" i="1"/>
  <c r="V31" i="2"/>
  <c r="V32" i="2"/>
  <c r="K32" i="1"/>
  <c r="V33" i="2"/>
  <c r="K33" i="1"/>
  <c r="V34" i="2"/>
  <c r="K34" i="1"/>
  <c r="V35" i="2"/>
  <c r="V36" i="2"/>
  <c r="K36" i="1"/>
  <c r="V37" i="2"/>
  <c r="K37" i="1"/>
  <c r="V38" i="2"/>
  <c r="K38" i="1"/>
  <c r="V39" i="2"/>
  <c r="V2" i="2"/>
  <c r="K2" i="1"/>
  <c r="W3" i="2"/>
  <c r="L3" i="1"/>
  <c r="W4" i="2"/>
  <c r="L4" i="1"/>
  <c r="W5" i="2"/>
  <c r="L5" i="1"/>
  <c r="W6" i="2"/>
  <c r="L6" i="1"/>
  <c r="W7" i="2"/>
  <c r="L7" i="1"/>
  <c r="W8" i="2"/>
  <c r="L8" i="1"/>
  <c r="W9" i="2"/>
  <c r="W10" i="2"/>
  <c r="L10" i="1"/>
  <c r="W11" i="2"/>
  <c r="L11" i="1"/>
  <c r="W12" i="2"/>
  <c r="L12" i="1"/>
  <c r="W13" i="2"/>
  <c r="W14" i="2"/>
  <c r="L14" i="1"/>
  <c r="W15" i="2"/>
  <c r="L15" i="1"/>
  <c r="W16" i="2"/>
  <c r="L16" i="1"/>
  <c r="W17" i="2"/>
  <c r="W18" i="2"/>
  <c r="L18" i="1"/>
  <c r="W19" i="2"/>
  <c r="L19" i="1"/>
  <c r="W20" i="2"/>
  <c r="L20" i="1"/>
  <c r="W21" i="2"/>
  <c r="W22" i="2"/>
  <c r="L22" i="1"/>
  <c r="W23" i="2"/>
  <c r="L23" i="1"/>
  <c r="W24" i="2"/>
  <c r="L24" i="1"/>
  <c r="W25" i="2"/>
  <c r="W26" i="2"/>
  <c r="L26" i="1"/>
  <c r="W27" i="2"/>
  <c r="L27" i="1"/>
  <c r="W28" i="2"/>
  <c r="L28" i="1"/>
  <c r="W29" i="2"/>
  <c r="W30" i="2"/>
  <c r="L30" i="1"/>
  <c r="W31" i="2"/>
  <c r="L31" i="1"/>
  <c r="W32" i="2"/>
  <c r="L32" i="1"/>
  <c r="W33" i="2"/>
  <c r="W34" i="2"/>
  <c r="L34" i="1"/>
  <c r="W35" i="2"/>
  <c r="L35" i="1"/>
  <c r="W36" i="2"/>
  <c r="L36" i="1"/>
  <c r="W37" i="2"/>
  <c r="W38" i="2"/>
  <c r="L38" i="1"/>
  <c r="W39" i="2"/>
  <c r="L39" i="1"/>
  <c r="W2" i="2"/>
  <c r="X3" i="2"/>
  <c r="M3" i="1"/>
  <c r="X4" i="2"/>
  <c r="M4" i="1"/>
  <c r="X5" i="2"/>
  <c r="M5" i="1"/>
  <c r="X6" i="2"/>
  <c r="M6" i="1"/>
  <c r="X7" i="2"/>
  <c r="M7" i="1"/>
  <c r="X8" i="2"/>
  <c r="M8" i="1"/>
  <c r="X9" i="2"/>
  <c r="M9" i="1"/>
  <c r="X10" i="2"/>
  <c r="M10" i="1"/>
  <c r="X11" i="2"/>
  <c r="M11" i="1"/>
  <c r="X12" i="2"/>
  <c r="M12" i="1"/>
  <c r="X13" i="2"/>
  <c r="M13" i="1"/>
  <c r="X14" i="2"/>
  <c r="M14" i="1"/>
  <c r="X15" i="2"/>
  <c r="M15" i="1"/>
  <c r="X16" i="2"/>
  <c r="M16" i="1"/>
  <c r="X17" i="2"/>
  <c r="M17" i="1"/>
  <c r="X18" i="2"/>
  <c r="M18" i="1"/>
  <c r="X19" i="2"/>
  <c r="M19" i="1"/>
  <c r="X20" i="2"/>
  <c r="M20" i="1"/>
  <c r="X21" i="2"/>
  <c r="M21" i="1"/>
  <c r="X22" i="2"/>
  <c r="M22" i="1"/>
  <c r="X23" i="2"/>
  <c r="M23" i="1"/>
  <c r="X24" i="2"/>
  <c r="M24" i="1"/>
  <c r="X25" i="2"/>
  <c r="M25" i="1"/>
  <c r="X26" i="2"/>
  <c r="M26" i="1"/>
  <c r="X27" i="2"/>
  <c r="M27" i="1"/>
  <c r="X28" i="2"/>
  <c r="M28" i="1"/>
  <c r="X29" i="2"/>
  <c r="M29" i="1"/>
  <c r="X30" i="2"/>
  <c r="M30" i="1"/>
  <c r="X31" i="2"/>
  <c r="M31" i="1"/>
  <c r="X32" i="2"/>
  <c r="M32" i="1"/>
  <c r="X33" i="2"/>
  <c r="M33" i="1"/>
  <c r="X34" i="2"/>
  <c r="M34" i="1"/>
  <c r="X35" i="2"/>
  <c r="M35" i="1"/>
  <c r="X36" i="2"/>
  <c r="M36" i="1"/>
  <c r="X37" i="2"/>
  <c r="M37" i="1"/>
  <c r="X38" i="2"/>
  <c r="M38" i="1"/>
  <c r="X39" i="2"/>
  <c r="M39" i="1"/>
  <c r="X2" i="2"/>
  <c r="M2" i="1"/>
  <c r="R28" i="3"/>
  <c r="U24" i="3"/>
  <c r="H33" i="3"/>
  <c r="H34" i="3"/>
  <c r="F8" i="3"/>
  <c r="G8" i="3"/>
  <c r="I30" i="3"/>
  <c r="F12" i="3"/>
  <c r="F13" i="3"/>
  <c r="F16" i="3"/>
  <c r="F4" i="3"/>
  <c r="G4" i="3"/>
  <c r="I26" i="3"/>
  <c r="D28" i="3"/>
  <c r="B27" i="3"/>
  <c r="D27" i="3"/>
  <c r="B26" i="3"/>
  <c r="D26" i="3"/>
  <c r="B25" i="3"/>
  <c r="D25" i="3"/>
  <c r="B24" i="3"/>
  <c r="D24" i="3"/>
  <c r="B23" i="3"/>
  <c r="D23" i="3"/>
  <c r="B22" i="3"/>
  <c r="D22" i="3"/>
  <c r="B21" i="3"/>
  <c r="D21" i="3"/>
  <c r="D20" i="3"/>
  <c r="B20" i="3"/>
  <c r="B19" i="3"/>
  <c r="D19" i="3"/>
  <c r="B18" i="3"/>
  <c r="D18" i="3"/>
  <c r="B17" i="3"/>
  <c r="D17" i="3"/>
  <c r="E16" i="3"/>
  <c r="B16" i="3"/>
  <c r="D16" i="3"/>
  <c r="H38" i="3"/>
  <c r="E15" i="3"/>
  <c r="F15" i="3"/>
  <c r="G15" i="3"/>
  <c r="I37" i="3"/>
  <c r="B15" i="3"/>
  <c r="D15" i="3"/>
  <c r="H37" i="3"/>
  <c r="E14" i="3"/>
  <c r="B14" i="3"/>
  <c r="D14" i="3"/>
  <c r="H36" i="3"/>
  <c r="O13" i="3"/>
  <c r="E13" i="3"/>
  <c r="B13" i="3"/>
  <c r="D13" i="3"/>
  <c r="H35" i="3"/>
  <c r="O12" i="3"/>
  <c r="E12" i="3"/>
  <c r="B12" i="3"/>
  <c r="D12" i="3"/>
  <c r="O11" i="3"/>
  <c r="E11" i="3"/>
  <c r="F11" i="3"/>
  <c r="B11" i="3"/>
  <c r="D11" i="3"/>
  <c r="O10" i="3"/>
  <c r="E10" i="3"/>
  <c r="F10" i="3"/>
  <c r="B10" i="3"/>
  <c r="D10" i="3"/>
  <c r="H32" i="3"/>
  <c r="O9" i="3"/>
  <c r="E9" i="3"/>
  <c r="B9" i="3"/>
  <c r="D9" i="3"/>
  <c r="H31" i="3"/>
  <c r="P8" i="3"/>
  <c r="O8" i="3"/>
  <c r="E8" i="3"/>
  <c r="D8" i="3"/>
  <c r="H30" i="3"/>
  <c r="B8" i="3"/>
  <c r="O7" i="3"/>
  <c r="E7" i="3"/>
  <c r="F7" i="3"/>
  <c r="G7" i="3"/>
  <c r="I29" i="3"/>
  <c r="D7" i="3"/>
  <c r="H29" i="3"/>
  <c r="B7" i="3"/>
  <c r="P6" i="3"/>
  <c r="E6" i="3"/>
  <c r="F6" i="3"/>
  <c r="G6" i="3"/>
  <c r="I28" i="3"/>
  <c r="B6" i="3"/>
  <c r="D6" i="3"/>
  <c r="H28" i="3"/>
  <c r="E5" i="3"/>
  <c r="B5" i="3"/>
  <c r="D5" i="3"/>
  <c r="H27" i="3"/>
  <c r="E4" i="3"/>
  <c r="B4" i="3"/>
  <c r="D4" i="3"/>
  <c r="H26" i="3"/>
  <c r="K3" i="3"/>
  <c r="B3" i="3"/>
  <c r="G10" i="3"/>
  <c r="I32" i="3"/>
  <c r="G13" i="3"/>
  <c r="I35" i="3"/>
  <c r="F5" i="3"/>
  <c r="G5" i="3"/>
  <c r="I27" i="3"/>
  <c r="F14" i="3"/>
  <c r="G14" i="3"/>
  <c r="I36" i="3"/>
  <c r="F9" i="3"/>
  <c r="G9" i="3"/>
  <c r="I31" i="3"/>
  <c r="G12" i="3"/>
  <c r="I34" i="3"/>
  <c r="G11" i="3"/>
  <c r="I33" i="3"/>
  <c r="G16" i="3"/>
  <c r="I38" i="3"/>
  <c r="M24" i="2"/>
  <c r="P24" i="2"/>
  <c r="M26" i="2"/>
  <c r="N26" i="2"/>
  <c r="M6" i="2"/>
  <c r="N6" i="2"/>
  <c r="M17" i="2"/>
  <c r="N17" i="2"/>
  <c r="M11" i="2"/>
  <c r="N11" i="2"/>
  <c r="M32" i="2"/>
  <c r="N32" i="2"/>
  <c r="M13" i="2"/>
  <c r="N13" i="2"/>
  <c r="M12" i="2"/>
  <c r="N12" i="2"/>
  <c r="M14" i="2"/>
  <c r="N14" i="2"/>
  <c r="M29" i="2"/>
  <c r="N29" i="2"/>
  <c r="M31" i="2"/>
  <c r="N31" i="2"/>
  <c r="M8" i="2"/>
  <c r="P8" i="2"/>
  <c r="M19" i="2"/>
  <c r="P19" i="2"/>
  <c r="M4" i="2"/>
  <c r="N4" i="2"/>
  <c r="M22" i="2"/>
  <c r="P22" i="2"/>
  <c r="M10" i="2"/>
  <c r="N10" i="2"/>
  <c r="M39" i="2"/>
  <c r="P39" i="2"/>
  <c r="M7" i="2"/>
  <c r="N7" i="2"/>
  <c r="M37" i="2"/>
  <c r="P37" i="2"/>
  <c r="M9" i="2"/>
  <c r="N9" i="2"/>
  <c r="M5" i="2"/>
  <c r="P5" i="2"/>
  <c r="M38" i="2"/>
  <c r="P38" i="2"/>
  <c r="M35" i="2"/>
  <c r="N35" i="2"/>
  <c r="M23" i="2"/>
  <c r="N23" i="2"/>
  <c r="M28" i="2"/>
  <c r="N28" i="2"/>
  <c r="M20" i="2"/>
  <c r="N20" i="2"/>
  <c r="M15" i="2"/>
  <c r="P15" i="2"/>
  <c r="M34" i="2"/>
  <c r="N34" i="2"/>
  <c r="M33" i="2"/>
  <c r="N33" i="2"/>
  <c r="M3" i="2"/>
  <c r="N3" i="2"/>
  <c r="M18" i="2"/>
  <c r="N18" i="2"/>
  <c r="M16" i="2"/>
  <c r="N16" i="2"/>
  <c r="M21" i="2"/>
  <c r="P21" i="2"/>
  <c r="M25" i="2"/>
  <c r="N25" i="2"/>
  <c r="M2" i="2"/>
  <c r="N2" i="2"/>
  <c r="M27" i="2"/>
  <c r="N27" i="2"/>
  <c r="M30" i="2"/>
  <c r="P30" i="2"/>
  <c r="M36" i="2"/>
  <c r="N36" i="2"/>
  <c r="P9" i="2"/>
  <c r="N24" i="2"/>
  <c r="P32" i="2"/>
  <c r="P20" i="2"/>
  <c r="P25" i="2"/>
  <c r="P34" i="2"/>
  <c r="N5" i="2"/>
  <c r="P16" i="2"/>
  <c r="P27" i="2"/>
  <c r="P4" i="2"/>
  <c r="N19" i="2"/>
  <c r="P3" i="2"/>
  <c r="P10" i="2"/>
  <c r="P12" i="2"/>
  <c r="N37" i="2"/>
  <c r="N8" i="2"/>
  <c r="P36" i="2"/>
  <c r="P23" i="2"/>
  <c r="P7" i="2"/>
  <c r="P29" i="2"/>
  <c r="P26" i="2"/>
  <c r="N39" i="2"/>
  <c r="P17" i="2"/>
  <c r="N22" i="2"/>
  <c r="N30" i="2"/>
  <c r="N15" i="2"/>
  <c r="N21" i="2"/>
  <c r="N38" i="2"/>
  <c r="P2" i="2"/>
  <c r="P18" i="2"/>
  <c r="P33" i="2"/>
  <c r="P28" i="2"/>
  <c r="P35" i="2"/>
  <c r="P31" i="2"/>
  <c r="P14" i="2"/>
  <c r="P13" i="2"/>
  <c r="P11" i="2"/>
  <c r="P6" i="2"/>
</calcChain>
</file>

<file path=xl/sharedStrings.xml><?xml version="1.0" encoding="utf-8"?>
<sst xmlns="http://schemas.openxmlformats.org/spreadsheetml/2006/main" count="231" uniqueCount="142">
  <si>
    <t>Basement</t>
    <phoneticPr fontId="4" type="noConversion"/>
  </si>
  <si>
    <t>Top of LKA</t>
    <phoneticPr fontId="4" type="noConversion"/>
  </si>
  <si>
    <t>Aderklaa 78</t>
  </si>
  <si>
    <t>Aderklaa UT1</t>
  </si>
  <si>
    <t>Engelhartsstetten 1</t>
  </si>
  <si>
    <t>Enzersdorf 17</t>
  </si>
  <si>
    <t>Enzersdorf 4</t>
  </si>
  <si>
    <t>Enzerdorf 5</t>
  </si>
  <si>
    <t>Enzersdorf 6</t>
  </si>
  <si>
    <t>Essling 1</t>
  </si>
  <si>
    <t>Fischamend T1</t>
  </si>
  <si>
    <t>Gerhaus 1</t>
  </si>
  <si>
    <t>Glinzendorf T1</t>
  </si>
  <si>
    <t>Goetzendorf 1</t>
  </si>
  <si>
    <t>Goettlesbrunn 1</t>
  </si>
  <si>
    <t>Himberg O1</t>
  </si>
  <si>
    <t>Laxenburg 2</t>
  </si>
  <si>
    <t>Leopoldau 1</t>
  </si>
  <si>
    <t>Markgrafneusiedl 1</t>
  </si>
  <si>
    <t>Moosbrunn W3</t>
  </si>
  <si>
    <t>Oberweiden T1</t>
  </si>
  <si>
    <t>Orth O1</t>
  </si>
  <si>
    <t>Raasdorf T2</t>
  </si>
  <si>
    <t>Rauchenwarth 1</t>
  </si>
  <si>
    <t>Reisenberg 1</t>
  </si>
  <si>
    <t>Regelsbrunn 1</t>
  </si>
  <si>
    <t>Riedenhof 1</t>
  </si>
  <si>
    <t>Schwadorf 1+wrh</t>
  </si>
  <si>
    <t>Schwechat 1</t>
  </si>
  <si>
    <t>Synthetic 1</t>
  </si>
  <si>
    <t>Synthetic 2</t>
  </si>
  <si>
    <t>Synthetic 3</t>
  </si>
  <si>
    <t>Synthetic 4</t>
  </si>
  <si>
    <t>Synthetic 5</t>
  </si>
  <si>
    <t>Synthetic 6</t>
  </si>
  <si>
    <t>Untersiebenbrunn T1</t>
  </si>
  <si>
    <t>Wienerherberg 1</t>
  </si>
  <si>
    <t>Wienerherberg T1</t>
  </si>
  <si>
    <t>Wienerherberg T3</t>
  </si>
  <si>
    <t>Wittau UT1</t>
  </si>
  <si>
    <t>X (37000)</t>
    <phoneticPr fontId="4" type="noConversion"/>
  </si>
  <si>
    <t>Y (37000)</t>
    <phoneticPr fontId="4" type="noConversion"/>
  </si>
  <si>
    <t>L.Lagenid</t>
  </si>
  <si>
    <t>U.Lagenid</t>
  </si>
  <si>
    <t>Spiroplectamina</t>
  </si>
  <si>
    <t>Bulimina Rotalia</t>
  </si>
  <si>
    <t>L.Sa</t>
  </si>
  <si>
    <t>U.Sa</t>
  </si>
  <si>
    <t>L.Pa</t>
  </si>
  <si>
    <t>M.Pa</t>
  </si>
  <si>
    <t>U.Pa</t>
  </si>
  <si>
    <t>Thickness of LKA</t>
    <phoneticPr fontId="4" type="noConversion"/>
  </si>
  <si>
    <t>ms</t>
  </si>
  <si>
    <t>Zv 76</t>
  </si>
  <si>
    <t xml:space="preserve">Zv 90 </t>
  </si>
  <si>
    <t>Lithology</t>
  </si>
  <si>
    <t>c&lt;Ps</t>
  </si>
  <si>
    <t xml:space="preserve">Zv 72 </t>
  </si>
  <si>
    <t>c&gt;Ps</t>
  </si>
  <si>
    <t>Vrms</t>
  </si>
  <si>
    <t>depth</t>
  </si>
  <si>
    <t>density from Gardner et al. 1974</t>
  </si>
  <si>
    <t>porosity</t>
  </si>
  <si>
    <t>%</t>
  </si>
  <si>
    <t>well info</t>
  </si>
  <si>
    <t>P=Ps-c(1-Psh)</t>
  </si>
  <si>
    <t>P=c*Psh</t>
  </si>
  <si>
    <t>km</t>
  </si>
  <si>
    <t>gm/cc</t>
  </si>
  <si>
    <t>s:m=2:1</t>
  </si>
  <si>
    <t>450~480 S</t>
  </si>
  <si>
    <t>s:m=1:2</t>
  </si>
  <si>
    <t>~1280</t>
  </si>
  <si>
    <t>1:1</t>
  </si>
  <si>
    <t>~1900</t>
  </si>
  <si>
    <t>m.m.,m.,m.s</t>
  </si>
  <si>
    <t>mud</t>
  </si>
  <si>
    <t>sand</t>
  </si>
  <si>
    <t>2160-2260</t>
  </si>
  <si>
    <t>mud w s</t>
  </si>
  <si>
    <t xml:space="preserve">sand </t>
  </si>
  <si>
    <t>2520-3450</t>
  </si>
  <si>
    <t>2:1</t>
  </si>
  <si>
    <t>3800-3900</t>
  </si>
  <si>
    <t>m.m.</t>
  </si>
  <si>
    <t>3980-4050</t>
  </si>
  <si>
    <t>s:m=1:1</t>
  </si>
  <si>
    <t>intial porosity</t>
    <phoneticPr fontId="3" type="noConversion"/>
  </si>
  <si>
    <t>coefficient</t>
    <phoneticPr fontId="3" type="noConversion"/>
  </si>
  <si>
    <t>Top of LL</t>
    <phoneticPr fontId="4" type="noConversion"/>
  </si>
  <si>
    <t>Top of UL</t>
    <phoneticPr fontId="4" type="noConversion"/>
  </si>
  <si>
    <t>Top of S</t>
    <phoneticPr fontId="4" type="noConversion"/>
  </si>
  <si>
    <t>Top of BR</t>
    <phoneticPr fontId="4" type="noConversion"/>
  </si>
  <si>
    <t>Top of SA</t>
    <phoneticPr fontId="3" type="noConversion"/>
  </si>
  <si>
    <t>Top of LPA</t>
    <phoneticPr fontId="3" type="noConversion"/>
  </si>
  <si>
    <t>Top of MPA</t>
    <phoneticPr fontId="3" type="noConversion"/>
  </si>
  <si>
    <t>Top of UPA</t>
    <phoneticPr fontId="3" type="noConversion"/>
  </si>
  <si>
    <t>Ad78</t>
  </si>
  <si>
    <t>AdUT1</t>
  </si>
  <si>
    <t>En1</t>
  </si>
  <si>
    <t>Ez17</t>
  </si>
  <si>
    <t>Ez4</t>
  </si>
  <si>
    <t>Ez5</t>
  </si>
  <si>
    <t>Ez6</t>
  </si>
  <si>
    <t>Es1</t>
  </si>
  <si>
    <t>FiT1</t>
  </si>
  <si>
    <t>Ge1</t>
  </si>
  <si>
    <t>GlT1</t>
  </si>
  <si>
    <t>Go1</t>
  </si>
  <si>
    <t>Gb1</t>
  </si>
  <si>
    <t>HiO1</t>
  </si>
  <si>
    <t>La2</t>
  </si>
  <si>
    <t>Le1</t>
  </si>
  <si>
    <t>Ma1</t>
  </si>
  <si>
    <t>MoW3</t>
  </si>
  <si>
    <t>ObT1</t>
  </si>
  <si>
    <t>OrO1</t>
  </si>
  <si>
    <t>RaT2</t>
  </si>
  <si>
    <t>Ra1</t>
  </si>
  <si>
    <t>Re1</t>
  </si>
  <si>
    <t>Rb1</t>
  </si>
  <si>
    <t>Ri1</t>
  </si>
  <si>
    <t>Sc1w</t>
  </si>
  <si>
    <t>Sw1</t>
  </si>
  <si>
    <t>Sy1</t>
  </si>
  <si>
    <t>Sy2</t>
  </si>
  <si>
    <t>Sy3</t>
  </si>
  <si>
    <t>Sy4</t>
  </si>
  <si>
    <t>Sy5</t>
  </si>
  <si>
    <t>Sy6</t>
  </si>
  <si>
    <t>UnT1</t>
  </si>
  <si>
    <t>Wi1</t>
  </si>
  <si>
    <t>WiT1</t>
  </si>
  <si>
    <t>WiT3</t>
  </si>
  <si>
    <t>WiUT1</t>
  </si>
  <si>
    <t>KA</t>
    <phoneticPr fontId="3" type="noConversion"/>
  </si>
  <si>
    <t>EBA</t>
    <phoneticPr fontId="3" type="noConversion"/>
  </si>
  <si>
    <t>LBA</t>
    <phoneticPr fontId="3" type="noConversion"/>
  </si>
  <si>
    <t>SA</t>
    <phoneticPr fontId="3" type="noConversion"/>
  </si>
  <si>
    <t>EPA</t>
    <phoneticPr fontId="3" type="noConversion"/>
  </si>
  <si>
    <t>MPA</t>
    <phoneticPr fontId="3" type="noConversion"/>
  </si>
  <si>
    <t>LPA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</si>
</sst>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" fillId="0" borderId="0"/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wrapText="1"/>
    </xf>
    <xf numFmtId="0" fontId="1" fillId="4" borderId="2" xfId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7" fillId="5" borderId="0" xfId="0" applyFont="1" applyFill="1" applyBorder="1" applyAlignment="1">
      <alignment horizontal="center"/>
    </xf>
    <xf numFmtId="0" fontId="8" fillId="6" borderId="0" xfId="2" applyFill="1" applyAlignment="1">
      <alignment horizontal="center"/>
    </xf>
    <xf numFmtId="0" fontId="8" fillId="7" borderId="0" xfId="2" applyFill="1" applyAlignment="1">
      <alignment horizontal="center"/>
    </xf>
    <xf numFmtId="0" fontId="8" fillId="3" borderId="0" xfId="2" applyFill="1" applyAlignment="1">
      <alignment horizontal="center"/>
    </xf>
    <xf numFmtId="0" fontId="8" fillId="0" borderId="0" xfId="2" applyAlignment="1">
      <alignment horizontal="center"/>
    </xf>
    <xf numFmtId="0" fontId="8" fillId="0" borderId="0" xfId="2" applyFill="1" applyAlignment="1">
      <alignment horizontal="center"/>
    </xf>
    <xf numFmtId="0" fontId="8" fillId="0" borderId="0" xfId="2" applyFill="1" applyAlignment="1">
      <alignment horizontal="left"/>
    </xf>
    <xf numFmtId="0" fontId="8" fillId="0" borderId="0" xfId="2" applyBorder="1" applyAlignment="1">
      <alignment horizontal="center"/>
    </xf>
    <xf numFmtId="0" fontId="8" fillId="8" borderId="0" xfId="2" applyFill="1" applyAlignment="1">
      <alignment horizontal="center"/>
    </xf>
    <xf numFmtId="0" fontId="8" fillId="8" borderId="0" xfId="2" applyFill="1" applyBorder="1" applyAlignment="1">
      <alignment horizontal="center"/>
    </xf>
    <xf numFmtId="0" fontId="8" fillId="0" borderId="0" xfId="2" quotePrefix="1" applyBorder="1" applyAlignment="1">
      <alignment horizontal="center"/>
    </xf>
    <xf numFmtId="0" fontId="8" fillId="6" borderId="0" xfId="2" applyFill="1" applyBorder="1" applyAlignment="1">
      <alignment horizontal="center"/>
    </xf>
    <xf numFmtId="0" fontId="8" fillId="0" borderId="0" xfId="2" applyFill="1" applyBorder="1" applyAlignment="1">
      <alignment horizontal="center"/>
    </xf>
    <xf numFmtId="0" fontId="8" fillId="8" borderId="5" xfId="2" applyFill="1" applyBorder="1" applyAlignment="1">
      <alignment horizontal="center"/>
    </xf>
    <xf numFmtId="0" fontId="8" fillId="0" borderId="5" xfId="2" quotePrefix="1" applyBorder="1" applyAlignment="1">
      <alignment horizontal="center"/>
    </xf>
    <xf numFmtId="0" fontId="8" fillId="0" borderId="5" xfId="2" applyBorder="1" applyAlignment="1">
      <alignment horizontal="center"/>
    </xf>
    <xf numFmtId="0" fontId="8" fillId="7" borderId="6" xfId="2" applyFill="1" applyBorder="1" applyAlignment="1">
      <alignment horizontal="center"/>
    </xf>
    <xf numFmtId="0" fontId="8" fillId="0" borderId="6" xfId="2" applyBorder="1" applyAlignment="1">
      <alignment horizontal="center"/>
    </xf>
    <xf numFmtId="0" fontId="8" fillId="6" borderId="5" xfId="2" applyFill="1" applyBorder="1" applyAlignment="1">
      <alignment horizontal="center"/>
    </xf>
    <xf numFmtId="0" fontId="8" fillId="0" borderId="5" xfId="2" applyFill="1" applyBorder="1" applyAlignment="1">
      <alignment horizontal="center"/>
    </xf>
    <xf numFmtId="0" fontId="8" fillId="7" borderId="0" xfId="2" applyFill="1" applyBorder="1" applyAlignment="1">
      <alignment horizontal="center"/>
    </xf>
    <xf numFmtId="0" fontId="8" fillId="6" borderId="6" xfId="2" applyFill="1" applyBorder="1" applyAlignment="1">
      <alignment horizontal="center"/>
    </xf>
    <xf numFmtId="0" fontId="8" fillId="0" borderId="6" xfId="2" applyFill="1" applyBorder="1" applyAlignment="1">
      <alignment horizontal="center"/>
    </xf>
    <xf numFmtId="0" fontId="8" fillId="7" borderId="5" xfId="2" applyFill="1" applyBorder="1" applyAlignment="1">
      <alignment horizontal="center"/>
    </xf>
    <xf numFmtId="0" fontId="8" fillId="9" borderId="0" xfId="2" applyFill="1" applyAlignment="1">
      <alignment horizontal="center"/>
    </xf>
    <xf numFmtId="0" fontId="8" fillId="9" borderId="6" xfId="2" applyFill="1" applyBorder="1" applyAlignment="1">
      <alignment horizontal="center"/>
    </xf>
    <xf numFmtId="20" fontId="8" fillId="0" borderId="7" xfId="2" quotePrefix="1" applyNumberFormat="1" applyBorder="1" applyAlignment="1">
      <alignment horizontal="center"/>
    </xf>
    <xf numFmtId="0" fontId="8" fillId="0" borderId="7" xfId="2" applyBorder="1" applyAlignment="1">
      <alignment horizontal="center"/>
    </xf>
    <xf numFmtId="0" fontId="8" fillId="9" borderId="0" xfId="2" applyFill="1" applyBorder="1" applyAlignment="1">
      <alignment horizontal="center"/>
    </xf>
    <xf numFmtId="0" fontId="8" fillId="9" borderId="5" xfId="2" applyFill="1" applyBorder="1" applyAlignment="1">
      <alignment horizontal="center"/>
    </xf>
    <xf numFmtId="0" fontId="8" fillId="10" borderId="0" xfId="2" applyFill="1" applyAlignment="1">
      <alignment horizontal="center"/>
    </xf>
    <xf numFmtId="0" fontId="8" fillId="10" borderId="6" xfId="2" applyFill="1" applyBorder="1" applyAlignment="1">
      <alignment horizontal="center"/>
    </xf>
    <xf numFmtId="0" fontId="8" fillId="10" borderId="0" xfId="2" applyFill="1" applyBorder="1" applyAlignment="1">
      <alignment horizontal="center"/>
    </xf>
    <xf numFmtId="0" fontId="8" fillId="10" borderId="5" xfId="2" applyFill="1" applyBorder="1" applyAlignment="1">
      <alignment horizontal="center"/>
    </xf>
    <xf numFmtId="176" fontId="8" fillId="0" borderId="0" xfId="2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3" borderId="0" xfId="2" applyFont="1" applyFill="1" applyAlignment="1">
      <alignment horizontal="center"/>
    </xf>
    <xf numFmtId="176" fontId="9" fillId="3" borderId="0" xfId="2" applyNumberFormat="1" applyFont="1" applyFill="1" applyAlignment="1">
      <alignment horizontal="center"/>
    </xf>
    <xf numFmtId="177" fontId="9" fillId="3" borderId="0" xfId="2" applyNumberFormat="1" applyFont="1" applyFill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3">
    <cellStyle name="계산" xfId="1" builtinId="22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105263739539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Sheet1!$B$2:$B$39</c:f>
              <c:numCache>
                <c:formatCode>General</c:formatCode>
                <c:ptCount val="38"/>
                <c:pt idx="0">
                  <c:v>11401</c:v>
                </c:pt>
                <c:pt idx="1">
                  <c:v>8793</c:v>
                </c:pt>
                <c:pt idx="2">
                  <c:v>35520</c:v>
                </c:pt>
                <c:pt idx="3">
                  <c:v>16500</c:v>
                </c:pt>
                <c:pt idx="4">
                  <c:v>17870</c:v>
                </c:pt>
                <c:pt idx="5">
                  <c:v>18953</c:v>
                </c:pt>
                <c:pt idx="6">
                  <c:v>19898</c:v>
                </c:pt>
                <c:pt idx="7">
                  <c:v>10615</c:v>
                </c:pt>
                <c:pt idx="8">
                  <c:v>18731</c:v>
                </c:pt>
                <c:pt idx="9">
                  <c:v>34450</c:v>
                </c:pt>
                <c:pt idx="10">
                  <c:v>19552</c:v>
                </c:pt>
                <c:pt idx="11">
                  <c:v>14106</c:v>
                </c:pt>
                <c:pt idx="12">
                  <c:v>27943</c:v>
                </c:pt>
                <c:pt idx="13">
                  <c:v>5366</c:v>
                </c:pt>
                <c:pt idx="14">
                  <c:v>514</c:v>
                </c:pt>
                <c:pt idx="15">
                  <c:v>22284</c:v>
                </c:pt>
                <c:pt idx="16">
                  <c:v>20547</c:v>
                </c:pt>
                <c:pt idx="17">
                  <c:v>4190</c:v>
                </c:pt>
                <c:pt idx="18">
                  <c:v>34114</c:v>
                </c:pt>
                <c:pt idx="19">
                  <c:v>25135</c:v>
                </c:pt>
                <c:pt idx="20">
                  <c:v>13826</c:v>
                </c:pt>
                <c:pt idx="21">
                  <c:v>10795</c:v>
                </c:pt>
                <c:pt idx="22">
                  <c:v>8216</c:v>
                </c:pt>
                <c:pt idx="23">
                  <c:v>30358</c:v>
                </c:pt>
                <c:pt idx="24">
                  <c:v>1898</c:v>
                </c:pt>
                <c:pt idx="25">
                  <c:v>3655</c:v>
                </c:pt>
                <c:pt idx="26">
                  <c:v>12027</c:v>
                </c:pt>
                <c:pt idx="27">
                  <c:v>11965</c:v>
                </c:pt>
                <c:pt idx="28">
                  <c:v>10681</c:v>
                </c:pt>
                <c:pt idx="29">
                  <c:v>6201</c:v>
                </c:pt>
                <c:pt idx="30">
                  <c:v>7479</c:v>
                </c:pt>
                <c:pt idx="31">
                  <c:v>18024</c:v>
                </c:pt>
                <c:pt idx="32">
                  <c:v>14354</c:v>
                </c:pt>
                <c:pt idx="33">
                  <c:v>28661</c:v>
                </c:pt>
                <c:pt idx="34">
                  <c:v>14003</c:v>
                </c:pt>
                <c:pt idx="35">
                  <c:v>11854</c:v>
                </c:pt>
                <c:pt idx="36">
                  <c:v>14219</c:v>
                </c:pt>
                <c:pt idx="37">
                  <c:v>13898</c:v>
                </c:pt>
              </c:numCache>
            </c:numRef>
          </c:xVal>
          <c:yVal>
            <c:numRef>
              <c:f>Sheet1!$C$2:$C$39</c:f>
              <c:numCache>
                <c:formatCode>General</c:formatCode>
                <c:ptCount val="38"/>
                <c:pt idx="0">
                  <c:v>32932</c:v>
                </c:pt>
                <c:pt idx="1">
                  <c:v>33021</c:v>
                </c:pt>
                <c:pt idx="2">
                  <c:v>23883</c:v>
                </c:pt>
                <c:pt idx="3">
                  <c:v>10311</c:v>
                </c:pt>
                <c:pt idx="4">
                  <c:v>10655</c:v>
                </c:pt>
                <c:pt idx="5">
                  <c:v>10507</c:v>
                </c:pt>
                <c:pt idx="6">
                  <c:v>12324</c:v>
                </c:pt>
                <c:pt idx="7">
                  <c:v>27194</c:v>
                </c:pt>
                <c:pt idx="8">
                  <c:v>13972</c:v>
                </c:pt>
                <c:pt idx="9">
                  <c:v>8151</c:v>
                </c:pt>
                <c:pt idx="10">
                  <c:v>28407</c:v>
                </c:pt>
                <c:pt idx="11">
                  <c:v>4312</c:v>
                </c:pt>
                <c:pt idx="12">
                  <c:v>7743</c:v>
                </c:pt>
                <c:pt idx="13">
                  <c:v>10653</c:v>
                </c:pt>
                <c:pt idx="14">
                  <c:v>7833</c:v>
                </c:pt>
                <c:pt idx="15">
                  <c:v>26330</c:v>
                </c:pt>
                <c:pt idx="16">
                  <c:v>33234</c:v>
                </c:pt>
                <c:pt idx="17">
                  <c:v>2981</c:v>
                </c:pt>
                <c:pt idx="18">
                  <c:v>36297</c:v>
                </c:pt>
                <c:pt idx="19">
                  <c:v>15620</c:v>
                </c:pt>
                <c:pt idx="20">
                  <c:v>30039</c:v>
                </c:pt>
                <c:pt idx="21">
                  <c:v>8076</c:v>
                </c:pt>
                <c:pt idx="22">
                  <c:v>347</c:v>
                </c:pt>
                <c:pt idx="23">
                  <c:v>11094</c:v>
                </c:pt>
                <c:pt idx="24">
                  <c:v>10118</c:v>
                </c:pt>
                <c:pt idx="25">
                  <c:v>15033</c:v>
                </c:pt>
                <c:pt idx="26">
                  <c:v>9237</c:v>
                </c:pt>
                <c:pt idx="27">
                  <c:v>4109</c:v>
                </c:pt>
                <c:pt idx="28">
                  <c:v>2283</c:v>
                </c:pt>
                <c:pt idx="29">
                  <c:v>1697</c:v>
                </c:pt>
                <c:pt idx="30">
                  <c:v>5660</c:v>
                </c:pt>
                <c:pt idx="31">
                  <c:v>5832</c:v>
                </c:pt>
                <c:pt idx="32">
                  <c:v>6760</c:v>
                </c:pt>
                <c:pt idx="33">
                  <c:v>29351</c:v>
                </c:pt>
                <c:pt idx="34">
                  <c:v>8886</c:v>
                </c:pt>
                <c:pt idx="35">
                  <c:v>6737</c:v>
                </c:pt>
                <c:pt idx="36">
                  <c:v>7783</c:v>
                </c:pt>
                <c:pt idx="37">
                  <c:v>22620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D-4C7F-B93E-AB476B59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4480"/>
        <c:axId val="444885264"/>
      </c:scatterChart>
      <c:valAx>
        <c:axId val="444884480"/>
        <c:scaling>
          <c:orientation val="minMax"/>
          <c:max val="3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885264"/>
        <c:crosses val="autoZero"/>
        <c:crossBetween val="midCat"/>
      </c:valAx>
      <c:valAx>
        <c:axId val="444885264"/>
        <c:scaling>
          <c:orientation val="minMax"/>
          <c:max val="3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884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82262221275296"/>
          <c:y val="0.13249319784351793"/>
          <c:w val="0.78062019585944142"/>
          <c:h val="0.8357058184600062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porosity!$C$3:$C$16</c:f>
              <c:numCache>
                <c:formatCode>General</c:formatCode>
                <c:ptCount val="14"/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2150</c:v>
                </c:pt>
                <c:pt idx="5">
                  <c:v>2256</c:v>
                </c:pt>
                <c:pt idx="6">
                  <c:v>2340</c:v>
                </c:pt>
                <c:pt idx="7">
                  <c:v>2400</c:v>
                </c:pt>
                <c:pt idx="8">
                  <c:v>2566</c:v>
                </c:pt>
                <c:pt idx="9">
                  <c:v>2696</c:v>
                </c:pt>
                <c:pt idx="10">
                  <c:v>2800</c:v>
                </c:pt>
                <c:pt idx="11">
                  <c:v>3000</c:v>
                </c:pt>
                <c:pt idx="12">
                  <c:v>3166</c:v>
                </c:pt>
                <c:pt idx="13">
                  <c:v>3307</c:v>
                </c:pt>
              </c:numCache>
            </c:numRef>
          </c:xVal>
          <c:yVal>
            <c:numRef>
              <c:f>porosity!$A$3:$A$16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A0-4D39-8507-97FA1D9A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2128"/>
        <c:axId val="444882520"/>
      </c:scatterChart>
      <c:valAx>
        <c:axId val="4448821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82520"/>
        <c:crosses val="autoZero"/>
        <c:crossBetween val="midCat"/>
      </c:valAx>
      <c:valAx>
        <c:axId val="44488252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8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3.3333045017014146E-2"/>
          <c:y val="2.200220022002200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72690813648294"/>
          <c:y val="9.9469665057299941E-2"/>
          <c:w val="0.7916909186351706"/>
          <c:h val="0.84263590507976627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7"/>
            <c:spPr>
              <a:noFill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-0.28002078740157482"/>
                  <c:y val="5.772463627231781E-2"/>
                </c:manualLayout>
              </c:layout>
              <c:numFmt formatCode="#,##0.000000_);[Red]\(#,##0.000000\)" sourceLinked="0"/>
            </c:trendlineLbl>
          </c:trendline>
          <c:xVal>
            <c:numRef>
              <c:f>porosity!$H$26:$H$38</c:f>
              <c:numCache>
                <c:formatCode>General</c:formatCode>
                <c:ptCount val="13"/>
                <c:pt idx="0">
                  <c:v>180</c:v>
                </c:pt>
                <c:pt idx="1">
                  <c:v>380</c:v>
                </c:pt>
                <c:pt idx="2">
                  <c:v>600</c:v>
                </c:pt>
                <c:pt idx="3">
                  <c:v>860</c:v>
                </c:pt>
                <c:pt idx="4">
                  <c:v>1128</c:v>
                </c:pt>
                <c:pt idx="5">
                  <c:v>1404</c:v>
                </c:pt>
                <c:pt idx="6">
                  <c:v>1680</c:v>
                </c:pt>
                <c:pt idx="7">
                  <c:v>2052.8000000000002</c:v>
                </c:pt>
                <c:pt idx="8">
                  <c:v>2426.4</c:v>
                </c:pt>
                <c:pt idx="9">
                  <c:v>2800</c:v>
                </c:pt>
                <c:pt idx="10">
                  <c:v>3300.0000000000005</c:v>
                </c:pt>
                <c:pt idx="11">
                  <c:v>3799.2</c:v>
                </c:pt>
                <c:pt idx="12">
                  <c:v>4299.1000000000004</c:v>
                </c:pt>
              </c:numCache>
            </c:numRef>
          </c:xVal>
          <c:yVal>
            <c:numRef>
              <c:f>porosity!$I$26:$I$38</c:f>
              <c:numCache>
                <c:formatCode>0.0_ </c:formatCode>
                <c:ptCount val="13"/>
                <c:pt idx="0">
                  <c:v>39.69217493839318</c:v>
                </c:pt>
                <c:pt idx="1">
                  <c:v>38.066230812740422</c:v>
                </c:pt>
                <c:pt idx="2">
                  <c:v>36.50325766704686</c:v>
                </c:pt>
                <c:pt idx="3">
                  <c:v>34.265222736941766</c:v>
                </c:pt>
                <c:pt idx="4">
                  <c:v>32.753350856458667</c:v>
                </c:pt>
                <c:pt idx="5">
                  <c:v>31.59266817484141</c:v>
                </c:pt>
                <c:pt idx="6">
                  <c:v>30.782602533730071</c:v>
                </c:pt>
                <c:pt idx="7">
                  <c:v>28.617907363436235</c:v>
                </c:pt>
                <c:pt idx="8">
                  <c:v>26.99488047883619</c:v>
                </c:pt>
                <c:pt idx="9">
                  <c:v>25.738214627824824</c:v>
                </c:pt>
                <c:pt idx="10">
                  <c:v>23.416763673012778</c:v>
                </c:pt>
                <c:pt idx="11">
                  <c:v>21.576577264853874</c:v>
                </c:pt>
                <c:pt idx="12">
                  <c:v>20.069545216104029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40-485E-A836-7EF30793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52256"/>
        <c:axId val="215552648"/>
      </c:scatterChart>
      <c:valAx>
        <c:axId val="2155522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552648"/>
        <c:crosses val="autoZero"/>
        <c:crossBetween val="midCat"/>
      </c:valAx>
      <c:valAx>
        <c:axId val="215552648"/>
        <c:scaling>
          <c:orientation val="maxMin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21555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82262221275296"/>
          <c:y val="0.13249319784351793"/>
          <c:w val="0.78062019585944142"/>
          <c:h val="0.8357058184600062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porosity!$C$4:$C$16</c:f>
              <c:numCache>
                <c:formatCode>General</c:formatCode>
                <c:ptCount val="13"/>
                <c:pt idx="0">
                  <c:v>1800</c:v>
                </c:pt>
                <c:pt idx="1">
                  <c:v>1900</c:v>
                </c:pt>
                <c:pt idx="2">
                  <c:v>2000</c:v>
                </c:pt>
                <c:pt idx="3">
                  <c:v>2150</c:v>
                </c:pt>
                <c:pt idx="4">
                  <c:v>2256</c:v>
                </c:pt>
                <c:pt idx="5">
                  <c:v>2340</c:v>
                </c:pt>
                <c:pt idx="6">
                  <c:v>2400</c:v>
                </c:pt>
                <c:pt idx="7">
                  <c:v>2566</c:v>
                </c:pt>
                <c:pt idx="8">
                  <c:v>2696</c:v>
                </c:pt>
                <c:pt idx="9">
                  <c:v>2800</c:v>
                </c:pt>
                <c:pt idx="10">
                  <c:v>3000</c:v>
                </c:pt>
                <c:pt idx="11">
                  <c:v>3166</c:v>
                </c:pt>
                <c:pt idx="12">
                  <c:v>3307</c:v>
                </c:pt>
              </c:numCache>
            </c:numRef>
          </c:xVal>
          <c:yVal>
            <c:numRef>
              <c:f>porosity!$D$4:$D$16</c:f>
              <c:numCache>
                <c:formatCode>General</c:formatCode>
                <c:ptCount val="13"/>
                <c:pt idx="0">
                  <c:v>0.18</c:v>
                </c:pt>
                <c:pt idx="1">
                  <c:v>0.38</c:v>
                </c:pt>
                <c:pt idx="2">
                  <c:v>0.6</c:v>
                </c:pt>
                <c:pt idx="3">
                  <c:v>0.86</c:v>
                </c:pt>
                <c:pt idx="4">
                  <c:v>1.1279999999999999</c:v>
                </c:pt>
                <c:pt idx="5">
                  <c:v>1.4039999999999999</c:v>
                </c:pt>
                <c:pt idx="6">
                  <c:v>1.68</c:v>
                </c:pt>
                <c:pt idx="7">
                  <c:v>2.0528000000000004</c:v>
                </c:pt>
                <c:pt idx="8">
                  <c:v>2.4264000000000001</c:v>
                </c:pt>
                <c:pt idx="9">
                  <c:v>2.8</c:v>
                </c:pt>
                <c:pt idx="10">
                  <c:v>3.3000000000000003</c:v>
                </c:pt>
                <c:pt idx="11">
                  <c:v>3.7991999999999999</c:v>
                </c:pt>
                <c:pt idx="12">
                  <c:v>4.2991000000000001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328-4084-97AB-21B6653D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46952"/>
        <c:axId val="443146560"/>
      </c:scatterChart>
      <c:valAx>
        <c:axId val="4431469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46560"/>
        <c:crosses val="autoZero"/>
        <c:crossBetween val="midCat"/>
      </c:valAx>
      <c:valAx>
        <c:axId val="44314656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4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9</xdr:row>
      <xdr:rowOff>133350</xdr:rowOff>
    </xdr:from>
    <xdr:to>
      <xdr:col>22</xdr:col>
      <xdr:colOff>676275</xdr:colOff>
      <xdr:row>26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52</xdr:row>
      <xdr:rowOff>142875</xdr:rowOff>
    </xdr:from>
    <xdr:to>
      <xdr:col>8</xdr:col>
      <xdr:colOff>314325</xdr:colOff>
      <xdr:row>76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24</xdr:row>
      <xdr:rowOff>152400</xdr:rowOff>
    </xdr:from>
    <xdr:to>
      <xdr:col>15</xdr:col>
      <xdr:colOff>685800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52</xdr:row>
      <xdr:rowOff>133350</xdr:rowOff>
    </xdr:from>
    <xdr:to>
      <xdr:col>14</xdr:col>
      <xdr:colOff>342900</xdr:colOff>
      <xdr:row>75</xdr:row>
      <xdr:rowOff>185738</xdr:rowOff>
    </xdr:to>
    <xdr:graphicFrame macro="">
      <xdr:nvGraphicFramePr>
        <xdr:cNvPr id="8" name="Chart 8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N12" sqref="N12"/>
    </sheetView>
  </sheetViews>
  <sheetFormatPr defaultRowHeight="16.5" x14ac:dyDescent="0.3"/>
  <sheetData>
    <row r="1" spans="1:12" x14ac:dyDescent="0.3">
      <c r="A1" s="1"/>
      <c r="B1" s="1" t="s">
        <v>40</v>
      </c>
      <c r="C1" s="1" t="s">
        <v>41</v>
      </c>
      <c r="D1" s="1" t="s">
        <v>0</v>
      </c>
      <c r="E1" s="1" t="s">
        <v>0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</row>
    <row r="2" spans="1:12" x14ac:dyDescent="0.3">
      <c r="A2" s="61" t="s">
        <v>97</v>
      </c>
      <c r="B2" s="61">
        <v>11401</v>
      </c>
      <c r="C2" s="62">
        <v>32932</v>
      </c>
      <c r="D2" s="63">
        <f>E2</f>
        <v>2550</v>
      </c>
      <c r="E2" s="63">
        <v>2550</v>
      </c>
      <c r="F2" s="63">
        <v>1875</v>
      </c>
      <c r="G2" s="63">
        <v>1594</v>
      </c>
      <c r="H2" s="63">
        <v>1296</v>
      </c>
      <c r="I2" s="63">
        <v>818</v>
      </c>
      <c r="J2" s="63">
        <v>658</v>
      </c>
      <c r="K2" s="63">
        <v>439</v>
      </c>
      <c r="L2" s="62">
        <v>0</v>
      </c>
    </row>
    <row r="3" spans="1:12" x14ac:dyDescent="0.3">
      <c r="A3" s="61" t="s">
        <v>98</v>
      </c>
      <c r="B3" s="61">
        <v>8793</v>
      </c>
      <c r="C3" s="62">
        <v>33021</v>
      </c>
      <c r="D3" s="63">
        <f t="shared" ref="D3:D39" si="0">E3</f>
        <v>3446</v>
      </c>
      <c r="E3" s="63">
        <v>3446</v>
      </c>
      <c r="F3" s="63">
        <v>2700</v>
      </c>
      <c r="G3" s="63">
        <v>2315</v>
      </c>
      <c r="H3" s="63">
        <v>1690</v>
      </c>
      <c r="I3" s="63">
        <v>977</v>
      </c>
      <c r="J3" s="63">
        <v>605</v>
      </c>
      <c r="K3" s="63">
        <v>0</v>
      </c>
      <c r="L3" s="62">
        <v>0</v>
      </c>
    </row>
    <row r="4" spans="1:12" x14ac:dyDescent="0.3">
      <c r="A4" s="61" t="s">
        <v>99</v>
      </c>
      <c r="B4" s="61">
        <v>35520</v>
      </c>
      <c r="C4" s="62">
        <v>23883</v>
      </c>
      <c r="D4" s="63">
        <f t="shared" si="0"/>
        <v>1868</v>
      </c>
      <c r="E4" s="63">
        <v>1868</v>
      </c>
      <c r="F4" s="63">
        <v>1805</v>
      </c>
      <c r="G4" s="63">
        <v>1329</v>
      </c>
      <c r="H4" s="63">
        <v>773</v>
      </c>
      <c r="I4" s="63">
        <v>382</v>
      </c>
      <c r="J4" s="63">
        <v>205</v>
      </c>
      <c r="K4" s="63">
        <v>0</v>
      </c>
      <c r="L4" s="62">
        <v>0</v>
      </c>
    </row>
    <row r="5" spans="1:12" x14ac:dyDescent="0.3">
      <c r="A5" s="61" t="s">
        <v>100</v>
      </c>
      <c r="B5" s="61">
        <v>16500</v>
      </c>
      <c r="C5" s="62">
        <v>10311</v>
      </c>
      <c r="D5" s="63">
        <f t="shared" si="0"/>
        <v>2159</v>
      </c>
      <c r="E5" s="63">
        <v>2159</v>
      </c>
      <c r="F5" s="63">
        <v>1974</v>
      </c>
      <c r="G5" s="63">
        <v>1501</v>
      </c>
      <c r="H5" s="63">
        <v>980</v>
      </c>
      <c r="I5" s="63">
        <v>527</v>
      </c>
      <c r="J5" s="63">
        <v>346</v>
      </c>
      <c r="K5" s="63">
        <v>180</v>
      </c>
      <c r="L5" s="62">
        <v>0</v>
      </c>
    </row>
    <row r="6" spans="1:12" x14ac:dyDescent="0.3">
      <c r="A6" s="61" t="s">
        <v>101</v>
      </c>
      <c r="B6" s="61">
        <v>17870</v>
      </c>
      <c r="C6" s="62">
        <v>10655</v>
      </c>
      <c r="D6" s="63">
        <f t="shared" si="0"/>
        <v>2200</v>
      </c>
      <c r="E6" s="63">
        <v>2200</v>
      </c>
      <c r="F6" s="63">
        <v>1842</v>
      </c>
      <c r="G6" s="63">
        <v>1617</v>
      </c>
      <c r="H6" s="63">
        <v>967</v>
      </c>
      <c r="I6" s="63">
        <v>433</v>
      </c>
      <c r="J6" s="63">
        <v>266</v>
      </c>
      <c r="K6" s="63">
        <v>151</v>
      </c>
      <c r="L6" s="62">
        <v>0</v>
      </c>
    </row>
    <row r="7" spans="1:12" x14ac:dyDescent="0.3">
      <c r="A7" s="61" t="s">
        <v>102</v>
      </c>
      <c r="B7" s="61">
        <v>18953</v>
      </c>
      <c r="C7" s="62">
        <v>10507</v>
      </c>
      <c r="D7" s="63">
        <f t="shared" si="0"/>
        <v>2400</v>
      </c>
      <c r="E7" s="63">
        <v>2400</v>
      </c>
      <c r="F7" s="63">
        <v>1745</v>
      </c>
      <c r="G7" s="63">
        <v>1504</v>
      </c>
      <c r="H7" s="63">
        <v>930</v>
      </c>
      <c r="I7" s="63">
        <v>432</v>
      </c>
      <c r="J7" s="63">
        <v>234</v>
      </c>
      <c r="K7" s="63">
        <v>75</v>
      </c>
      <c r="L7" s="62">
        <v>0</v>
      </c>
    </row>
    <row r="8" spans="1:12" x14ac:dyDescent="0.3">
      <c r="A8" s="61" t="s">
        <v>103</v>
      </c>
      <c r="B8" s="61">
        <v>19898</v>
      </c>
      <c r="C8" s="62">
        <v>12324</v>
      </c>
      <c r="D8" s="63">
        <f t="shared" si="0"/>
        <v>2600</v>
      </c>
      <c r="E8" s="63">
        <v>2600</v>
      </c>
      <c r="F8" s="63">
        <v>1889</v>
      </c>
      <c r="G8" s="63">
        <v>1504</v>
      </c>
      <c r="H8" s="63">
        <v>942</v>
      </c>
      <c r="I8" s="63">
        <v>434</v>
      </c>
      <c r="J8" s="63">
        <v>235</v>
      </c>
      <c r="K8" s="63">
        <v>82</v>
      </c>
      <c r="L8" s="62">
        <v>0</v>
      </c>
    </row>
    <row r="9" spans="1:12" x14ac:dyDescent="0.3">
      <c r="A9" s="61" t="s">
        <v>104</v>
      </c>
      <c r="B9" s="61">
        <v>10615</v>
      </c>
      <c r="C9" s="62">
        <v>27194</v>
      </c>
      <c r="D9" s="63">
        <f t="shared" si="0"/>
        <v>3066</v>
      </c>
      <c r="E9" s="63">
        <v>3066</v>
      </c>
      <c r="F9" s="63">
        <v>2511</v>
      </c>
      <c r="G9" s="63">
        <v>1955</v>
      </c>
      <c r="H9" s="63">
        <v>1549</v>
      </c>
      <c r="I9" s="63">
        <v>851</v>
      </c>
      <c r="J9" s="63">
        <v>682</v>
      </c>
      <c r="K9" s="63">
        <v>460</v>
      </c>
      <c r="L9" s="62">
        <v>0</v>
      </c>
    </row>
    <row r="10" spans="1:12" x14ac:dyDescent="0.3">
      <c r="A10" s="61" t="s">
        <v>105</v>
      </c>
      <c r="B10" s="61">
        <v>18731</v>
      </c>
      <c r="C10" s="62">
        <v>13972</v>
      </c>
      <c r="D10" s="63">
        <f t="shared" si="0"/>
        <v>2889</v>
      </c>
      <c r="E10" s="63">
        <v>2889</v>
      </c>
      <c r="F10" s="63">
        <v>2159</v>
      </c>
      <c r="G10" s="63">
        <v>1579</v>
      </c>
      <c r="H10" s="63">
        <v>823</v>
      </c>
      <c r="I10" s="63">
        <v>552</v>
      </c>
      <c r="J10" s="63">
        <v>0</v>
      </c>
      <c r="K10" s="63">
        <v>0</v>
      </c>
      <c r="L10" s="62">
        <v>0</v>
      </c>
    </row>
    <row r="11" spans="1:12" x14ac:dyDescent="0.3">
      <c r="A11" s="61" t="s">
        <v>106</v>
      </c>
      <c r="B11" s="61">
        <v>34450</v>
      </c>
      <c r="C11" s="62">
        <v>8151</v>
      </c>
      <c r="D11" s="63">
        <f t="shared" si="0"/>
        <v>1027</v>
      </c>
      <c r="E11" s="63">
        <v>1027</v>
      </c>
      <c r="F11" s="63">
        <v>1027</v>
      </c>
      <c r="G11" s="63">
        <v>467</v>
      </c>
      <c r="H11" s="63">
        <v>96</v>
      </c>
      <c r="I11" s="63">
        <v>0</v>
      </c>
      <c r="J11" s="63">
        <v>0</v>
      </c>
      <c r="K11" s="63">
        <v>0</v>
      </c>
      <c r="L11" s="62">
        <v>0</v>
      </c>
    </row>
    <row r="12" spans="1:12" x14ac:dyDescent="0.3">
      <c r="A12" s="61" t="s">
        <v>107</v>
      </c>
      <c r="B12" s="61">
        <v>19552</v>
      </c>
      <c r="C12" s="62">
        <v>28407</v>
      </c>
      <c r="D12" s="63">
        <f t="shared" si="0"/>
        <v>3078</v>
      </c>
      <c r="E12" s="63">
        <v>3078</v>
      </c>
      <c r="F12" s="63">
        <v>2080</v>
      </c>
      <c r="G12" s="63">
        <v>1878</v>
      </c>
      <c r="H12" s="63">
        <v>1422</v>
      </c>
      <c r="I12" s="63">
        <v>648</v>
      </c>
      <c r="J12" s="63">
        <v>440</v>
      </c>
      <c r="K12" s="63">
        <v>290</v>
      </c>
      <c r="L12" s="62">
        <v>0</v>
      </c>
    </row>
    <row r="13" spans="1:12" x14ac:dyDescent="0.3">
      <c r="A13" s="61" t="s">
        <v>108</v>
      </c>
      <c r="B13" s="61">
        <v>14106</v>
      </c>
      <c r="C13" s="62">
        <v>4312</v>
      </c>
      <c r="D13" s="63">
        <f t="shared" si="0"/>
        <v>2334</v>
      </c>
      <c r="E13" s="63">
        <v>2334</v>
      </c>
      <c r="F13" s="63">
        <v>2334</v>
      </c>
      <c r="G13" s="63">
        <v>1961</v>
      </c>
      <c r="H13" s="63">
        <v>1323</v>
      </c>
      <c r="I13" s="63">
        <v>953</v>
      </c>
      <c r="J13" s="63">
        <v>704</v>
      </c>
      <c r="K13" s="63">
        <v>407</v>
      </c>
      <c r="L13" s="62">
        <v>0</v>
      </c>
    </row>
    <row r="14" spans="1:12" x14ac:dyDescent="0.3">
      <c r="A14" s="61" t="s">
        <v>109</v>
      </c>
      <c r="B14" s="61">
        <v>27943</v>
      </c>
      <c r="C14" s="62">
        <v>7743</v>
      </c>
      <c r="D14" s="63">
        <f t="shared" si="0"/>
        <v>1571</v>
      </c>
      <c r="E14" s="63">
        <v>1571</v>
      </c>
      <c r="F14" s="63">
        <v>1571</v>
      </c>
      <c r="G14" s="63">
        <v>1117</v>
      </c>
      <c r="H14" s="63">
        <v>538</v>
      </c>
      <c r="I14" s="63">
        <v>283</v>
      </c>
      <c r="J14" s="63">
        <v>180</v>
      </c>
      <c r="K14" s="63">
        <v>33</v>
      </c>
      <c r="L14" s="62">
        <v>0</v>
      </c>
    </row>
    <row r="15" spans="1:12" x14ac:dyDescent="0.3">
      <c r="A15" s="61" t="s">
        <v>110</v>
      </c>
      <c r="B15" s="61">
        <v>5366</v>
      </c>
      <c r="C15" s="62">
        <v>10653</v>
      </c>
      <c r="D15" s="63">
        <f t="shared" si="0"/>
        <v>2700</v>
      </c>
      <c r="E15" s="63">
        <v>2700</v>
      </c>
      <c r="F15" s="63">
        <v>2700</v>
      </c>
      <c r="G15" s="63">
        <v>2150</v>
      </c>
      <c r="H15" s="63">
        <v>1450</v>
      </c>
      <c r="I15" s="63">
        <v>968</v>
      </c>
      <c r="J15" s="63">
        <v>730</v>
      </c>
      <c r="K15" s="63">
        <v>485</v>
      </c>
      <c r="L15" s="62">
        <v>0</v>
      </c>
    </row>
    <row r="16" spans="1:12" x14ac:dyDescent="0.3">
      <c r="A16" s="61" t="s">
        <v>111</v>
      </c>
      <c r="B16" s="61">
        <v>514</v>
      </c>
      <c r="C16" s="62">
        <v>7833</v>
      </c>
      <c r="D16" s="63">
        <f t="shared" si="0"/>
        <v>286</v>
      </c>
      <c r="E16" s="63">
        <v>286</v>
      </c>
      <c r="F16" s="63">
        <v>286</v>
      </c>
      <c r="G16" s="63">
        <v>286</v>
      </c>
      <c r="H16" s="63">
        <v>226</v>
      </c>
      <c r="I16" s="63">
        <v>155</v>
      </c>
      <c r="J16" s="63">
        <v>102</v>
      </c>
      <c r="K16" s="63">
        <v>0</v>
      </c>
      <c r="L16" s="62">
        <v>0</v>
      </c>
    </row>
    <row r="17" spans="1:12" x14ac:dyDescent="0.3">
      <c r="A17" s="61" t="s">
        <v>112</v>
      </c>
      <c r="B17" s="61">
        <v>22284</v>
      </c>
      <c r="C17" s="62">
        <v>26330</v>
      </c>
      <c r="D17" s="63">
        <f t="shared" si="0"/>
        <v>3400</v>
      </c>
      <c r="E17" s="63">
        <v>3400</v>
      </c>
      <c r="F17" s="63">
        <v>1459</v>
      </c>
      <c r="G17" s="63">
        <v>1384</v>
      </c>
      <c r="H17" s="63">
        <v>733</v>
      </c>
      <c r="I17" s="63">
        <v>395</v>
      </c>
      <c r="J17" s="63">
        <v>154</v>
      </c>
      <c r="K17" s="63">
        <v>13</v>
      </c>
      <c r="L17" s="62">
        <v>0</v>
      </c>
    </row>
    <row r="18" spans="1:12" x14ac:dyDescent="0.3">
      <c r="A18" s="61" t="s">
        <v>113</v>
      </c>
      <c r="B18" s="61">
        <v>20547</v>
      </c>
      <c r="C18" s="62">
        <v>33234</v>
      </c>
      <c r="D18" s="63">
        <f t="shared" si="0"/>
        <v>2956</v>
      </c>
      <c r="E18" s="63">
        <v>2956</v>
      </c>
      <c r="F18" s="63">
        <v>2196</v>
      </c>
      <c r="G18" s="63">
        <v>1904</v>
      </c>
      <c r="H18" s="63">
        <v>1426</v>
      </c>
      <c r="I18" s="63">
        <v>780</v>
      </c>
      <c r="J18" s="63">
        <v>530</v>
      </c>
      <c r="K18" s="63">
        <v>530</v>
      </c>
      <c r="L18" s="62">
        <v>0</v>
      </c>
    </row>
    <row r="19" spans="1:12" x14ac:dyDescent="0.3">
      <c r="A19" s="61" t="s">
        <v>114</v>
      </c>
      <c r="B19" s="61">
        <v>4190</v>
      </c>
      <c r="C19" s="62">
        <v>2981</v>
      </c>
      <c r="D19" s="63">
        <f t="shared" si="0"/>
        <v>1472</v>
      </c>
      <c r="E19" s="63">
        <v>1472</v>
      </c>
      <c r="F19" s="63">
        <v>1300</v>
      </c>
      <c r="G19" s="63">
        <v>1011</v>
      </c>
      <c r="H19" s="63">
        <v>940</v>
      </c>
      <c r="I19" s="63">
        <v>470</v>
      </c>
      <c r="J19" s="63">
        <v>425</v>
      </c>
      <c r="K19" s="63">
        <v>312</v>
      </c>
      <c r="L19" s="62">
        <v>0</v>
      </c>
    </row>
    <row r="20" spans="1:12" x14ac:dyDescent="0.3">
      <c r="A20" s="61" t="s">
        <v>115</v>
      </c>
      <c r="B20" s="61">
        <v>34114</v>
      </c>
      <c r="C20" s="62">
        <v>36297</v>
      </c>
      <c r="D20" s="63">
        <f t="shared" si="0"/>
        <v>2686</v>
      </c>
      <c r="E20" s="63">
        <v>2686</v>
      </c>
      <c r="F20" s="63">
        <v>2076</v>
      </c>
      <c r="G20" s="63">
        <v>1920</v>
      </c>
      <c r="H20" s="63">
        <v>1150</v>
      </c>
      <c r="I20" s="63">
        <v>772</v>
      </c>
      <c r="J20" s="63">
        <v>444</v>
      </c>
      <c r="K20" s="63">
        <v>0</v>
      </c>
      <c r="L20" s="62">
        <v>0</v>
      </c>
    </row>
    <row r="21" spans="1:12" x14ac:dyDescent="0.3">
      <c r="A21" s="61" t="s">
        <v>116</v>
      </c>
      <c r="B21" s="61">
        <v>25135</v>
      </c>
      <c r="C21" s="62">
        <v>15620</v>
      </c>
      <c r="D21" s="63">
        <f t="shared" si="0"/>
        <v>3625</v>
      </c>
      <c r="E21" s="63">
        <v>3625</v>
      </c>
      <c r="F21" s="63">
        <v>2720</v>
      </c>
      <c r="G21" s="63">
        <v>2141</v>
      </c>
      <c r="H21" s="63">
        <v>1237</v>
      </c>
      <c r="I21" s="63">
        <v>753</v>
      </c>
      <c r="J21" s="63">
        <v>557</v>
      </c>
      <c r="K21" s="63">
        <v>369</v>
      </c>
      <c r="L21" s="62">
        <v>0</v>
      </c>
    </row>
    <row r="22" spans="1:12" x14ac:dyDescent="0.3">
      <c r="A22" s="61" t="s">
        <v>117</v>
      </c>
      <c r="B22" s="61">
        <v>13826</v>
      </c>
      <c r="C22" s="62">
        <v>30039</v>
      </c>
      <c r="D22" s="63">
        <f t="shared" si="0"/>
        <v>3058</v>
      </c>
      <c r="E22" s="63">
        <v>3058</v>
      </c>
      <c r="F22" s="63">
        <v>2062</v>
      </c>
      <c r="G22" s="63">
        <v>1772</v>
      </c>
      <c r="H22" s="63">
        <v>1452</v>
      </c>
      <c r="I22" s="63">
        <v>787</v>
      </c>
      <c r="J22" s="63">
        <v>583</v>
      </c>
      <c r="K22" s="63">
        <v>364</v>
      </c>
      <c r="L22" s="62">
        <v>0</v>
      </c>
    </row>
    <row r="23" spans="1:12" x14ac:dyDescent="0.3">
      <c r="A23" s="61" t="s">
        <v>118</v>
      </c>
      <c r="B23" s="61">
        <v>10795</v>
      </c>
      <c r="C23" s="62">
        <v>8076</v>
      </c>
      <c r="D23" s="63">
        <f t="shared" si="0"/>
        <v>2791</v>
      </c>
      <c r="E23" s="63">
        <v>2791</v>
      </c>
      <c r="F23" s="63">
        <v>2519</v>
      </c>
      <c r="G23" s="63">
        <v>1958</v>
      </c>
      <c r="H23" s="63">
        <v>1260</v>
      </c>
      <c r="I23" s="63">
        <v>665</v>
      </c>
      <c r="J23" s="63">
        <v>466</v>
      </c>
      <c r="K23" s="63">
        <v>316</v>
      </c>
      <c r="L23" s="62">
        <v>0</v>
      </c>
    </row>
    <row r="24" spans="1:12" x14ac:dyDescent="0.3">
      <c r="A24" s="61" t="s">
        <v>119</v>
      </c>
      <c r="B24" s="61">
        <v>8216</v>
      </c>
      <c r="C24" s="62">
        <v>347</v>
      </c>
      <c r="D24" s="63">
        <f t="shared" si="0"/>
        <v>2200</v>
      </c>
      <c r="E24" s="63">
        <v>2200</v>
      </c>
      <c r="F24" s="63">
        <v>1245</v>
      </c>
      <c r="G24" s="63">
        <v>1012</v>
      </c>
      <c r="H24" s="63">
        <v>651</v>
      </c>
      <c r="I24" s="63">
        <v>467</v>
      </c>
      <c r="J24" s="63">
        <v>278</v>
      </c>
      <c r="K24" s="63">
        <v>224</v>
      </c>
      <c r="L24" s="62">
        <v>0</v>
      </c>
    </row>
    <row r="25" spans="1:12" x14ac:dyDescent="0.3">
      <c r="A25" s="61" t="s">
        <v>120</v>
      </c>
      <c r="B25" s="61">
        <v>30358</v>
      </c>
      <c r="C25" s="62">
        <v>11094</v>
      </c>
      <c r="D25" s="63">
        <f t="shared" si="0"/>
        <v>1782</v>
      </c>
      <c r="E25" s="63">
        <v>1782</v>
      </c>
      <c r="F25" s="63">
        <v>1453</v>
      </c>
      <c r="G25" s="63">
        <v>1248</v>
      </c>
      <c r="H25" s="63">
        <v>460</v>
      </c>
      <c r="I25" s="63">
        <v>280</v>
      </c>
      <c r="J25" s="63">
        <v>117</v>
      </c>
      <c r="K25" s="63">
        <v>0</v>
      </c>
      <c r="L25" s="62">
        <v>0</v>
      </c>
    </row>
    <row r="26" spans="1:12" x14ac:dyDescent="0.3">
      <c r="A26" s="61" t="s">
        <v>121</v>
      </c>
      <c r="B26" s="61">
        <v>1898</v>
      </c>
      <c r="C26" s="62">
        <v>10118</v>
      </c>
      <c r="D26" s="63">
        <f t="shared" si="0"/>
        <v>934</v>
      </c>
      <c r="E26" s="63">
        <v>934</v>
      </c>
      <c r="F26" s="63">
        <v>934</v>
      </c>
      <c r="G26" s="63">
        <v>753</v>
      </c>
      <c r="H26" s="63">
        <v>667</v>
      </c>
      <c r="I26" s="63">
        <v>574</v>
      </c>
      <c r="J26" s="63">
        <v>443</v>
      </c>
      <c r="K26" s="63">
        <v>207</v>
      </c>
      <c r="L26" s="62">
        <v>0</v>
      </c>
    </row>
    <row r="27" spans="1:12" x14ac:dyDescent="0.3">
      <c r="A27" s="61" t="s">
        <v>122</v>
      </c>
      <c r="B27" s="61">
        <v>3655</v>
      </c>
      <c r="C27" s="62">
        <v>15033</v>
      </c>
      <c r="D27" s="63">
        <f t="shared" si="0"/>
        <v>2083</v>
      </c>
      <c r="E27" s="63">
        <v>2083</v>
      </c>
      <c r="F27" s="63">
        <v>2022</v>
      </c>
      <c r="G27" s="63">
        <v>1618</v>
      </c>
      <c r="H27" s="63">
        <v>1074</v>
      </c>
      <c r="I27" s="63">
        <v>578</v>
      </c>
      <c r="J27" s="63">
        <v>389</v>
      </c>
      <c r="K27" s="63">
        <v>238</v>
      </c>
      <c r="L27" s="62">
        <v>0</v>
      </c>
    </row>
    <row r="28" spans="1:12" x14ac:dyDescent="0.3">
      <c r="A28" s="61" t="s">
        <v>123</v>
      </c>
      <c r="B28" s="61">
        <v>12027</v>
      </c>
      <c r="C28" s="62">
        <v>9237</v>
      </c>
      <c r="D28" s="63">
        <f t="shared" si="0"/>
        <v>2600</v>
      </c>
      <c r="E28" s="63">
        <v>2600</v>
      </c>
      <c r="F28" s="63">
        <v>2242</v>
      </c>
      <c r="G28" s="63">
        <v>1956</v>
      </c>
      <c r="H28" s="63">
        <v>1637</v>
      </c>
      <c r="I28" s="63">
        <v>1076</v>
      </c>
      <c r="J28" s="63">
        <v>778</v>
      </c>
      <c r="K28" s="63">
        <v>479</v>
      </c>
      <c r="L28" s="62">
        <v>0</v>
      </c>
    </row>
    <row r="29" spans="1:12" x14ac:dyDescent="0.3">
      <c r="A29" s="61" t="s">
        <v>124</v>
      </c>
      <c r="B29" s="61">
        <v>11965</v>
      </c>
      <c r="C29" s="62">
        <v>4109</v>
      </c>
      <c r="D29" s="63">
        <f t="shared" si="0"/>
        <v>2975</v>
      </c>
      <c r="E29" s="63">
        <v>2975</v>
      </c>
      <c r="F29" s="63">
        <v>2975</v>
      </c>
      <c r="G29" s="63">
        <v>2253</v>
      </c>
      <c r="H29" s="63">
        <v>1571</v>
      </c>
      <c r="I29" s="63">
        <v>936</v>
      </c>
      <c r="J29" s="63">
        <v>655</v>
      </c>
      <c r="K29" s="63">
        <v>541</v>
      </c>
      <c r="L29" s="62">
        <v>0</v>
      </c>
    </row>
    <row r="30" spans="1:12" x14ac:dyDescent="0.3">
      <c r="A30" s="61" t="s">
        <v>125</v>
      </c>
      <c r="B30" s="61">
        <v>10681</v>
      </c>
      <c r="C30" s="62">
        <v>2283</v>
      </c>
      <c r="D30" s="63">
        <f t="shared" si="0"/>
        <v>2800</v>
      </c>
      <c r="E30" s="63">
        <v>2800</v>
      </c>
      <c r="F30" s="63">
        <v>1743</v>
      </c>
      <c r="G30" s="63">
        <v>1429</v>
      </c>
      <c r="H30" s="63">
        <v>1043</v>
      </c>
      <c r="I30" s="63">
        <v>603</v>
      </c>
      <c r="J30" s="63">
        <v>450</v>
      </c>
      <c r="K30" s="63">
        <v>245</v>
      </c>
      <c r="L30" s="62">
        <v>0</v>
      </c>
    </row>
    <row r="31" spans="1:12" x14ac:dyDescent="0.3">
      <c r="A31" s="61" t="s">
        <v>126</v>
      </c>
      <c r="B31" s="61">
        <v>6201</v>
      </c>
      <c r="C31" s="62">
        <v>1697</v>
      </c>
      <c r="D31" s="63">
        <f t="shared" si="0"/>
        <v>2816</v>
      </c>
      <c r="E31" s="63">
        <v>2816</v>
      </c>
      <c r="F31" s="63">
        <v>2816</v>
      </c>
      <c r="G31" s="63">
        <v>2461</v>
      </c>
      <c r="H31" s="63">
        <v>2046</v>
      </c>
      <c r="I31" s="63">
        <v>1503</v>
      </c>
      <c r="J31" s="63">
        <v>1158</v>
      </c>
      <c r="K31" s="63">
        <v>1025</v>
      </c>
      <c r="L31" s="62">
        <v>0</v>
      </c>
    </row>
    <row r="32" spans="1:12" x14ac:dyDescent="0.3">
      <c r="A32" s="61" t="s">
        <v>127</v>
      </c>
      <c r="B32" s="61">
        <v>7479</v>
      </c>
      <c r="C32" s="62">
        <v>5660</v>
      </c>
      <c r="D32" s="63">
        <f t="shared" si="0"/>
        <v>3000</v>
      </c>
      <c r="E32" s="63">
        <v>3000</v>
      </c>
      <c r="F32" s="63">
        <v>2739</v>
      </c>
      <c r="G32" s="63">
        <v>1957</v>
      </c>
      <c r="H32" s="63">
        <v>1537</v>
      </c>
      <c r="I32" s="63">
        <v>972</v>
      </c>
      <c r="J32" s="63">
        <v>777</v>
      </c>
      <c r="K32" s="63">
        <v>449</v>
      </c>
      <c r="L32" s="62">
        <v>0</v>
      </c>
    </row>
    <row r="33" spans="1:12" x14ac:dyDescent="0.3">
      <c r="A33" s="61" t="s">
        <v>128</v>
      </c>
      <c r="B33" s="61">
        <v>18024</v>
      </c>
      <c r="C33" s="62">
        <v>5832</v>
      </c>
      <c r="D33" s="63">
        <f t="shared" si="0"/>
        <v>2000</v>
      </c>
      <c r="E33" s="63">
        <v>2000</v>
      </c>
      <c r="F33" s="63">
        <v>1922</v>
      </c>
      <c r="G33" s="63">
        <v>1592</v>
      </c>
      <c r="H33" s="63">
        <v>885</v>
      </c>
      <c r="I33" s="63">
        <v>511</v>
      </c>
      <c r="J33" s="63">
        <v>310</v>
      </c>
      <c r="K33" s="63">
        <v>0</v>
      </c>
      <c r="L33" s="62">
        <v>0</v>
      </c>
    </row>
    <row r="34" spans="1:12" x14ac:dyDescent="0.3">
      <c r="A34" s="61" t="s">
        <v>129</v>
      </c>
      <c r="B34" s="61">
        <v>14354</v>
      </c>
      <c r="C34" s="62">
        <v>6760</v>
      </c>
      <c r="D34" s="63">
        <f t="shared" si="0"/>
        <v>2975</v>
      </c>
      <c r="E34" s="63">
        <v>2975</v>
      </c>
      <c r="F34" s="63">
        <v>2975</v>
      </c>
      <c r="G34" s="63">
        <v>2253</v>
      </c>
      <c r="H34" s="63">
        <v>1571</v>
      </c>
      <c r="I34" s="63">
        <v>936</v>
      </c>
      <c r="J34" s="63">
        <v>655</v>
      </c>
      <c r="K34" s="63">
        <v>541</v>
      </c>
      <c r="L34" s="62">
        <v>0</v>
      </c>
    </row>
    <row r="35" spans="1:12" x14ac:dyDescent="0.3">
      <c r="A35" s="61" t="s">
        <v>130</v>
      </c>
      <c r="B35" s="61">
        <v>28661</v>
      </c>
      <c r="C35" s="62">
        <v>29351</v>
      </c>
      <c r="D35" s="63">
        <f t="shared" si="0"/>
        <v>3187</v>
      </c>
      <c r="E35" s="63">
        <v>3187</v>
      </c>
      <c r="F35" s="63">
        <v>2515</v>
      </c>
      <c r="G35" s="63">
        <v>2218</v>
      </c>
      <c r="H35" s="63">
        <v>1760</v>
      </c>
      <c r="I35" s="63">
        <v>952</v>
      </c>
      <c r="J35" s="63">
        <v>654</v>
      </c>
      <c r="K35" s="63">
        <v>460</v>
      </c>
      <c r="L35" s="62">
        <v>0</v>
      </c>
    </row>
    <row r="36" spans="1:12" x14ac:dyDescent="0.3">
      <c r="A36" s="61" t="s">
        <v>131</v>
      </c>
      <c r="B36" s="61">
        <v>14003</v>
      </c>
      <c r="C36" s="62">
        <v>8886</v>
      </c>
      <c r="D36" s="63">
        <f t="shared" si="0"/>
        <v>2356</v>
      </c>
      <c r="E36" s="63">
        <v>2356</v>
      </c>
      <c r="F36" s="63">
        <v>2067</v>
      </c>
      <c r="G36" s="63">
        <v>1663</v>
      </c>
      <c r="H36" s="63">
        <v>1254</v>
      </c>
      <c r="I36" s="63">
        <v>1061</v>
      </c>
      <c r="J36" s="63">
        <v>773</v>
      </c>
      <c r="K36" s="63">
        <v>525</v>
      </c>
      <c r="L36" s="62">
        <v>0</v>
      </c>
    </row>
    <row r="37" spans="1:12" x14ac:dyDescent="0.3">
      <c r="A37" s="61" t="s">
        <v>132</v>
      </c>
      <c r="B37" s="61">
        <v>11854</v>
      </c>
      <c r="C37" s="62">
        <v>6737</v>
      </c>
      <c r="D37" s="63">
        <f t="shared" si="0"/>
        <v>2400</v>
      </c>
      <c r="E37" s="63">
        <v>2400</v>
      </c>
      <c r="F37" s="63">
        <v>2114</v>
      </c>
      <c r="G37" s="63">
        <v>1648</v>
      </c>
      <c r="H37" s="63">
        <v>1210</v>
      </c>
      <c r="I37" s="63">
        <v>863</v>
      </c>
      <c r="J37" s="63">
        <v>626</v>
      </c>
      <c r="K37" s="63">
        <v>527</v>
      </c>
      <c r="L37" s="62">
        <v>0</v>
      </c>
    </row>
    <row r="38" spans="1:12" x14ac:dyDescent="0.3">
      <c r="A38" s="61" t="s">
        <v>133</v>
      </c>
      <c r="B38" s="61">
        <v>14219</v>
      </c>
      <c r="C38" s="62">
        <v>7783</v>
      </c>
      <c r="D38" s="63">
        <f t="shared" si="0"/>
        <v>2000</v>
      </c>
      <c r="E38" s="63">
        <v>2000</v>
      </c>
      <c r="F38" s="63">
        <v>1854</v>
      </c>
      <c r="G38" s="63">
        <v>1482</v>
      </c>
      <c r="H38" s="63">
        <v>927</v>
      </c>
      <c r="I38" s="63">
        <v>624</v>
      </c>
      <c r="J38" s="63">
        <v>381</v>
      </c>
      <c r="K38" s="63">
        <v>228</v>
      </c>
      <c r="L38" s="62">
        <v>0</v>
      </c>
    </row>
    <row r="39" spans="1:12" x14ac:dyDescent="0.3">
      <c r="A39" s="64" t="s">
        <v>134</v>
      </c>
      <c r="B39" s="64">
        <v>13898</v>
      </c>
      <c r="C39" s="65">
        <v>22620</v>
      </c>
      <c r="D39" s="66">
        <f t="shared" si="0"/>
        <v>4584</v>
      </c>
      <c r="E39" s="66">
        <v>4584</v>
      </c>
      <c r="F39" s="66">
        <v>3129</v>
      </c>
      <c r="G39" s="66">
        <v>2457</v>
      </c>
      <c r="H39" s="66">
        <v>1880</v>
      </c>
      <c r="I39" s="66">
        <v>970</v>
      </c>
      <c r="J39" s="66">
        <v>758</v>
      </c>
      <c r="K39" s="66">
        <v>501</v>
      </c>
      <c r="L39" s="65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N1"/>
    </sheetView>
  </sheetViews>
  <sheetFormatPr defaultColWidth="9" defaultRowHeight="16.5" x14ac:dyDescent="0.3"/>
  <cols>
    <col min="1" max="1" width="21.625" style="56" customWidth="1"/>
    <col min="2" max="4" width="9" style="56"/>
    <col min="5" max="5" width="9" style="56" customWidth="1"/>
    <col min="6" max="16384" width="9" style="56"/>
  </cols>
  <sheetData>
    <row r="1" spans="1:14" ht="33" x14ac:dyDescent="0.3">
      <c r="A1" s="1"/>
      <c r="B1" s="1" t="s">
        <v>40</v>
      </c>
      <c r="C1" s="1" t="s">
        <v>41</v>
      </c>
      <c r="D1" s="1" t="s">
        <v>0</v>
      </c>
      <c r="E1" s="1" t="s">
        <v>0</v>
      </c>
      <c r="F1" s="1" t="str">
        <f>Sheet2!Q1</f>
        <v>Top of LKA</v>
      </c>
      <c r="G1" s="1" t="str">
        <f>Sheet2!R1</f>
        <v>Top of LL</v>
      </c>
      <c r="H1" s="1" t="str">
        <f>Sheet2!S1</f>
        <v>Top of UL</v>
      </c>
      <c r="I1" s="1" t="str">
        <f>Sheet2!T1</f>
        <v>Top of S</v>
      </c>
      <c r="J1" s="1" t="str">
        <f>Sheet2!U1</f>
        <v>Top of BR</v>
      </c>
      <c r="K1" s="1" t="str">
        <f>Sheet2!V1</f>
        <v>Top of SA</v>
      </c>
      <c r="L1" s="1" t="str">
        <f>Sheet2!W1</f>
        <v>Top of LPA</v>
      </c>
      <c r="M1" s="1" t="str">
        <f>Sheet2!X1</f>
        <v>Top of MPA</v>
      </c>
      <c r="N1" s="1" t="str">
        <f>Sheet2!Y1</f>
        <v>Top of UPA</v>
      </c>
    </row>
    <row r="2" spans="1:14" x14ac:dyDescent="0.3">
      <c r="A2" s="2" t="s">
        <v>2</v>
      </c>
      <c r="B2" s="3">
        <v>11401</v>
      </c>
      <c r="C2" s="3">
        <v>32932</v>
      </c>
      <c r="D2" s="4">
        <v>2550</v>
      </c>
      <c r="E2" s="4">
        <v>2550</v>
      </c>
      <c r="F2" s="5">
        <f>Sheet2!Q2</f>
        <v>1875</v>
      </c>
      <c r="G2" s="5">
        <f>Sheet2!R2</f>
        <v>1780</v>
      </c>
      <c r="H2" s="5">
        <f>Sheet2!S2</f>
        <v>1594</v>
      </c>
      <c r="I2" s="5">
        <f>Sheet2!T2</f>
        <v>1368</v>
      </c>
      <c r="J2" s="5">
        <f>Sheet2!U2</f>
        <v>1296</v>
      </c>
      <c r="K2" s="56">
        <f>Sheet2!V2</f>
        <v>818</v>
      </c>
      <c r="L2" s="56">
        <f>Sheet2!W2</f>
        <v>658</v>
      </c>
      <c r="M2" s="56">
        <f>Sheet2!X2</f>
        <v>439</v>
      </c>
      <c r="N2" s="56">
        <f>Sheet2!Y2</f>
        <v>0</v>
      </c>
    </row>
    <row r="3" spans="1:14" x14ac:dyDescent="0.3">
      <c r="A3" s="2" t="s">
        <v>3</v>
      </c>
      <c r="B3" s="3">
        <v>8793</v>
      </c>
      <c r="C3" s="3">
        <v>33021</v>
      </c>
      <c r="D3" s="6">
        <v>3446</v>
      </c>
      <c r="E3" s="6">
        <v>3446</v>
      </c>
      <c r="F3" s="5">
        <f>Sheet2!Q3</f>
        <v>2700</v>
      </c>
      <c r="G3" s="5">
        <f>Sheet2!R3</f>
        <v>2505</v>
      </c>
      <c r="H3" s="5">
        <f>Sheet2!S3</f>
        <v>2315</v>
      </c>
      <c r="I3" s="5">
        <f>Sheet2!T3</f>
        <v>1940</v>
      </c>
      <c r="J3" s="5">
        <f>Sheet2!U3</f>
        <v>1690</v>
      </c>
      <c r="K3" s="56">
        <f>Sheet2!V3</f>
        <v>977</v>
      </c>
      <c r="L3" s="56">
        <f>Sheet2!W3</f>
        <v>605</v>
      </c>
      <c r="M3" s="56">
        <f>Sheet2!X3</f>
        <v>0</v>
      </c>
      <c r="N3" s="56">
        <f>Sheet2!Y3</f>
        <v>0</v>
      </c>
    </row>
    <row r="4" spans="1:14" x14ac:dyDescent="0.3">
      <c r="A4" s="2" t="s">
        <v>4</v>
      </c>
      <c r="B4" s="3">
        <v>35520</v>
      </c>
      <c r="C4" s="3">
        <v>23883</v>
      </c>
      <c r="D4" s="6">
        <v>1868</v>
      </c>
      <c r="E4" s="6">
        <v>1868</v>
      </c>
      <c r="F4" s="5">
        <f>Sheet2!Q4</f>
        <v>1805</v>
      </c>
      <c r="G4" s="5">
        <f>Sheet2!R4</f>
        <v>1502</v>
      </c>
      <c r="H4" s="5">
        <f>Sheet2!S4</f>
        <v>1329</v>
      </c>
      <c r="I4" s="5">
        <f>Sheet2!T4</f>
        <v>1030</v>
      </c>
      <c r="J4" s="5">
        <f>Sheet2!U4</f>
        <v>773</v>
      </c>
      <c r="K4" s="56">
        <f>Sheet2!V4</f>
        <v>382</v>
      </c>
      <c r="L4" s="56">
        <f>Sheet2!W4</f>
        <v>205</v>
      </c>
      <c r="M4" s="56">
        <f>Sheet2!X4</f>
        <v>0</v>
      </c>
      <c r="N4" s="56">
        <f>Sheet2!Y4</f>
        <v>0</v>
      </c>
    </row>
    <row r="5" spans="1:14" x14ac:dyDescent="0.3">
      <c r="A5" s="2" t="s">
        <v>5</v>
      </c>
      <c r="B5" s="8">
        <v>16500</v>
      </c>
      <c r="C5" s="8">
        <v>10311</v>
      </c>
      <c r="D5" s="9">
        <v>2159</v>
      </c>
      <c r="E5" s="9">
        <v>2159</v>
      </c>
      <c r="F5" s="5">
        <f>Sheet2!Q5</f>
        <v>1974</v>
      </c>
      <c r="G5" s="5">
        <f>Sheet2!R5</f>
        <v>1774</v>
      </c>
      <c r="H5" s="5">
        <f>Sheet2!S5</f>
        <v>1501</v>
      </c>
      <c r="I5" s="5">
        <f>Sheet2!T5</f>
        <v>1325</v>
      </c>
      <c r="J5" s="5">
        <f>Sheet2!U5</f>
        <v>980</v>
      </c>
      <c r="K5" s="56">
        <f>Sheet2!V5</f>
        <v>527</v>
      </c>
      <c r="L5" s="56">
        <f>Sheet2!W5</f>
        <v>346</v>
      </c>
      <c r="M5" s="56">
        <f>Sheet2!X5</f>
        <v>180</v>
      </c>
      <c r="N5" s="56">
        <f>Sheet2!Y5</f>
        <v>0</v>
      </c>
    </row>
    <row r="6" spans="1:14" x14ac:dyDescent="0.3">
      <c r="A6" s="2" t="s">
        <v>6</v>
      </c>
      <c r="B6" s="8">
        <v>17870</v>
      </c>
      <c r="C6" s="8">
        <v>10655</v>
      </c>
      <c r="D6" s="10">
        <v>2200</v>
      </c>
      <c r="E6" s="10">
        <v>2200</v>
      </c>
      <c r="F6" s="5">
        <f>Sheet2!Q6</f>
        <v>1842</v>
      </c>
      <c r="G6" s="5">
        <f>Sheet2!R6</f>
        <v>1824</v>
      </c>
      <c r="H6" s="5">
        <f>Sheet2!S6</f>
        <v>1617</v>
      </c>
      <c r="I6" s="5">
        <f>Sheet2!T6</f>
        <v>1230</v>
      </c>
      <c r="J6" s="5">
        <f>Sheet2!U6</f>
        <v>967</v>
      </c>
      <c r="K6" s="56">
        <f>Sheet2!V6</f>
        <v>433</v>
      </c>
      <c r="L6" s="56">
        <f>Sheet2!W6</f>
        <v>266</v>
      </c>
      <c r="M6" s="56">
        <f>Sheet2!X6</f>
        <v>151</v>
      </c>
      <c r="N6" s="56">
        <f>Sheet2!Y6</f>
        <v>0</v>
      </c>
    </row>
    <row r="7" spans="1:14" x14ac:dyDescent="0.3">
      <c r="A7" s="2" t="s">
        <v>7</v>
      </c>
      <c r="B7" s="8">
        <v>18953</v>
      </c>
      <c r="C7" s="8">
        <v>10507</v>
      </c>
      <c r="D7" s="10">
        <v>2400</v>
      </c>
      <c r="E7" s="10">
        <v>2400</v>
      </c>
      <c r="F7" s="5">
        <f>Sheet2!Q7</f>
        <v>1745</v>
      </c>
      <c r="G7" s="5">
        <f>Sheet2!R7</f>
        <v>1716</v>
      </c>
      <c r="H7" s="5">
        <f>Sheet2!S7</f>
        <v>1504</v>
      </c>
      <c r="I7" s="5">
        <f>Sheet2!T7</f>
        <v>1240</v>
      </c>
      <c r="J7" s="5">
        <f>Sheet2!U7</f>
        <v>930</v>
      </c>
      <c r="K7" s="56">
        <f>Sheet2!V7</f>
        <v>432</v>
      </c>
      <c r="L7" s="56">
        <f>Sheet2!W7</f>
        <v>234</v>
      </c>
      <c r="M7" s="56">
        <f>Sheet2!X7</f>
        <v>75</v>
      </c>
      <c r="N7" s="56">
        <f>Sheet2!Y7</f>
        <v>0</v>
      </c>
    </row>
    <row r="8" spans="1:14" x14ac:dyDescent="0.3">
      <c r="A8" s="2" t="s">
        <v>8</v>
      </c>
      <c r="B8" s="8">
        <v>19898</v>
      </c>
      <c r="C8" s="8">
        <v>12324</v>
      </c>
      <c r="D8" s="10">
        <v>2600</v>
      </c>
      <c r="E8" s="10">
        <v>2600</v>
      </c>
      <c r="F8" s="5">
        <f>Sheet2!Q8</f>
        <v>1889</v>
      </c>
      <c r="G8" s="5">
        <f>Sheet2!R8</f>
        <v>1717</v>
      </c>
      <c r="H8" s="5">
        <f>Sheet2!S8</f>
        <v>1504</v>
      </c>
      <c r="I8" s="5">
        <f>Sheet2!T8</f>
        <v>1196</v>
      </c>
      <c r="J8" s="5">
        <f>Sheet2!U8</f>
        <v>942</v>
      </c>
      <c r="K8" s="56">
        <f>Sheet2!V8</f>
        <v>434</v>
      </c>
      <c r="L8" s="56">
        <f>Sheet2!W8</f>
        <v>235</v>
      </c>
      <c r="M8" s="56">
        <f>Sheet2!X8</f>
        <v>82</v>
      </c>
      <c r="N8" s="56">
        <f>Sheet2!Y8</f>
        <v>0</v>
      </c>
    </row>
    <row r="9" spans="1:14" x14ac:dyDescent="0.3">
      <c r="A9" s="2" t="s">
        <v>9</v>
      </c>
      <c r="B9" s="3">
        <v>10615</v>
      </c>
      <c r="C9" s="3">
        <v>27194</v>
      </c>
      <c r="D9" s="6">
        <v>3066</v>
      </c>
      <c r="E9" s="6">
        <v>3066</v>
      </c>
      <c r="F9" s="5">
        <f>Sheet2!Q9</f>
        <v>2511</v>
      </c>
      <c r="G9" s="5">
        <f>Sheet2!R9</f>
        <v>2253</v>
      </c>
      <c r="H9" s="5">
        <f>Sheet2!S9</f>
        <v>1955</v>
      </c>
      <c r="I9" s="5">
        <f>Sheet2!T9</f>
        <v>1716</v>
      </c>
      <c r="J9" s="5">
        <f>Sheet2!U9</f>
        <v>1549</v>
      </c>
      <c r="K9" s="56">
        <f>Sheet2!V9</f>
        <v>851</v>
      </c>
      <c r="L9" s="56">
        <f>Sheet2!W9</f>
        <v>682</v>
      </c>
      <c r="M9" s="56">
        <f>Sheet2!X9</f>
        <v>460</v>
      </c>
      <c r="N9" s="56">
        <f>Sheet2!Y9</f>
        <v>0</v>
      </c>
    </row>
    <row r="10" spans="1:14" x14ac:dyDescent="0.3">
      <c r="A10" s="2" t="s">
        <v>10</v>
      </c>
      <c r="B10" s="8">
        <v>18731</v>
      </c>
      <c r="C10" s="8">
        <v>13972</v>
      </c>
      <c r="D10" s="9">
        <v>2889</v>
      </c>
      <c r="E10" s="9">
        <v>2889</v>
      </c>
      <c r="F10" s="5">
        <f>Sheet2!Q10</f>
        <v>2159</v>
      </c>
      <c r="G10" s="5">
        <f>Sheet2!R10</f>
        <v>1930</v>
      </c>
      <c r="H10" s="5">
        <f>Sheet2!S10</f>
        <v>1579</v>
      </c>
      <c r="I10" s="5">
        <f>Sheet2!T10</f>
        <v>1397</v>
      </c>
      <c r="J10" s="5">
        <f>Sheet2!U10</f>
        <v>823</v>
      </c>
      <c r="K10" s="56">
        <f>Sheet2!V10</f>
        <v>552</v>
      </c>
      <c r="L10" s="56">
        <f>Sheet2!W10</f>
        <v>0</v>
      </c>
      <c r="M10" s="56">
        <f>Sheet2!X10</f>
        <v>0</v>
      </c>
      <c r="N10" s="56">
        <f>Sheet2!Y10</f>
        <v>0</v>
      </c>
    </row>
    <row r="11" spans="1:14" x14ac:dyDescent="0.3">
      <c r="A11" s="2" t="s">
        <v>11</v>
      </c>
      <c r="B11" s="8">
        <v>34450</v>
      </c>
      <c r="C11" s="8">
        <v>8151</v>
      </c>
      <c r="D11" s="9">
        <v>1027</v>
      </c>
      <c r="E11" s="9">
        <v>1027</v>
      </c>
      <c r="F11" s="11">
        <f>Sheet2!Q11</f>
        <v>1027</v>
      </c>
      <c r="G11" s="5">
        <f>Sheet2!R11</f>
        <v>871</v>
      </c>
      <c r="H11" s="5">
        <f>Sheet2!S11</f>
        <v>467</v>
      </c>
      <c r="I11" s="5">
        <f>Sheet2!T11</f>
        <v>396</v>
      </c>
      <c r="J11" s="5">
        <f>Sheet2!U11</f>
        <v>96</v>
      </c>
      <c r="K11" s="56">
        <f>Sheet2!V11</f>
        <v>0</v>
      </c>
      <c r="L11" s="56">
        <f>Sheet2!W11</f>
        <v>0</v>
      </c>
      <c r="M11" s="56">
        <f>Sheet2!X11</f>
        <v>0</v>
      </c>
      <c r="N11" s="56">
        <f>Sheet2!Y11</f>
        <v>0</v>
      </c>
    </row>
    <row r="12" spans="1:14" x14ac:dyDescent="0.3">
      <c r="A12" s="2" t="s">
        <v>12</v>
      </c>
      <c r="B12" s="3">
        <v>19552</v>
      </c>
      <c r="C12" s="3">
        <v>28407</v>
      </c>
      <c r="D12" s="6">
        <v>3078</v>
      </c>
      <c r="E12" s="6">
        <v>3078</v>
      </c>
      <c r="F12" s="5">
        <f>Sheet2!Q12</f>
        <v>2080</v>
      </c>
      <c r="G12" s="5">
        <f>Sheet2!R12</f>
        <v>2053</v>
      </c>
      <c r="H12" s="5">
        <f>Sheet2!S12</f>
        <v>1878</v>
      </c>
      <c r="I12" s="5">
        <f>Sheet2!T12</f>
        <v>1514</v>
      </c>
      <c r="J12" s="5">
        <f>Sheet2!U12</f>
        <v>1422</v>
      </c>
      <c r="K12" s="56">
        <f>Sheet2!V12</f>
        <v>648</v>
      </c>
      <c r="L12" s="56">
        <f>Sheet2!W12</f>
        <v>440</v>
      </c>
      <c r="M12" s="56">
        <f>Sheet2!X12</f>
        <v>290</v>
      </c>
      <c r="N12" s="56">
        <f>Sheet2!Y12</f>
        <v>0</v>
      </c>
    </row>
    <row r="13" spans="1:14" x14ac:dyDescent="0.3">
      <c r="A13" s="2" t="s">
        <v>13</v>
      </c>
      <c r="B13" s="8">
        <v>14106</v>
      </c>
      <c r="C13" s="8">
        <v>4312</v>
      </c>
      <c r="D13" s="9">
        <v>2334</v>
      </c>
      <c r="E13" s="9">
        <v>2334</v>
      </c>
      <c r="F13" s="5">
        <f>Sheet2!Q13</f>
        <v>2334</v>
      </c>
      <c r="G13" s="5">
        <f>Sheet2!R13</f>
        <v>2265</v>
      </c>
      <c r="H13" s="5">
        <f>Sheet2!S13</f>
        <v>1961</v>
      </c>
      <c r="I13" s="5">
        <f>Sheet2!T13</f>
        <v>1735</v>
      </c>
      <c r="J13" s="5">
        <f>Sheet2!U13</f>
        <v>1323</v>
      </c>
      <c r="K13" s="56">
        <f>Sheet2!V13</f>
        <v>953</v>
      </c>
      <c r="L13" s="56">
        <f>Sheet2!W13</f>
        <v>704</v>
      </c>
      <c r="M13" s="56">
        <f>Sheet2!X13</f>
        <v>407</v>
      </c>
      <c r="N13" s="56">
        <f>Sheet2!Y13</f>
        <v>0</v>
      </c>
    </row>
    <row r="14" spans="1:14" x14ac:dyDescent="0.3">
      <c r="A14" s="2" t="s">
        <v>14</v>
      </c>
      <c r="B14" s="8">
        <v>27943</v>
      </c>
      <c r="C14" s="8">
        <v>7743</v>
      </c>
      <c r="D14" s="9">
        <v>1571</v>
      </c>
      <c r="E14" s="9">
        <v>1571</v>
      </c>
      <c r="F14" s="5">
        <f>Sheet2!Q14</f>
        <v>1571</v>
      </c>
      <c r="G14" s="5">
        <f>Sheet2!R14</f>
        <v>1480</v>
      </c>
      <c r="H14" s="5">
        <f>Sheet2!S14</f>
        <v>1117</v>
      </c>
      <c r="I14" s="5">
        <f>Sheet2!T14</f>
        <v>948</v>
      </c>
      <c r="J14" s="5">
        <f>Sheet2!U14</f>
        <v>538</v>
      </c>
      <c r="K14" s="56">
        <f>Sheet2!V14</f>
        <v>283</v>
      </c>
      <c r="L14" s="56">
        <f>Sheet2!W14</f>
        <v>180</v>
      </c>
      <c r="M14" s="56">
        <f>Sheet2!X14</f>
        <v>33</v>
      </c>
      <c r="N14" s="56">
        <f>Sheet2!Y14</f>
        <v>0</v>
      </c>
    </row>
    <row r="15" spans="1:14" x14ac:dyDescent="0.3">
      <c r="A15" s="2" t="s">
        <v>15</v>
      </c>
      <c r="B15" s="8">
        <v>5366</v>
      </c>
      <c r="C15" s="8">
        <v>10653</v>
      </c>
      <c r="D15" s="9">
        <v>2700</v>
      </c>
      <c r="E15" s="9">
        <v>2700</v>
      </c>
      <c r="F15" s="5">
        <f>Sheet2!Q15</f>
        <v>2700</v>
      </c>
      <c r="G15" s="5">
        <f>Sheet2!R15</f>
        <v>2487</v>
      </c>
      <c r="H15" s="5">
        <f>Sheet2!S15</f>
        <v>2150</v>
      </c>
      <c r="I15" s="5">
        <f>Sheet2!T15</f>
        <v>1950</v>
      </c>
      <c r="J15" s="5">
        <f>Sheet2!U15</f>
        <v>1450</v>
      </c>
      <c r="K15" s="56">
        <f>Sheet2!V15</f>
        <v>968</v>
      </c>
      <c r="L15" s="56">
        <f>Sheet2!W15</f>
        <v>730</v>
      </c>
      <c r="M15" s="56">
        <f>Sheet2!X15</f>
        <v>485</v>
      </c>
      <c r="N15" s="56">
        <f>Sheet2!Y15</f>
        <v>0</v>
      </c>
    </row>
    <row r="16" spans="1:14" x14ac:dyDescent="0.3">
      <c r="A16" s="2" t="s">
        <v>16</v>
      </c>
      <c r="B16" s="8">
        <v>514</v>
      </c>
      <c r="C16" s="8">
        <v>7833</v>
      </c>
      <c r="D16" s="9">
        <v>286</v>
      </c>
      <c r="E16" s="9">
        <v>286</v>
      </c>
      <c r="F16" s="5">
        <f>Sheet2!Q16</f>
        <v>286</v>
      </c>
      <c r="G16" s="5">
        <f>Sheet2!R16</f>
        <v>286</v>
      </c>
      <c r="H16" s="5">
        <f>Sheet2!S16</f>
        <v>286</v>
      </c>
      <c r="I16" s="5">
        <f>Sheet2!T16</f>
        <v>234</v>
      </c>
      <c r="J16" s="5">
        <f>Sheet2!U16</f>
        <v>226</v>
      </c>
      <c r="K16" s="56">
        <f>Sheet2!V16</f>
        <v>155</v>
      </c>
      <c r="L16" s="56">
        <f>Sheet2!W16</f>
        <v>102</v>
      </c>
      <c r="M16" s="56">
        <f>Sheet2!X16</f>
        <v>0</v>
      </c>
      <c r="N16" s="56">
        <f>Sheet2!Y16</f>
        <v>0</v>
      </c>
    </row>
    <row r="17" spans="1:14" x14ac:dyDescent="0.3">
      <c r="A17" s="2" t="s">
        <v>17</v>
      </c>
      <c r="B17" s="3">
        <v>22284</v>
      </c>
      <c r="C17" s="3">
        <v>26330</v>
      </c>
      <c r="D17" s="10">
        <v>3400</v>
      </c>
      <c r="E17" s="10">
        <v>3400</v>
      </c>
      <c r="F17" s="5">
        <f>Sheet2!Q17</f>
        <v>1459</v>
      </c>
      <c r="G17" s="5">
        <f>Sheet2!R17</f>
        <v>1459</v>
      </c>
      <c r="H17" s="5">
        <f>Sheet2!S17</f>
        <v>1384</v>
      </c>
      <c r="I17" s="5">
        <f>Sheet2!T17</f>
        <v>1113</v>
      </c>
      <c r="J17" s="5">
        <f>Sheet2!U17</f>
        <v>733</v>
      </c>
      <c r="K17" s="56">
        <f>Sheet2!V17</f>
        <v>395</v>
      </c>
      <c r="L17" s="56">
        <f>Sheet2!W17</f>
        <v>154</v>
      </c>
      <c r="M17" s="56">
        <f>Sheet2!X17</f>
        <v>13</v>
      </c>
      <c r="N17" s="56">
        <f>Sheet2!Y17</f>
        <v>0</v>
      </c>
    </row>
    <row r="18" spans="1:14" x14ac:dyDescent="0.3">
      <c r="A18" s="2" t="s">
        <v>18</v>
      </c>
      <c r="B18" s="3">
        <v>20547</v>
      </c>
      <c r="C18" s="3">
        <v>33234</v>
      </c>
      <c r="D18" s="6">
        <v>2956</v>
      </c>
      <c r="E18" s="6">
        <v>2956</v>
      </c>
      <c r="F18" s="5">
        <f>Sheet2!Q18</f>
        <v>2196</v>
      </c>
      <c r="G18" s="5">
        <f>Sheet2!R18</f>
        <v>2080</v>
      </c>
      <c r="H18" s="5">
        <f>Sheet2!S18</f>
        <v>1904</v>
      </c>
      <c r="I18" s="5">
        <f>Sheet2!T18</f>
        <v>1600</v>
      </c>
      <c r="J18" s="5">
        <f>Sheet2!U18</f>
        <v>1426</v>
      </c>
      <c r="K18" s="56">
        <f>Sheet2!V18</f>
        <v>780</v>
      </c>
      <c r="L18" s="56">
        <f>Sheet2!W18</f>
        <v>530</v>
      </c>
      <c r="M18" s="56">
        <f>Sheet2!X18</f>
        <v>530</v>
      </c>
      <c r="N18" s="56">
        <f>Sheet2!Y18</f>
        <v>0</v>
      </c>
    </row>
    <row r="19" spans="1:14" x14ac:dyDescent="0.3">
      <c r="A19" s="2" t="s">
        <v>19</v>
      </c>
      <c r="B19" s="8">
        <v>4190</v>
      </c>
      <c r="C19" s="8">
        <v>2981</v>
      </c>
      <c r="D19" s="9">
        <v>1472</v>
      </c>
      <c r="E19" s="9">
        <v>1472</v>
      </c>
      <c r="F19" s="5">
        <f>Sheet2!Q19</f>
        <v>1300</v>
      </c>
      <c r="G19" s="5">
        <f>Sheet2!R19</f>
        <v>1260</v>
      </c>
      <c r="H19" s="5">
        <f>Sheet2!S19</f>
        <v>1011</v>
      </c>
      <c r="I19" s="5">
        <f>Sheet2!T19</f>
        <v>979</v>
      </c>
      <c r="J19" s="5">
        <f>Sheet2!U19</f>
        <v>940</v>
      </c>
      <c r="K19" s="56">
        <f>Sheet2!V19</f>
        <v>470</v>
      </c>
      <c r="L19" s="56">
        <f>Sheet2!W19</f>
        <v>425</v>
      </c>
      <c r="M19" s="56">
        <f>Sheet2!X19</f>
        <v>312</v>
      </c>
      <c r="N19" s="56">
        <f>Sheet2!Y19</f>
        <v>0</v>
      </c>
    </row>
    <row r="20" spans="1:14" x14ac:dyDescent="0.3">
      <c r="A20" s="2" t="s">
        <v>20</v>
      </c>
      <c r="B20" s="3">
        <v>34114</v>
      </c>
      <c r="C20" s="3">
        <v>36297</v>
      </c>
      <c r="D20" s="6">
        <v>2686</v>
      </c>
      <c r="E20" s="6">
        <v>2686</v>
      </c>
      <c r="F20" s="5">
        <f>Sheet2!Q20</f>
        <v>2076</v>
      </c>
      <c r="G20" s="5">
        <f>Sheet2!R20</f>
        <v>2076</v>
      </c>
      <c r="H20" s="5">
        <f>Sheet2!S20</f>
        <v>1920</v>
      </c>
      <c r="I20" s="5">
        <f>Sheet2!T20</f>
        <v>1477</v>
      </c>
      <c r="J20" s="5">
        <f>Sheet2!U20</f>
        <v>1150</v>
      </c>
      <c r="K20" s="56">
        <f>Sheet2!V20</f>
        <v>772</v>
      </c>
      <c r="L20" s="56">
        <f>Sheet2!W20</f>
        <v>444</v>
      </c>
      <c r="M20" s="56">
        <f>Sheet2!X20</f>
        <v>0</v>
      </c>
      <c r="N20" s="56">
        <f>Sheet2!Y20</f>
        <v>0</v>
      </c>
    </row>
    <row r="21" spans="1:14" x14ac:dyDescent="0.3">
      <c r="A21" s="2" t="s">
        <v>21</v>
      </c>
      <c r="B21" s="8">
        <v>25135</v>
      </c>
      <c r="C21" s="8">
        <v>15620</v>
      </c>
      <c r="D21" s="9">
        <v>3625</v>
      </c>
      <c r="E21" s="9">
        <v>3625</v>
      </c>
      <c r="F21" s="5">
        <f>Sheet2!Q21</f>
        <v>2720</v>
      </c>
      <c r="G21" s="5">
        <f>Sheet2!R21</f>
        <v>2451</v>
      </c>
      <c r="H21" s="5">
        <f>Sheet2!S21</f>
        <v>2141</v>
      </c>
      <c r="I21" s="5">
        <f>Sheet2!T21</f>
        <v>1935</v>
      </c>
      <c r="J21" s="5">
        <f>Sheet2!U21</f>
        <v>1237</v>
      </c>
      <c r="K21" s="56">
        <f>Sheet2!V21</f>
        <v>753</v>
      </c>
      <c r="L21" s="56">
        <f>Sheet2!W21</f>
        <v>557</v>
      </c>
      <c r="M21" s="56">
        <f>Sheet2!X21</f>
        <v>369</v>
      </c>
      <c r="N21" s="56">
        <f>Sheet2!Y21</f>
        <v>0</v>
      </c>
    </row>
    <row r="22" spans="1:14" x14ac:dyDescent="0.3">
      <c r="A22" s="2" t="s">
        <v>22</v>
      </c>
      <c r="B22" s="3">
        <v>13826</v>
      </c>
      <c r="C22" s="3">
        <v>30039</v>
      </c>
      <c r="D22" s="6">
        <v>3058</v>
      </c>
      <c r="E22" s="6">
        <v>3058</v>
      </c>
      <c r="F22" s="5">
        <f>Sheet2!Q22</f>
        <v>2062</v>
      </c>
      <c r="G22" s="5">
        <f>Sheet2!R22</f>
        <v>1987</v>
      </c>
      <c r="H22" s="5">
        <f>Sheet2!S22</f>
        <v>1772</v>
      </c>
      <c r="I22" s="5">
        <f>Sheet2!T22</f>
        <v>1536</v>
      </c>
      <c r="J22" s="5">
        <f>Sheet2!U22</f>
        <v>1452</v>
      </c>
      <c r="K22" s="56">
        <f>Sheet2!V22</f>
        <v>787</v>
      </c>
      <c r="L22" s="56">
        <f>Sheet2!W22</f>
        <v>583</v>
      </c>
      <c r="M22" s="56">
        <f>Sheet2!X22</f>
        <v>364</v>
      </c>
      <c r="N22" s="56">
        <f>Sheet2!Y22</f>
        <v>0</v>
      </c>
    </row>
    <row r="23" spans="1:14" x14ac:dyDescent="0.3">
      <c r="A23" s="2" t="s">
        <v>23</v>
      </c>
      <c r="B23" s="8">
        <v>10795</v>
      </c>
      <c r="C23" s="8">
        <v>8076</v>
      </c>
      <c r="D23" s="9">
        <v>2791</v>
      </c>
      <c r="E23" s="9">
        <v>2791</v>
      </c>
      <c r="F23" s="5">
        <f>Sheet2!Q23</f>
        <v>2519</v>
      </c>
      <c r="G23" s="5">
        <f>Sheet2!R23</f>
        <v>2204</v>
      </c>
      <c r="H23" s="5">
        <f>Sheet2!S23</f>
        <v>1958</v>
      </c>
      <c r="I23" s="5">
        <f>Sheet2!T23</f>
        <v>1634</v>
      </c>
      <c r="J23" s="5">
        <f>Sheet2!U23</f>
        <v>1260</v>
      </c>
      <c r="K23" s="56">
        <f>Sheet2!V23</f>
        <v>665</v>
      </c>
      <c r="L23" s="56">
        <f>Sheet2!W23</f>
        <v>466</v>
      </c>
      <c r="M23" s="56">
        <f>Sheet2!X23</f>
        <v>316</v>
      </c>
      <c r="N23" s="56">
        <f>Sheet2!Y23</f>
        <v>0</v>
      </c>
    </row>
    <row r="24" spans="1:14" x14ac:dyDescent="0.3">
      <c r="A24" s="2" t="s">
        <v>24</v>
      </c>
      <c r="B24" s="8">
        <v>8216</v>
      </c>
      <c r="C24" s="8">
        <v>347</v>
      </c>
      <c r="D24" s="10">
        <v>2200</v>
      </c>
      <c r="E24" s="10">
        <v>2200</v>
      </c>
      <c r="F24" s="5">
        <f>Sheet2!Q24</f>
        <v>1245</v>
      </c>
      <c r="G24" s="5">
        <f>Sheet2!R24</f>
        <v>1153</v>
      </c>
      <c r="H24" s="5">
        <f>Sheet2!S24</f>
        <v>1012</v>
      </c>
      <c r="I24" s="5">
        <f>Sheet2!T24</f>
        <v>909</v>
      </c>
      <c r="J24" s="5">
        <f>Sheet2!U24</f>
        <v>651</v>
      </c>
      <c r="K24" s="56">
        <f>Sheet2!V24</f>
        <v>467</v>
      </c>
      <c r="L24" s="56">
        <f>Sheet2!W24</f>
        <v>278</v>
      </c>
      <c r="M24" s="56">
        <f>Sheet2!X24</f>
        <v>224</v>
      </c>
      <c r="N24" s="56">
        <f>Sheet2!Y24</f>
        <v>0</v>
      </c>
    </row>
    <row r="25" spans="1:14" x14ac:dyDescent="0.3">
      <c r="A25" s="2" t="s">
        <v>25</v>
      </c>
      <c r="B25" s="8">
        <v>30358</v>
      </c>
      <c r="C25" s="8">
        <v>11094</v>
      </c>
      <c r="D25" s="9">
        <v>1782</v>
      </c>
      <c r="E25" s="9">
        <v>1782</v>
      </c>
      <c r="F25" s="5">
        <f>Sheet2!Q25</f>
        <v>1453</v>
      </c>
      <c r="G25" s="5">
        <f>Sheet2!R25</f>
        <v>1365</v>
      </c>
      <c r="H25" s="5">
        <f>Sheet2!S25</f>
        <v>1248</v>
      </c>
      <c r="I25" s="5">
        <f>Sheet2!T25</f>
        <v>1001</v>
      </c>
      <c r="J25" s="5">
        <f>Sheet2!U25</f>
        <v>460</v>
      </c>
      <c r="K25" s="56">
        <f>Sheet2!V25</f>
        <v>280</v>
      </c>
      <c r="L25" s="56">
        <f>Sheet2!W25</f>
        <v>117</v>
      </c>
      <c r="M25" s="56">
        <f>Sheet2!X25</f>
        <v>0</v>
      </c>
      <c r="N25" s="56">
        <f>Sheet2!Y25</f>
        <v>0</v>
      </c>
    </row>
    <row r="26" spans="1:14" x14ac:dyDescent="0.3">
      <c r="A26" s="2" t="s">
        <v>26</v>
      </c>
      <c r="B26" s="8">
        <v>1898</v>
      </c>
      <c r="C26" s="8">
        <v>10118</v>
      </c>
      <c r="D26" s="10">
        <v>934</v>
      </c>
      <c r="E26" s="10">
        <v>934</v>
      </c>
      <c r="F26" s="5">
        <f>Sheet2!Q26</f>
        <v>934</v>
      </c>
      <c r="G26" s="5">
        <f>Sheet2!R26</f>
        <v>840</v>
      </c>
      <c r="H26" s="5">
        <f>Sheet2!S26</f>
        <v>753</v>
      </c>
      <c r="I26" s="5">
        <f>Sheet2!T26</f>
        <v>701</v>
      </c>
      <c r="J26" s="5">
        <f>Sheet2!U26</f>
        <v>667</v>
      </c>
      <c r="K26" s="56">
        <f>Sheet2!V26</f>
        <v>574</v>
      </c>
      <c r="L26" s="56">
        <f>Sheet2!W26</f>
        <v>443</v>
      </c>
      <c r="M26" s="56">
        <f>Sheet2!X26</f>
        <v>207</v>
      </c>
      <c r="N26" s="56">
        <f>Sheet2!Y26</f>
        <v>0</v>
      </c>
    </row>
    <row r="27" spans="1:14" x14ac:dyDescent="0.3">
      <c r="A27" s="2" t="s">
        <v>27</v>
      </c>
      <c r="B27" s="8">
        <v>3655</v>
      </c>
      <c r="C27" s="8">
        <v>15033</v>
      </c>
      <c r="D27" s="9">
        <v>2083</v>
      </c>
      <c r="E27" s="9">
        <v>2083</v>
      </c>
      <c r="F27" s="5">
        <f>Sheet2!Q27</f>
        <v>2022</v>
      </c>
      <c r="G27" s="5">
        <f>Sheet2!R27</f>
        <v>1883</v>
      </c>
      <c r="H27" s="5">
        <f>Sheet2!S27</f>
        <v>1618</v>
      </c>
      <c r="I27" s="5">
        <f>Sheet2!T27</f>
        <v>1437</v>
      </c>
      <c r="J27" s="5">
        <f>Sheet2!U27</f>
        <v>1074</v>
      </c>
      <c r="K27" s="56">
        <f>Sheet2!V27</f>
        <v>578</v>
      </c>
      <c r="L27" s="56">
        <f>Sheet2!W27</f>
        <v>389</v>
      </c>
      <c r="M27" s="56">
        <f>Sheet2!X27</f>
        <v>238</v>
      </c>
      <c r="N27" s="56">
        <f>Sheet2!Y27</f>
        <v>0</v>
      </c>
    </row>
    <row r="28" spans="1:14" x14ac:dyDescent="0.3">
      <c r="A28" s="2" t="s">
        <v>28</v>
      </c>
      <c r="B28" s="8">
        <v>12027</v>
      </c>
      <c r="C28" s="8">
        <v>9237</v>
      </c>
      <c r="D28" s="10">
        <v>2600</v>
      </c>
      <c r="E28" s="10">
        <v>2600</v>
      </c>
      <c r="F28" s="5">
        <f>Sheet2!Q28</f>
        <v>2242</v>
      </c>
      <c r="G28" s="5">
        <f>Sheet2!R28</f>
        <v>2242</v>
      </c>
      <c r="H28" s="5">
        <f>Sheet2!S28</f>
        <v>1956</v>
      </c>
      <c r="I28" s="5">
        <f>Sheet2!T28</f>
        <v>1750</v>
      </c>
      <c r="J28" s="5">
        <f>Sheet2!U28</f>
        <v>1637</v>
      </c>
      <c r="K28" s="56">
        <f>Sheet2!V28</f>
        <v>1076</v>
      </c>
      <c r="L28" s="56">
        <f>Sheet2!W28</f>
        <v>778</v>
      </c>
      <c r="M28" s="56">
        <f>Sheet2!X28</f>
        <v>479</v>
      </c>
      <c r="N28" s="56">
        <f>Sheet2!Y28</f>
        <v>0</v>
      </c>
    </row>
    <row r="29" spans="1:14" x14ac:dyDescent="0.3">
      <c r="A29" s="2" t="s">
        <v>29</v>
      </c>
      <c r="B29" s="8">
        <v>11965</v>
      </c>
      <c r="C29" s="8">
        <v>4109</v>
      </c>
      <c r="D29" s="10">
        <v>2975</v>
      </c>
      <c r="E29" s="10">
        <v>2975</v>
      </c>
      <c r="F29" s="5">
        <f>Sheet2!Q29</f>
        <v>2975</v>
      </c>
      <c r="G29" s="5">
        <f>Sheet2!R29</f>
        <v>2598</v>
      </c>
      <c r="H29" s="5">
        <f>Sheet2!S29</f>
        <v>2253</v>
      </c>
      <c r="I29" s="5">
        <f>Sheet2!T29</f>
        <v>1922</v>
      </c>
      <c r="J29" s="5">
        <f>Sheet2!U29</f>
        <v>1571</v>
      </c>
      <c r="K29" s="56">
        <f>Sheet2!V29</f>
        <v>936</v>
      </c>
      <c r="L29" s="56">
        <f>Sheet2!W29</f>
        <v>655</v>
      </c>
      <c r="M29" s="56">
        <f>Sheet2!X29</f>
        <v>541</v>
      </c>
      <c r="N29" s="56">
        <f>Sheet2!Y29</f>
        <v>0</v>
      </c>
    </row>
    <row r="30" spans="1:14" x14ac:dyDescent="0.3">
      <c r="A30" s="2" t="s">
        <v>30</v>
      </c>
      <c r="B30" s="8">
        <v>10681</v>
      </c>
      <c r="C30" s="8">
        <v>2283</v>
      </c>
      <c r="D30" s="10">
        <v>2800</v>
      </c>
      <c r="E30" s="10">
        <v>2800</v>
      </c>
      <c r="F30" s="5">
        <f>Sheet2!Q30</f>
        <v>1743</v>
      </c>
      <c r="G30" s="5">
        <f>Sheet2!R30</f>
        <v>1536</v>
      </c>
      <c r="H30" s="5">
        <f>Sheet2!S30</f>
        <v>1429</v>
      </c>
      <c r="I30" s="5">
        <f>Sheet2!T30</f>
        <v>1247</v>
      </c>
      <c r="J30" s="5">
        <f>Sheet2!U30</f>
        <v>1043</v>
      </c>
      <c r="K30" s="56">
        <f>Sheet2!V30</f>
        <v>603</v>
      </c>
      <c r="L30" s="56">
        <f>Sheet2!W30</f>
        <v>450</v>
      </c>
      <c r="M30" s="56">
        <f>Sheet2!X30</f>
        <v>245</v>
      </c>
      <c r="N30" s="56">
        <f>Sheet2!Y30</f>
        <v>0</v>
      </c>
    </row>
    <row r="31" spans="1:14" x14ac:dyDescent="0.3">
      <c r="A31" s="2" t="s">
        <v>31</v>
      </c>
      <c r="B31" s="8">
        <v>6201</v>
      </c>
      <c r="C31" s="8">
        <v>1697</v>
      </c>
      <c r="D31" s="10">
        <v>2816</v>
      </c>
      <c r="E31" s="10">
        <v>2816</v>
      </c>
      <c r="F31" s="5">
        <f>Sheet2!Q31</f>
        <v>2816</v>
      </c>
      <c r="G31" s="5">
        <f>Sheet2!R31</f>
        <v>2606</v>
      </c>
      <c r="H31" s="5">
        <f>Sheet2!S31</f>
        <v>2461</v>
      </c>
      <c r="I31" s="5">
        <f>Sheet2!T31</f>
        <v>2284</v>
      </c>
      <c r="J31" s="5">
        <f>Sheet2!U31</f>
        <v>2046</v>
      </c>
      <c r="K31" s="56">
        <f>Sheet2!V31</f>
        <v>1503</v>
      </c>
      <c r="L31" s="56">
        <f>Sheet2!W31</f>
        <v>1158</v>
      </c>
      <c r="M31" s="56">
        <f>Sheet2!X31</f>
        <v>1025</v>
      </c>
      <c r="N31" s="56">
        <f>Sheet2!Y31</f>
        <v>0</v>
      </c>
    </row>
    <row r="32" spans="1:14" x14ac:dyDescent="0.3">
      <c r="A32" s="2" t="s">
        <v>32</v>
      </c>
      <c r="B32" s="8">
        <v>7479</v>
      </c>
      <c r="C32" s="8">
        <v>5660</v>
      </c>
      <c r="D32" s="10">
        <v>3000</v>
      </c>
      <c r="E32" s="10">
        <v>3000</v>
      </c>
      <c r="F32" s="5">
        <f>Sheet2!Q32</f>
        <v>2739</v>
      </c>
      <c r="G32" s="5">
        <f>Sheet2!R32</f>
        <v>2223</v>
      </c>
      <c r="H32" s="5">
        <f>Sheet2!S32</f>
        <v>1957</v>
      </c>
      <c r="I32" s="5">
        <f>Sheet2!T32</f>
        <v>1773</v>
      </c>
      <c r="J32" s="5">
        <f>Sheet2!U32</f>
        <v>1537</v>
      </c>
      <c r="K32" s="56">
        <f>Sheet2!V32</f>
        <v>972</v>
      </c>
      <c r="L32" s="56">
        <f>Sheet2!W32</f>
        <v>777</v>
      </c>
      <c r="M32" s="56">
        <f>Sheet2!X32</f>
        <v>449</v>
      </c>
      <c r="N32" s="56">
        <f>Sheet2!Y32</f>
        <v>0</v>
      </c>
    </row>
    <row r="33" spans="1:14" x14ac:dyDescent="0.3">
      <c r="A33" s="2" t="s">
        <v>33</v>
      </c>
      <c r="B33" s="8">
        <v>18024</v>
      </c>
      <c r="C33" s="8">
        <v>5832</v>
      </c>
      <c r="D33" s="10">
        <v>2000</v>
      </c>
      <c r="E33" s="10">
        <v>2000</v>
      </c>
      <c r="F33" s="5">
        <f>Sheet2!Q33</f>
        <v>1922</v>
      </c>
      <c r="G33" s="5">
        <f>Sheet2!R33</f>
        <v>1691</v>
      </c>
      <c r="H33" s="5">
        <f>Sheet2!S33</f>
        <v>1592</v>
      </c>
      <c r="I33" s="5">
        <f>Sheet2!T33</f>
        <v>1121</v>
      </c>
      <c r="J33" s="5">
        <f>Sheet2!U33</f>
        <v>885</v>
      </c>
      <c r="K33" s="56">
        <f>Sheet2!V33</f>
        <v>511</v>
      </c>
      <c r="L33" s="56">
        <f>Sheet2!W33</f>
        <v>310</v>
      </c>
      <c r="M33" s="56">
        <f>Sheet2!X33</f>
        <v>0</v>
      </c>
      <c r="N33" s="56">
        <f>Sheet2!Y33</f>
        <v>0</v>
      </c>
    </row>
    <row r="34" spans="1:14" x14ac:dyDescent="0.3">
      <c r="A34" s="2" t="s">
        <v>34</v>
      </c>
      <c r="B34" s="8">
        <v>14354</v>
      </c>
      <c r="C34" s="8">
        <v>6760</v>
      </c>
      <c r="D34" s="10">
        <v>2975</v>
      </c>
      <c r="E34" s="10">
        <v>2975</v>
      </c>
      <c r="F34" s="5">
        <f>Sheet2!Q34</f>
        <v>2975</v>
      </c>
      <c r="G34" s="5">
        <f>Sheet2!R34</f>
        <v>2598</v>
      </c>
      <c r="H34" s="5">
        <f>Sheet2!S34</f>
        <v>2253</v>
      </c>
      <c r="I34" s="5">
        <f>Sheet2!T34</f>
        <v>1922</v>
      </c>
      <c r="J34" s="5">
        <f>Sheet2!U34</f>
        <v>1571</v>
      </c>
      <c r="K34" s="56">
        <f>Sheet2!V34</f>
        <v>936</v>
      </c>
      <c r="L34" s="56">
        <f>Sheet2!W34</f>
        <v>655</v>
      </c>
      <c r="M34" s="56">
        <f>Sheet2!X34</f>
        <v>541</v>
      </c>
      <c r="N34" s="56">
        <f>Sheet2!Y34</f>
        <v>0</v>
      </c>
    </row>
    <row r="35" spans="1:14" x14ac:dyDescent="0.3">
      <c r="A35" s="2" t="s">
        <v>35</v>
      </c>
      <c r="B35" s="3">
        <v>28661</v>
      </c>
      <c r="C35" s="3">
        <v>29351</v>
      </c>
      <c r="D35" s="6">
        <v>3187</v>
      </c>
      <c r="E35" s="6">
        <v>3187</v>
      </c>
      <c r="F35" s="5">
        <f>Sheet2!Q35</f>
        <v>2515</v>
      </c>
      <c r="G35" s="5">
        <f>Sheet2!R35</f>
        <v>2416</v>
      </c>
      <c r="H35" s="5">
        <f>Sheet2!S35</f>
        <v>2218</v>
      </c>
      <c r="I35" s="5">
        <f>Sheet2!T35</f>
        <v>1850</v>
      </c>
      <c r="J35" s="5">
        <f>Sheet2!U35</f>
        <v>1760</v>
      </c>
      <c r="K35" s="56">
        <f>Sheet2!V35</f>
        <v>952</v>
      </c>
      <c r="L35" s="56">
        <f>Sheet2!W35</f>
        <v>654</v>
      </c>
      <c r="M35" s="56">
        <f>Sheet2!X35</f>
        <v>460</v>
      </c>
      <c r="N35" s="56">
        <f>Sheet2!Y35</f>
        <v>0</v>
      </c>
    </row>
    <row r="36" spans="1:14" x14ac:dyDescent="0.3">
      <c r="A36" s="2" t="s">
        <v>36</v>
      </c>
      <c r="B36" s="8">
        <v>14003</v>
      </c>
      <c r="C36" s="8">
        <v>8886</v>
      </c>
      <c r="D36" s="9">
        <v>2356</v>
      </c>
      <c r="E36" s="9">
        <v>2356</v>
      </c>
      <c r="F36" s="5">
        <f>Sheet2!Q36</f>
        <v>2067</v>
      </c>
      <c r="G36" s="5">
        <f>Sheet2!R36</f>
        <v>1928</v>
      </c>
      <c r="H36" s="5">
        <f>Sheet2!S36</f>
        <v>1663</v>
      </c>
      <c r="I36" s="5">
        <f>Sheet2!T36</f>
        <v>1482</v>
      </c>
      <c r="J36" s="5">
        <f>Sheet2!U36</f>
        <v>1254</v>
      </c>
      <c r="K36" s="56">
        <f>Sheet2!V36</f>
        <v>1061</v>
      </c>
      <c r="L36" s="56">
        <f>Sheet2!W36</f>
        <v>773</v>
      </c>
      <c r="M36" s="56">
        <f>Sheet2!X36</f>
        <v>525</v>
      </c>
      <c r="N36" s="56">
        <f>Sheet2!Y36</f>
        <v>0</v>
      </c>
    </row>
    <row r="37" spans="1:14" x14ac:dyDescent="0.3">
      <c r="A37" s="2" t="s">
        <v>37</v>
      </c>
      <c r="B37" s="8">
        <v>11854</v>
      </c>
      <c r="C37" s="8">
        <v>6737</v>
      </c>
      <c r="D37" s="10">
        <v>2400</v>
      </c>
      <c r="E37" s="10">
        <v>2400</v>
      </c>
      <c r="F37" s="5">
        <f>Sheet2!Q37</f>
        <v>2114</v>
      </c>
      <c r="G37" s="5">
        <f>Sheet2!R37</f>
        <v>1916</v>
      </c>
      <c r="H37" s="5">
        <f>Sheet2!S37</f>
        <v>1648</v>
      </c>
      <c r="I37" s="5">
        <f>Sheet2!T37</f>
        <v>1444</v>
      </c>
      <c r="J37" s="5">
        <f>Sheet2!U37</f>
        <v>1210</v>
      </c>
      <c r="K37" s="56">
        <f>Sheet2!V37</f>
        <v>863</v>
      </c>
      <c r="L37" s="56">
        <f>Sheet2!W37</f>
        <v>626</v>
      </c>
      <c r="M37" s="56">
        <f>Sheet2!X37</f>
        <v>527</v>
      </c>
      <c r="N37" s="56">
        <f>Sheet2!Y37</f>
        <v>0</v>
      </c>
    </row>
    <row r="38" spans="1:14" x14ac:dyDescent="0.3">
      <c r="A38" s="2" t="s">
        <v>38</v>
      </c>
      <c r="B38" s="8">
        <v>14219</v>
      </c>
      <c r="C38" s="8">
        <v>7783</v>
      </c>
      <c r="D38" s="10">
        <v>2000</v>
      </c>
      <c r="E38" s="10">
        <v>2000</v>
      </c>
      <c r="F38" s="5">
        <f>Sheet2!Q38</f>
        <v>1854</v>
      </c>
      <c r="G38" s="5">
        <f>Sheet2!R38</f>
        <v>1713</v>
      </c>
      <c r="H38" s="5">
        <f>Sheet2!S38</f>
        <v>1482</v>
      </c>
      <c r="I38" s="5">
        <f>Sheet2!T38</f>
        <v>1344</v>
      </c>
      <c r="J38" s="5">
        <f>Sheet2!U38</f>
        <v>927</v>
      </c>
      <c r="K38" s="56">
        <f>Sheet2!V38</f>
        <v>624</v>
      </c>
      <c r="L38" s="56">
        <f>Sheet2!W38</f>
        <v>381</v>
      </c>
      <c r="M38" s="56">
        <f>Sheet2!X38</f>
        <v>228</v>
      </c>
      <c r="N38" s="56">
        <f>Sheet2!Y38</f>
        <v>0</v>
      </c>
    </row>
    <row r="39" spans="1:14" x14ac:dyDescent="0.3">
      <c r="A39" s="2" t="s">
        <v>39</v>
      </c>
      <c r="B39" s="8">
        <v>13898</v>
      </c>
      <c r="C39" s="8">
        <v>22620</v>
      </c>
      <c r="D39" s="9">
        <v>4584</v>
      </c>
      <c r="E39" s="9">
        <v>4584</v>
      </c>
      <c r="F39" s="5">
        <f>Sheet2!Q39</f>
        <v>3129</v>
      </c>
      <c r="G39" s="5">
        <f>Sheet2!R39</f>
        <v>2970</v>
      </c>
      <c r="H39" s="5">
        <f>Sheet2!S39</f>
        <v>2457</v>
      </c>
      <c r="I39" s="5">
        <f>Sheet2!T39</f>
        <v>2194</v>
      </c>
      <c r="J39" s="5">
        <f>Sheet2!U39</f>
        <v>1880</v>
      </c>
      <c r="K39" s="56">
        <f>Sheet2!V39</f>
        <v>970</v>
      </c>
      <c r="L39" s="56">
        <f>Sheet2!W39</f>
        <v>758</v>
      </c>
      <c r="M39" s="56">
        <f>Sheet2!X39</f>
        <v>501</v>
      </c>
      <c r="N39" s="56">
        <f>Sheet2!Y39</f>
        <v>0</v>
      </c>
    </row>
    <row r="40" spans="1:14" x14ac:dyDescent="0.3">
      <c r="A40" s="57"/>
      <c r="B40" s="57"/>
      <c r="C40" s="57"/>
      <c r="D40" s="57"/>
      <c r="E40" s="57"/>
      <c r="F40" s="57"/>
      <c r="G40" s="57"/>
      <c r="H40" s="57"/>
      <c r="I40" s="57"/>
      <c r="J40" s="57"/>
    </row>
  </sheetData>
  <phoneticPr fontId="3" type="noConversion"/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D45" sqref="D45"/>
    </sheetView>
  </sheetViews>
  <sheetFormatPr defaultRowHeight="16.5" x14ac:dyDescent="0.3"/>
  <cols>
    <col min="1" max="1" width="16.875" customWidth="1"/>
    <col min="12" max="12" width="21.625" customWidth="1"/>
  </cols>
  <sheetData>
    <row r="1" spans="1:25" ht="33" x14ac:dyDescent="0.3">
      <c r="A1" s="13"/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4" t="s">
        <v>47</v>
      </c>
      <c r="H1" s="14" t="s">
        <v>48</v>
      </c>
      <c r="I1" s="14" t="s">
        <v>49</v>
      </c>
      <c r="J1" s="14" t="s">
        <v>50</v>
      </c>
      <c r="L1" s="1"/>
      <c r="M1" s="1" t="s">
        <v>0</v>
      </c>
      <c r="N1" s="1" t="s">
        <v>51</v>
      </c>
      <c r="O1" s="1"/>
      <c r="P1" s="1" t="s">
        <v>0</v>
      </c>
      <c r="Q1" s="1" t="s">
        <v>1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</row>
    <row r="2" spans="1:25" x14ac:dyDescent="0.3">
      <c r="A2" s="2" t="s">
        <v>2</v>
      </c>
      <c r="B2" s="7">
        <v>95</v>
      </c>
      <c r="C2" s="7">
        <v>186</v>
      </c>
      <c r="D2" s="7">
        <v>226</v>
      </c>
      <c r="E2" s="7">
        <v>72</v>
      </c>
      <c r="F2" s="7">
        <v>296</v>
      </c>
      <c r="G2" s="7">
        <v>182</v>
      </c>
      <c r="H2" s="7">
        <v>160</v>
      </c>
      <c r="I2" s="7">
        <v>219</v>
      </c>
      <c r="J2" s="7">
        <v>439</v>
      </c>
      <c r="L2" s="2" t="s">
        <v>2</v>
      </c>
      <c r="M2" s="4">
        <f>Sheet1!E2</f>
        <v>2550</v>
      </c>
      <c r="N2">
        <f t="shared" ref="N2:N39" si="0">M2-(SUM(B2:J2))</f>
        <v>675</v>
      </c>
      <c r="P2">
        <f>M2</f>
        <v>2550</v>
      </c>
      <c r="Q2">
        <f>SUM(B2:J2)</f>
        <v>1875</v>
      </c>
      <c r="R2">
        <f>SUM(C2:J2)</f>
        <v>1780</v>
      </c>
      <c r="S2">
        <f>SUM(D2:J2)</f>
        <v>1594</v>
      </c>
      <c r="T2">
        <f>SUM(E2:J2)</f>
        <v>1368</v>
      </c>
      <c r="U2">
        <f>SUM(F2:J2)</f>
        <v>1296</v>
      </c>
      <c r="V2">
        <f>SUM(H2:J2)</f>
        <v>818</v>
      </c>
      <c r="W2">
        <f>SUM(I2:J2)</f>
        <v>658</v>
      </c>
      <c r="X2">
        <f>J2</f>
        <v>439</v>
      </c>
      <c r="Y2">
        <v>0</v>
      </c>
    </row>
    <row r="3" spans="1:25" x14ac:dyDescent="0.3">
      <c r="A3" s="2" t="s">
        <v>3</v>
      </c>
      <c r="B3" s="7">
        <v>195</v>
      </c>
      <c r="C3" s="7">
        <v>190</v>
      </c>
      <c r="D3" s="7">
        <v>375</v>
      </c>
      <c r="E3" s="7">
        <v>250</v>
      </c>
      <c r="F3" s="7">
        <v>435</v>
      </c>
      <c r="G3" s="7">
        <v>278</v>
      </c>
      <c r="H3" s="7">
        <v>372</v>
      </c>
      <c r="I3" s="7">
        <v>605</v>
      </c>
      <c r="J3" s="15">
        <v>0</v>
      </c>
      <c r="L3" s="2" t="s">
        <v>3</v>
      </c>
      <c r="M3" s="6">
        <f>Sheet1!E3</f>
        <v>3446</v>
      </c>
      <c r="N3">
        <f t="shared" si="0"/>
        <v>746</v>
      </c>
      <c r="P3">
        <f t="shared" ref="P3:P39" si="1">M3</f>
        <v>3446</v>
      </c>
      <c r="Q3">
        <f t="shared" ref="Q3:Q39" si="2">SUM(B3:J3)</f>
        <v>2700</v>
      </c>
      <c r="R3">
        <f t="shared" ref="R3:R39" si="3">SUM(C3:J3)</f>
        <v>2505</v>
      </c>
      <c r="S3">
        <f t="shared" ref="S3:S39" si="4">SUM(D3:J3)</f>
        <v>2315</v>
      </c>
      <c r="T3">
        <f t="shared" ref="T3:T39" si="5">SUM(E3:J3)</f>
        <v>1940</v>
      </c>
      <c r="U3">
        <f t="shared" ref="U3:U39" si="6">SUM(F3:J3)</f>
        <v>1690</v>
      </c>
      <c r="V3">
        <f t="shared" ref="V3:V39" si="7">SUM(H3:J3)</f>
        <v>977</v>
      </c>
      <c r="W3">
        <f t="shared" ref="W3:W39" si="8">SUM(I3:J3)</f>
        <v>605</v>
      </c>
      <c r="X3">
        <f t="shared" ref="X3:X39" si="9">J3</f>
        <v>0</v>
      </c>
      <c r="Y3">
        <v>0</v>
      </c>
    </row>
    <row r="4" spans="1:25" x14ac:dyDescent="0.3">
      <c r="A4" s="2" t="s">
        <v>4</v>
      </c>
      <c r="B4" s="7">
        <v>303</v>
      </c>
      <c r="C4" s="7">
        <v>173</v>
      </c>
      <c r="D4" s="7">
        <v>299</v>
      </c>
      <c r="E4" s="7">
        <v>257</v>
      </c>
      <c r="F4" s="7">
        <v>263</v>
      </c>
      <c r="G4" s="7">
        <v>128</v>
      </c>
      <c r="H4" s="7">
        <v>177</v>
      </c>
      <c r="I4" s="7">
        <v>205</v>
      </c>
      <c r="J4" s="15">
        <v>0</v>
      </c>
      <c r="L4" s="2" t="s">
        <v>4</v>
      </c>
      <c r="M4" s="6">
        <f>Sheet1!E4</f>
        <v>1868</v>
      </c>
      <c r="N4">
        <f t="shared" si="0"/>
        <v>63</v>
      </c>
      <c r="P4">
        <f t="shared" si="1"/>
        <v>1868</v>
      </c>
      <c r="Q4">
        <f t="shared" si="2"/>
        <v>1805</v>
      </c>
      <c r="R4">
        <f t="shared" si="3"/>
        <v>1502</v>
      </c>
      <c r="S4">
        <f t="shared" si="4"/>
        <v>1329</v>
      </c>
      <c r="T4">
        <f t="shared" si="5"/>
        <v>1030</v>
      </c>
      <c r="U4">
        <f t="shared" si="6"/>
        <v>773</v>
      </c>
      <c r="V4">
        <f t="shared" si="7"/>
        <v>382</v>
      </c>
      <c r="W4">
        <f t="shared" si="8"/>
        <v>205</v>
      </c>
      <c r="X4">
        <f t="shared" si="9"/>
        <v>0</v>
      </c>
      <c r="Y4">
        <v>0</v>
      </c>
    </row>
    <row r="5" spans="1:25" x14ac:dyDescent="0.3">
      <c r="A5" s="2" t="s">
        <v>5</v>
      </c>
      <c r="B5" s="7">
        <v>200</v>
      </c>
      <c r="C5" s="7">
        <v>273</v>
      </c>
      <c r="D5" s="7">
        <v>176</v>
      </c>
      <c r="E5" s="7">
        <v>345</v>
      </c>
      <c r="F5" s="17">
        <v>453</v>
      </c>
      <c r="G5" s="18"/>
      <c r="H5" s="7">
        <v>181</v>
      </c>
      <c r="I5" s="7">
        <v>166</v>
      </c>
      <c r="J5" s="7">
        <v>180</v>
      </c>
      <c r="L5" s="2" t="s">
        <v>5</v>
      </c>
      <c r="M5" s="9">
        <f>Sheet1!E5</f>
        <v>2159</v>
      </c>
      <c r="N5">
        <f t="shared" si="0"/>
        <v>185</v>
      </c>
      <c r="P5">
        <f t="shared" si="1"/>
        <v>2159</v>
      </c>
      <c r="Q5">
        <f t="shared" si="2"/>
        <v>1974</v>
      </c>
      <c r="R5">
        <f t="shared" si="3"/>
        <v>1774</v>
      </c>
      <c r="S5">
        <f t="shared" si="4"/>
        <v>1501</v>
      </c>
      <c r="T5">
        <f t="shared" si="5"/>
        <v>1325</v>
      </c>
      <c r="U5">
        <f t="shared" si="6"/>
        <v>980</v>
      </c>
      <c r="V5">
        <f t="shared" si="7"/>
        <v>527</v>
      </c>
      <c r="W5">
        <f t="shared" si="8"/>
        <v>346</v>
      </c>
      <c r="X5">
        <f t="shared" si="9"/>
        <v>180</v>
      </c>
      <c r="Y5">
        <v>0</v>
      </c>
    </row>
    <row r="6" spans="1:25" x14ac:dyDescent="0.3">
      <c r="A6" s="2" t="s">
        <v>6</v>
      </c>
      <c r="B6" s="7">
        <v>18</v>
      </c>
      <c r="C6" s="7">
        <v>207</v>
      </c>
      <c r="D6" s="7">
        <v>387</v>
      </c>
      <c r="E6" s="7">
        <v>263</v>
      </c>
      <c r="F6" s="7">
        <v>269</v>
      </c>
      <c r="G6" s="7">
        <v>265</v>
      </c>
      <c r="H6" s="7">
        <v>167</v>
      </c>
      <c r="I6" s="7">
        <v>115</v>
      </c>
      <c r="J6" s="7">
        <v>151</v>
      </c>
      <c r="L6" s="2" t="s">
        <v>6</v>
      </c>
      <c r="M6" s="10">
        <f>Sheet1!E6</f>
        <v>2200</v>
      </c>
      <c r="N6">
        <f t="shared" si="0"/>
        <v>358</v>
      </c>
      <c r="P6">
        <f t="shared" si="1"/>
        <v>2200</v>
      </c>
      <c r="Q6">
        <f t="shared" si="2"/>
        <v>1842</v>
      </c>
      <c r="R6">
        <f t="shared" si="3"/>
        <v>1824</v>
      </c>
      <c r="S6">
        <f t="shared" si="4"/>
        <v>1617</v>
      </c>
      <c r="T6">
        <f t="shared" si="5"/>
        <v>1230</v>
      </c>
      <c r="U6">
        <f t="shared" si="6"/>
        <v>967</v>
      </c>
      <c r="V6">
        <f t="shared" si="7"/>
        <v>433</v>
      </c>
      <c r="W6">
        <f t="shared" si="8"/>
        <v>266</v>
      </c>
      <c r="X6">
        <f t="shared" si="9"/>
        <v>151</v>
      </c>
      <c r="Y6">
        <v>0</v>
      </c>
    </row>
    <row r="7" spans="1:25" x14ac:dyDescent="0.3">
      <c r="A7" s="2" t="s">
        <v>7</v>
      </c>
      <c r="B7" s="7">
        <v>29</v>
      </c>
      <c r="C7" s="7">
        <v>212</v>
      </c>
      <c r="D7" s="7">
        <v>264</v>
      </c>
      <c r="E7" s="7">
        <v>310</v>
      </c>
      <c r="F7" s="7">
        <v>216</v>
      </c>
      <c r="G7" s="7">
        <v>282</v>
      </c>
      <c r="H7" s="7">
        <v>198</v>
      </c>
      <c r="I7" s="7">
        <v>159</v>
      </c>
      <c r="J7" s="7">
        <v>75</v>
      </c>
      <c r="L7" s="2" t="s">
        <v>7</v>
      </c>
      <c r="M7" s="10">
        <f>Sheet1!E7</f>
        <v>2400</v>
      </c>
      <c r="N7">
        <f t="shared" si="0"/>
        <v>655</v>
      </c>
      <c r="P7">
        <f t="shared" si="1"/>
        <v>2400</v>
      </c>
      <c r="Q7">
        <f t="shared" si="2"/>
        <v>1745</v>
      </c>
      <c r="R7">
        <f t="shared" si="3"/>
        <v>1716</v>
      </c>
      <c r="S7">
        <f t="shared" si="4"/>
        <v>1504</v>
      </c>
      <c r="T7">
        <f t="shared" si="5"/>
        <v>1240</v>
      </c>
      <c r="U7">
        <f t="shared" si="6"/>
        <v>930</v>
      </c>
      <c r="V7">
        <f t="shared" si="7"/>
        <v>432</v>
      </c>
      <c r="W7">
        <f t="shared" si="8"/>
        <v>234</v>
      </c>
      <c r="X7">
        <f t="shared" si="9"/>
        <v>75</v>
      </c>
      <c r="Y7">
        <v>0</v>
      </c>
    </row>
    <row r="8" spans="1:25" x14ac:dyDescent="0.3">
      <c r="A8" s="2" t="s">
        <v>8</v>
      </c>
      <c r="B8" s="7">
        <v>172</v>
      </c>
      <c r="C8" s="7">
        <v>213</v>
      </c>
      <c r="D8" s="7">
        <v>308</v>
      </c>
      <c r="E8" s="7">
        <v>254</v>
      </c>
      <c r="F8" s="7">
        <v>237</v>
      </c>
      <c r="G8" s="7">
        <v>271</v>
      </c>
      <c r="H8" s="7">
        <v>199</v>
      </c>
      <c r="I8" s="7">
        <v>153</v>
      </c>
      <c r="J8" s="7">
        <v>82</v>
      </c>
      <c r="L8" s="2" t="s">
        <v>8</v>
      </c>
      <c r="M8" s="10">
        <f>Sheet1!E8</f>
        <v>2600</v>
      </c>
      <c r="N8">
        <f t="shared" si="0"/>
        <v>711</v>
      </c>
      <c r="P8">
        <f t="shared" si="1"/>
        <v>2600</v>
      </c>
      <c r="Q8">
        <f t="shared" si="2"/>
        <v>1889</v>
      </c>
      <c r="R8">
        <f t="shared" si="3"/>
        <v>1717</v>
      </c>
      <c r="S8">
        <f t="shared" si="4"/>
        <v>1504</v>
      </c>
      <c r="T8">
        <f t="shared" si="5"/>
        <v>1196</v>
      </c>
      <c r="U8">
        <f t="shared" si="6"/>
        <v>942</v>
      </c>
      <c r="V8">
        <f t="shared" si="7"/>
        <v>434</v>
      </c>
      <c r="W8">
        <f t="shared" si="8"/>
        <v>235</v>
      </c>
      <c r="X8">
        <f t="shared" si="9"/>
        <v>82</v>
      </c>
      <c r="Y8">
        <v>0</v>
      </c>
    </row>
    <row r="9" spans="1:25" x14ac:dyDescent="0.3">
      <c r="A9" s="2" t="s">
        <v>9</v>
      </c>
      <c r="B9" s="7">
        <v>258</v>
      </c>
      <c r="C9" s="7">
        <v>298</v>
      </c>
      <c r="D9" s="7">
        <v>239</v>
      </c>
      <c r="E9" s="7">
        <v>167</v>
      </c>
      <c r="F9" s="7">
        <v>496</v>
      </c>
      <c r="G9" s="7">
        <v>202</v>
      </c>
      <c r="H9" s="7">
        <v>169</v>
      </c>
      <c r="I9" s="7">
        <v>222</v>
      </c>
      <c r="J9" s="7">
        <v>460</v>
      </c>
      <c r="L9" s="2" t="s">
        <v>9</v>
      </c>
      <c r="M9" s="6">
        <f>Sheet1!E9</f>
        <v>3066</v>
      </c>
      <c r="N9">
        <f t="shared" si="0"/>
        <v>555</v>
      </c>
      <c r="P9">
        <f t="shared" si="1"/>
        <v>3066</v>
      </c>
      <c r="Q9">
        <f t="shared" si="2"/>
        <v>2511</v>
      </c>
      <c r="R9">
        <f t="shared" si="3"/>
        <v>2253</v>
      </c>
      <c r="S9">
        <f t="shared" si="4"/>
        <v>1955</v>
      </c>
      <c r="T9">
        <f t="shared" si="5"/>
        <v>1716</v>
      </c>
      <c r="U9">
        <f t="shared" si="6"/>
        <v>1549</v>
      </c>
      <c r="V9">
        <f t="shared" si="7"/>
        <v>851</v>
      </c>
      <c r="W9">
        <f t="shared" si="8"/>
        <v>682</v>
      </c>
      <c r="X9">
        <f t="shared" si="9"/>
        <v>460</v>
      </c>
      <c r="Y9">
        <v>0</v>
      </c>
    </row>
    <row r="10" spans="1:25" x14ac:dyDescent="0.3">
      <c r="A10" s="2" t="s">
        <v>10</v>
      </c>
      <c r="B10" s="7">
        <v>229</v>
      </c>
      <c r="C10" s="7">
        <v>351</v>
      </c>
      <c r="D10" s="7">
        <v>182</v>
      </c>
      <c r="E10" s="7">
        <v>574</v>
      </c>
      <c r="F10" s="17">
        <v>271</v>
      </c>
      <c r="G10" s="18"/>
      <c r="H10" s="7">
        <v>552</v>
      </c>
      <c r="I10" s="15">
        <v>0</v>
      </c>
      <c r="J10" s="15">
        <v>0</v>
      </c>
      <c r="L10" s="2" t="s">
        <v>10</v>
      </c>
      <c r="M10" s="9">
        <f>Sheet1!E10</f>
        <v>2889</v>
      </c>
      <c r="N10">
        <f t="shared" si="0"/>
        <v>730</v>
      </c>
      <c r="P10">
        <f t="shared" si="1"/>
        <v>2889</v>
      </c>
      <c r="Q10">
        <f t="shared" si="2"/>
        <v>2159</v>
      </c>
      <c r="R10">
        <f t="shared" si="3"/>
        <v>1930</v>
      </c>
      <c r="S10">
        <f t="shared" si="4"/>
        <v>1579</v>
      </c>
      <c r="T10">
        <f t="shared" si="5"/>
        <v>1397</v>
      </c>
      <c r="U10">
        <f t="shared" si="6"/>
        <v>823</v>
      </c>
      <c r="V10">
        <f t="shared" si="7"/>
        <v>552</v>
      </c>
      <c r="W10">
        <f t="shared" si="8"/>
        <v>0</v>
      </c>
      <c r="X10">
        <f t="shared" si="9"/>
        <v>0</v>
      </c>
      <c r="Y10">
        <v>0</v>
      </c>
    </row>
    <row r="11" spans="1:25" x14ac:dyDescent="0.3">
      <c r="A11" s="2" t="s">
        <v>11</v>
      </c>
      <c r="B11" s="7">
        <v>156</v>
      </c>
      <c r="C11" s="7">
        <v>404</v>
      </c>
      <c r="D11" s="7">
        <v>71</v>
      </c>
      <c r="E11" s="7">
        <v>300</v>
      </c>
      <c r="F11" s="7">
        <v>67</v>
      </c>
      <c r="G11" s="7">
        <v>29</v>
      </c>
      <c r="H11" s="15">
        <v>0</v>
      </c>
      <c r="I11" s="15">
        <v>0</v>
      </c>
      <c r="J11" s="15">
        <v>0</v>
      </c>
      <c r="L11" s="2" t="s">
        <v>11</v>
      </c>
      <c r="M11" s="19">
        <f>Sheet1!E11</f>
        <v>1027</v>
      </c>
      <c r="N11" s="20">
        <f t="shared" si="0"/>
        <v>0</v>
      </c>
      <c r="P11">
        <f t="shared" si="1"/>
        <v>1027</v>
      </c>
      <c r="Q11">
        <f t="shared" si="2"/>
        <v>1027</v>
      </c>
      <c r="R11">
        <f t="shared" si="3"/>
        <v>871</v>
      </c>
      <c r="S11">
        <f t="shared" si="4"/>
        <v>467</v>
      </c>
      <c r="T11">
        <f t="shared" si="5"/>
        <v>396</v>
      </c>
      <c r="U11">
        <f t="shared" si="6"/>
        <v>96</v>
      </c>
      <c r="V11">
        <f t="shared" si="7"/>
        <v>0</v>
      </c>
      <c r="W11">
        <f t="shared" si="8"/>
        <v>0</v>
      </c>
      <c r="X11">
        <f t="shared" si="9"/>
        <v>0</v>
      </c>
      <c r="Y11">
        <v>0</v>
      </c>
    </row>
    <row r="12" spans="1:25" x14ac:dyDescent="0.3">
      <c r="A12" s="2" t="s">
        <v>12</v>
      </c>
      <c r="B12" s="7">
        <v>27</v>
      </c>
      <c r="C12" s="7">
        <v>175</v>
      </c>
      <c r="D12" s="7">
        <v>364</v>
      </c>
      <c r="E12" s="7">
        <v>92</v>
      </c>
      <c r="F12" s="7">
        <v>529</v>
      </c>
      <c r="G12" s="7">
        <v>245</v>
      </c>
      <c r="H12" s="7">
        <v>208</v>
      </c>
      <c r="I12" s="7">
        <v>150</v>
      </c>
      <c r="J12" s="7">
        <v>290</v>
      </c>
      <c r="L12" s="2" t="s">
        <v>12</v>
      </c>
      <c r="M12" s="6">
        <f>Sheet1!E12</f>
        <v>3078</v>
      </c>
      <c r="N12">
        <f t="shared" si="0"/>
        <v>998</v>
      </c>
      <c r="P12">
        <f t="shared" si="1"/>
        <v>3078</v>
      </c>
      <c r="Q12">
        <f t="shared" si="2"/>
        <v>2080</v>
      </c>
      <c r="R12">
        <f t="shared" si="3"/>
        <v>2053</v>
      </c>
      <c r="S12">
        <f t="shared" si="4"/>
        <v>1878</v>
      </c>
      <c r="T12">
        <f t="shared" si="5"/>
        <v>1514</v>
      </c>
      <c r="U12">
        <f t="shared" si="6"/>
        <v>1422</v>
      </c>
      <c r="V12">
        <f t="shared" si="7"/>
        <v>648</v>
      </c>
      <c r="W12">
        <f t="shared" si="8"/>
        <v>440</v>
      </c>
      <c r="X12">
        <f t="shared" si="9"/>
        <v>290</v>
      </c>
      <c r="Y12">
        <v>0</v>
      </c>
    </row>
    <row r="13" spans="1:25" x14ac:dyDescent="0.3">
      <c r="A13" s="2" t="s">
        <v>13</v>
      </c>
      <c r="B13" s="7">
        <v>69</v>
      </c>
      <c r="C13" s="7">
        <v>304</v>
      </c>
      <c r="D13" s="7">
        <v>226</v>
      </c>
      <c r="E13" s="7">
        <v>412</v>
      </c>
      <c r="F13" s="17">
        <v>370</v>
      </c>
      <c r="G13" s="18"/>
      <c r="H13" s="7">
        <v>249</v>
      </c>
      <c r="I13" s="7">
        <v>297</v>
      </c>
      <c r="J13" s="7">
        <v>407</v>
      </c>
      <c r="L13" s="2" t="s">
        <v>13</v>
      </c>
      <c r="M13" s="19">
        <f>Sheet1!E13</f>
        <v>2334</v>
      </c>
      <c r="N13" s="20">
        <f t="shared" si="0"/>
        <v>0</v>
      </c>
      <c r="P13">
        <f t="shared" si="1"/>
        <v>2334</v>
      </c>
      <c r="Q13">
        <f t="shared" si="2"/>
        <v>2334</v>
      </c>
      <c r="R13">
        <f t="shared" si="3"/>
        <v>2265</v>
      </c>
      <c r="S13">
        <f t="shared" si="4"/>
        <v>1961</v>
      </c>
      <c r="T13">
        <f t="shared" si="5"/>
        <v>1735</v>
      </c>
      <c r="U13">
        <f t="shared" si="6"/>
        <v>1323</v>
      </c>
      <c r="V13">
        <f t="shared" si="7"/>
        <v>953</v>
      </c>
      <c r="W13">
        <f t="shared" si="8"/>
        <v>704</v>
      </c>
      <c r="X13">
        <f t="shared" si="9"/>
        <v>407</v>
      </c>
      <c r="Y13">
        <v>0</v>
      </c>
    </row>
    <row r="14" spans="1:25" x14ac:dyDescent="0.3">
      <c r="A14" s="2" t="s">
        <v>14</v>
      </c>
      <c r="B14" s="7">
        <v>91</v>
      </c>
      <c r="C14" s="7">
        <v>363</v>
      </c>
      <c r="D14" s="7">
        <v>169</v>
      </c>
      <c r="E14" s="7">
        <v>410</v>
      </c>
      <c r="F14" s="7">
        <v>94</v>
      </c>
      <c r="G14" s="7">
        <v>161</v>
      </c>
      <c r="H14" s="7">
        <v>103</v>
      </c>
      <c r="I14" s="7">
        <v>147</v>
      </c>
      <c r="J14" s="7">
        <v>33</v>
      </c>
      <c r="L14" s="2" t="s">
        <v>14</v>
      </c>
      <c r="M14" s="19">
        <f>Sheet1!E14</f>
        <v>1571</v>
      </c>
      <c r="N14" s="20">
        <f t="shared" si="0"/>
        <v>0</v>
      </c>
      <c r="P14">
        <f t="shared" si="1"/>
        <v>1571</v>
      </c>
      <c r="Q14">
        <f t="shared" si="2"/>
        <v>1571</v>
      </c>
      <c r="R14">
        <f t="shared" si="3"/>
        <v>1480</v>
      </c>
      <c r="S14">
        <f t="shared" si="4"/>
        <v>1117</v>
      </c>
      <c r="T14">
        <f t="shared" si="5"/>
        <v>948</v>
      </c>
      <c r="U14">
        <f t="shared" si="6"/>
        <v>538</v>
      </c>
      <c r="V14">
        <f t="shared" si="7"/>
        <v>283</v>
      </c>
      <c r="W14">
        <f t="shared" si="8"/>
        <v>180</v>
      </c>
      <c r="X14">
        <f t="shared" si="9"/>
        <v>33</v>
      </c>
      <c r="Y14">
        <v>0</v>
      </c>
    </row>
    <row r="15" spans="1:25" x14ac:dyDescent="0.3">
      <c r="A15" s="2" t="s">
        <v>15</v>
      </c>
      <c r="B15" s="7">
        <v>213</v>
      </c>
      <c r="C15" s="7">
        <v>337</v>
      </c>
      <c r="D15" s="7">
        <v>200</v>
      </c>
      <c r="E15" s="7">
        <v>500</v>
      </c>
      <c r="F15" s="17">
        <v>482</v>
      </c>
      <c r="G15" s="18"/>
      <c r="H15" s="7">
        <v>238</v>
      </c>
      <c r="I15" s="7">
        <v>245</v>
      </c>
      <c r="J15" s="7">
        <v>485</v>
      </c>
      <c r="L15" s="2" t="s">
        <v>15</v>
      </c>
      <c r="M15" s="19">
        <f>Sheet1!E15</f>
        <v>2700</v>
      </c>
      <c r="N15" s="20">
        <f t="shared" si="0"/>
        <v>0</v>
      </c>
      <c r="P15">
        <f t="shared" si="1"/>
        <v>2700</v>
      </c>
      <c r="Q15">
        <f t="shared" si="2"/>
        <v>2700</v>
      </c>
      <c r="R15">
        <f t="shared" si="3"/>
        <v>2487</v>
      </c>
      <c r="S15">
        <f t="shared" si="4"/>
        <v>2150</v>
      </c>
      <c r="T15">
        <f t="shared" si="5"/>
        <v>1950</v>
      </c>
      <c r="U15">
        <f t="shared" si="6"/>
        <v>1450</v>
      </c>
      <c r="V15">
        <f t="shared" si="7"/>
        <v>968</v>
      </c>
      <c r="W15">
        <f t="shared" si="8"/>
        <v>730</v>
      </c>
      <c r="X15">
        <f t="shared" si="9"/>
        <v>485</v>
      </c>
      <c r="Y15">
        <v>0</v>
      </c>
    </row>
    <row r="16" spans="1:25" x14ac:dyDescent="0.3">
      <c r="A16" s="2" t="s">
        <v>16</v>
      </c>
      <c r="B16" s="15">
        <v>0</v>
      </c>
      <c r="C16" s="15">
        <v>0</v>
      </c>
      <c r="D16" s="7">
        <v>52</v>
      </c>
      <c r="E16" s="7">
        <v>8</v>
      </c>
      <c r="F16" s="17">
        <v>71</v>
      </c>
      <c r="G16" s="18"/>
      <c r="H16" s="7">
        <v>53</v>
      </c>
      <c r="I16" s="7">
        <v>102</v>
      </c>
      <c r="J16" s="15">
        <v>0</v>
      </c>
      <c r="L16" s="2" t="s">
        <v>16</v>
      </c>
      <c r="M16" s="19">
        <f>Sheet1!E16</f>
        <v>286</v>
      </c>
      <c r="N16" s="20">
        <f t="shared" si="0"/>
        <v>0</v>
      </c>
      <c r="P16">
        <f t="shared" si="1"/>
        <v>286</v>
      </c>
      <c r="Q16">
        <f t="shared" si="2"/>
        <v>286</v>
      </c>
      <c r="R16">
        <f t="shared" si="3"/>
        <v>286</v>
      </c>
      <c r="S16">
        <f t="shared" si="4"/>
        <v>286</v>
      </c>
      <c r="T16">
        <f t="shared" si="5"/>
        <v>234</v>
      </c>
      <c r="U16">
        <f t="shared" si="6"/>
        <v>226</v>
      </c>
      <c r="V16">
        <f t="shared" si="7"/>
        <v>155</v>
      </c>
      <c r="W16">
        <f t="shared" si="8"/>
        <v>102</v>
      </c>
      <c r="X16">
        <f t="shared" si="9"/>
        <v>0</v>
      </c>
      <c r="Y16">
        <v>0</v>
      </c>
    </row>
    <row r="17" spans="1:25" x14ac:dyDescent="0.3">
      <c r="A17" s="2" t="s">
        <v>17</v>
      </c>
      <c r="B17" s="7">
        <v>0</v>
      </c>
      <c r="C17" s="7">
        <v>75</v>
      </c>
      <c r="D17" s="7">
        <v>271</v>
      </c>
      <c r="E17" s="7">
        <v>380</v>
      </c>
      <c r="F17" s="7">
        <v>158</v>
      </c>
      <c r="G17" s="7">
        <v>180</v>
      </c>
      <c r="H17" s="7">
        <v>241</v>
      </c>
      <c r="I17" s="7">
        <v>141</v>
      </c>
      <c r="J17" s="7">
        <v>13</v>
      </c>
      <c r="L17" s="2" t="s">
        <v>17</v>
      </c>
      <c r="M17" s="10">
        <f>Sheet1!E17</f>
        <v>3400</v>
      </c>
      <c r="N17">
        <f t="shared" si="0"/>
        <v>1941</v>
      </c>
      <c r="P17">
        <f t="shared" si="1"/>
        <v>3400</v>
      </c>
      <c r="Q17">
        <f t="shared" si="2"/>
        <v>1459</v>
      </c>
      <c r="R17">
        <f t="shared" si="3"/>
        <v>1459</v>
      </c>
      <c r="S17">
        <f t="shared" si="4"/>
        <v>1384</v>
      </c>
      <c r="T17">
        <f t="shared" si="5"/>
        <v>1113</v>
      </c>
      <c r="U17">
        <f t="shared" si="6"/>
        <v>733</v>
      </c>
      <c r="V17">
        <f t="shared" si="7"/>
        <v>395</v>
      </c>
      <c r="W17">
        <f t="shared" si="8"/>
        <v>154</v>
      </c>
      <c r="X17">
        <f t="shared" si="9"/>
        <v>13</v>
      </c>
      <c r="Y17">
        <v>0</v>
      </c>
    </row>
    <row r="18" spans="1:25" x14ac:dyDescent="0.3">
      <c r="A18" s="2" t="s">
        <v>18</v>
      </c>
      <c r="B18" s="7">
        <v>116</v>
      </c>
      <c r="C18" s="7">
        <v>176</v>
      </c>
      <c r="D18" s="7">
        <v>304</v>
      </c>
      <c r="E18" s="7">
        <v>174</v>
      </c>
      <c r="F18" s="7">
        <v>434</v>
      </c>
      <c r="G18" s="7">
        <v>212</v>
      </c>
      <c r="H18" s="7">
        <v>250</v>
      </c>
      <c r="I18" s="15">
        <v>0</v>
      </c>
      <c r="J18" s="7">
        <v>530</v>
      </c>
      <c r="L18" s="2" t="s">
        <v>18</v>
      </c>
      <c r="M18" s="6">
        <f>Sheet1!E18</f>
        <v>2956</v>
      </c>
      <c r="N18">
        <f t="shared" si="0"/>
        <v>760</v>
      </c>
      <c r="P18">
        <f t="shared" si="1"/>
        <v>2956</v>
      </c>
      <c r="Q18">
        <f t="shared" si="2"/>
        <v>2196</v>
      </c>
      <c r="R18">
        <f t="shared" si="3"/>
        <v>2080</v>
      </c>
      <c r="S18">
        <f t="shared" si="4"/>
        <v>1904</v>
      </c>
      <c r="T18">
        <f t="shared" si="5"/>
        <v>1600</v>
      </c>
      <c r="U18">
        <f t="shared" si="6"/>
        <v>1426</v>
      </c>
      <c r="V18">
        <f t="shared" si="7"/>
        <v>780</v>
      </c>
      <c r="W18">
        <f t="shared" si="8"/>
        <v>530</v>
      </c>
      <c r="X18">
        <f t="shared" si="9"/>
        <v>530</v>
      </c>
      <c r="Y18">
        <v>0</v>
      </c>
    </row>
    <row r="19" spans="1:25" x14ac:dyDescent="0.3">
      <c r="A19" s="2" t="s">
        <v>19</v>
      </c>
      <c r="B19" s="7">
        <v>40</v>
      </c>
      <c r="C19" s="7">
        <v>249</v>
      </c>
      <c r="D19" s="7">
        <v>32</v>
      </c>
      <c r="E19" s="7">
        <v>39</v>
      </c>
      <c r="F19" s="17">
        <v>470</v>
      </c>
      <c r="G19" s="18"/>
      <c r="H19" s="7">
        <v>45</v>
      </c>
      <c r="I19" s="7">
        <v>113</v>
      </c>
      <c r="J19" s="7">
        <v>312</v>
      </c>
      <c r="L19" s="2" t="s">
        <v>19</v>
      </c>
      <c r="M19" s="9">
        <f>Sheet1!E19</f>
        <v>1472</v>
      </c>
      <c r="N19">
        <f t="shared" si="0"/>
        <v>172</v>
      </c>
      <c r="P19">
        <f t="shared" si="1"/>
        <v>1472</v>
      </c>
      <c r="Q19">
        <f t="shared" si="2"/>
        <v>1300</v>
      </c>
      <c r="R19">
        <f t="shared" si="3"/>
        <v>1260</v>
      </c>
      <c r="S19">
        <f t="shared" si="4"/>
        <v>1011</v>
      </c>
      <c r="T19">
        <f t="shared" si="5"/>
        <v>979</v>
      </c>
      <c r="U19">
        <f t="shared" si="6"/>
        <v>940</v>
      </c>
      <c r="V19">
        <f t="shared" si="7"/>
        <v>470</v>
      </c>
      <c r="W19">
        <f t="shared" si="8"/>
        <v>425</v>
      </c>
      <c r="X19">
        <f t="shared" si="9"/>
        <v>312</v>
      </c>
      <c r="Y19">
        <v>0</v>
      </c>
    </row>
    <row r="20" spans="1:25" x14ac:dyDescent="0.3">
      <c r="A20" s="2" t="s">
        <v>20</v>
      </c>
      <c r="B20" s="15">
        <v>0</v>
      </c>
      <c r="C20" s="7">
        <v>156</v>
      </c>
      <c r="D20" s="7">
        <v>443</v>
      </c>
      <c r="E20" s="7">
        <v>327</v>
      </c>
      <c r="F20" s="7">
        <v>172</v>
      </c>
      <c r="G20" s="7">
        <v>206</v>
      </c>
      <c r="H20" s="7">
        <v>328</v>
      </c>
      <c r="I20" s="7">
        <v>444</v>
      </c>
      <c r="J20" s="15">
        <v>0</v>
      </c>
      <c r="L20" s="2" t="s">
        <v>20</v>
      </c>
      <c r="M20" s="6">
        <f>Sheet1!E20</f>
        <v>2686</v>
      </c>
      <c r="N20">
        <f t="shared" si="0"/>
        <v>610</v>
      </c>
      <c r="P20">
        <f t="shared" si="1"/>
        <v>2686</v>
      </c>
      <c r="Q20">
        <f t="shared" si="2"/>
        <v>2076</v>
      </c>
      <c r="R20">
        <f t="shared" si="3"/>
        <v>2076</v>
      </c>
      <c r="S20">
        <f t="shared" si="4"/>
        <v>1920</v>
      </c>
      <c r="T20">
        <f t="shared" si="5"/>
        <v>1477</v>
      </c>
      <c r="U20">
        <f t="shared" si="6"/>
        <v>1150</v>
      </c>
      <c r="V20">
        <f t="shared" si="7"/>
        <v>772</v>
      </c>
      <c r="W20">
        <f t="shared" si="8"/>
        <v>444</v>
      </c>
      <c r="X20">
        <f t="shared" si="9"/>
        <v>0</v>
      </c>
      <c r="Y20">
        <v>0</v>
      </c>
    </row>
    <row r="21" spans="1:25" x14ac:dyDescent="0.3">
      <c r="A21" s="2" t="s">
        <v>21</v>
      </c>
      <c r="B21" s="7">
        <v>269</v>
      </c>
      <c r="C21" s="7">
        <v>310</v>
      </c>
      <c r="D21" s="7">
        <v>206</v>
      </c>
      <c r="E21" s="7">
        <v>698</v>
      </c>
      <c r="F21" s="7">
        <v>262</v>
      </c>
      <c r="G21" s="7">
        <v>222</v>
      </c>
      <c r="H21" s="7">
        <v>196</v>
      </c>
      <c r="I21" s="7">
        <v>188</v>
      </c>
      <c r="J21" s="7">
        <v>369</v>
      </c>
      <c r="L21" s="2" t="s">
        <v>21</v>
      </c>
      <c r="M21" s="9">
        <f>Sheet1!E21</f>
        <v>3625</v>
      </c>
      <c r="N21">
        <f t="shared" si="0"/>
        <v>905</v>
      </c>
      <c r="P21">
        <f t="shared" si="1"/>
        <v>3625</v>
      </c>
      <c r="Q21">
        <f t="shared" si="2"/>
        <v>2720</v>
      </c>
      <c r="R21">
        <f t="shared" si="3"/>
        <v>2451</v>
      </c>
      <c r="S21">
        <f t="shared" si="4"/>
        <v>2141</v>
      </c>
      <c r="T21">
        <f t="shared" si="5"/>
        <v>1935</v>
      </c>
      <c r="U21">
        <f t="shared" si="6"/>
        <v>1237</v>
      </c>
      <c r="V21">
        <f t="shared" si="7"/>
        <v>753</v>
      </c>
      <c r="W21">
        <f t="shared" si="8"/>
        <v>557</v>
      </c>
      <c r="X21">
        <f t="shared" si="9"/>
        <v>369</v>
      </c>
      <c r="Y21">
        <v>0</v>
      </c>
    </row>
    <row r="22" spans="1:25" x14ac:dyDescent="0.3">
      <c r="A22" s="2" t="s">
        <v>22</v>
      </c>
      <c r="B22" s="7">
        <v>75</v>
      </c>
      <c r="C22" s="7">
        <v>215</v>
      </c>
      <c r="D22" s="7">
        <v>236</v>
      </c>
      <c r="E22" s="7">
        <v>84</v>
      </c>
      <c r="F22" s="7">
        <v>465</v>
      </c>
      <c r="G22" s="7">
        <v>200</v>
      </c>
      <c r="H22" s="7">
        <v>204</v>
      </c>
      <c r="I22" s="7">
        <v>219</v>
      </c>
      <c r="J22" s="7">
        <v>364</v>
      </c>
      <c r="L22" s="2" t="s">
        <v>22</v>
      </c>
      <c r="M22" s="6">
        <f>Sheet1!E22</f>
        <v>3058</v>
      </c>
      <c r="N22">
        <f t="shared" si="0"/>
        <v>996</v>
      </c>
      <c r="P22">
        <f t="shared" si="1"/>
        <v>3058</v>
      </c>
      <c r="Q22">
        <f t="shared" si="2"/>
        <v>2062</v>
      </c>
      <c r="R22">
        <f t="shared" si="3"/>
        <v>1987</v>
      </c>
      <c r="S22">
        <f t="shared" si="4"/>
        <v>1772</v>
      </c>
      <c r="T22">
        <f t="shared" si="5"/>
        <v>1536</v>
      </c>
      <c r="U22">
        <f t="shared" si="6"/>
        <v>1452</v>
      </c>
      <c r="V22">
        <f t="shared" si="7"/>
        <v>787</v>
      </c>
      <c r="W22">
        <f t="shared" si="8"/>
        <v>583</v>
      </c>
      <c r="X22">
        <f t="shared" si="9"/>
        <v>364</v>
      </c>
      <c r="Y22">
        <v>0</v>
      </c>
    </row>
    <row r="23" spans="1:25" x14ac:dyDescent="0.3">
      <c r="A23" s="2" t="s">
        <v>23</v>
      </c>
      <c r="B23" s="7">
        <v>315</v>
      </c>
      <c r="C23" s="7">
        <v>246</v>
      </c>
      <c r="D23" s="7">
        <v>324</v>
      </c>
      <c r="E23" s="7">
        <v>374</v>
      </c>
      <c r="F23" s="2">
        <v>595</v>
      </c>
      <c r="G23" s="2"/>
      <c r="H23" s="7">
        <v>199</v>
      </c>
      <c r="I23" s="7">
        <v>150</v>
      </c>
      <c r="J23" s="7">
        <v>316</v>
      </c>
      <c r="L23" s="2" t="s">
        <v>23</v>
      </c>
      <c r="M23" s="9">
        <f>Sheet1!E23</f>
        <v>2791</v>
      </c>
      <c r="N23">
        <f t="shared" si="0"/>
        <v>272</v>
      </c>
      <c r="P23">
        <f t="shared" si="1"/>
        <v>2791</v>
      </c>
      <c r="Q23">
        <f t="shared" si="2"/>
        <v>2519</v>
      </c>
      <c r="R23">
        <f t="shared" si="3"/>
        <v>2204</v>
      </c>
      <c r="S23">
        <f t="shared" si="4"/>
        <v>1958</v>
      </c>
      <c r="T23">
        <f t="shared" si="5"/>
        <v>1634</v>
      </c>
      <c r="U23">
        <f t="shared" si="6"/>
        <v>1260</v>
      </c>
      <c r="V23">
        <f t="shared" si="7"/>
        <v>665</v>
      </c>
      <c r="W23">
        <f t="shared" si="8"/>
        <v>466</v>
      </c>
      <c r="X23">
        <f t="shared" si="9"/>
        <v>316</v>
      </c>
      <c r="Y23">
        <v>0</v>
      </c>
    </row>
    <row r="24" spans="1:25" x14ac:dyDescent="0.3">
      <c r="A24" s="2" t="s">
        <v>24</v>
      </c>
      <c r="B24" s="7">
        <v>92</v>
      </c>
      <c r="C24" s="7">
        <v>141</v>
      </c>
      <c r="D24" s="7">
        <v>103</v>
      </c>
      <c r="E24" s="7">
        <v>258</v>
      </c>
      <c r="F24" s="2">
        <v>184</v>
      </c>
      <c r="G24" s="2"/>
      <c r="H24" s="7">
        <v>189</v>
      </c>
      <c r="I24" s="7">
        <v>54</v>
      </c>
      <c r="J24" s="7">
        <v>224</v>
      </c>
      <c r="L24" s="2" t="s">
        <v>24</v>
      </c>
      <c r="M24" s="10">
        <f>Sheet1!E24</f>
        <v>2200</v>
      </c>
      <c r="N24">
        <f t="shared" si="0"/>
        <v>955</v>
      </c>
      <c r="P24">
        <f t="shared" si="1"/>
        <v>2200</v>
      </c>
      <c r="Q24">
        <f t="shared" si="2"/>
        <v>1245</v>
      </c>
      <c r="R24">
        <f t="shared" si="3"/>
        <v>1153</v>
      </c>
      <c r="S24">
        <f t="shared" si="4"/>
        <v>1012</v>
      </c>
      <c r="T24">
        <f t="shared" si="5"/>
        <v>909</v>
      </c>
      <c r="U24">
        <f t="shared" si="6"/>
        <v>651</v>
      </c>
      <c r="V24">
        <f t="shared" si="7"/>
        <v>467</v>
      </c>
      <c r="W24">
        <f t="shared" si="8"/>
        <v>278</v>
      </c>
      <c r="X24">
        <f t="shared" si="9"/>
        <v>224</v>
      </c>
      <c r="Y24">
        <v>0</v>
      </c>
    </row>
    <row r="25" spans="1:25" x14ac:dyDescent="0.3">
      <c r="A25" s="2" t="s">
        <v>25</v>
      </c>
      <c r="B25" s="7">
        <v>88</v>
      </c>
      <c r="C25" s="7">
        <v>117</v>
      </c>
      <c r="D25" s="7">
        <v>247</v>
      </c>
      <c r="E25" s="7">
        <v>541</v>
      </c>
      <c r="F25" s="7">
        <v>79</v>
      </c>
      <c r="G25" s="7">
        <v>101</v>
      </c>
      <c r="H25" s="7">
        <v>163</v>
      </c>
      <c r="I25" s="7">
        <v>117</v>
      </c>
      <c r="J25" s="15">
        <v>0</v>
      </c>
      <c r="L25" s="2" t="s">
        <v>25</v>
      </c>
      <c r="M25" s="9">
        <f>Sheet1!E25</f>
        <v>1782</v>
      </c>
      <c r="N25">
        <f t="shared" si="0"/>
        <v>329</v>
      </c>
      <c r="P25">
        <f t="shared" si="1"/>
        <v>1782</v>
      </c>
      <c r="Q25">
        <f t="shared" si="2"/>
        <v>1453</v>
      </c>
      <c r="R25">
        <f t="shared" si="3"/>
        <v>1365</v>
      </c>
      <c r="S25">
        <f t="shared" si="4"/>
        <v>1248</v>
      </c>
      <c r="T25">
        <f t="shared" si="5"/>
        <v>1001</v>
      </c>
      <c r="U25">
        <f t="shared" si="6"/>
        <v>460</v>
      </c>
      <c r="V25">
        <f t="shared" si="7"/>
        <v>280</v>
      </c>
      <c r="W25">
        <f t="shared" si="8"/>
        <v>117</v>
      </c>
      <c r="X25">
        <f t="shared" si="9"/>
        <v>0</v>
      </c>
      <c r="Y25">
        <v>0</v>
      </c>
    </row>
    <row r="26" spans="1:25" x14ac:dyDescent="0.3">
      <c r="A26" s="2" t="s">
        <v>26</v>
      </c>
      <c r="B26" s="7">
        <v>94</v>
      </c>
      <c r="C26" s="7">
        <v>87</v>
      </c>
      <c r="D26" s="7">
        <v>52</v>
      </c>
      <c r="E26" s="7">
        <v>34</v>
      </c>
      <c r="F26" s="17">
        <v>93</v>
      </c>
      <c r="G26" s="18"/>
      <c r="H26" s="7">
        <v>131</v>
      </c>
      <c r="I26" s="7">
        <v>236</v>
      </c>
      <c r="J26" s="7">
        <v>207</v>
      </c>
      <c r="L26" s="2" t="s">
        <v>26</v>
      </c>
      <c r="M26" s="21">
        <f>Sheet1!E26</f>
        <v>934</v>
      </c>
      <c r="N26" s="20">
        <f t="shared" si="0"/>
        <v>0</v>
      </c>
      <c r="P26">
        <f t="shared" si="1"/>
        <v>934</v>
      </c>
      <c r="Q26">
        <f t="shared" si="2"/>
        <v>934</v>
      </c>
      <c r="R26">
        <f t="shared" si="3"/>
        <v>840</v>
      </c>
      <c r="S26">
        <f t="shared" si="4"/>
        <v>753</v>
      </c>
      <c r="T26">
        <f t="shared" si="5"/>
        <v>701</v>
      </c>
      <c r="U26">
        <f t="shared" si="6"/>
        <v>667</v>
      </c>
      <c r="V26">
        <f t="shared" si="7"/>
        <v>574</v>
      </c>
      <c r="W26">
        <f t="shared" si="8"/>
        <v>443</v>
      </c>
      <c r="X26">
        <f t="shared" si="9"/>
        <v>207</v>
      </c>
      <c r="Y26">
        <v>0</v>
      </c>
    </row>
    <row r="27" spans="1:25" x14ac:dyDescent="0.3">
      <c r="A27" s="2" t="s">
        <v>27</v>
      </c>
      <c r="B27" s="7">
        <v>139</v>
      </c>
      <c r="C27" s="7">
        <v>265</v>
      </c>
      <c r="D27" s="7">
        <v>181</v>
      </c>
      <c r="E27" s="7">
        <v>363</v>
      </c>
      <c r="F27" s="2">
        <v>496</v>
      </c>
      <c r="G27" s="2"/>
      <c r="H27" s="7">
        <v>189</v>
      </c>
      <c r="I27" s="7">
        <v>151</v>
      </c>
      <c r="J27" s="7">
        <v>238</v>
      </c>
      <c r="L27" s="2" t="s">
        <v>27</v>
      </c>
      <c r="M27" s="9">
        <f>Sheet1!E27</f>
        <v>2083</v>
      </c>
      <c r="N27">
        <f t="shared" si="0"/>
        <v>61</v>
      </c>
      <c r="P27">
        <f t="shared" si="1"/>
        <v>2083</v>
      </c>
      <c r="Q27">
        <f t="shared" si="2"/>
        <v>2022</v>
      </c>
      <c r="R27">
        <f t="shared" si="3"/>
        <v>1883</v>
      </c>
      <c r="S27">
        <f t="shared" si="4"/>
        <v>1618</v>
      </c>
      <c r="T27">
        <f t="shared" si="5"/>
        <v>1437</v>
      </c>
      <c r="U27">
        <f t="shared" si="6"/>
        <v>1074</v>
      </c>
      <c r="V27">
        <f t="shared" si="7"/>
        <v>578</v>
      </c>
      <c r="W27">
        <f t="shared" si="8"/>
        <v>389</v>
      </c>
      <c r="X27">
        <f t="shared" si="9"/>
        <v>238</v>
      </c>
      <c r="Y27">
        <v>0</v>
      </c>
    </row>
    <row r="28" spans="1:25" x14ac:dyDescent="0.3">
      <c r="A28" s="2" t="s">
        <v>28</v>
      </c>
      <c r="B28" s="15">
        <v>0</v>
      </c>
      <c r="C28" s="7">
        <v>286</v>
      </c>
      <c r="D28" s="7">
        <v>206</v>
      </c>
      <c r="E28" s="7">
        <v>113</v>
      </c>
      <c r="F28" s="7">
        <v>239</v>
      </c>
      <c r="G28" s="7">
        <v>322</v>
      </c>
      <c r="H28" s="7">
        <v>298</v>
      </c>
      <c r="I28" s="7">
        <v>299</v>
      </c>
      <c r="J28" s="7">
        <v>479</v>
      </c>
      <c r="L28" s="2" t="s">
        <v>28</v>
      </c>
      <c r="M28" s="10">
        <f>Sheet1!E28</f>
        <v>2600</v>
      </c>
      <c r="N28">
        <f t="shared" si="0"/>
        <v>358</v>
      </c>
      <c r="P28">
        <f t="shared" si="1"/>
        <v>2600</v>
      </c>
      <c r="Q28">
        <f t="shared" si="2"/>
        <v>2242</v>
      </c>
      <c r="R28">
        <f t="shared" si="3"/>
        <v>2242</v>
      </c>
      <c r="S28">
        <f t="shared" si="4"/>
        <v>1956</v>
      </c>
      <c r="T28">
        <f t="shared" si="5"/>
        <v>1750</v>
      </c>
      <c r="U28">
        <f t="shared" si="6"/>
        <v>1637</v>
      </c>
      <c r="V28">
        <f t="shared" si="7"/>
        <v>1076</v>
      </c>
      <c r="W28">
        <f t="shared" si="8"/>
        <v>778</v>
      </c>
      <c r="X28">
        <f t="shared" si="9"/>
        <v>479</v>
      </c>
      <c r="Y28">
        <v>0</v>
      </c>
    </row>
    <row r="29" spans="1:25" x14ac:dyDescent="0.3">
      <c r="A29" s="2" t="s">
        <v>29</v>
      </c>
      <c r="B29" s="16">
        <v>377</v>
      </c>
      <c r="C29" s="16">
        <v>345</v>
      </c>
      <c r="D29" s="16">
        <v>331</v>
      </c>
      <c r="E29" s="16">
        <v>351</v>
      </c>
      <c r="F29" s="17">
        <v>635</v>
      </c>
      <c r="G29" s="18"/>
      <c r="H29" s="7">
        <v>281</v>
      </c>
      <c r="I29" s="7">
        <v>114</v>
      </c>
      <c r="J29" s="16">
        <v>541</v>
      </c>
      <c r="L29" s="2" t="s">
        <v>29</v>
      </c>
      <c r="M29" s="21">
        <f>Sheet1!E29</f>
        <v>2975</v>
      </c>
      <c r="N29" s="20">
        <f t="shared" si="0"/>
        <v>0</v>
      </c>
      <c r="P29">
        <f t="shared" si="1"/>
        <v>2975</v>
      </c>
      <c r="Q29">
        <f t="shared" si="2"/>
        <v>2975</v>
      </c>
      <c r="R29">
        <f t="shared" si="3"/>
        <v>2598</v>
      </c>
      <c r="S29">
        <f t="shared" si="4"/>
        <v>2253</v>
      </c>
      <c r="T29">
        <f t="shared" si="5"/>
        <v>1922</v>
      </c>
      <c r="U29">
        <f t="shared" si="6"/>
        <v>1571</v>
      </c>
      <c r="V29">
        <f t="shared" si="7"/>
        <v>936</v>
      </c>
      <c r="W29">
        <f t="shared" si="8"/>
        <v>655</v>
      </c>
      <c r="X29">
        <f t="shared" si="9"/>
        <v>541</v>
      </c>
      <c r="Y29">
        <v>0</v>
      </c>
    </row>
    <row r="30" spans="1:25" x14ac:dyDescent="0.3">
      <c r="A30" s="2" t="s">
        <v>30</v>
      </c>
      <c r="B30" s="16">
        <v>207</v>
      </c>
      <c r="C30" s="16">
        <v>107</v>
      </c>
      <c r="D30" s="16">
        <v>182</v>
      </c>
      <c r="E30" s="16">
        <v>204</v>
      </c>
      <c r="F30" s="17">
        <v>440</v>
      </c>
      <c r="G30" s="18"/>
      <c r="H30" s="7">
        <v>153</v>
      </c>
      <c r="I30" s="7">
        <v>205</v>
      </c>
      <c r="J30" s="16">
        <v>245</v>
      </c>
      <c r="L30" s="2" t="s">
        <v>30</v>
      </c>
      <c r="M30" s="10">
        <f>Sheet1!E30</f>
        <v>2800</v>
      </c>
      <c r="N30">
        <f t="shared" si="0"/>
        <v>1057</v>
      </c>
      <c r="P30">
        <f t="shared" si="1"/>
        <v>2800</v>
      </c>
      <c r="Q30">
        <f t="shared" si="2"/>
        <v>1743</v>
      </c>
      <c r="R30">
        <f t="shared" si="3"/>
        <v>1536</v>
      </c>
      <c r="S30">
        <f t="shared" si="4"/>
        <v>1429</v>
      </c>
      <c r="T30">
        <f t="shared" si="5"/>
        <v>1247</v>
      </c>
      <c r="U30">
        <f t="shared" si="6"/>
        <v>1043</v>
      </c>
      <c r="V30">
        <f t="shared" si="7"/>
        <v>603</v>
      </c>
      <c r="W30">
        <f t="shared" si="8"/>
        <v>450</v>
      </c>
      <c r="X30">
        <f t="shared" si="9"/>
        <v>245</v>
      </c>
      <c r="Y30">
        <v>0</v>
      </c>
    </row>
    <row r="31" spans="1:25" x14ac:dyDescent="0.3">
      <c r="A31" s="2" t="s">
        <v>31</v>
      </c>
      <c r="B31" s="16">
        <v>210</v>
      </c>
      <c r="C31" s="16">
        <v>145</v>
      </c>
      <c r="D31" s="16">
        <v>177</v>
      </c>
      <c r="E31" s="16">
        <v>238</v>
      </c>
      <c r="F31" s="17">
        <v>543</v>
      </c>
      <c r="G31" s="18"/>
      <c r="H31" s="7">
        <v>345</v>
      </c>
      <c r="I31" s="7">
        <v>133</v>
      </c>
      <c r="J31" s="16">
        <v>1025</v>
      </c>
      <c r="L31" s="2" t="s">
        <v>31</v>
      </c>
      <c r="M31" s="21">
        <f>Sheet1!E31</f>
        <v>2816</v>
      </c>
      <c r="N31" s="20">
        <f t="shared" si="0"/>
        <v>0</v>
      </c>
      <c r="P31">
        <f t="shared" si="1"/>
        <v>2816</v>
      </c>
      <c r="Q31">
        <f t="shared" si="2"/>
        <v>2816</v>
      </c>
      <c r="R31">
        <f t="shared" si="3"/>
        <v>2606</v>
      </c>
      <c r="S31">
        <f t="shared" si="4"/>
        <v>2461</v>
      </c>
      <c r="T31">
        <f t="shared" si="5"/>
        <v>2284</v>
      </c>
      <c r="U31">
        <f t="shared" si="6"/>
        <v>2046</v>
      </c>
      <c r="V31">
        <f t="shared" si="7"/>
        <v>1503</v>
      </c>
      <c r="W31">
        <f t="shared" si="8"/>
        <v>1158</v>
      </c>
      <c r="X31">
        <f t="shared" si="9"/>
        <v>1025</v>
      </c>
      <c r="Y31">
        <v>0</v>
      </c>
    </row>
    <row r="32" spans="1:25" x14ac:dyDescent="0.3">
      <c r="A32" s="2" t="s">
        <v>32</v>
      </c>
      <c r="B32" s="16">
        <v>516</v>
      </c>
      <c r="C32" s="16">
        <v>266</v>
      </c>
      <c r="D32" s="16">
        <v>184</v>
      </c>
      <c r="E32" s="16">
        <v>236</v>
      </c>
      <c r="F32" s="17">
        <v>565</v>
      </c>
      <c r="G32" s="18"/>
      <c r="H32" s="7">
        <v>195</v>
      </c>
      <c r="I32" s="7">
        <v>328</v>
      </c>
      <c r="J32" s="16">
        <v>449</v>
      </c>
      <c r="L32" s="2" t="s">
        <v>32</v>
      </c>
      <c r="M32" s="10">
        <f>Sheet1!E32</f>
        <v>3000</v>
      </c>
      <c r="N32">
        <f t="shared" si="0"/>
        <v>261</v>
      </c>
      <c r="P32">
        <f t="shared" si="1"/>
        <v>3000</v>
      </c>
      <c r="Q32">
        <f t="shared" si="2"/>
        <v>2739</v>
      </c>
      <c r="R32">
        <f t="shared" si="3"/>
        <v>2223</v>
      </c>
      <c r="S32">
        <f t="shared" si="4"/>
        <v>1957</v>
      </c>
      <c r="T32">
        <f t="shared" si="5"/>
        <v>1773</v>
      </c>
      <c r="U32">
        <f t="shared" si="6"/>
        <v>1537</v>
      </c>
      <c r="V32">
        <f t="shared" si="7"/>
        <v>972</v>
      </c>
      <c r="W32">
        <f t="shared" si="8"/>
        <v>777</v>
      </c>
      <c r="X32">
        <f t="shared" si="9"/>
        <v>449</v>
      </c>
      <c r="Y32">
        <v>0</v>
      </c>
    </row>
    <row r="33" spans="1:25" x14ac:dyDescent="0.3">
      <c r="A33" s="2" t="s">
        <v>33</v>
      </c>
      <c r="B33" s="16">
        <v>231</v>
      </c>
      <c r="C33" s="16">
        <v>99</v>
      </c>
      <c r="D33" s="16">
        <v>471</v>
      </c>
      <c r="E33" s="16">
        <v>236</v>
      </c>
      <c r="F33" s="17">
        <v>374</v>
      </c>
      <c r="G33" s="18"/>
      <c r="H33" s="7">
        <v>201</v>
      </c>
      <c r="I33" s="7">
        <v>310</v>
      </c>
      <c r="J33" s="16">
        <v>0</v>
      </c>
      <c r="L33" s="2" t="s">
        <v>33</v>
      </c>
      <c r="M33" s="10">
        <f>Sheet1!E33</f>
        <v>2000</v>
      </c>
      <c r="N33">
        <f t="shared" si="0"/>
        <v>78</v>
      </c>
      <c r="P33">
        <f t="shared" si="1"/>
        <v>2000</v>
      </c>
      <c r="Q33">
        <f t="shared" si="2"/>
        <v>1922</v>
      </c>
      <c r="R33">
        <f t="shared" si="3"/>
        <v>1691</v>
      </c>
      <c r="S33">
        <f t="shared" si="4"/>
        <v>1592</v>
      </c>
      <c r="T33">
        <f t="shared" si="5"/>
        <v>1121</v>
      </c>
      <c r="U33">
        <f t="shared" si="6"/>
        <v>885</v>
      </c>
      <c r="V33">
        <f t="shared" si="7"/>
        <v>511</v>
      </c>
      <c r="W33">
        <f t="shared" si="8"/>
        <v>310</v>
      </c>
      <c r="X33">
        <f t="shared" si="9"/>
        <v>0</v>
      </c>
      <c r="Y33">
        <v>0</v>
      </c>
    </row>
    <row r="34" spans="1:25" x14ac:dyDescent="0.3">
      <c r="A34" s="2" t="s">
        <v>34</v>
      </c>
      <c r="B34" s="16">
        <v>377</v>
      </c>
      <c r="C34" s="16">
        <v>345</v>
      </c>
      <c r="D34" s="16">
        <v>331</v>
      </c>
      <c r="E34" s="16">
        <v>351</v>
      </c>
      <c r="F34" s="17">
        <v>635</v>
      </c>
      <c r="G34" s="18"/>
      <c r="H34" s="7">
        <v>281</v>
      </c>
      <c r="I34" s="7">
        <v>114</v>
      </c>
      <c r="J34" s="16">
        <v>541</v>
      </c>
      <c r="L34" s="2" t="s">
        <v>34</v>
      </c>
      <c r="M34" s="21">
        <f>Sheet1!E34</f>
        <v>2975</v>
      </c>
      <c r="N34" s="20">
        <f t="shared" si="0"/>
        <v>0</v>
      </c>
      <c r="P34">
        <f t="shared" si="1"/>
        <v>2975</v>
      </c>
      <c r="Q34">
        <f t="shared" si="2"/>
        <v>2975</v>
      </c>
      <c r="R34">
        <f t="shared" si="3"/>
        <v>2598</v>
      </c>
      <c r="S34">
        <f t="shared" si="4"/>
        <v>2253</v>
      </c>
      <c r="T34">
        <f t="shared" si="5"/>
        <v>1922</v>
      </c>
      <c r="U34">
        <f t="shared" si="6"/>
        <v>1571</v>
      </c>
      <c r="V34">
        <f t="shared" si="7"/>
        <v>936</v>
      </c>
      <c r="W34">
        <f t="shared" si="8"/>
        <v>655</v>
      </c>
      <c r="X34">
        <f t="shared" si="9"/>
        <v>541</v>
      </c>
      <c r="Y34">
        <v>0</v>
      </c>
    </row>
    <row r="35" spans="1:25" x14ac:dyDescent="0.3">
      <c r="A35" s="2" t="s">
        <v>35</v>
      </c>
      <c r="B35" s="7">
        <v>99</v>
      </c>
      <c r="C35" s="7">
        <v>198</v>
      </c>
      <c r="D35" s="7">
        <v>368</v>
      </c>
      <c r="E35" s="7">
        <v>90</v>
      </c>
      <c r="F35" s="7">
        <v>578</v>
      </c>
      <c r="G35" s="7">
        <v>230</v>
      </c>
      <c r="H35" s="7">
        <v>298</v>
      </c>
      <c r="I35" s="7">
        <v>194</v>
      </c>
      <c r="J35" s="7">
        <v>460</v>
      </c>
      <c r="L35" s="2" t="s">
        <v>35</v>
      </c>
      <c r="M35" s="6">
        <f>Sheet1!E35</f>
        <v>3187</v>
      </c>
      <c r="N35">
        <f t="shared" si="0"/>
        <v>672</v>
      </c>
      <c r="P35">
        <f t="shared" si="1"/>
        <v>3187</v>
      </c>
      <c r="Q35">
        <f t="shared" si="2"/>
        <v>2515</v>
      </c>
      <c r="R35">
        <f t="shared" si="3"/>
        <v>2416</v>
      </c>
      <c r="S35">
        <f t="shared" si="4"/>
        <v>2218</v>
      </c>
      <c r="T35">
        <f t="shared" si="5"/>
        <v>1850</v>
      </c>
      <c r="U35">
        <f t="shared" si="6"/>
        <v>1760</v>
      </c>
      <c r="V35">
        <f t="shared" si="7"/>
        <v>952</v>
      </c>
      <c r="W35">
        <f t="shared" si="8"/>
        <v>654</v>
      </c>
      <c r="X35">
        <f t="shared" si="9"/>
        <v>460</v>
      </c>
      <c r="Y35">
        <v>0</v>
      </c>
    </row>
    <row r="36" spans="1:25" x14ac:dyDescent="0.3">
      <c r="A36" s="2" t="s">
        <v>36</v>
      </c>
      <c r="B36" s="7">
        <v>139</v>
      </c>
      <c r="C36" s="7">
        <v>265</v>
      </c>
      <c r="D36" s="7">
        <v>181</v>
      </c>
      <c r="E36" s="7">
        <v>228</v>
      </c>
      <c r="F36" s="17">
        <v>193</v>
      </c>
      <c r="G36" s="18"/>
      <c r="H36" s="7">
        <v>288</v>
      </c>
      <c r="I36" s="7">
        <v>248</v>
      </c>
      <c r="J36" s="7">
        <v>525</v>
      </c>
      <c r="L36" s="2" t="s">
        <v>36</v>
      </c>
      <c r="M36" s="9">
        <f>Sheet1!E36</f>
        <v>2356</v>
      </c>
      <c r="N36">
        <f t="shared" si="0"/>
        <v>289</v>
      </c>
      <c r="P36">
        <f t="shared" si="1"/>
        <v>2356</v>
      </c>
      <c r="Q36">
        <f t="shared" si="2"/>
        <v>2067</v>
      </c>
      <c r="R36">
        <f t="shared" si="3"/>
        <v>1928</v>
      </c>
      <c r="S36">
        <f t="shared" si="4"/>
        <v>1663</v>
      </c>
      <c r="T36">
        <f t="shared" si="5"/>
        <v>1482</v>
      </c>
      <c r="U36">
        <f t="shared" si="6"/>
        <v>1254</v>
      </c>
      <c r="V36">
        <f t="shared" si="7"/>
        <v>1061</v>
      </c>
      <c r="W36">
        <f t="shared" si="8"/>
        <v>773</v>
      </c>
      <c r="X36">
        <f t="shared" si="9"/>
        <v>525</v>
      </c>
      <c r="Y36">
        <v>0</v>
      </c>
    </row>
    <row r="37" spans="1:25" x14ac:dyDescent="0.3">
      <c r="A37" s="2" t="s">
        <v>37</v>
      </c>
      <c r="B37" s="7">
        <v>198</v>
      </c>
      <c r="C37" s="7">
        <v>268</v>
      </c>
      <c r="D37" s="7">
        <v>204</v>
      </c>
      <c r="E37" s="7">
        <v>234</v>
      </c>
      <c r="F37" s="17">
        <v>347</v>
      </c>
      <c r="G37" s="18"/>
      <c r="H37" s="7">
        <v>237</v>
      </c>
      <c r="I37" s="7">
        <v>99</v>
      </c>
      <c r="J37" s="7">
        <v>527</v>
      </c>
      <c r="L37" s="2" t="s">
        <v>37</v>
      </c>
      <c r="M37" s="10">
        <f>Sheet1!E37</f>
        <v>2400</v>
      </c>
      <c r="N37">
        <f t="shared" si="0"/>
        <v>286</v>
      </c>
      <c r="P37">
        <f t="shared" si="1"/>
        <v>2400</v>
      </c>
      <c r="Q37">
        <f t="shared" si="2"/>
        <v>2114</v>
      </c>
      <c r="R37">
        <f t="shared" si="3"/>
        <v>1916</v>
      </c>
      <c r="S37">
        <f t="shared" si="4"/>
        <v>1648</v>
      </c>
      <c r="T37">
        <f t="shared" si="5"/>
        <v>1444</v>
      </c>
      <c r="U37">
        <f t="shared" si="6"/>
        <v>1210</v>
      </c>
      <c r="V37">
        <f t="shared" si="7"/>
        <v>863</v>
      </c>
      <c r="W37">
        <f t="shared" si="8"/>
        <v>626</v>
      </c>
      <c r="X37">
        <f t="shared" si="9"/>
        <v>527</v>
      </c>
      <c r="Y37">
        <v>0</v>
      </c>
    </row>
    <row r="38" spans="1:25" x14ac:dyDescent="0.3">
      <c r="A38" s="2" t="s">
        <v>38</v>
      </c>
      <c r="B38" s="7">
        <v>141</v>
      </c>
      <c r="C38" s="7">
        <v>231</v>
      </c>
      <c r="D38" s="7">
        <v>138</v>
      </c>
      <c r="E38" s="7">
        <v>417</v>
      </c>
      <c r="F38" s="17">
        <v>303</v>
      </c>
      <c r="G38" s="18"/>
      <c r="H38" s="7">
        <v>243</v>
      </c>
      <c r="I38" s="7">
        <v>153</v>
      </c>
      <c r="J38" s="7">
        <v>228</v>
      </c>
      <c r="L38" s="2" t="s">
        <v>38</v>
      </c>
      <c r="M38" s="10">
        <f>Sheet1!E38</f>
        <v>2000</v>
      </c>
      <c r="N38">
        <f t="shared" si="0"/>
        <v>146</v>
      </c>
      <c r="P38">
        <f t="shared" si="1"/>
        <v>2000</v>
      </c>
      <c r="Q38">
        <f t="shared" si="2"/>
        <v>1854</v>
      </c>
      <c r="R38">
        <f t="shared" si="3"/>
        <v>1713</v>
      </c>
      <c r="S38">
        <f t="shared" si="4"/>
        <v>1482</v>
      </c>
      <c r="T38">
        <f t="shared" si="5"/>
        <v>1344</v>
      </c>
      <c r="U38">
        <f t="shared" si="6"/>
        <v>927</v>
      </c>
      <c r="V38">
        <f t="shared" si="7"/>
        <v>624</v>
      </c>
      <c r="W38">
        <f t="shared" si="8"/>
        <v>381</v>
      </c>
      <c r="X38">
        <f t="shared" si="9"/>
        <v>228</v>
      </c>
      <c r="Y38">
        <v>0</v>
      </c>
    </row>
    <row r="39" spans="1:25" x14ac:dyDescent="0.3">
      <c r="A39" s="2" t="s">
        <v>39</v>
      </c>
      <c r="B39" s="7">
        <v>159</v>
      </c>
      <c r="C39" s="7">
        <v>513</v>
      </c>
      <c r="D39" s="7">
        <v>263</v>
      </c>
      <c r="E39" s="7">
        <v>314</v>
      </c>
      <c r="F39" s="7">
        <v>543</v>
      </c>
      <c r="G39" s="7">
        <v>367</v>
      </c>
      <c r="H39" s="7">
        <v>212</v>
      </c>
      <c r="I39" s="7">
        <v>257</v>
      </c>
      <c r="J39" s="7">
        <v>501</v>
      </c>
      <c r="L39" s="2" t="s">
        <v>39</v>
      </c>
      <c r="M39" s="9">
        <f>Sheet1!E39</f>
        <v>4584</v>
      </c>
      <c r="N39">
        <f t="shared" si="0"/>
        <v>1455</v>
      </c>
      <c r="P39">
        <f t="shared" si="1"/>
        <v>4584</v>
      </c>
      <c r="Q39">
        <f t="shared" si="2"/>
        <v>3129</v>
      </c>
      <c r="R39">
        <f t="shared" si="3"/>
        <v>2970</v>
      </c>
      <c r="S39">
        <f t="shared" si="4"/>
        <v>2457</v>
      </c>
      <c r="T39">
        <f t="shared" si="5"/>
        <v>2194</v>
      </c>
      <c r="U39">
        <f t="shared" si="6"/>
        <v>1880</v>
      </c>
      <c r="V39">
        <f t="shared" si="7"/>
        <v>970</v>
      </c>
      <c r="W39">
        <f t="shared" si="8"/>
        <v>758</v>
      </c>
      <c r="X39">
        <f t="shared" si="9"/>
        <v>501</v>
      </c>
      <c r="Y39">
        <v>0</v>
      </c>
    </row>
    <row r="40" spans="1:25" x14ac:dyDescent="0.3">
      <c r="L4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F44" sqref="F44"/>
    </sheetView>
  </sheetViews>
  <sheetFormatPr defaultColWidth="9.125" defaultRowHeight="16.5" x14ac:dyDescent="0.3"/>
  <cols>
    <col min="1" max="2" width="9.125" style="22"/>
    <col min="3" max="16" width="9.125" style="25"/>
    <col min="17" max="17" width="14" style="25" customWidth="1"/>
    <col min="18" max="18" width="12" style="25" customWidth="1"/>
    <col min="19" max="16384" width="9.125" style="25"/>
  </cols>
  <sheetData>
    <row r="1" spans="1:16" x14ac:dyDescent="0.3">
      <c r="A1" s="22" t="s">
        <v>52</v>
      </c>
      <c r="B1" s="22" t="s">
        <v>52</v>
      </c>
      <c r="C1" s="23" t="s">
        <v>53</v>
      </c>
      <c r="D1" s="23"/>
      <c r="E1" s="23"/>
      <c r="F1" s="23"/>
      <c r="G1" s="23"/>
      <c r="H1" s="23"/>
      <c r="I1" s="24" t="s">
        <v>54</v>
      </c>
      <c r="J1" s="24" t="s">
        <v>55</v>
      </c>
      <c r="K1" s="25" t="s">
        <v>56</v>
      </c>
      <c r="M1" s="24" t="s">
        <v>57</v>
      </c>
      <c r="N1" s="24" t="s">
        <v>55</v>
      </c>
      <c r="P1" s="25" t="s">
        <v>58</v>
      </c>
    </row>
    <row r="2" spans="1:16" x14ac:dyDescent="0.3">
      <c r="C2" s="26" t="s">
        <v>59</v>
      </c>
      <c r="D2" s="26" t="s">
        <v>60</v>
      </c>
      <c r="E2" s="27" t="s">
        <v>61</v>
      </c>
      <c r="F2" s="26" t="s">
        <v>62</v>
      </c>
      <c r="G2" s="26" t="s">
        <v>63</v>
      </c>
      <c r="H2" s="26" t="s">
        <v>64</v>
      </c>
      <c r="K2" s="25" t="s">
        <v>65</v>
      </c>
      <c r="O2" s="28"/>
      <c r="P2" s="28" t="s">
        <v>66</v>
      </c>
    </row>
    <row r="3" spans="1:16" x14ac:dyDescent="0.3">
      <c r="A3" s="22">
        <v>0</v>
      </c>
      <c r="B3" s="22">
        <f>A3/2</f>
        <v>0</v>
      </c>
      <c r="C3" s="26"/>
      <c r="D3" s="26" t="s">
        <v>67</v>
      </c>
      <c r="E3" s="26" t="s">
        <v>68</v>
      </c>
      <c r="F3" s="26"/>
      <c r="G3" s="28"/>
      <c r="H3" s="29">
        <v>0</v>
      </c>
      <c r="I3" s="30"/>
      <c r="J3" s="28" t="s">
        <v>69</v>
      </c>
      <c r="K3" s="28">
        <f>0.49-0.33*(1-0.63)</f>
        <v>0.3679</v>
      </c>
      <c r="L3" s="28"/>
      <c r="M3" s="30"/>
      <c r="N3" s="28" t="s">
        <v>69</v>
      </c>
      <c r="O3" s="31"/>
      <c r="P3" s="28"/>
    </row>
    <row r="4" spans="1:16" x14ac:dyDescent="0.3">
      <c r="A4" s="32">
        <v>200</v>
      </c>
      <c r="B4" s="32">
        <f t="shared" ref="B4:B27" si="0">A4/2</f>
        <v>100</v>
      </c>
      <c r="C4" s="33">
        <v>1800</v>
      </c>
      <c r="D4" s="33">
        <f>C4*(B4/1000)/1000</f>
        <v>0.18</v>
      </c>
      <c r="E4" s="33">
        <f>0.31*(C4)^0.25</f>
        <v>2.0192022435411552</v>
      </c>
      <c r="F4" s="33">
        <f>(E4-2.69)/(1-2.69)</f>
        <v>0.39692174938393182</v>
      </c>
      <c r="G4" s="28">
        <f>F4*100</f>
        <v>39.69217493839318</v>
      </c>
      <c r="H4" s="34">
        <v>652</v>
      </c>
      <c r="I4" s="34">
        <v>708</v>
      </c>
      <c r="J4" s="28"/>
      <c r="K4" s="28"/>
      <c r="L4" s="28"/>
      <c r="M4" s="34">
        <v>480</v>
      </c>
      <c r="N4" s="35" t="s">
        <v>70</v>
      </c>
      <c r="O4" s="36">
        <v>480</v>
      </c>
      <c r="P4" s="36"/>
    </row>
    <row r="5" spans="1:16" x14ac:dyDescent="0.3">
      <c r="A5" s="32">
        <v>400</v>
      </c>
      <c r="B5" s="32">
        <f t="shared" si="0"/>
        <v>200</v>
      </c>
      <c r="C5" s="33">
        <v>1900</v>
      </c>
      <c r="D5" s="33">
        <f t="shared" ref="D5:D28" si="1">C5*(B5/1000)/1000</f>
        <v>0.38</v>
      </c>
      <c r="E5" s="33">
        <f t="shared" ref="E5:E15" si="2">0.31*(C5)^0.25</f>
        <v>2.0466806992646869</v>
      </c>
      <c r="F5" s="33">
        <f t="shared" ref="F5:F16" si="3">(E5-2.69)/(1-2.69)</f>
        <v>0.3806623081274042</v>
      </c>
      <c r="G5" s="28">
        <f t="shared" ref="G5:G16" si="4">F5*100</f>
        <v>38.066230812740422</v>
      </c>
      <c r="H5" s="23">
        <v>933</v>
      </c>
      <c r="I5" s="37"/>
      <c r="J5" s="28"/>
      <c r="K5" s="28"/>
      <c r="L5" s="28"/>
      <c r="M5" s="37"/>
      <c r="N5" s="28"/>
      <c r="O5" s="38"/>
      <c r="P5" s="38"/>
    </row>
    <row r="6" spans="1:16" x14ac:dyDescent="0.3">
      <c r="A6" s="39">
        <v>600</v>
      </c>
      <c r="B6" s="39">
        <f t="shared" si="0"/>
        <v>300</v>
      </c>
      <c r="C6" s="40">
        <v>2000</v>
      </c>
      <c r="D6" s="40">
        <f t="shared" si="1"/>
        <v>0.6</v>
      </c>
      <c r="E6" s="40">
        <f t="shared" si="2"/>
        <v>2.0730949454269081</v>
      </c>
      <c r="F6" s="33">
        <f t="shared" si="3"/>
        <v>0.36503257667046857</v>
      </c>
      <c r="G6" s="28">
        <f t="shared" si="4"/>
        <v>36.50325766704686</v>
      </c>
      <c r="H6" s="23">
        <v>974</v>
      </c>
      <c r="I6" s="41"/>
      <c r="J6" s="28"/>
      <c r="K6" s="28"/>
      <c r="L6" s="28"/>
      <c r="M6" s="41"/>
      <c r="N6" s="28" t="s">
        <v>71</v>
      </c>
      <c r="O6" s="28"/>
      <c r="P6" s="28">
        <f>0.66*0.63</f>
        <v>0.4158</v>
      </c>
    </row>
    <row r="7" spans="1:16" x14ac:dyDescent="0.3">
      <c r="A7" s="42">
        <v>800</v>
      </c>
      <c r="B7" s="42">
        <f t="shared" si="0"/>
        <v>400</v>
      </c>
      <c r="C7" s="43">
        <v>2150</v>
      </c>
      <c r="D7" s="33">
        <f t="shared" si="1"/>
        <v>0.86</v>
      </c>
      <c r="E7" s="33">
        <f t="shared" si="2"/>
        <v>2.1109177357456841</v>
      </c>
      <c r="F7" s="33">
        <f t="shared" si="3"/>
        <v>0.34265222736941769</v>
      </c>
      <c r="G7" s="28">
        <f t="shared" si="4"/>
        <v>34.265222736941766</v>
      </c>
      <c r="H7" s="44">
        <v>1122</v>
      </c>
      <c r="I7" s="44">
        <v>1270</v>
      </c>
      <c r="J7" s="36" t="s">
        <v>72</v>
      </c>
      <c r="K7" s="36"/>
      <c r="L7" s="36"/>
      <c r="M7" s="44">
        <v>850</v>
      </c>
      <c r="N7" s="36"/>
      <c r="O7" s="36">
        <f>M7-M4</f>
        <v>370</v>
      </c>
      <c r="P7" s="36"/>
    </row>
    <row r="8" spans="1:16" x14ac:dyDescent="0.3">
      <c r="A8" s="39">
        <v>1000</v>
      </c>
      <c r="B8" s="39">
        <f t="shared" si="0"/>
        <v>500</v>
      </c>
      <c r="C8" s="40">
        <v>2256</v>
      </c>
      <c r="D8" s="40">
        <f t="shared" si="1"/>
        <v>1.1279999999999999</v>
      </c>
      <c r="E8" s="40">
        <f t="shared" si="2"/>
        <v>2.1364683705258485</v>
      </c>
      <c r="F8" s="33">
        <f t="shared" si="3"/>
        <v>0.32753350856458668</v>
      </c>
      <c r="G8" s="28">
        <f t="shared" si="4"/>
        <v>32.753350856458667</v>
      </c>
      <c r="H8" s="45">
        <v>1471</v>
      </c>
      <c r="I8" s="46">
        <v>1915</v>
      </c>
      <c r="J8" s="25" t="s">
        <v>69</v>
      </c>
      <c r="M8" s="46">
        <v>1650</v>
      </c>
      <c r="N8" s="47" t="s">
        <v>73</v>
      </c>
      <c r="O8" s="48">
        <f t="shared" ref="O8:O13" si="5">M8-M7</f>
        <v>800</v>
      </c>
      <c r="P8" s="48">
        <f>0.49-0.5*(1-0.63)</f>
        <v>0.30499999999999999</v>
      </c>
    </row>
    <row r="9" spans="1:16" x14ac:dyDescent="0.3">
      <c r="A9" s="42">
        <v>1200</v>
      </c>
      <c r="B9" s="42">
        <f t="shared" si="0"/>
        <v>600</v>
      </c>
      <c r="C9" s="43">
        <v>2340</v>
      </c>
      <c r="D9" s="33">
        <f t="shared" si="1"/>
        <v>1.4039999999999999</v>
      </c>
      <c r="E9" s="33">
        <f t="shared" si="2"/>
        <v>2.1560839078451801</v>
      </c>
      <c r="F9" s="33">
        <f t="shared" si="3"/>
        <v>0.3159266817484141</v>
      </c>
      <c r="G9" s="28">
        <f t="shared" si="4"/>
        <v>31.59266817484141</v>
      </c>
      <c r="H9" s="45">
        <v>2147</v>
      </c>
      <c r="I9" s="49">
        <v>2260</v>
      </c>
      <c r="J9" s="36" t="s">
        <v>74</v>
      </c>
      <c r="M9" s="49">
        <v>1890</v>
      </c>
      <c r="N9" s="36" t="s">
        <v>75</v>
      </c>
      <c r="O9" s="25">
        <f t="shared" si="5"/>
        <v>240</v>
      </c>
    </row>
    <row r="10" spans="1:16" x14ac:dyDescent="0.3">
      <c r="A10" s="32">
        <v>1400</v>
      </c>
      <c r="B10" s="32">
        <f t="shared" si="0"/>
        <v>700</v>
      </c>
      <c r="C10" s="33">
        <v>2400</v>
      </c>
      <c r="D10" s="33">
        <f t="shared" si="1"/>
        <v>1.68</v>
      </c>
      <c r="E10" s="33">
        <f t="shared" si="2"/>
        <v>2.1697740171799618</v>
      </c>
      <c r="F10" s="33">
        <f t="shared" si="3"/>
        <v>0.30782602533730069</v>
      </c>
      <c r="G10" s="28">
        <f t="shared" si="4"/>
        <v>30.782602533730071</v>
      </c>
      <c r="H10" s="50">
        <v>2440</v>
      </c>
      <c r="I10" s="50">
        <v>2562</v>
      </c>
      <c r="J10" s="36" t="s">
        <v>76</v>
      </c>
      <c r="K10" s="36" t="s">
        <v>77</v>
      </c>
      <c r="L10" s="36" t="s">
        <v>78</v>
      </c>
      <c r="M10" s="50">
        <v>2350</v>
      </c>
      <c r="N10" s="36" t="s">
        <v>71</v>
      </c>
      <c r="O10" s="25">
        <f t="shared" si="5"/>
        <v>460</v>
      </c>
    </row>
    <row r="11" spans="1:16" x14ac:dyDescent="0.3">
      <c r="A11" s="32">
        <v>1600</v>
      </c>
      <c r="B11" s="32">
        <f t="shared" si="0"/>
        <v>800</v>
      </c>
      <c r="C11" s="33">
        <v>2566</v>
      </c>
      <c r="D11" s="33">
        <f t="shared" si="1"/>
        <v>2.0528000000000004</v>
      </c>
      <c r="E11" s="33">
        <f t="shared" si="2"/>
        <v>2.2063573655579276</v>
      </c>
      <c r="F11" s="33">
        <f t="shared" si="3"/>
        <v>0.28617907363436235</v>
      </c>
      <c r="G11" s="28">
        <f t="shared" si="4"/>
        <v>28.617907363436235</v>
      </c>
      <c r="H11" s="51">
        <v>3660</v>
      </c>
      <c r="I11" s="52">
        <v>3630</v>
      </c>
      <c r="J11" s="25" t="s">
        <v>79</v>
      </c>
      <c r="K11" s="25" t="s">
        <v>80</v>
      </c>
      <c r="L11" s="25" t="s">
        <v>81</v>
      </c>
      <c r="M11" s="52">
        <v>3750</v>
      </c>
      <c r="N11" s="47" t="s">
        <v>82</v>
      </c>
      <c r="O11" s="25">
        <f t="shared" si="5"/>
        <v>1400</v>
      </c>
    </row>
    <row r="12" spans="1:16" x14ac:dyDescent="0.3">
      <c r="A12" s="39">
        <v>1800</v>
      </c>
      <c r="B12" s="39">
        <f t="shared" si="0"/>
        <v>900</v>
      </c>
      <c r="C12" s="40">
        <v>2696</v>
      </c>
      <c r="D12" s="40">
        <f t="shared" si="1"/>
        <v>2.4264000000000001</v>
      </c>
      <c r="E12" s="40">
        <f t="shared" si="2"/>
        <v>2.2337865199076683</v>
      </c>
      <c r="F12" s="33">
        <f t="shared" si="3"/>
        <v>0.26994880478836192</v>
      </c>
      <c r="G12" s="28">
        <f t="shared" si="4"/>
        <v>26.99488047883619</v>
      </c>
      <c r="H12" s="51">
        <v>3873</v>
      </c>
      <c r="I12" s="53">
        <v>3970</v>
      </c>
      <c r="J12" s="25" t="s">
        <v>77</v>
      </c>
      <c r="L12" s="25" t="s">
        <v>83</v>
      </c>
      <c r="M12" s="53">
        <v>4050</v>
      </c>
      <c r="N12" s="36" t="s">
        <v>84</v>
      </c>
      <c r="O12" s="25">
        <f t="shared" si="5"/>
        <v>300</v>
      </c>
    </row>
    <row r="13" spans="1:16" x14ac:dyDescent="0.3">
      <c r="A13" s="42">
        <v>2000</v>
      </c>
      <c r="B13" s="42">
        <f t="shared" si="0"/>
        <v>1000</v>
      </c>
      <c r="C13" s="43">
        <v>2800</v>
      </c>
      <c r="D13" s="43">
        <f t="shared" si="1"/>
        <v>2.8</v>
      </c>
      <c r="E13" s="43">
        <f t="shared" si="2"/>
        <v>2.2550241727897604</v>
      </c>
      <c r="F13" s="33">
        <f t="shared" si="3"/>
        <v>0.25738214627824824</v>
      </c>
      <c r="G13" s="28">
        <f t="shared" si="4"/>
        <v>25.738214627824824</v>
      </c>
      <c r="H13" s="54">
        <v>4078</v>
      </c>
      <c r="I13" s="54">
        <v>4125</v>
      </c>
      <c r="J13" s="36">
        <v>4100</v>
      </c>
      <c r="K13" s="36"/>
      <c r="L13" s="36" t="s">
        <v>85</v>
      </c>
      <c r="M13" s="54">
        <v>4150</v>
      </c>
      <c r="N13" s="36" t="s">
        <v>86</v>
      </c>
      <c r="O13" s="25">
        <f t="shared" si="5"/>
        <v>100</v>
      </c>
    </row>
    <row r="14" spans="1:16" x14ac:dyDescent="0.3">
      <c r="A14" s="32">
        <v>2200</v>
      </c>
      <c r="B14" s="32">
        <f t="shared" si="0"/>
        <v>1100</v>
      </c>
      <c r="C14" s="28">
        <v>3000</v>
      </c>
      <c r="D14" s="33">
        <f t="shared" si="1"/>
        <v>3.3000000000000003</v>
      </c>
      <c r="E14" s="33">
        <f t="shared" si="2"/>
        <v>2.294256693926084</v>
      </c>
      <c r="F14" s="33">
        <f t="shared" si="3"/>
        <v>0.23416763673012778</v>
      </c>
      <c r="G14" s="28">
        <f t="shared" si="4"/>
        <v>23.416763673012778</v>
      </c>
    </row>
    <row r="15" spans="1:16" x14ac:dyDescent="0.3">
      <c r="A15" s="32">
        <v>2400</v>
      </c>
      <c r="B15" s="32">
        <f t="shared" si="0"/>
        <v>1200</v>
      </c>
      <c r="C15" s="28">
        <v>3166</v>
      </c>
      <c r="D15" s="33">
        <f t="shared" si="1"/>
        <v>3.7991999999999999</v>
      </c>
      <c r="E15" s="33">
        <f t="shared" si="2"/>
        <v>2.3253558442239695</v>
      </c>
      <c r="F15" s="33">
        <f t="shared" si="3"/>
        <v>0.21576577264853875</v>
      </c>
      <c r="G15" s="28">
        <f t="shared" si="4"/>
        <v>21.576577264853874</v>
      </c>
    </row>
    <row r="16" spans="1:16" x14ac:dyDescent="0.3">
      <c r="A16" s="39">
        <v>2600</v>
      </c>
      <c r="B16" s="39">
        <f t="shared" si="0"/>
        <v>1300</v>
      </c>
      <c r="C16" s="36">
        <v>3307</v>
      </c>
      <c r="D16" s="40">
        <f>C16*(B16/1000)/1000</f>
        <v>4.2991000000000001</v>
      </c>
      <c r="E16" s="40">
        <f>0.31*(C16)^0.25</f>
        <v>2.3508246858478419</v>
      </c>
      <c r="F16" s="33">
        <f t="shared" si="3"/>
        <v>0.20069545216104029</v>
      </c>
      <c r="G16" s="28">
        <f t="shared" si="4"/>
        <v>20.069545216104029</v>
      </c>
    </row>
    <row r="17" spans="1:21" x14ac:dyDescent="0.3">
      <c r="A17" s="32">
        <v>2800</v>
      </c>
      <c r="B17" s="32">
        <f t="shared" si="0"/>
        <v>1400</v>
      </c>
      <c r="C17" s="28">
        <v>3428</v>
      </c>
      <c r="D17" s="33">
        <f t="shared" si="1"/>
        <v>4.7991999999999999</v>
      </c>
      <c r="E17" s="28"/>
      <c r="F17" s="28"/>
      <c r="G17" s="28"/>
    </row>
    <row r="18" spans="1:21" x14ac:dyDescent="0.3">
      <c r="A18" s="22">
        <v>3000</v>
      </c>
      <c r="B18" s="22">
        <f t="shared" si="0"/>
        <v>1500</v>
      </c>
      <c r="C18" s="25">
        <v>3533</v>
      </c>
      <c r="D18" s="33">
        <f t="shared" si="1"/>
        <v>5.2995000000000001</v>
      </c>
    </row>
    <row r="19" spans="1:21" x14ac:dyDescent="0.3">
      <c r="A19" s="22">
        <v>3200</v>
      </c>
      <c r="B19" s="22">
        <f t="shared" si="0"/>
        <v>1600</v>
      </c>
      <c r="C19" s="25">
        <v>3625</v>
      </c>
      <c r="D19" s="33">
        <f t="shared" si="1"/>
        <v>5.8</v>
      </c>
    </row>
    <row r="20" spans="1:21" x14ac:dyDescent="0.3">
      <c r="A20" s="22">
        <v>3400</v>
      </c>
      <c r="B20" s="22">
        <f t="shared" si="0"/>
        <v>1700</v>
      </c>
      <c r="C20" s="25">
        <v>3705</v>
      </c>
      <c r="D20" s="33">
        <f t="shared" si="1"/>
        <v>6.2984999999999998</v>
      </c>
    </row>
    <row r="21" spans="1:21" x14ac:dyDescent="0.3">
      <c r="A21" s="22">
        <v>3600</v>
      </c>
      <c r="B21" s="22">
        <f t="shared" si="0"/>
        <v>1800</v>
      </c>
      <c r="C21" s="25">
        <v>3777</v>
      </c>
      <c r="D21" s="33">
        <f t="shared" si="1"/>
        <v>6.7986000000000004</v>
      </c>
    </row>
    <row r="22" spans="1:21" x14ac:dyDescent="0.3">
      <c r="A22" s="22">
        <v>3800</v>
      </c>
      <c r="B22" s="22">
        <f t="shared" si="0"/>
        <v>1900</v>
      </c>
      <c r="C22" s="25">
        <v>3842</v>
      </c>
      <c r="D22" s="33">
        <f t="shared" si="1"/>
        <v>7.2997999999999994</v>
      </c>
    </row>
    <row r="23" spans="1:21" x14ac:dyDescent="0.3">
      <c r="A23" s="22">
        <v>4000</v>
      </c>
      <c r="B23" s="22">
        <f t="shared" si="0"/>
        <v>2000</v>
      </c>
      <c r="C23" s="25">
        <v>3900</v>
      </c>
      <c r="D23" s="33">
        <f t="shared" si="1"/>
        <v>7.8</v>
      </c>
    </row>
    <row r="24" spans="1:21" x14ac:dyDescent="0.3">
      <c r="A24" s="22">
        <v>4200</v>
      </c>
      <c r="B24" s="22">
        <f t="shared" si="0"/>
        <v>2100</v>
      </c>
      <c r="C24" s="25">
        <v>3952</v>
      </c>
      <c r="D24" s="33">
        <f t="shared" si="1"/>
        <v>8.2992000000000008</v>
      </c>
      <c r="S24" s="25">
        <v>3300</v>
      </c>
      <c r="U24" s="55">
        <f>Q28*EXP(-S24/R28)</f>
        <v>23.495906356507213</v>
      </c>
    </row>
    <row r="25" spans="1:21" x14ac:dyDescent="0.3">
      <c r="A25" s="22">
        <v>4400</v>
      </c>
      <c r="B25" s="22">
        <f t="shared" si="0"/>
        <v>2200</v>
      </c>
      <c r="C25" s="25">
        <v>4000</v>
      </c>
      <c r="D25" s="33">
        <f t="shared" si="1"/>
        <v>8.8000000000000007</v>
      </c>
    </row>
    <row r="26" spans="1:21" x14ac:dyDescent="0.3">
      <c r="A26" s="22">
        <v>4600</v>
      </c>
      <c r="B26" s="22">
        <f t="shared" si="0"/>
        <v>2300</v>
      </c>
      <c r="C26" s="25">
        <v>4043</v>
      </c>
      <c r="D26" s="33">
        <f t="shared" si="1"/>
        <v>9.2988999999999997</v>
      </c>
      <c r="H26" s="25">
        <f>D4*1000</f>
        <v>180</v>
      </c>
      <c r="I26" s="55">
        <f t="shared" ref="I26:I38" si="6">G4</f>
        <v>39.69217493839318</v>
      </c>
    </row>
    <row r="27" spans="1:21" x14ac:dyDescent="0.3">
      <c r="A27" s="22">
        <v>4800</v>
      </c>
      <c r="B27" s="22">
        <f t="shared" si="0"/>
        <v>2400</v>
      </c>
      <c r="C27" s="25">
        <v>4083</v>
      </c>
      <c r="D27" s="33">
        <f t="shared" si="1"/>
        <v>9.799199999999999</v>
      </c>
      <c r="H27" s="25">
        <f t="shared" ref="H27:H38" si="7">D5*1000</f>
        <v>380</v>
      </c>
      <c r="I27" s="55">
        <f t="shared" si="6"/>
        <v>38.066230812740422</v>
      </c>
      <c r="Q27" s="58" t="s">
        <v>87</v>
      </c>
      <c r="R27" s="58" t="s">
        <v>88</v>
      </c>
    </row>
    <row r="28" spans="1:21" x14ac:dyDescent="0.3">
      <c r="A28" s="22">
        <v>5000</v>
      </c>
      <c r="C28" s="25">
        <v>4120</v>
      </c>
      <c r="D28" s="33">
        <f t="shared" si="1"/>
        <v>0</v>
      </c>
      <c r="H28" s="25">
        <f t="shared" si="7"/>
        <v>600</v>
      </c>
      <c r="I28" s="55">
        <f t="shared" si="6"/>
        <v>36.50325766704686</v>
      </c>
      <c r="Q28" s="59">
        <v>40.101999999999997</v>
      </c>
      <c r="R28" s="60">
        <f>1000000/162</f>
        <v>6172.8395061728397</v>
      </c>
    </row>
    <row r="29" spans="1:21" x14ac:dyDescent="0.3">
      <c r="H29" s="25">
        <f t="shared" si="7"/>
        <v>860</v>
      </c>
      <c r="I29" s="55">
        <f t="shared" si="6"/>
        <v>34.265222736941766</v>
      </c>
    </row>
    <row r="30" spans="1:21" x14ac:dyDescent="0.3">
      <c r="H30" s="25">
        <f t="shared" si="7"/>
        <v>1128</v>
      </c>
      <c r="I30" s="55">
        <f t="shared" si="6"/>
        <v>32.753350856458667</v>
      </c>
    </row>
    <row r="31" spans="1:21" x14ac:dyDescent="0.3">
      <c r="H31" s="25">
        <f t="shared" si="7"/>
        <v>1404</v>
      </c>
      <c r="I31" s="55">
        <f t="shared" si="6"/>
        <v>31.59266817484141</v>
      </c>
    </row>
    <row r="32" spans="1:21" x14ac:dyDescent="0.3">
      <c r="H32" s="25">
        <f t="shared" si="7"/>
        <v>1680</v>
      </c>
      <c r="I32" s="55">
        <f t="shared" si="6"/>
        <v>30.782602533730071</v>
      </c>
    </row>
    <row r="33" spans="8:9" x14ac:dyDescent="0.3">
      <c r="H33" s="25">
        <f t="shared" si="7"/>
        <v>2052.8000000000002</v>
      </c>
      <c r="I33" s="55">
        <f t="shared" si="6"/>
        <v>28.617907363436235</v>
      </c>
    </row>
    <row r="34" spans="8:9" x14ac:dyDescent="0.3">
      <c r="H34" s="25">
        <f t="shared" si="7"/>
        <v>2426.4</v>
      </c>
      <c r="I34" s="55">
        <f t="shared" si="6"/>
        <v>26.99488047883619</v>
      </c>
    </row>
    <row r="35" spans="8:9" x14ac:dyDescent="0.3">
      <c r="H35" s="25">
        <f t="shared" si="7"/>
        <v>2800</v>
      </c>
      <c r="I35" s="55">
        <f t="shared" si="6"/>
        <v>25.738214627824824</v>
      </c>
    </row>
    <row r="36" spans="8:9" x14ac:dyDescent="0.3">
      <c r="H36" s="25">
        <f t="shared" si="7"/>
        <v>3300.0000000000005</v>
      </c>
      <c r="I36" s="55">
        <f t="shared" si="6"/>
        <v>23.416763673012778</v>
      </c>
    </row>
    <row r="37" spans="8:9" x14ac:dyDescent="0.3">
      <c r="H37" s="25">
        <f t="shared" si="7"/>
        <v>3799.2</v>
      </c>
      <c r="I37" s="55">
        <f t="shared" si="6"/>
        <v>21.576577264853874</v>
      </c>
    </row>
    <row r="38" spans="8:9" x14ac:dyDescent="0.3">
      <c r="H38" s="25">
        <f t="shared" si="7"/>
        <v>4299.1000000000004</v>
      </c>
      <c r="I38" s="55">
        <f t="shared" si="6"/>
        <v>20.069545216104029</v>
      </c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porosity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2018-10-08T03:09:50Z</dcterms:created>
  <dcterms:modified xsi:type="dcterms:W3CDTF">2019-03-05T13:01:34Z</dcterms:modified>
</cp:coreProperties>
</file>