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ephen\Desktop\Building solar panels\"/>
    </mc:Choice>
  </mc:AlternateContent>
  <bookViews>
    <workbookView xWindow="0" yWindow="0" windowWidth="28770" windowHeight="13650" firstSheet="3" activeTab="5"/>
  </bookViews>
  <sheets>
    <sheet name="Solar panel data" sheetId="2" r:id="rId1"/>
    <sheet name="Solar cell data" sheetId="1" r:id="rId2"/>
    <sheet name="Circuit component data" sheetId="8" r:id="rId3"/>
    <sheet name="Circuit details" sheetId="11" r:id="rId4"/>
    <sheet name="Connection data" sheetId="3" r:id="rId5"/>
    <sheet name="Bill of materials" sheetId="4"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9" i="4" l="1"/>
  <c r="AM14" i="4"/>
  <c r="AC14" i="4"/>
  <c r="S20" i="4"/>
  <c r="S15" i="4"/>
  <c r="I44" i="4"/>
  <c r="I36" i="4"/>
  <c r="I14" i="4"/>
  <c r="I30" i="4"/>
  <c r="AJ49" i="4" l="1"/>
  <c r="Z49" i="4"/>
  <c r="F49" i="4"/>
  <c r="S49" i="4"/>
  <c r="P49" i="4"/>
  <c r="AC49" i="4"/>
  <c r="I21" i="2" l="1"/>
  <c r="H21" i="2"/>
  <c r="G21" i="2"/>
  <c r="F21" i="2"/>
  <c r="I19" i="2"/>
  <c r="H19" i="2"/>
  <c r="G19" i="2"/>
  <c r="F19" i="2"/>
  <c r="I20" i="2"/>
  <c r="I24" i="2" s="1"/>
  <c r="H20" i="2"/>
  <c r="H24" i="2" s="1"/>
  <c r="G20" i="2"/>
  <c r="G24" i="2" s="1"/>
  <c r="F20" i="2"/>
  <c r="F24" i="2" s="1"/>
  <c r="I18" i="2"/>
  <c r="H18" i="2"/>
  <c r="G18" i="2"/>
  <c r="F18" i="2"/>
  <c r="F12" i="2"/>
  <c r="F13" i="2"/>
  <c r="I23" i="2" l="1"/>
  <c r="H23" i="2"/>
  <c r="G23" i="2"/>
  <c r="F23" i="2"/>
  <c r="I22" i="2"/>
  <c r="H22" i="2"/>
  <c r="G22" i="2"/>
  <c r="F22" i="2"/>
  <c r="I49" i="4"/>
  <c r="I56" i="4" s="1"/>
  <c r="I54" i="4" l="1"/>
  <c r="I55" i="4"/>
  <c r="I57" i="4" l="1"/>
</calcChain>
</file>

<file path=xl/sharedStrings.xml><?xml version="1.0" encoding="utf-8"?>
<sst xmlns="http://schemas.openxmlformats.org/spreadsheetml/2006/main" count="651" uniqueCount="395">
  <si>
    <t>Base material</t>
  </si>
  <si>
    <t>AR-coating</t>
  </si>
  <si>
    <t>SCA dimensions</t>
  </si>
  <si>
    <t>Cell area</t>
  </si>
  <si>
    <t>SCA thickness</t>
  </si>
  <si>
    <t>Coverglass type</t>
  </si>
  <si>
    <t>Coverglass thickness</t>
  </si>
  <si>
    <t>Interconnectors (2x front side/ 1x diode)</t>
  </si>
  <si>
    <t>Interconnector thickness</t>
  </si>
  <si>
    <t>Bypass protection</t>
  </si>
  <si>
    <t>GaInP/GaAs/Ge on Ge substrate</t>
  </si>
  <si>
    <t>TiOx/Al2O3</t>
  </si>
  <si>
    <t>40.15 x 80.15 mm ± 0.1 mm</t>
  </si>
  <si>
    <t>CMX 100 AR</t>
  </si>
  <si>
    <t>Kovar, silver coated</t>
  </si>
  <si>
    <t>6.5 x 7.53 mm</t>
  </si>
  <si>
    <t>25 µm</t>
  </si>
  <si>
    <t>External Si diode</t>
  </si>
  <si>
    <t>Dimensions (interconnector)</t>
  </si>
  <si>
    <t>Electrical Data (SCA)</t>
  </si>
  <si>
    <r>
      <t>Average Open Circuit V</t>
    </r>
    <r>
      <rPr>
        <sz val="8"/>
        <color theme="1"/>
        <rFont val="Calibri"/>
        <family val="2"/>
        <scheme val="minor"/>
      </rPr>
      <t>oc</t>
    </r>
  </si>
  <si>
    <r>
      <t>Average Short Circuit I</t>
    </r>
    <r>
      <rPr>
        <sz val="8"/>
        <color theme="1"/>
        <rFont val="Calibri"/>
        <family val="2"/>
        <scheme val="minor"/>
      </rPr>
      <t>sc</t>
    </r>
  </si>
  <si>
    <r>
      <t>Voltage at max. Power V</t>
    </r>
    <r>
      <rPr>
        <sz val="8"/>
        <color theme="1"/>
        <rFont val="Calibri"/>
        <family val="2"/>
        <scheme val="minor"/>
      </rPr>
      <t>mp</t>
    </r>
  </si>
  <si>
    <r>
      <t>Current at max. Power I</t>
    </r>
    <r>
      <rPr>
        <sz val="8"/>
        <color theme="1"/>
        <rFont val="Calibri"/>
        <family val="2"/>
        <scheme val="minor"/>
      </rPr>
      <t>mp</t>
    </r>
  </si>
  <si>
    <r>
      <t>Average Efficiency ŋ</t>
    </r>
    <r>
      <rPr>
        <sz val="8"/>
        <color theme="1"/>
        <rFont val="Calibri"/>
        <family val="2"/>
        <scheme val="minor"/>
      </rPr>
      <t>bare</t>
    </r>
    <r>
      <rPr>
        <sz val="11"/>
        <color theme="1"/>
        <rFont val="Calibri"/>
        <family val="2"/>
        <scheme val="minor"/>
      </rPr>
      <t xml:space="preserve"> </t>
    </r>
    <r>
      <rPr>
        <sz val="8"/>
        <color theme="1"/>
        <rFont val="Calibri"/>
        <family val="2"/>
        <scheme val="minor"/>
      </rPr>
      <t>(1367 W/m2 )</t>
    </r>
  </si>
  <si>
    <r>
      <t>Average Efficiency ŋ</t>
    </r>
    <r>
      <rPr>
        <sz val="8"/>
        <color theme="1"/>
        <rFont val="Calibri"/>
        <family val="2"/>
        <scheme val="minor"/>
      </rPr>
      <t>bare (1353 W/m2 )</t>
    </r>
  </si>
  <si>
    <t>[mV]</t>
  </si>
  <si>
    <t>[mA]</t>
  </si>
  <si>
    <t>[%]</t>
  </si>
  <si>
    <t>BOL</t>
  </si>
  <si>
    <t>Standard: CASOLBA 2005 (05-20MV1, etc); Spectrum: AMO WRC = 1367 W/m2 ; T = 28 °C</t>
  </si>
  <si>
    <t>@fluence 1MeV [e/cm²]</t>
  </si>
  <si>
    <t>Acceptance Values (SCA)</t>
  </si>
  <si>
    <r>
      <t>Voltage V</t>
    </r>
    <r>
      <rPr>
        <sz val="8"/>
        <color theme="1"/>
        <rFont val="Calibri"/>
        <family val="2"/>
        <scheme val="minor"/>
      </rPr>
      <t>op</t>
    </r>
  </si>
  <si>
    <r>
      <t>Min. average current I</t>
    </r>
    <r>
      <rPr>
        <sz val="8"/>
        <color theme="1"/>
        <rFont val="Calibri"/>
        <family val="2"/>
        <scheme val="minor"/>
      </rPr>
      <t>op avg</t>
    </r>
    <r>
      <rPr>
        <sz val="11"/>
        <color theme="1"/>
        <rFont val="Calibri"/>
        <family val="2"/>
        <scheme val="minor"/>
      </rPr>
      <t xml:space="preserve"> @ V</t>
    </r>
    <r>
      <rPr>
        <sz val="8"/>
        <color theme="1"/>
        <rFont val="Calibri"/>
        <family val="2"/>
        <scheme val="minor"/>
      </rPr>
      <t>op</t>
    </r>
  </si>
  <si>
    <r>
      <t>Min. individual current I</t>
    </r>
    <r>
      <rPr>
        <sz val="8"/>
        <color theme="1"/>
        <rFont val="Calibri"/>
        <family val="2"/>
        <scheme val="minor"/>
      </rPr>
      <t>op avg</t>
    </r>
    <r>
      <rPr>
        <sz val="11"/>
        <color theme="1"/>
        <rFont val="Calibri"/>
        <family val="2"/>
        <scheme val="minor"/>
      </rPr>
      <t xml:space="preserve"> @ V</t>
    </r>
    <r>
      <rPr>
        <sz val="8"/>
        <color theme="1"/>
        <rFont val="Calibri"/>
        <family val="2"/>
        <scheme val="minor"/>
      </rPr>
      <t>op</t>
    </r>
  </si>
  <si>
    <t>2350 mV</t>
  </si>
  <si>
    <t>500 mA</t>
  </si>
  <si>
    <t>470 mA</t>
  </si>
  <si>
    <t>Shadow protection</t>
  </si>
  <si>
    <t>External Si protection diode</t>
  </si>
  <si>
    <t>T = 25°C ± 3°C</t>
  </si>
  <si>
    <t>Operation Temperatures</t>
  </si>
  <si>
    <t>-150°C to +250°C</t>
  </si>
  <si>
    <r>
      <t>I</t>
    </r>
    <r>
      <rPr>
        <sz val="8"/>
        <color theme="1"/>
        <rFont val="Calibri"/>
        <family val="2"/>
        <scheme val="minor"/>
      </rPr>
      <t>reverse</t>
    </r>
    <r>
      <rPr>
        <sz val="11"/>
        <color theme="1"/>
        <rFont val="Calibri"/>
        <family val="2"/>
        <scheme val="minor"/>
      </rPr>
      <t xml:space="preserve"> (4V) ≤ 0.1 µA</t>
    </r>
  </si>
  <si>
    <r>
      <t>V</t>
    </r>
    <r>
      <rPr>
        <sz val="8"/>
        <color theme="1"/>
        <rFont val="Calibri"/>
        <family val="2"/>
        <scheme val="minor"/>
      </rPr>
      <t>forward</t>
    </r>
    <r>
      <rPr>
        <sz val="11"/>
        <color theme="1"/>
        <rFont val="Calibri"/>
        <family val="2"/>
        <scheme val="minor"/>
      </rPr>
      <t xml:space="preserve"> (620 mA) ≤ 0.8 V</t>
    </r>
  </si>
  <si>
    <t>Temperature Gradients</t>
  </si>
  <si>
    <t xml:space="preserve">Open Circuit Voltage </t>
  </si>
  <si>
    <t>Short Circuit Current</t>
  </si>
  <si>
    <t>Voltage at max. Power</t>
  </si>
  <si>
    <t>Current at max. Power</t>
  </si>
  <si>
    <r>
      <t>ΔV</t>
    </r>
    <r>
      <rPr>
        <sz val="8"/>
        <color theme="1"/>
        <rFont val="Calibri"/>
        <family val="2"/>
        <scheme val="minor"/>
      </rPr>
      <t>oc</t>
    </r>
    <r>
      <rPr>
        <sz val="11"/>
        <color theme="1"/>
        <rFont val="Calibri"/>
        <family val="2"/>
        <scheme val="minor"/>
      </rPr>
      <t xml:space="preserve"> /ΔT↑</t>
    </r>
  </si>
  <si>
    <r>
      <t>ΔI</t>
    </r>
    <r>
      <rPr>
        <sz val="8"/>
        <color theme="1"/>
        <rFont val="Calibri"/>
        <family val="2"/>
        <scheme val="minor"/>
      </rPr>
      <t>sc</t>
    </r>
    <r>
      <rPr>
        <sz val="11"/>
        <color theme="1"/>
        <rFont val="Calibri"/>
        <family val="2"/>
        <scheme val="minor"/>
      </rPr>
      <t xml:space="preserve"> /ΔT↑</t>
    </r>
  </si>
  <si>
    <r>
      <t>ΔV</t>
    </r>
    <r>
      <rPr>
        <sz val="8"/>
        <color theme="1"/>
        <rFont val="Calibri"/>
        <family val="2"/>
        <scheme val="minor"/>
      </rPr>
      <t>mp</t>
    </r>
    <r>
      <rPr>
        <sz val="11"/>
        <color theme="1"/>
        <rFont val="Calibri"/>
        <family val="2"/>
        <scheme val="minor"/>
      </rPr>
      <t xml:space="preserve"> /ΔT↑</t>
    </r>
  </si>
  <si>
    <r>
      <t>ΔI</t>
    </r>
    <r>
      <rPr>
        <sz val="8"/>
        <color theme="1"/>
        <rFont val="Calibri"/>
        <family val="2"/>
        <scheme val="minor"/>
      </rPr>
      <t>mp</t>
    </r>
    <r>
      <rPr>
        <sz val="11"/>
        <color theme="1"/>
        <rFont val="Calibri"/>
        <family val="2"/>
        <scheme val="minor"/>
      </rPr>
      <t xml:space="preserve"> /ΔT↑</t>
    </r>
  </si>
  <si>
    <t>[mV/°C]</t>
  </si>
  <si>
    <t>[mA/°C]</t>
  </si>
  <si>
    <t>Threshold Values</t>
  </si>
  <si>
    <t>Absorptivity</t>
  </si>
  <si>
    <t>Pull Test</t>
  </si>
  <si>
    <t>≤ 0.91 (with CMX 100 AR)</t>
  </si>
  <si>
    <t>&gt; 7 N at 0° (with standard Kovar interconnector)</t>
  </si>
  <si>
    <t>Azur Space solar cells, 3G30A</t>
  </si>
  <si>
    <t>Number of solar cells</t>
  </si>
  <si>
    <t>Dimensions</t>
  </si>
  <si>
    <t>Area</t>
  </si>
  <si>
    <t>Thickness</t>
  </si>
  <si>
    <t>SCA average mass</t>
  </si>
  <si>
    <t>Total solar cell area</t>
  </si>
  <si>
    <t>cm²</t>
  </si>
  <si>
    <t>µm</t>
  </si>
  <si>
    <t>Base material density</t>
  </si>
  <si>
    <t>g</t>
  </si>
  <si>
    <t xml:space="preserve">≤ </t>
  </si>
  <si>
    <t>Mass per panel</t>
  </si>
  <si>
    <t>Electrical Data</t>
  </si>
  <si>
    <t>Design and Mechanical Data</t>
  </si>
  <si>
    <r>
      <t>Max Power P</t>
    </r>
    <r>
      <rPr>
        <sz val="8"/>
        <color theme="1"/>
        <rFont val="Calibri"/>
        <family val="2"/>
        <scheme val="minor"/>
      </rPr>
      <t>mp</t>
    </r>
  </si>
  <si>
    <t>[W]</t>
  </si>
  <si>
    <t>[V]</t>
  </si>
  <si>
    <t>Power Connection</t>
  </si>
  <si>
    <t>Connector</t>
  </si>
  <si>
    <t>Pin connections</t>
  </si>
  <si>
    <t>negative</t>
  </si>
  <si>
    <t>positive</t>
  </si>
  <si>
    <t>Pin 1</t>
  </si>
  <si>
    <t>Pin 2</t>
  </si>
  <si>
    <t>Pin 3</t>
  </si>
  <si>
    <t>Pin 4</t>
  </si>
  <si>
    <t>MOLEX 53398-0471</t>
  </si>
  <si>
    <t>Number of pins</t>
  </si>
  <si>
    <t>Data Connection</t>
  </si>
  <si>
    <t>MOLEX 53398-1271</t>
  </si>
  <si>
    <t>215.00 x 86.00 mm</t>
  </si>
  <si>
    <t>mm</t>
  </si>
  <si>
    <t>Volume</t>
  </si>
  <si>
    <r>
      <t>g / cm</t>
    </r>
    <r>
      <rPr>
        <vertAlign val="superscript"/>
        <sz val="11"/>
        <color theme="1"/>
        <rFont val="Calibri"/>
        <family val="2"/>
        <scheme val="minor"/>
      </rPr>
      <t>3</t>
    </r>
  </si>
  <si>
    <r>
      <t>cm</t>
    </r>
    <r>
      <rPr>
        <vertAlign val="superscript"/>
        <sz val="11"/>
        <color theme="1"/>
        <rFont val="Calibri"/>
        <family val="2"/>
        <scheme val="minor"/>
      </rPr>
      <t>3</t>
    </r>
  </si>
  <si>
    <t>WIKI PLACEHOLDER</t>
  </si>
  <si>
    <t>Pin 6</t>
  </si>
  <si>
    <t>Pin 5</t>
  </si>
  <si>
    <t>Pin 7</t>
  </si>
  <si>
    <t>Pin 8</t>
  </si>
  <si>
    <t>Pin 9</t>
  </si>
  <si>
    <t>Pin 10</t>
  </si>
  <si>
    <t>Pin 11</t>
  </si>
  <si>
    <t>Pin 12</t>
  </si>
  <si>
    <t>x</t>
  </si>
  <si>
    <t>GND</t>
  </si>
  <si>
    <t>AGND</t>
  </si>
  <si>
    <t>Photodiode</t>
  </si>
  <si>
    <t>SPI SCK</t>
  </si>
  <si>
    <t xml:space="preserve">SPI  MISO </t>
  </si>
  <si>
    <t>SPI CS2</t>
  </si>
  <si>
    <t>VCC</t>
  </si>
  <si>
    <t>?</t>
  </si>
  <si>
    <t>Antenna Release Connection</t>
  </si>
  <si>
    <t>+5V</t>
  </si>
  <si>
    <t>Sensors</t>
  </si>
  <si>
    <t>Cost</t>
  </si>
  <si>
    <t>Provider</t>
  </si>
  <si>
    <t>Digikey</t>
  </si>
  <si>
    <t>Total</t>
  </si>
  <si>
    <t>Sensor</t>
  </si>
  <si>
    <t>Temperature</t>
  </si>
  <si>
    <t>Texas instruments</t>
  </si>
  <si>
    <t>LM70-DGK0008A</t>
  </si>
  <si>
    <t>Quantity</t>
  </si>
  <si>
    <t>Solar cells</t>
  </si>
  <si>
    <t>Azur Space</t>
  </si>
  <si>
    <t>3G30A assembly</t>
  </si>
  <si>
    <t>PCB</t>
  </si>
  <si>
    <t>Total cost</t>
  </si>
  <si>
    <t>Total quantity</t>
  </si>
  <si>
    <t>Number of cells per series</t>
  </si>
  <si>
    <t>Number of parallel series</t>
  </si>
  <si>
    <t>[A]</t>
  </si>
  <si>
    <t>Other circuit info, mounting, estimated graphs</t>
  </si>
  <si>
    <t>mg / cm²</t>
  </si>
  <si>
    <t>± 25 µm</t>
  </si>
  <si>
    <t>Temperature sensor, TI LM70 (DGK0008A)</t>
  </si>
  <si>
    <t>http://www.ti.com/lit/ds/symlink/lm70.pdf</t>
  </si>
  <si>
    <t>Supply voltage</t>
  </si>
  <si>
    <t>Voltage at any pin</t>
  </si>
  <si>
    <t>Input current at any pin</t>
  </si>
  <si>
    <t>Package input current</t>
  </si>
  <si>
    <t>Storage temperature</t>
  </si>
  <si>
    <t>Operating temperature</t>
  </si>
  <si>
    <t>Resolution</t>
  </si>
  <si>
    <t>Temperature error</t>
  </si>
  <si>
    <t>-0.3V to 6.0V</t>
  </si>
  <si>
    <r>
      <t>-0.3V to V</t>
    </r>
    <r>
      <rPr>
        <vertAlign val="superscript"/>
        <sz val="11"/>
        <color theme="1"/>
        <rFont val="Calibri"/>
        <family val="2"/>
        <scheme val="minor"/>
      </rPr>
      <t>+</t>
    </r>
    <r>
      <rPr>
        <sz val="11"/>
        <color theme="1"/>
        <rFont val="Calibri"/>
        <family val="2"/>
        <scheme val="minor"/>
      </rPr>
      <t xml:space="preserve"> + 0.3V</t>
    </r>
  </si>
  <si>
    <t>5mA</t>
  </si>
  <si>
    <t>20mA</t>
  </si>
  <si>
    <t>-65°C to +150°C</t>
  </si>
  <si>
    <t>-55°C to +150°C</t>
  </si>
  <si>
    <t>11 bits, 0.25°C increments</t>
  </si>
  <si>
    <t>-2.0°C to +3.5°C</t>
  </si>
  <si>
    <t>+5V USB</t>
  </si>
  <si>
    <t>USB_DM</t>
  </si>
  <si>
    <t>USB_DP</t>
  </si>
  <si>
    <t>https://datasheets.maximintegrated.com/en/ds/MAX1248-MAX1249.pdf</t>
  </si>
  <si>
    <t>MAX1249</t>
  </si>
  <si>
    <t>Needs to take into account connector mass, deployment mechanism mass, RBF mass, sensor mass</t>
  </si>
  <si>
    <t>To be aware of,</t>
  </si>
  <si>
    <t>NEED TO CONTACT MOLEX BEFORE PURCHASING, ASKING ABOUT AEROSPACE APPROVED COMPONENTS  Parts must be made with aerospace-requirements in mind. E.g. outgassing. Confirm with Molex before purchasing.</t>
  </si>
  <si>
    <t>TEMD6010FX01</t>
  </si>
  <si>
    <t>https://www.analog.com/media/en/technical-documentation/data-sheets/620234fd.pdf</t>
  </si>
  <si>
    <t>https://www.vishay.com/docs/81308/temd6010.pdf</t>
  </si>
  <si>
    <t>https://www.analog.com/media/en/technical-documentation/data-sheets/624012fe.pdf</t>
  </si>
  <si>
    <t>LTC6240HS5#PBF</t>
  </si>
  <si>
    <t>http://www.azurspace.com/images/products/0003805-01-01_DB_3G30A.pdf</t>
  </si>
  <si>
    <t>Reverse voltage</t>
  </si>
  <si>
    <t>16V</t>
  </si>
  <si>
    <t>60 pF</t>
  </si>
  <si>
    <r>
      <t>Diode capacitance @ V</t>
    </r>
    <r>
      <rPr>
        <sz val="8"/>
        <color theme="1"/>
        <rFont val="Calibri"/>
        <family val="2"/>
        <scheme val="minor"/>
      </rPr>
      <t>R</t>
    </r>
    <r>
      <rPr>
        <sz val="11"/>
        <color theme="1"/>
        <rFont val="Calibri"/>
        <family val="2"/>
        <scheme val="minor"/>
      </rPr>
      <t xml:space="preserve"> = 0V</t>
    </r>
  </si>
  <si>
    <t>Angle of half sensitivity</t>
  </si>
  <si>
    <t>± 60°</t>
  </si>
  <si>
    <t>Wavelength of peak sensitivity</t>
  </si>
  <si>
    <t>540 nm</t>
  </si>
  <si>
    <t>Range of spectral bandwidth</t>
  </si>
  <si>
    <t>430 nm to 610 nm</t>
  </si>
  <si>
    <t>-40°C to +100°C</t>
  </si>
  <si>
    <t>Photodiode, TEMD6010FX01</t>
  </si>
  <si>
    <t>ADC, MAX1249</t>
  </si>
  <si>
    <t>Positive supply voltage</t>
  </si>
  <si>
    <t>2.70V to 5.25V</t>
  </si>
  <si>
    <t>Positive supply current @ Vdd = 3.6V</t>
  </si>
  <si>
    <t>1.2mA to 2.0mA</t>
  </si>
  <si>
    <t>Analog input voltage range @ COM = 0V</t>
  </si>
  <si>
    <t>0V to VREF</t>
  </si>
  <si>
    <t>VREF input voltage range</t>
  </si>
  <si>
    <t>1.0V to Vdd + 50mV</t>
  </si>
  <si>
    <t>Multiplexer leakage current</t>
  </si>
  <si>
    <t>± 0.01µA to ± 1µA</t>
  </si>
  <si>
    <t>Input capacitance</t>
  </si>
  <si>
    <t>16 pF</t>
  </si>
  <si>
    <t>Capacitive bypass at VREF</t>
  </si>
  <si>
    <t>4.7 µF</t>
  </si>
  <si>
    <t>Capacitive bypass at REFADJ</t>
  </si>
  <si>
    <t>0.01 µF</t>
  </si>
  <si>
    <t xml:space="preserve">≥ </t>
  </si>
  <si>
    <t>-55°C to +125°C</t>
  </si>
  <si>
    <t>-60°C to +150°C</t>
  </si>
  <si>
    <t>Supply voltage range</t>
  </si>
  <si>
    <t>Max input current</t>
  </si>
  <si>
    <t>± 10mA</t>
  </si>
  <si>
    <t>Input voltage range</t>
  </si>
  <si>
    <t>Gain bandwidth product</t>
  </si>
  <si>
    <t>18 MHz</t>
  </si>
  <si>
    <t>V- to V+</t>
  </si>
  <si>
    <t>Op-amp, LTC6240HV</t>
  </si>
  <si>
    <t>MUST get the HV version even for testing, for 0V negative rail.</t>
  </si>
  <si>
    <t>Op-amp, LT6202</t>
  </si>
  <si>
    <t>2.8V to ± 5.5V</t>
  </si>
  <si>
    <t>Slew rate</t>
  </si>
  <si>
    <t>10 V/µs</t>
  </si>
  <si>
    <t>-40°C to +125°C</t>
  </si>
  <si>
    <t>83 Mhz</t>
  </si>
  <si>
    <t>12 V/µs</t>
  </si>
  <si>
    <t>2.5V to 12.6V</t>
  </si>
  <si>
    <t>Output voltage</t>
  </si>
  <si>
    <t>± 40mA</t>
  </si>
  <si>
    <r>
      <t>(V</t>
    </r>
    <r>
      <rPr>
        <vertAlign val="superscript"/>
        <sz val="11"/>
        <color theme="1"/>
        <rFont val="Calibri"/>
        <family val="2"/>
        <scheme val="minor"/>
      </rPr>
      <t>-</t>
    </r>
    <r>
      <rPr>
        <sz val="11"/>
        <color theme="1"/>
        <rFont val="Calibri"/>
        <family val="2"/>
        <scheme val="minor"/>
      </rPr>
      <t xml:space="preserve"> - 0.3) to (V</t>
    </r>
    <r>
      <rPr>
        <vertAlign val="superscript"/>
        <sz val="11"/>
        <color theme="1"/>
        <rFont val="Calibri"/>
        <family val="2"/>
        <scheme val="minor"/>
      </rPr>
      <t>+</t>
    </r>
    <r>
      <rPr>
        <sz val="11"/>
        <color theme="1"/>
        <rFont val="Calibri"/>
        <family val="2"/>
        <scheme val="minor"/>
      </rPr>
      <t xml:space="preserve"> - 0.3)</t>
    </r>
  </si>
  <si>
    <t>(Range is the DIFFERENCE between the supply rails, not the voltages that must be run in)</t>
  </si>
  <si>
    <t>Solar cell circuit</t>
  </si>
  <si>
    <t>Sensor circuit</t>
  </si>
  <si>
    <t>RBF circuit</t>
  </si>
  <si>
    <t>Accelerometer bypass circuit</t>
  </si>
  <si>
    <t>Component</t>
  </si>
  <si>
    <t>Mandatory capacitors are:  Cf, Cfilter</t>
  </si>
  <si>
    <t>May omit: Cbp+, Cbp-, Cbp2+, Cbp2-, Ctant+, Ctant-</t>
  </si>
  <si>
    <t>LT6202HVHS5#PBF</t>
  </si>
  <si>
    <t>Circuit created on analog.com</t>
  </si>
  <si>
    <t>Microcap circuit (PD-# component in full diagram)</t>
  </si>
  <si>
    <t>LM70</t>
  </si>
  <si>
    <t>22.1kΩ resistor</t>
  </si>
  <si>
    <t>562Ω resistor</t>
  </si>
  <si>
    <t>11pF capacitor</t>
  </si>
  <si>
    <t>570pF capacitor</t>
  </si>
  <si>
    <t>Datasheets</t>
  </si>
  <si>
    <t>0.1µF capacitor</t>
  </si>
  <si>
    <t>analog.com photodiode circuit BOM</t>
  </si>
  <si>
    <t>(This is not for the full circuit)</t>
  </si>
  <si>
    <t>Microcap full circuit (PD-# components are the photodiode circuits)</t>
  </si>
  <si>
    <t>The sensor circuit consists of 4 TEMD6010FX01 photodiodes and 1 LM70 temperature sensor. The 4 photodiodes are connected to the analog input channels of the MAX1249 ADC, and the ADC is connected to the MOLEX connector pins 3, 5, 6, 9, 10, and 11.</t>
  </si>
  <si>
    <t>The LM70 is connected directly to the MOLEX connector on pins 3, 9, 10, 11, 12. Both the MAX1249 and LM70 make use of the SPI interfaces on the OBC.</t>
  </si>
  <si>
    <t>The photodiodes are run in photoconductive mode with zero reverse voltage. In the photodiode circuit, the first op-amp serves as an amplifier, while the second one serves as a filter.</t>
  </si>
  <si>
    <t>The op-amp supply rails take 3.3V on the positive rail, and 0V (gnd) on the negative rail. This will limit the output voltage (Vout) to the range 0V to 3.3V. Vout is then connected to one of the analog input channels on the MAX1249.</t>
  </si>
  <si>
    <t>On the MAX1249, tying REFADJ to Vdd disables the internal buffer. As the analog input will vary from 0V to 3.3V, a VREF of 3.3V is used.</t>
  </si>
  <si>
    <t xml:space="preserve">A CSV file containing photodiode current Vs. Vout may be found in the Photodiode circuits directory. </t>
  </si>
  <si>
    <t>Keep in mind that output current varies depending on current light intensity and temperature, and will degrade over time.</t>
  </si>
  <si>
    <t>AZUR Space solar cell</t>
  </si>
  <si>
    <t>https://www.molex.com/molex/products/datasheet.jsp?part=active/0533981271_PCB_HEADERS.xml</t>
  </si>
  <si>
    <t>https://www.molex.com/molex/products/datasheet.jsp?part=active/0533980471_PCB_HEADERS.xml</t>
  </si>
  <si>
    <t>Photodiode op-amp voltage output vs. photdiode current provided</t>
  </si>
  <si>
    <t>As shown, the voltage output of the op-amp circuit should scale linearly with current, and provide a maximum of roughly 3.3V.</t>
  </si>
  <si>
    <t>Microcap solar cell circuit</t>
  </si>
  <si>
    <t>The AZUR SPACE 3G30A solar cell comes with an attached external bypass diode. The two top-side connecters are the negative terminals of the solar cell.</t>
  </si>
  <si>
    <t>The underside of the solar cell is the positive terminal. The cathod of the external bypass diode connects to the underside (positive) of the solar cell, and the anode is left free for connection.</t>
  </si>
  <si>
    <t>The anode and negative terminals may be connected together. To connect the solar cells in series, the underside (positive) of a previous solar cell should be connected to the anode/negative terminals of the next cell.</t>
  </si>
  <si>
    <t>The solar cell power circuits consists of 2 parallel strings of 2 solar cells in series each (4 cells total).</t>
  </si>
  <si>
    <t>External bypass diodes are used in the case that one of the cells in the series becomes shaded, so that it does not impede the other cells in the string.</t>
  </si>
  <si>
    <t>The connector provides 2 pins each for positive and negative connections in order to provide redundancy.</t>
  </si>
  <si>
    <t>The Endurosat EPS uses a DC-DC converted to provide MPPT.</t>
  </si>
  <si>
    <t>(Curiously, their cells are also in series, e.g. 7 in series providing 17V when the EPS is rated for 5.5V max..?)</t>
  </si>
  <si>
    <t>Jumper circuit</t>
  </si>
  <si>
    <t>https://www.digikey.ca/product-detail/en/te-connectivity-alcoswitch-switches/JJDVDUJ314NCPMRTR/450-3308-1-ND/9452506</t>
  </si>
  <si>
    <t>Antenna deploy circuit</t>
  </si>
  <si>
    <t>https://www.digikey.ca/product-detail/en/molex/0676432911/WM4078-ND/2421596</t>
  </si>
  <si>
    <t>MAX1249AMJE</t>
  </si>
  <si>
    <t>PREFERRED, MUST CONTACT FACTORY?</t>
  </si>
  <si>
    <t>MOLEX 53261-0671</t>
  </si>
  <si>
    <t>Remove Before Flight (RBF) Jack</t>
  </si>
  <si>
    <t>Number of channels</t>
  </si>
  <si>
    <t>Channel connections</t>
  </si>
  <si>
    <t>Channel 2</t>
  </si>
  <si>
    <t>Channel 1</t>
  </si>
  <si>
    <t>Channel 3</t>
  </si>
  <si>
    <t>The non-connector end of this plug should be shaved down to meet space requirements.</t>
  </si>
  <si>
    <t>The unmodified length as shown in 6.5mm. The required is a maximum of 5.4mm.</t>
  </si>
  <si>
    <t>OBC Bypass Connection</t>
  </si>
  <si>
    <t>This connector may simply be wired to another USB-interface cable and connected to the OBC's USB connector.</t>
  </si>
  <si>
    <t>EPS Bypass Connection</t>
  </si>
  <si>
    <t>USBN</t>
  </si>
  <si>
    <t>USBP</t>
  </si>
  <si>
    <t>Accelerometer Bypass Connection - External</t>
  </si>
  <si>
    <t>Customizable</t>
  </si>
  <si>
    <t>Accelerometer Bypass Connection - Internal</t>
  </si>
  <si>
    <t>MOLEX 53261-1271</t>
  </si>
  <si>
    <t>Burn resistor 1</t>
  </si>
  <si>
    <t>Burn resistor 2</t>
  </si>
  <si>
    <t>Switch sensor (NC when released)</t>
  </si>
  <si>
    <t>Redundant GND</t>
  </si>
  <si>
    <t>Jumper Pins</t>
  </si>
  <si>
    <t>Pin header</t>
  </si>
  <si>
    <t>JMP1-1</t>
  </si>
  <si>
    <t>JMP1-2</t>
  </si>
  <si>
    <t>JMP2-1</t>
  </si>
  <si>
    <t>JMP2-2</t>
  </si>
  <si>
    <t>TE connectivity JJDVDUJ314</t>
  </si>
  <si>
    <t>https://www.digikey.ca/product-detail/en/molex/0472570001/WM17366-ND/3262245</t>
  </si>
  <si>
    <t>https://www.digikey.ca/product-detail/en/tensility-international-corp/50-00402/839-1227-ND/4865081</t>
  </si>
  <si>
    <t>TIC 50-00402</t>
  </si>
  <si>
    <t>The MOLEX connector will be attached to the bottom-side of the panel, with its opening embedded in the surface of the panel.</t>
  </si>
  <si>
    <t>The TIC plug will have its non-connector end shaved down to 5.4mm or less in order to meet the CubeSat design specifications.</t>
  </si>
  <si>
    <t>The RBF circuit will be in a closed state when the plug is inserted. This circuit will be connected to the custom board, where timer components will be used to keep the CubeSat powered off until 30 minutes after the RBF plug is removed and the kill switches released.</t>
  </si>
  <si>
    <t>When the self-locking functionality of the EPS is disabled via the EPS's JMP1 pins, inserting the RBF plug will power down the CubeSat (along with disabling the 30 minute timer when removing the plug).</t>
  </si>
  <si>
    <t>OBC bypass circuit</t>
  </si>
  <si>
    <t>EPS bypass circuit</t>
  </si>
  <si>
    <t>The OBC bypass circuit will utilize an external USB connector, which will connect to the USB connector of the OBC.</t>
  </si>
  <si>
    <t>This will allow an external device to communicate with the OBC even while the panels are attached.</t>
  </si>
  <si>
    <t>The EPS bypass circuit will utilize an external USB connector, which will connect to the USB connector of the EPS.</t>
  </si>
  <si>
    <t>This will allow an external device to connect to the EPS.</t>
  </si>
  <si>
    <t>The EPS bypass may be used to monitor the various parameters provided by the EPS, and provide some measure of control over it.</t>
  </si>
  <si>
    <t>The EPS bypass may also be used to charge the batteries of the EPS when the JMP2 jumper is inserted.</t>
  </si>
  <si>
    <t>https://www.molex.com/molex/products/datasheet.jsp?part=active/0532611271_PCB_HEADERS.xml</t>
  </si>
  <si>
    <t>The accelerometer bypass circuit will be used to access the internal accelerometers used for vibration testing.</t>
  </si>
  <si>
    <t>The accelerometers may connect to the internal connector, and the external connector may be connected to a device for monitoring the readings.</t>
  </si>
  <si>
    <t>When done, the external cable may simply be disconnected, and the internal cables ignored.</t>
  </si>
  <si>
    <t>There are two accelerometer bypasses on an accelerometer variant panel, for a total of 24 pins, and two panels of this type on the CubeSat.</t>
  </si>
  <si>
    <t>If there are not enough accelerometers to warrant 4 bypasses, some may be ignored and not added in the first place.</t>
  </si>
  <si>
    <t>The antenna deploy circuit will control the release of the antennas, and provide a sensor for checking that the antenna has released.</t>
  </si>
  <si>
    <t>The antenna will rest on a mount where the burn wires will connect to. The burn wires will be broken via resistors of the circuit.</t>
  </si>
  <si>
    <t>A switch sensor will be placed under where the antenna will rest in its stowed state, and while the antenna is not released, the sensor will be in an open state.</t>
  </si>
  <si>
    <t>Upon antenna release, the switch will return to its normally closed state.</t>
  </si>
  <si>
    <t>JTAG bypass circuit</t>
  </si>
  <si>
    <t>The JTAG bypass circuit will provide a connection to an external computer to the JTAG pins of the OBC.</t>
  </si>
  <si>
    <t>This will be used to program the CubeSat OBC while the solar panels are attached.</t>
  </si>
  <si>
    <t>JTAG Connection - External</t>
  </si>
  <si>
    <t>JTAG Connection - Internal</t>
  </si>
  <si>
    <t>MOLEX 53398-1071</t>
  </si>
  <si>
    <t>MOLEX 53261-1071</t>
  </si>
  <si>
    <t>https://www.molex.com/molex/products/datasheet.jsp?part=active/0532611071_PCB_HEADERS.xml</t>
  </si>
  <si>
    <t>https://www.molex.com/molex/products/datasheet.jsp?part=active/0533981071_PCB_HEADERS.xml&amp;channel=Products&amp;Lang=en-US</t>
  </si>
  <si>
    <t>4 pins</t>
  </si>
  <si>
    <t>Pin header will be embedded in the solar panel to use for the JMP1 and JMP2 connectors of the OBC.</t>
  </si>
  <si>
    <t>F2F connectors may be attached to complete the external circuit in order to use the JMP connector features of the EPS.</t>
  </si>
  <si>
    <t>Internally, the pins will connect to JMP1 and JMP2, and externally the pins will be exposed.</t>
  </si>
  <si>
    <t>Reference voltage</t>
  </si>
  <si>
    <t>RH1009</t>
  </si>
  <si>
    <t>Analog devices</t>
  </si>
  <si>
    <t>Electrical components - common</t>
  </si>
  <si>
    <t>Connectors - common</t>
  </si>
  <si>
    <t>Electrical components - ±Z</t>
  </si>
  <si>
    <t>Connectors - RBF/EPS variant</t>
  </si>
  <si>
    <t>Connectors - JTAG/OBC variant</t>
  </si>
  <si>
    <t>Connectors - Accelerometer variant</t>
  </si>
  <si>
    <t>Op-amp 1</t>
  </si>
  <si>
    <t>Op-amp 2</t>
  </si>
  <si>
    <t>Maxim Integrated</t>
  </si>
  <si>
    <t>LTC6240HVCS5</t>
  </si>
  <si>
    <t>LT6202H25</t>
  </si>
  <si>
    <t xml:space="preserve">MAX1249BEEE </t>
  </si>
  <si>
    <r>
      <t xml:space="preserve">ADC </t>
    </r>
    <r>
      <rPr>
        <sz val="10"/>
        <color theme="1"/>
        <rFont val="Calibri"/>
        <family val="2"/>
        <scheme val="minor"/>
      </rPr>
      <t>(-AMJE if possible, contact)</t>
    </r>
  </si>
  <si>
    <t>0.1μF capacitor</t>
  </si>
  <si>
    <t>Antenna release sensor</t>
  </si>
  <si>
    <t>TE Connectivity</t>
  </si>
  <si>
    <t>JJDVDUJ314</t>
  </si>
  <si>
    <t>The release sensor</t>
  </si>
  <si>
    <t>MOLEX</t>
  </si>
  <si>
    <t>Antenna release</t>
  </si>
  <si>
    <t>Manufacturer</t>
  </si>
  <si>
    <t>All components listed here (with the exception of the solar cells) have their prices taken from the provider Digikey.</t>
  </si>
  <si>
    <t>EPS bypass</t>
  </si>
  <si>
    <t>JMP1 &amp; JMP2 bypass</t>
  </si>
  <si>
    <t>RBF connector</t>
  </si>
  <si>
    <t>Tensility Internalional Corp</t>
  </si>
  <si>
    <t>RBF plug</t>
  </si>
  <si>
    <t>Neglible</t>
  </si>
  <si>
    <t>MOLEX 67643-2911</t>
  </si>
  <si>
    <t>MOLEX 47257-0001</t>
  </si>
  <si>
    <t>50-00402</t>
  </si>
  <si>
    <t>OBC bypass</t>
  </si>
  <si>
    <t>JTAG bypass - external</t>
  </si>
  <si>
    <t>JTAG bypass - internal</t>
  </si>
  <si>
    <t>Accelerometer bypass - external</t>
  </si>
  <si>
    <t>Accelerometer bypass - internal</t>
  </si>
  <si>
    <t>Accelerometers</t>
  </si>
  <si>
    <t>MUST CONTACT ANALOG DEVICES FOR PRICING INFO AND ORDERING</t>
  </si>
  <si>
    <t>Hardware</t>
  </si>
  <si>
    <t>Photodiode mount</t>
  </si>
  <si>
    <t>Antenna mount</t>
  </si>
  <si>
    <t>Production method</t>
  </si>
  <si>
    <t>printed</t>
  </si>
  <si>
    <t>UWO</t>
  </si>
  <si>
    <t>Total cost - common components</t>
  </si>
  <si>
    <t>All prices are in CAD, and do not include taxes or shipping costs.</t>
  </si>
  <si>
    <t>Total cost - RBF/EPS components</t>
  </si>
  <si>
    <t>Total cost - Accelerometer components</t>
  </si>
  <si>
    <t>Total cost - JTAG/OBC components</t>
  </si>
  <si>
    <t>Total cost of required solar panels</t>
  </si>
  <si>
    <t>RBF/EPS variant</t>
  </si>
  <si>
    <t>JTAG/OBC variant</t>
  </si>
  <si>
    <t>Accelerometer variant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</si>
</sst>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0.000"/>
    <numFmt numFmtId="165" formatCode="&quot;$&quot;#,##0.00"/>
  </numFmts>
  <fonts count="10" x14ac:knownFonts="1">
    <font>
      <sz val="11"/>
      <color theme="1"/>
      <name val="Calibri"/>
      <family val="2"/>
      <scheme val="minor"/>
    </font>
    <font>
      <sz val="11"/>
      <color theme="5" tint="-0.249977111117893"/>
      <name val="Calibri"/>
      <family val="2"/>
      <scheme val="minor"/>
    </font>
    <font>
      <sz val="11"/>
      <color theme="4" tint="-0.249977111117893"/>
      <name val="Calibri"/>
      <family val="2"/>
      <scheme val="minor"/>
    </font>
    <font>
      <sz val="10"/>
      <color theme="1"/>
      <name val="Calibri"/>
      <family val="2"/>
      <scheme val="minor"/>
    </font>
    <font>
      <sz val="8"/>
      <color theme="1"/>
      <name val="Calibri"/>
      <family val="2"/>
      <scheme val="minor"/>
    </font>
    <font>
      <vertAlign val="superscript"/>
      <sz val="11"/>
      <color theme="1"/>
      <name val="Calibri"/>
      <family val="2"/>
      <scheme val="minor"/>
    </font>
    <font>
      <sz val="9"/>
      <color rgb="FF000000"/>
      <name val="Arial"/>
      <family val="2"/>
    </font>
    <font>
      <sz val="10"/>
      <name val="Arial"/>
      <family val="2"/>
    </font>
    <font>
      <u/>
      <sz val="11"/>
      <color theme="10"/>
      <name val="Calibri"/>
      <family val="2"/>
      <scheme val="minor"/>
    </font>
    <font>
      <sz val="11"/>
      <color theme="0"/>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00B050"/>
        <bgColor indexed="64"/>
      </patternFill>
    </fill>
    <fill>
      <patternFill patternType="solid">
        <fgColor theme="9" tint="0.59999389629810485"/>
        <bgColor indexed="64"/>
      </patternFill>
    </fill>
  </fills>
  <borders count="1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137">
    <xf numFmtId="0" fontId="0" fillId="0" borderId="0" xfId="0"/>
    <xf numFmtId="0" fontId="0" fillId="2" borderId="0" xfId="0" applyFill="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3" borderId="1" xfId="0" applyFill="1" applyBorder="1"/>
    <xf numFmtId="0" fontId="0" fillId="4" borderId="3" xfId="0" applyFill="1" applyBorder="1"/>
    <xf numFmtId="0" fontId="0" fillId="5" borderId="3" xfId="0" applyFill="1" applyBorder="1"/>
    <xf numFmtId="0" fontId="0" fillId="5" borderId="2" xfId="0" applyFill="1" applyBorder="1"/>
    <xf numFmtId="0" fontId="0" fillId="4" borderId="7" xfId="0" applyFill="1" applyBorder="1"/>
    <xf numFmtId="0" fontId="0" fillId="5" borderId="7" xfId="0" applyFill="1" applyBorder="1"/>
    <xf numFmtId="0" fontId="0" fillId="5" borderId="8" xfId="0" applyFill="1" applyBorder="1"/>
    <xf numFmtId="0" fontId="2" fillId="5" borderId="6" xfId="0" applyFont="1" applyFill="1" applyBorder="1"/>
    <xf numFmtId="0" fontId="2" fillId="5" borderId="5" xfId="0" applyFont="1" applyFill="1" applyBorder="1"/>
    <xf numFmtId="0" fontId="2" fillId="5" borderId="4" xfId="0" applyFont="1" applyFill="1" applyBorder="1"/>
    <xf numFmtId="11" fontId="0" fillId="2" borderId="0" xfId="0" applyNumberFormat="1" applyFill="1"/>
    <xf numFmtId="0" fontId="0" fillId="2" borderId="1" xfId="0" applyFill="1" applyBorder="1"/>
    <xf numFmtId="11" fontId="0" fillId="2" borderId="3" xfId="0" applyNumberFormat="1" applyFill="1" applyBorder="1"/>
    <xf numFmtId="0" fontId="0" fillId="3" borderId="3" xfId="0" applyFill="1" applyBorder="1"/>
    <xf numFmtId="0" fontId="0" fillId="2" borderId="2" xfId="0" applyFill="1" applyBorder="1"/>
    <xf numFmtId="0" fontId="1" fillId="6" borderId="5" xfId="0" applyFont="1" applyFill="1" applyBorder="1"/>
    <xf numFmtId="0" fontId="1" fillId="6" borderId="4" xfId="0" applyFont="1" applyFill="1" applyBorder="1"/>
    <xf numFmtId="0" fontId="1" fillId="6" borderId="6" xfId="0" applyFont="1" applyFill="1" applyBorder="1"/>
    <xf numFmtId="0" fontId="0" fillId="2" borderId="7" xfId="0" applyFill="1" applyBorder="1"/>
    <xf numFmtId="0" fontId="0" fillId="3" borderId="7" xfId="0" applyFill="1" applyBorder="1"/>
    <xf numFmtId="0" fontId="0" fillId="2" borderId="8" xfId="0" applyFill="1" applyBorder="1"/>
    <xf numFmtId="0" fontId="4" fillId="0" borderId="0" xfId="0" applyFont="1"/>
    <xf numFmtId="0" fontId="3" fillId="3" borderId="7" xfId="0" applyFont="1" applyFill="1" applyBorder="1"/>
    <xf numFmtId="0" fontId="0" fillId="2" borderId="1" xfId="0" quotePrefix="1" applyFill="1" applyBorder="1"/>
    <xf numFmtId="0" fontId="0" fillId="4" borderId="8" xfId="0" applyFill="1" applyBorder="1"/>
    <xf numFmtId="0" fontId="0" fillId="4" borderId="2" xfId="0" applyFill="1" applyBorder="1"/>
    <xf numFmtId="0" fontId="0" fillId="4" borderId="0" xfId="0" applyFill="1" applyAlignment="1">
      <alignment horizontal="right"/>
    </xf>
    <xf numFmtId="0" fontId="0" fillId="5" borderId="0" xfId="0" applyFill="1" applyAlignment="1">
      <alignment horizontal="right"/>
    </xf>
    <xf numFmtId="0" fontId="0" fillId="4" borderId="1" xfId="0" applyFill="1" applyBorder="1" applyAlignment="1">
      <alignment horizontal="right"/>
    </xf>
    <xf numFmtId="0" fontId="0" fillId="4" borderId="0" xfId="0" applyFill="1" applyAlignment="1">
      <alignment horizontal="center"/>
    </xf>
    <xf numFmtId="11" fontId="0" fillId="4" borderId="0" xfId="0" applyNumberFormat="1" applyFill="1" applyAlignment="1">
      <alignment horizontal="center"/>
    </xf>
    <xf numFmtId="0" fontId="0" fillId="5" borderId="0" xfId="0" applyFill="1" applyAlignment="1">
      <alignment horizontal="center"/>
    </xf>
    <xf numFmtId="0" fontId="0" fillId="5" borderId="3" xfId="0" applyFill="1" applyBorder="1" applyAlignment="1">
      <alignment horizontal="center"/>
    </xf>
    <xf numFmtId="0" fontId="0" fillId="4"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2" borderId="0" xfId="0" applyFill="1" applyAlignment="1">
      <alignment horizontal="center"/>
    </xf>
    <xf numFmtId="11" fontId="0" fillId="2" borderId="0" xfId="0" applyNumberFormat="1" applyFill="1" applyAlignment="1">
      <alignment horizontal="center"/>
    </xf>
    <xf numFmtId="11" fontId="0" fillId="2" borderId="3" xfId="0" applyNumberFormat="1" applyFill="1" applyBorder="1" applyAlignment="1">
      <alignment horizontal="center"/>
    </xf>
    <xf numFmtId="0" fontId="0" fillId="3" borderId="0" xfId="0" applyFill="1" applyAlignment="1">
      <alignment horizontal="center"/>
    </xf>
    <xf numFmtId="0" fontId="0" fillId="3" borderId="3"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2" fontId="0" fillId="4" borderId="1" xfId="0" quotePrefix="1" applyNumberFormat="1" applyFill="1" applyBorder="1" applyAlignment="1">
      <alignment horizontal="center"/>
    </xf>
    <xf numFmtId="11" fontId="0" fillId="4" borderId="9" xfId="0" applyNumberFormat="1" applyFill="1" applyBorder="1" applyAlignment="1">
      <alignment horizontal="center"/>
    </xf>
    <xf numFmtId="0" fontId="3" fillId="3" borderId="8" xfId="0" applyFont="1" applyFill="1" applyBorder="1"/>
    <xf numFmtId="0" fontId="0" fillId="3" borderId="2" xfId="0" applyFill="1" applyBorder="1"/>
    <xf numFmtId="0" fontId="0" fillId="5" borderId="0" xfId="0" applyFill="1" applyAlignment="1">
      <alignment horizontal="left"/>
    </xf>
    <xf numFmtId="0" fontId="0" fillId="4" borderId="0" xfId="0" applyFill="1" applyAlignment="1">
      <alignment horizontal="left"/>
    </xf>
    <xf numFmtId="0" fontId="0" fillId="2" borderId="0" xfId="0" applyFill="1" applyBorder="1"/>
    <xf numFmtId="0" fontId="0" fillId="2" borderId="0" xfId="0" applyFill="1" applyBorder="1" applyAlignment="1">
      <alignment horizontal="center"/>
    </xf>
    <xf numFmtId="0" fontId="0" fillId="2" borderId="0" xfId="0" quotePrefix="1" applyFill="1" applyAlignment="1">
      <alignment horizontal="center"/>
    </xf>
    <xf numFmtId="11" fontId="0" fillId="2" borderId="9" xfId="0" applyNumberFormat="1" applyFill="1" applyBorder="1" applyAlignment="1">
      <alignment horizontal="center"/>
    </xf>
    <xf numFmtId="0" fontId="0" fillId="2" borderId="3" xfId="0" quotePrefix="1" applyFill="1" applyBorder="1" applyAlignment="1">
      <alignment horizontal="center"/>
    </xf>
    <xf numFmtId="0" fontId="0" fillId="4" borderId="1" xfId="0" applyFill="1" applyBorder="1" applyAlignment="1">
      <alignment horizontal="left"/>
    </xf>
    <xf numFmtId="0" fontId="0" fillId="4" borderId="0" xfId="0" applyFill="1" applyBorder="1"/>
    <xf numFmtId="0" fontId="0" fillId="4" borderId="0" xfId="0" applyFill="1" applyBorder="1" applyAlignment="1">
      <alignment horizontal="left"/>
    </xf>
    <xf numFmtId="0" fontId="0" fillId="5" borderId="0" xfId="0" applyFill="1" applyBorder="1"/>
    <xf numFmtId="0" fontId="0" fillId="5" borderId="0" xfId="0" quotePrefix="1" applyFill="1"/>
    <xf numFmtId="0" fontId="0" fillId="4" borderId="5" xfId="0" applyFill="1" applyBorder="1"/>
    <xf numFmtId="0" fontId="0" fillId="4" borderId="6" xfId="0" applyFill="1" applyBorder="1"/>
    <xf numFmtId="0" fontId="0" fillId="4" borderId="9" xfId="0" applyFill="1" applyBorder="1" applyAlignment="1">
      <alignment horizontal="left"/>
    </xf>
    <xf numFmtId="8" fontId="6" fillId="5" borderId="3" xfId="0" applyNumberFormat="1" applyFont="1" applyFill="1" applyBorder="1" applyAlignment="1">
      <alignment horizontal="left"/>
    </xf>
    <xf numFmtId="8" fontId="6" fillId="4" borderId="3" xfId="0" applyNumberFormat="1" applyFont="1" applyFill="1" applyBorder="1" applyAlignment="1">
      <alignment horizontal="left"/>
    </xf>
    <xf numFmtId="0" fontId="0" fillId="3" borderId="5" xfId="0" applyFill="1" applyBorder="1"/>
    <xf numFmtId="0" fontId="0" fillId="3" borderId="7" xfId="0" applyFont="1" applyFill="1" applyBorder="1"/>
    <xf numFmtId="0" fontId="0" fillId="3" borderId="6" xfId="0" applyFont="1" applyFill="1" applyBorder="1"/>
    <xf numFmtId="0" fontId="6" fillId="2" borderId="0" xfId="0" applyFont="1" applyFill="1"/>
    <xf numFmtId="8" fontId="0" fillId="4" borderId="4" xfId="0" applyNumberFormat="1" applyFill="1" applyBorder="1" applyAlignment="1">
      <alignment horizontal="left"/>
    </xf>
    <xf numFmtId="165" fontId="0" fillId="3" borderId="4" xfId="0" applyNumberFormat="1" applyFill="1" applyBorder="1" applyAlignment="1">
      <alignment horizontal="left"/>
    </xf>
    <xf numFmtId="8" fontId="0" fillId="3" borderId="4" xfId="0" applyNumberFormat="1" applyFill="1" applyBorder="1" applyAlignment="1">
      <alignment horizontal="left"/>
    </xf>
    <xf numFmtId="8" fontId="7" fillId="3" borderId="3" xfId="0" applyNumberFormat="1" applyFont="1" applyFill="1" applyBorder="1" applyAlignment="1">
      <alignment horizontal="left"/>
    </xf>
    <xf numFmtId="8" fontId="0" fillId="5" borderId="2" xfId="0" applyNumberFormat="1" applyFill="1" applyBorder="1" applyAlignment="1">
      <alignment horizontal="left"/>
    </xf>
    <xf numFmtId="0" fontId="0" fillId="3" borderId="8" xfId="0" applyFill="1" applyBorder="1"/>
    <xf numFmtId="164" fontId="0" fillId="3" borderId="1" xfId="0" applyNumberFormat="1" applyFill="1" applyBorder="1" applyAlignment="1">
      <alignment horizontal="center"/>
    </xf>
    <xf numFmtId="164" fontId="0" fillId="3" borderId="2" xfId="0" applyNumberFormat="1" applyFill="1" applyBorder="1" applyAlignment="1">
      <alignment horizontal="center"/>
    </xf>
    <xf numFmtId="0" fontId="8" fillId="0" borderId="0" xfId="1"/>
    <xf numFmtId="0" fontId="0" fillId="5" borderId="0" xfId="0" applyFill="1" applyAlignment="1"/>
    <xf numFmtId="0" fontId="0" fillId="2" borderId="0" xfId="0" quotePrefix="1" applyFill="1" applyAlignment="1"/>
    <xf numFmtId="0" fontId="0" fillId="3" borderId="0" xfId="0" applyFill="1" applyAlignment="1"/>
    <xf numFmtId="0" fontId="0" fillId="2" borderId="0" xfId="0" applyFill="1" applyAlignment="1"/>
    <xf numFmtId="0" fontId="0" fillId="2" borderId="0" xfId="0" applyFill="1" applyBorder="1" applyAlignment="1"/>
    <xf numFmtId="0" fontId="0" fillId="3" borderId="0" xfId="0" quotePrefix="1" applyFill="1" applyAlignment="1"/>
    <xf numFmtId="0" fontId="0" fillId="3" borderId="1" xfId="0" quotePrefix="1" applyFill="1" applyBorder="1" applyAlignment="1"/>
    <xf numFmtId="0" fontId="0" fillId="3" borderId="1" xfId="0" applyFill="1" applyBorder="1" applyAlignment="1">
      <alignment horizontal="center"/>
    </xf>
    <xf numFmtId="0" fontId="0" fillId="3" borderId="2" xfId="0" applyFill="1" applyBorder="1" applyAlignment="1">
      <alignment horizontal="center"/>
    </xf>
    <xf numFmtId="0" fontId="0" fillId="7" borderId="0" xfId="0" applyFill="1"/>
    <xf numFmtId="0" fontId="0" fillId="0" borderId="0" xfId="0" quotePrefix="1"/>
    <xf numFmtId="0" fontId="0" fillId="8" borderId="0" xfId="0" applyFill="1"/>
    <xf numFmtId="0" fontId="0" fillId="2" borderId="1" xfId="0" quotePrefix="1" applyFill="1" applyBorder="1" applyAlignment="1"/>
    <xf numFmtId="0" fontId="0" fillId="4" borderId="0" xfId="0" quotePrefix="1" applyFill="1"/>
    <xf numFmtId="0" fontId="0" fillId="5" borderId="1" xfId="0" quotePrefix="1" applyFill="1" applyBorder="1"/>
    <xf numFmtId="0" fontId="0" fillId="5" borderId="0" xfId="0" quotePrefix="1" applyFill="1" applyAlignment="1">
      <alignment horizontal="left"/>
    </xf>
    <xf numFmtId="0" fontId="0" fillId="4" borderId="0" xfId="0" quotePrefix="1" applyFill="1" applyBorder="1"/>
    <xf numFmtId="0" fontId="0" fillId="4" borderId="0" xfId="0" applyFill="1" applyBorder="1" applyAlignment="1">
      <alignment horizontal="right"/>
    </xf>
    <xf numFmtId="0" fontId="0" fillId="4" borderId="0" xfId="0" quotePrefix="1" applyFill="1" applyAlignment="1">
      <alignment horizontal="left"/>
    </xf>
    <xf numFmtId="0" fontId="0" fillId="9" borderId="0" xfId="0" applyFill="1"/>
    <xf numFmtId="0" fontId="9" fillId="9" borderId="0" xfId="0" applyFont="1" applyFill="1"/>
    <xf numFmtId="0" fontId="0" fillId="10" borderId="0" xfId="0" applyFill="1"/>
    <xf numFmtId="0" fontId="8" fillId="10" borderId="0" xfId="1" applyFill="1"/>
    <xf numFmtId="0" fontId="0" fillId="11" borderId="0" xfId="0" applyFill="1"/>
    <xf numFmtId="0" fontId="0" fillId="12" borderId="0" xfId="0" applyFill="1"/>
    <xf numFmtId="0" fontId="0" fillId="13" borderId="0" xfId="0" applyFill="1"/>
    <xf numFmtId="0" fontId="8" fillId="12" borderId="0" xfId="1" applyFill="1"/>
    <xf numFmtId="0" fontId="0" fillId="5" borderId="0" xfId="0" quotePrefix="1" applyFill="1" applyBorder="1"/>
    <xf numFmtId="8" fontId="6" fillId="2" borderId="3" xfId="0" applyNumberFormat="1" applyFont="1" applyFill="1" applyBorder="1" applyAlignment="1">
      <alignment horizontal="left"/>
    </xf>
    <xf numFmtId="0" fontId="0" fillId="7" borderId="7" xfId="0" applyFont="1" applyFill="1" applyBorder="1"/>
    <xf numFmtId="0" fontId="0" fillId="14" borderId="0" xfId="0" applyFill="1"/>
    <xf numFmtId="0" fontId="0" fillId="7" borderId="7" xfId="0" applyFill="1" applyBorder="1"/>
    <xf numFmtId="0" fontId="0" fillId="7" borderId="0" xfId="0" applyFill="1" applyAlignment="1">
      <alignment horizontal="center"/>
    </xf>
    <xf numFmtId="0" fontId="0" fillId="7" borderId="0" xfId="0" applyFill="1" applyBorder="1"/>
    <xf numFmtId="8" fontId="6" fillId="7" borderId="3" xfId="0" applyNumberFormat="1" applyFont="1" applyFill="1" applyBorder="1" applyAlignment="1">
      <alignment horizontal="left"/>
    </xf>
    <xf numFmtId="0" fontId="0" fillId="5" borderId="1" xfId="0" applyFill="1" applyBorder="1" applyAlignment="1">
      <alignment horizontal="center"/>
    </xf>
    <xf numFmtId="0" fontId="0" fillId="15" borderId="7" xfId="0" applyFill="1" applyBorder="1"/>
    <xf numFmtId="0" fontId="0" fillId="15" borderId="0" xfId="0" applyFill="1" applyBorder="1"/>
    <xf numFmtId="0" fontId="0" fillId="8" borderId="7" xfId="0" applyFill="1" applyBorder="1"/>
    <xf numFmtId="0" fontId="0" fillId="8" borderId="0" xfId="0" applyFill="1" applyBorder="1"/>
    <xf numFmtId="0" fontId="0" fillId="8" borderId="9" xfId="0" applyFill="1" applyBorder="1" applyAlignment="1">
      <alignment horizontal="left"/>
    </xf>
    <xf numFmtId="0" fontId="2" fillId="15" borderId="6" xfId="0" applyFont="1" applyFill="1" applyBorder="1"/>
    <xf numFmtId="0" fontId="2" fillId="15" borderId="5" xfId="0" applyFont="1" applyFill="1" applyBorder="1"/>
    <xf numFmtId="0" fontId="2" fillId="15" borderId="4" xfId="0" applyFont="1" applyFill="1" applyBorder="1"/>
    <xf numFmtId="0" fontId="0" fillId="15" borderId="0" xfId="0" applyFill="1" applyBorder="1" applyAlignment="1">
      <alignment horizontal="center"/>
    </xf>
    <xf numFmtId="8" fontId="0" fillId="15" borderId="3" xfId="0" applyNumberFormat="1" applyFill="1" applyBorder="1" applyAlignment="1">
      <alignment horizontal="left"/>
    </xf>
    <xf numFmtId="0" fontId="0" fillId="8" borderId="6" xfId="0" applyFill="1" applyBorder="1"/>
    <xf numFmtId="0" fontId="0" fillId="8" borderId="5" xfId="0" applyFill="1" applyBorder="1"/>
    <xf numFmtId="0" fontId="0" fillId="8" borderId="0" xfId="0" applyFill="1" applyBorder="1" applyAlignment="1">
      <alignment horizontal="center"/>
    </xf>
    <xf numFmtId="8" fontId="0" fillId="8" borderId="3" xfId="0" applyNumberFormat="1" applyFill="1" applyBorder="1" applyAlignment="1">
      <alignment horizontal="left"/>
    </xf>
    <xf numFmtId="8" fontId="0" fillId="8" borderId="4" xfId="0" applyNumberFormat="1" applyFill="1" applyBorder="1" applyAlignment="1">
      <alignment horizontal="left"/>
    </xf>
    <xf numFmtId="8"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1.jpe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13.jpeg"/><Relationship Id="rId10" Type="http://schemas.openxmlformats.org/officeDocument/2006/relationships/image" Target="../media/image18.jpe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24</xdr:col>
      <xdr:colOff>600075</xdr:colOff>
      <xdr:row>48</xdr:row>
      <xdr:rowOff>180975</xdr:rowOff>
    </xdr:from>
    <xdr:to>
      <xdr:col>34</xdr:col>
      <xdr:colOff>419100</xdr:colOff>
      <xdr:row>61</xdr:row>
      <xdr:rowOff>47625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30475" y="4371975"/>
          <a:ext cx="5915025"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75</xdr:row>
      <xdr:rowOff>171450</xdr:rowOff>
    </xdr:from>
    <xdr:to>
      <xdr:col>25</xdr:col>
      <xdr:colOff>294324</xdr:colOff>
      <xdr:row>93</xdr:row>
      <xdr:rowOff>9117</xdr:rowOff>
    </xdr:to>
    <xdr:pic>
      <xdr:nvPicPr>
        <xdr:cNvPr id="5" name="Picture 4"/>
        <xdr:cNvPicPr>
          <a:picLocks noChangeAspect="1"/>
        </xdr:cNvPicPr>
      </xdr:nvPicPr>
      <xdr:blipFill>
        <a:blip xmlns:r="http://schemas.openxmlformats.org/officeDocument/2006/relationships" r:embed="rId2"/>
        <a:stretch>
          <a:fillRect/>
        </a:stretch>
      </xdr:blipFill>
      <xdr:spPr>
        <a:xfrm>
          <a:off x="7924800" y="9315450"/>
          <a:ext cx="7609524" cy="3266667"/>
        </a:xfrm>
        <a:prstGeom prst="rect">
          <a:avLst/>
        </a:prstGeom>
      </xdr:spPr>
    </xdr:pic>
    <xdr:clientData/>
  </xdr:twoCellAnchor>
  <xdr:twoCellAnchor editAs="oneCell">
    <xdr:from>
      <xdr:col>0</xdr:col>
      <xdr:colOff>0</xdr:colOff>
      <xdr:row>62</xdr:row>
      <xdr:rowOff>9525</xdr:rowOff>
    </xdr:from>
    <xdr:to>
      <xdr:col>11</xdr:col>
      <xdr:colOff>477312</xdr:colOff>
      <xdr:row>93</xdr:row>
      <xdr:rowOff>77034</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6677025"/>
          <a:ext cx="7611537" cy="5973009"/>
        </a:xfrm>
        <a:prstGeom prst="rect">
          <a:avLst/>
        </a:prstGeom>
      </xdr:spPr>
    </xdr:pic>
    <xdr:clientData/>
  </xdr:twoCellAnchor>
  <xdr:twoCellAnchor editAs="oneCell">
    <xdr:from>
      <xdr:col>14</xdr:col>
      <xdr:colOff>0</xdr:colOff>
      <xdr:row>49</xdr:row>
      <xdr:rowOff>9525</xdr:rowOff>
    </xdr:from>
    <xdr:to>
      <xdr:col>23</xdr:col>
      <xdr:colOff>600075</xdr:colOff>
      <xdr:row>69</xdr:row>
      <xdr:rowOff>171450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77275" y="4391025"/>
          <a:ext cx="608647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0</xdr:colOff>
      <xdr:row>49</xdr:row>
      <xdr:rowOff>0</xdr:rowOff>
    </xdr:from>
    <xdr:to>
      <xdr:col>45</xdr:col>
      <xdr:colOff>266700</xdr:colOff>
      <xdr:row>69</xdr:row>
      <xdr:rowOff>97790</xdr:rowOff>
    </xdr:to>
    <xdr:pic>
      <xdr:nvPicPr>
        <xdr:cNvPr id="8" name="Picture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78875" y="4381500"/>
          <a:ext cx="6362700" cy="3907790"/>
        </a:xfrm>
        <a:prstGeom prst="rect">
          <a:avLst/>
        </a:prstGeom>
        <a:noFill/>
        <a:ln>
          <a:noFill/>
        </a:ln>
      </xdr:spPr>
    </xdr:pic>
    <xdr:clientData/>
  </xdr:twoCellAnchor>
  <xdr:twoCellAnchor editAs="oneCell">
    <xdr:from>
      <xdr:col>0</xdr:col>
      <xdr:colOff>0</xdr:colOff>
      <xdr:row>9</xdr:row>
      <xdr:rowOff>0</xdr:rowOff>
    </xdr:from>
    <xdr:to>
      <xdr:col>11</xdr:col>
      <xdr:colOff>191522</xdr:colOff>
      <xdr:row>35</xdr:row>
      <xdr:rowOff>10218</xdr:rowOff>
    </xdr:to>
    <xdr:pic>
      <xdr:nvPicPr>
        <xdr:cNvPr id="2" name="Picture 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714500"/>
          <a:ext cx="7325747" cy="4963218"/>
        </a:xfrm>
        <a:prstGeom prst="rect">
          <a:avLst/>
        </a:prstGeom>
      </xdr:spPr>
    </xdr:pic>
    <xdr:clientData/>
  </xdr:twoCellAnchor>
  <xdr:twoCellAnchor editAs="oneCell">
    <xdr:from>
      <xdr:col>14</xdr:col>
      <xdr:colOff>600075</xdr:colOff>
      <xdr:row>4</xdr:row>
      <xdr:rowOff>28575</xdr:rowOff>
    </xdr:from>
    <xdr:to>
      <xdr:col>25</xdr:col>
      <xdr:colOff>296168</xdr:colOff>
      <xdr:row>19</xdr:row>
      <xdr:rowOff>9921</xdr:rowOff>
    </xdr:to>
    <xdr:pic>
      <xdr:nvPicPr>
        <xdr:cNvPr id="4" name="Picture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277350" y="790575"/>
          <a:ext cx="6401693" cy="2838846"/>
        </a:xfrm>
        <a:prstGeom prst="rect">
          <a:avLst/>
        </a:prstGeom>
      </xdr:spPr>
    </xdr:pic>
    <xdr:clientData/>
  </xdr:twoCellAnchor>
  <xdr:twoCellAnchor editAs="oneCell">
    <xdr:from>
      <xdr:col>17</xdr:col>
      <xdr:colOff>600075</xdr:colOff>
      <xdr:row>168</xdr:row>
      <xdr:rowOff>180975</xdr:rowOff>
    </xdr:from>
    <xdr:to>
      <xdr:col>20</xdr:col>
      <xdr:colOff>295275</xdr:colOff>
      <xdr:row>176</xdr:row>
      <xdr:rowOff>180975</xdr:rowOff>
    </xdr:to>
    <xdr:pic>
      <xdr:nvPicPr>
        <xdr:cNvPr id="9" name="Picture 8" descr="JJDVDUJ314NCPMRTR TE Connectivity ALCOSWITCH Switches | 450-3308-1-ND DigiKey Electronics"/>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391900" y="32184975"/>
          <a:ext cx="15240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19050</xdr:colOff>
      <xdr:row>3</xdr:row>
      <xdr:rowOff>180975</xdr:rowOff>
    </xdr:from>
    <xdr:to>
      <xdr:col>11</xdr:col>
      <xdr:colOff>333375</xdr:colOff>
      <xdr:row>12</xdr:row>
      <xdr:rowOff>0</xdr:rowOff>
    </xdr:to>
    <xdr:pic>
      <xdr:nvPicPr>
        <xdr:cNvPr id="2" name="Picture 1" descr="0533980471 Molex | WM7608CT-ND DigiKey Electronic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05450" y="752475"/>
          <a:ext cx="1533525"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2848</xdr:colOff>
      <xdr:row>32</xdr:row>
      <xdr:rowOff>171449</xdr:rowOff>
    </xdr:from>
    <xdr:to>
      <xdr:col>14</xdr:col>
      <xdr:colOff>38100</xdr:colOff>
      <xdr:row>49</xdr:row>
      <xdr:rowOff>21087</xdr:rowOff>
    </xdr:to>
    <xdr:pic>
      <xdr:nvPicPr>
        <xdr:cNvPr id="5" name="Picture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89248" y="6267449"/>
          <a:ext cx="3083252" cy="308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xdr:colOff>
      <xdr:row>14</xdr:row>
      <xdr:rowOff>9525</xdr:rowOff>
    </xdr:from>
    <xdr:to>
      <xdr:col>11</xdr:col>
      <xdr:colOff>304800</xdr:colOff>
      <xdr:row>21</xdr:row>
      <xdr:rowOff>180975</xdr:rowOff>
    </xdr:to>
    <xdr:pic>
      <xdr:nvPicPr>
        <xdr:cNvPr id="6" name="Picture 5" descr="https://media.digikey.com/photos/Molex/0472570001.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5450" y="2867025"/>
          <a:ext cx="150495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10883</xdr:colOff>
      <xdr:row>24</xdr:row>
      <xdr:rowOff>19050</xdr:rowOff>
    </xdr:from>
    <xdr:to>
      <xdr:col>13</xdr:col>
      <xdr:colOff>161925</xdr:colOff>
      <xdr:row>31</xdr:row>
      <xdr:rowOff>0</xdr:rowOff>
    </xdr:to>
    <xdr:pic>
      <xdr:nvPicPr>
        <xdr:cNvPr id="8" name="Picture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97283" y="4781550"/>
          <a:ext cx="2589442"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9524</xdr:colOff>
      <xdr:row>51</xdr:row>
      <xdr:rowOff>0</xdr:rowOff>
    </xdr:from>
    <xdr:to>
      <xdr:col>11</xdr:col>
      <xdr:colOff>333373</xdr:colOff>
      <xdr:row>59</xdr:row>
      <xdr:rowOff>19049</xdr:rowOff>
    </xdr:to>
    <xdr:pic>
      <xdr:nvPicPr>
        <xdr:cNvPr id="9" name="Picture 8" descr="https://media.digikey.com/Photos/Molex/0676432911.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95924" y="9715500"/>
          <a:ext cx="1543049" cy="1543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266700</xdr:colOff>
      <xdr:row>14</xdr:row>
      <xdr:rowOff>34636</xdr:rowOff>
    </xdr:from>
    <xdr:to>
      <xdr:col>14</xdr:col>
      <xdr:colOff>304800</xdr:colOff>
      <xdr:row>21</xdr:row>
      <xdr:rowOff>161925</xdr:rowOff>
    </xdr:to>
    <xdr:pic>
      <xdr:nvPicPr>
        <xdr:cNvPr id="10" name="Picture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972300" y="2701636"/>
          <a:ext cx="1866900" cy="146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9524</xdr:colOff>
      <xdr:row>61</xdr:row>
      <xdr:rowOff>0</xdr:rowOff>
    </xdr:from>
    <xdr:ext cx="1543049" cy="1543049"/>
    <xdr:pic>
      <xdr:nvPicPr>
        <xdr:cNvPr id="11" name="Picture 10" descr="https://media.digikey.com/Photos/Molex/0676432911.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95924" y="9715500"/>
          <a:ext cx="1543049" cy="15430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9</xdr:col>
      <xdr:colOff>9525</xdr:colOff>
      <xdr:row>68</xdr:row>
      <xdr:rowOff>139616</xdr:rowOff>
    </xdr:from>
    <xdr:to>
      <xdr:col>11</xdr:col>
      <xdr:colOff>237362</xdr:colOff>
      <xdr:row>76</xdr:row>
      <xdr:rowOff>62653</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495925" y="13093616"/>
          <a:ext cx="1447037" cy="1447037"/>
        </a:xfrm>
        <a:prstGeom prst="rect">
          <a:avLst/>
        </a:prstGeom>
      </xdr:spPr>
    </xdr:pic>
    <xdr:clientData/>
  </xdr:twoCellAnchor>
  <xdr:twoCellAnchor editAs="oneCell">
    <xdr:from>
      <xdr:col>9</xdr:col>
      <xdr:colOff>28574</xdr:colOff>
      <xdr:row>75</xdr:row>
      <xdr:rowOff>38099</xdr:rowOff>
    </xdr:from>
    <xdr:to>
      <xdr:col>11</xdr:col>
      <xdr:colOff>247649</xdr:colOff>
      <xdr:row>82</xdr:row>
      <xdr:rowOff>142874</xdr:rowOff>
    </xdr:to>
    <xdr:pic>
      <xdr:nvPicPr>
        <xdr:cNvPr id="17" name="Picture 16" descr="https://media.digikey.com/Photos/Molex/53398-1271,%2055398-1290.jp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514974" y="14325599"/>
          <a:ext cx="1438275"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82</xdr:row>
      <xdr:rowOff>9525</xdr:rowOff>
    </xdr:from>
    <xdr:to>
      <xdr:col>12</xdr:col>
      <xdr:colOff>295275</xdr:colOff>
      <xdr:row>93</xdr:row>
      <xdr:rowOff>28575</xdr:rowOff>
    </xdr:to>
    <xdr:pic>
      <xdr:nvPicPr>
        <xdr:cNvPr id="23" name="Picture 2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495925" y="15630525"/>
          <a:ext cx="2114550"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114</xdr:row>
      <xdr:rowOff>114300</xdr:rowOff>
    </xdr:from>
    <xdr:to>
      <xdr:col>11</xdr:col>
      <xdr:colOff>542925</xdr:colOff>
      <xdr:row>123</xdr:row>
      <xdr:rowOff>152400</xdr:rowOff>
    </xdr:to>
    <xdr:pic>
      <xdr:nvPicPr>
        <xdr:cNvPr id="25" name="Picture 24" descr="68016-204HLF Amphenol ICC (FCI) | 609-3319-ND DigiKey Electronics"/>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495925" y="21831300"/>
          <a:ext cx="1752600"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xdr:colOff>
      <xdr:row>93</xdr:row>
      <xdr:rowOff>114300</xdr:rowOff>
    </xdr:from>
    <xdr:to>
      <xdr:col>12</xdr:col>
      <xdr:colOff>95250</xdr:colOff>
      <xdr:row>103</xdr:row>
      <xdr:rowOff>114300</xdr:rowOff>
    </xdr:to>
    <xdr:pic>
      <xdr:nvPicPr>
        <xdr:cNvPr id="27" name="Picture 26" descr="0532611071 Molex | WM7628CT-ND DigiKey Electronics"/>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05450" y="1783080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19050</xdr:colOff>
      <xdr:row>103</xdr:row>
      <xdr:rowOff>152400</xdr:rowOff>
    </xdr:from>
    <xdr:to>
      <xdr:col>12</xdr:col>
      <xdr:colOff>95250</xdr:colOff>
      <xdr:row>113</xdr:row>
      <xdr:rowOff>152400</xdr:rowOff>
    </xdr:to>
    <xdr:pic>
      <xdr:nvPicPr>
        <xdr:cNvPr id="34" name="Picture 3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05450" y="1977390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zurspace.com/images/products/0003805-01-01_DB_3G30A.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sheets.maximintegrated.com/en/ds/MAX1248-MAX1249.pdf" TargetMode="External"/><Relationship Id="rId2" Type="http://schemas.openxmlformats.org/officeDocument/2006/relationships/hyperlink" Target="http://www.ti.com/lit/ds/symlink/lm70.pdf" TargetMode="External"/><Relationship Id="rId1" Type="http://schemas.openxmlformats.org/officeDocument/2006/relationships/hyperlink" Target="https://www.vishay.com/docs/81308/temd6010.pdf" TargetMode="External"/><Relationship Id="rId6" Type="http://schemas.openxmlformats.org/officeDocument/2006/relationships/printerSettings" Target="../printerSettings/printerSettings2.bin"/><Relationship Id="rId5" Type="http://schemas.openxmlformats.org/officeDocument/2006/relationships/hyperlink" Target="https://www.analog.com/media/en/technical-documentation/data-sheets/620234fd.pdf" TargetMode="External"/><Relationship Id="rId4" Type="http://schemas.openxmlformats.org/officeDocument/2006/relationships/hyperlink" Target="https://www.analog.com/media/en/technical-documentation/data-sheets/624012fe.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igikey.ca/product-detail/en/molex/0472570001/WM17366-ND/3262245" TargetMode="External"/><Relationship Id="rId13" Type="http://schemas.openxmlformats.org/officeDocument/2006/relationships/hyperlink" Target="https://www.molex.com/molex/products/datasheet.jsp?part=active/0533981271_PCB_HEADERS.xml" TargetMode="External"/><Relationship Id="rId3" Type="http://schemas.openxmlformats.org/officeDocument/2006/relationships/hyperlink" Target="https://www.analog.com/media/en/technical-documentation/data-sheets/624012fe.pdf" TargetMode="External"/><Relationship Id="rId7" Type="http://schemas.openxmlformats.org/officeDocument/2006/relationships/hyperlink" Target="https://www.molex.com/molex/products/datasheet.jsp?part=active/0533980471_PCB_HEADERS.xml" TargetMode="External"/><Relationship Id="rId12" Type="http://schemas.openxmlformats.org/officeDocument/2006/relationships/hyperlink" Target="https://www.molex.com/molex/products/datasheet.jsp?part=active/0532611271_PCB_HEADERS.xml" TargetMode="External"/><Relationship Id="rId17" Type="http://schemas.openxmlformats.org/officeDocument/2006/relationships/drawing" Target="../drawings/drawing1.xml"/><Relationship Id="rId2" Type="http://schemas.openxmlformats.org/officeDocument/2006/relationships/hyperlink" Target="https://www.analog.com/media/en/technical-documentation/data-sheets/620234fd.pdf" TargetMode="External"/><Relationship Id="rId16" Type="http://schemas.openxmlformats.org/officeDocument/2006/relationships/hyperlink" Target="https://www.molex.com/molex/products/datasheet.jsp?part=active/0533981071_PCB_HEADERS.xml&amp;channel=Products&amp;Lang=en-US" TargetMode="External"/><Relationship Id="rId1" Type="http://schemas.openxmlformats.org/officeDocument/2006/relationships/hyperlink" Target="https://www.vishay.com/docs/81308/temd6010.pdf" TargetMode="External"/><Relationship Id="rId6" Type="http://schemas.openxmlformats.org/officeDocument/2006/relationships/hyperlink" Target="https://www.molex.com/molex/products/datasheet.jsp?part=active/0533981271_PCB_HEADERS.xml" TargetMode="External"/><Relationship Id="rId11" Type="http://schemas.openxmlformats.org/officeDocument/2006/relationships/hyperlink" Target="https://www.digikey.ca/product-detail/en/molex/0676432911/WM4078-ND/2421596" TargetMode="External"/><Relationship Id="rId5" Type="http://schemas.openxmlformats.org/officeDocument/2006/relationships/hyperlink" Target="http://www.azurspace.com/images/products/0003805-01-01_DB_3G30A.pdf" TargetMode="External"/><Relationship Id="rId15" Type="http://schemas.openxmlformats.org/officeDocument/2006/relationships/hyperlink" Target="https://www.molex.com/molex/products/datasheet.jsp?part=active/0532611071_PCB_HEADERS.xml" TargetMode="External"/><Relationship Id="rId10" Type="http://schemas.openxmlformats.org/officeDocument/2006/relationships/hyperlink" Target="https://www.digikey.ca/product-detail/en/molex/0676432911/WM4078-ND/2421596" TargetMode="External"/><Relationship Id="rId4" Type="http://schemas.openxmlformats.org/officeDocument/2006/relationships/hyperlink" Target="http://www.ti.com/lit/ds/symlink/lm70.pdf" TargetMode="External"/><Relationship Id="rId9" Type="http://schemas.openxmlformats.org/officeDocument/2006/relationships/hyperlink" Target="https://www.digikey.ca/product-detail/en/tensility-international-corp/50-00402/839-1227-ND/4865081" TargetMode="External"/><Relationship Id="rId14" Type="http://schemas.openxmlformats.org/officeDocument/2006/relationships/hyperlink" Target="https://www.digikey.ca/product-detail/en/te-connectivity-alcoswitch-switches/JJDVDUJ314NCPMRTR/450-3308-1-ND/945250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K27" sqref="K27"/>
    </sheetView>
  </sheetViews>
  <sheetFormatPr defaultRowHeight="15" x14ac:dyDescent="0.25"/>
  <sheetData>
    <row r="1" spans="1:11" x14ac:dyDescent="0.25">
      <c r="A1" t="s">
        <v>137</v>
      </c>
    </row>
    <row r="2" spans="1:11" x14ac:dyDescent="0.25">
      <c r="A2" s="14" t="s">
        <v>76</v>
      </c>
      <c r="B2" s="15"/>
      <c r="C2" s="15"/>
      <c r="D2" s="15"/>
      <c r="E2" s="15"/>
      <c r="F2" s="15"/>
      <c r="G2" s="15"/>
      <c r="H2" s="15"/>
      <c r="I2" s="16"/>
    </row>
    <row r="3" spans="1:11" x14ac:dyDescent="0.25">
      <c r="A3" s="11" t="s">
        <v>0</v>
      </c>
      <c r="B3" s="3"/>
      <c r="C3" s="3"/>
      <c r="D3" s="3"/>
      <c r="E3" s="3"/>
      <c r="F3" s="3"/>
      <c r="G3" s="3"/>
      <c r="H3" s="3"/>
      <c r="I3" s="8"/>
    </row>
    <row r="4" spans="1:11" ht="17.25" x14ac:dyDescent="0.25">
      <c r="A4" s="5" t="s">
        <v>71</v>
      </c>
      <c r="B4" s="5"/>
      <c r="C4" s="5"/>
      <c r="D4" s="5"/>
      <c r="E4" s="5"/>
      <c r="F4" s="55">
        <v>1.85</v>
      </c>
      <c r="G4" s="5" t="s">
        <v>96</v>
      </c>
      <c r="H4" s="5" t="s">
        <v>98</v>
      </c>
      <c r="I4" s="9"/>
    </row>
    <row r="5" spans="1:11" x14ac:dyDescent="0.25">
      <c r="A5" s="11" t="s">
        <v>64</v>
      </c>
      <c r="B5" s="3"/>
      <c r="C5" s="3"/>
      <c r="D5" s="3"/>
      <c r="E5" s="3"/>
      <c r="F5" s="56" t="s">
        <v>93</v>
      </c>
      <c r="G5" s="3"/>
      <c r="H5" s="3"/>
      <c r="I5" s="8"/>
    </row>
    <row r="6" spans="1:11" x14ac:dyDescent="0.25">
      <c r="A6" s="12" t="s">
        <v>65</v>
      </c>
      <c r="B6" s="5"/>
      <c r="C6" s="5"/>
      <c r="D6" s="5"/>
      <c r="E6" s="5"/>
      <c r="F6" s="55">
        <v>184.9</v>
      </c>
      <c r="G6" s="5" t="s">
        <v>69</v>
      </c>
      <c r="H6" s="5"/>
      <c r="I6" s="9"/>
    </row>
    <row r="7" spans="1:11" ht="17.25" x14ac:dyDescent="0.25">
      <c r="A7" s="3" t="s">
        <v>95</v>
      </c>
      <c r="B7" s="3"/>
      <c r="C7" s="3"/>
      <c r="D7" s="3"/>
      <c r="E7" s="3"/>
      <c r="F7" s="56">
        <v>20.338999999999999</v>
      </c>
      <c r="G7" s="3" t="s">
        <v>97</v>
      </c>
      <c r="H7" s="3"/>
      <c r="I7" s="8"/>
    </row>
    <row r="8" spans="1:11" x14ac:dyDescent="0.25">
      <c r="A8" s="12" t="s">
        <v>66</v>
      </c>
      <c r="B8" s="5"/>
      <c r="C8" s="5"/>
      <c r="D8" s="5"/>
      <c r="E8" s="5"/>
      <c r="F8" s="55">
        <v>1.1000000000000001</v>
      </c>
      <c r="G8" s="5" t="s">
        <v>94</v>
      </c>
      <c r="H8" s="5"/>
      <c r="I8" s="9"/>
    </row>
    <row r="9" spans="1:11" x14ac:dyDescent="0.25">
      <c r="A9" s="11" t="s">
        <v>63</v>
      </c>
      <c r="B9" s="3"/>
      <c r="C9" s="3"/>
      <c r="D9" s="3"/>
      <c r="E9" s="3"/>
      <c r="F9" s="56">
        <v>4</v>
      </c>
      <c r="G9" s="3"/>
      <c r="H9" s="3"/>
      <c r="I9" s="8"/>
    </row>
    <row r="10" spans="1:11" x14ac:dyDescent="0.25">
      <c r="A10" s="12" t="s">
        <v>134</v>
      </c>
      <c r="B10" s="5"/>
      <c r="C10" s="5"/>
      <c r="D10" s="5"/>
      <c r="E10" s="5"/>
      <c r="F10" s="55">
        <v>2</v>
      </c>
      <c r="G10" s="5"/>
      <c r="H10" s="5"/>
      <c r="I10" s="9"/>
    </row>
    <row r="11" spans="1:11" x14ac:dyDescent="0.25">
      <c r="A11" s="11" t="s">
        <v>135</v>
      </c>
      <c r="B11" s="3"/>
      <c r="C11" s="3"/>
      <c r="D11" s="3"/>
      <c r="E11" s="3"/>
      <c r="F11" s="56">
        <v>2</v>
      </c>
      <c r="G11" s="3"/>
      <c r="H11" s="3"/>
      <c r="I11" s="8"/>
    </row>
    <row r="12" spans="1:11" x14ac:dyDescent="0.25">
      <c r="A12" s="12" t="s">
        <v>68</v>
      </c>
      <c r="B12" s="5"/>
      <c r="C12" s="5"/>
      <c r="D12" s="5"/>
      <c r="E12" s="5"/>
      <c r="F12" s="55">
        <f>'Solar cell data'!F7 * F9</f>
        <v>120.72</v>
      </c>
      <c r="G12" s="5" t="s">
        <v>69</v>
      </c>
      <c r="H12" s="5"/>
      <c r="I12" s="9"/>
    </row>
    <row r="13" spans="1:11" x14ac:dyDescent="0.25">
      <c r="A13" s="31" t="s">
        <v>74</v>
      </c>
      <c r="B13" s="4"/>
      <c r="C13" s="4"/>
      <c r="D13" s="4"/>
      <c r="E13" s="4"/>
      <c r="F13" s="62">
        <f>('Solar cell data'!F7 * 'Solar cell data'!F8)/1000*F9 + F7*F4</f>
        <v>51.872109999999999</v>
      </c>
      <c r="G13" s="4" t="s">
        <v>72</v>
      </c>
      <c r="H13" s="4"/>
      <c r="I13" s="32"/>
      <c r="K13" t="s">
        <v>163</v>
      </c>
    </row>
    <row r="16" spans="1:11" x14ac:dyDescent="0.25">
      <c r="A16" s="24" t="s">
        <v>75</v>
      </c>
      <c r="B16" s="22"/>
      <c r="C16" s="22"/>
      <c r="D16" s="22"/>
      <c r="E16" s="22"/>
      <c r="F16" s="22"/>
      <c r="G16" s="22"/>
      <c r="H16" s="22"/>
      <c r="I16" s="23"/>
    </row>
    <row r="17" spans="1:9" x14ac:dyDescent="0.25">
      <c r="A17" s="25"/>
      <c r="B17" s="1"/>
      <c r="C17" s="1"/>
      <c r="D17" s="1"/>
      <c r="E17" s="1"/>
      <c r="F17" s="43" t="s">
        <v>29</v>
      </c>
      <c r="G17" s="44">
        <v>250000000000000</v>
      </c>
      <c r="H17" s="44">
        <v>500000000000000</v>
      </c>
      <c r="I17" s="60">
        <v>1000000000000000</v>
      </c>
    </row>
    <row r="18" spans="1:9" x14ac:dyDescent="0.25">
      <c r="A18" s="26" t="s">
        <v>20</v>
      </c>
      <c r="B18" s="2"/>
      <c r="C18" s="2"/>
      <c r="D18" s="2"/>
      <c r="E18" s="2" t="s">
        <v>79</v>
      </c>
      <c r="F18" s="46">
        <f>F10*('Solar cell data'!F20/1000)</f>
        <v>5.38</v>
      </c>
      <c r="G18" s="46">
        <f>F10*'Solar cell data'!G20/1000</f>
        <v>5.2119999999999997</v>
      </c>
      <c r="H18" s="46">
        <f>F10*'Solar cell data'!H20/1000</f>
        <v>5.1079999999999997</v>
      </c>
      <c r="I18" s="47">
        <f>F10*'Solar cell data'!I20/1000</f>
        <v>5.024</v>
      </c>
    </row>
    <row r="19" spans="1:9" x14ac:dyDescent="0.25">
      <c r="A19" s="25" t="s">
        <v>21</v>
      </c>
      <c r="B19" s="1"/>
      <c r="C19" s="1"/>
      <c r="D19" s="1"/>
      <c r="E19" s="1" t="s">
        <v>136</v>
      </c>
      <c r="F19" s="59">
        <f>F11*'Solar cell data'!F21/1000</f>
        <v>1.0392000000000001</v>
      </c>
      <c r="G19" s="59">
        <f>F11*'Solar cell data'!G21/1000</f>
        <v>1.0358000000000001</v>
      </c>
      <c r="H19" s="59">
        <f>F11*'Solar cell data'!H21/1000</f>
        <v>1.0267999999999999</v>
      </c>
      <c r="I19" s="61">
        <f>F11*'Solar cell data'!I21/1000</f>
        <v>1.0025999999999999</v>
      </c>
    </row>
    <row r="20" spans="1:9" x14ac:dyDescent="0.25">
      <c r="A20" s="26" t="s">
        <v>22</v>
      </c>
      <c r="B20" s="2"/>
      <c r="C20" s="2"/>
      <c r="D20" s="2"/>
      <c r="E20" s="2" t="s">
        <v>79</v>
      </c>
      <c r="F20" s="46">
        <f>F10*'Solar cell data'!F22/1000</f>
        <v>4.8179999999999996</v>
      </c>
      <c r="G20" s="46">
        <f>F10*'Solar cell data'!G22/1000</f>
        <v>4.6859999999999999</v>
      </c>
      <c r="H20" s="46">
        <f>F10*'Solar cell data'!H22/1000</f>
        <v>4.5759999999999996</v>
      </c>
      <c r="I20" s="47">
        <f>F10*'Solar cell data'!I22/1000</f>
        <v>4.4880000000000004</v>
      </c>
    </row>
    <row r="21" spans="1:9" x14ac:dyDescent="0.25">
      <c r="A21" s="25" t="s">
        <v>23</v>
      </c>
      <c r="B21" s="1"/>
      <c r="C21" s="1"/>
      <c r="D21" s="1"/>
      <c r="E21" s="1" t="s">
        <v>136</v>
      </c>
      <c r="F21" s="59">
        <f>F11*'Solar cell data'!F23/1000</f>
        <v>1.0058</v>
      </c>
      <c r="G21" s="59">
        <f>F11*'Solar cell data'!G23/1000</f>
        <v>1.0034000000000001</v>
      </c>
      <c r="H21" s="59">
        <f>F11*'Solar cell data'!H23/1000</f>
        <v>0.99820000000000009</v>
      </c>
      <c r="I21" s="61">
        <f>F11*'Solar cell data'!I23/1000</f>
        <v>0.97020000000000006</v>
      </c>
    </row>
    <row r="22" spans="1:9" x14ac:dyDescent="0.25">
      <c r="A22" s="26" t="s">
        <v>24</v>
      </c>
      <c r="B22" s="2"/>
      <c r="C22" s="2"/>
      <c r="D22" s="2"/>
      <c r="E22" s="2" t="s">
        <v>28</v>
      </c>
      <c r="F22" s="46">
        <f>'Solar cell data'!F24</f>
        <v>29.3</v>
      </c>
      <c r="G22" s="46">
        <f>'Solar cell data'!G24</f>
        <v>28.4</v>
      </c>
      <c r="H22" s="46">
        <f>'Solar cell data'!H24</f>
        <v>27.6</v>
      </c>
      <c r="I22" s="47">
        <f>'Solar cell data'!I24</f>
        <v>26.3</v>
      </c>
    </row>
    <row r="23" spans="1:9" x14ac:dyDescent="0.25">
      <c r="A23" s="25" t="s">
        <v>25</v>
      </c>
      <c r="B23" s="57"/>
      <c r="C23" s="57"/>
      <c r="D23" s="57"/>
      <c r="E23" s="57" t="s">
        <v>28</v>
      </c>
      <c r="F23" s="43">
        <f>'Solar cell data'!F25</f>
        <v>29.6</v>
      </c>
      <c r="G23" s="43">
        <f>'Solar cell data'!G25</f>
        <v>28.7</v>
      </c>
      <c r="H23" s="43">
        <f>'Solar cell data'!H25</f>
        <v>27.9</v>
      </c>
      <c r="I23" s="48">
        <f>'Solar cell data'!I25</f>
        <v>26.6</v>
      </c>
    </row>
    <row r="24" spans="1:9" x14ac:dyDescent="0.25">
      <c r="A24" s="81" t="s">
        <v>77</v>
      </c>
      <c r="B24" s="7"/>
      <c r="C24" s="7"/>
      <c r="D24" s="7"/>
      <c r="E24" s="7" t="s">
        <v>78</v>
      </c>
      <c r="F24" s="82">
        <f>F20*F21</f>
        <v>4.8459443999999996</v>
      </c>
      <c r="G24" s="82">
        <f>G20*G21</f>
        <v>4.7019324000000005</v>
      </c>
      <c r="H24" s="82">
        <f>H20*H21</f>
        <v>4.5677631999999999</v>
      </c>
      <c r="I24" s="83">
        <f>I20*I21</f>
        <v>4.3542576000000004</v>
      </c>
    </row>
    <row r="30" spans="1:9" x14ac:dyDescent="0.25">
      <c r="B30"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8" zoomScaleNormal="100" workbookViewId="0">
      <selection activeCell="L14" sqref="L14"/>
    </sheetView>
  </sheetViews>
  <sheetFormatPr defaultRowHeight="15" x14ac:dyDescent="0.25"/>
  <sheetData>
    <row r="1" spans="1:9" x14ac:dyDescent="0.25">
      <c r="A1" t="s">
        <v>62</v>
      </c>
      <c r="E1" s="84" t="s">
        <v>171</v>
      </c>
    </row>
    <row r="3" spans="1:9" x14ac:dyDescent="0.25">
      <c r="A3" s="14" t="s">
        <v>76</v>
      </c>
      <c r="B3" s="15"/>
      <c r="C3" s="15"/>
      <c r="D3" s="15"/>
      <c r="E3" s="15"/>
      <c r="F3" s="15"/>
      <c r="G3" s="15"/>
      <c r="H3" s="15"/>
      <c r="I3" s="16"/>
    </row>
    <row r="4" spans="1:9" x14ac:dyDescent="0.25">
      <c r="A4" s="11" t="s">
        <v>0</v>
      </c>
      <c r="B4" s="3"/>
      <c r="C4" s="3"/>
      <c r="D4" s="3"/>
      <c r="E4" s="3"/>
      <c r="F4" s="3" t="s">
        <v>10</v>
      </c>
      <c r="G4" s="3"/>
      <c r="H4" s="3"/>
      <c r="I4" s="8"/>
    </row>
    <row r="5" spans="1:9" x14ac:dyDescent="0.25">
      <c r="A5" s="12" t="s">
        <v>1</v>
      </c>
      <c r="B5" s="5"/>
      <c r="C5" s="5"/>
      <c r="D5" s="5"/>
      <c r="E5" s="5"/>
      <c r="F5" s="85" t="s">
        <v>11</v>
      </c>
      <c r="G5" s="5"/>
      <c r="H5" s="5"/>
      <c r="I5" s="9"/>
    </row>
    <row r="6" spans="1:9" x14ac:dyDescent="0.25">
      <c r="A6" s="11" t="s">
        <v>2</v>
      </c>
      <c r="B6" s="3"/>
      <c r="C6" s="3"/>
      <c r="D6" s="3"/>
      <c r="E6" s="3"/>
      <c r="F6" s="3" t="s">
        <v>12</v>
      </c>
      <c r="G6" s="3"/>
      <c r="H6" s="3"/>
      <c r="I6" s="8"/>
    </row>
    <row r="7" spans="1:9" x14ac:dyDescent="0.25">
      <c r="A7" s="12" t="s">
        <v>3</v>
      </c>
      <c r="B7" s="5"/>
      <c r="C7" s="5"/>
      <c r="D7" s="5"/>
      <c r="E7" s="5"/>
      <c r="F7" s="55">
        <v>30.18</v>
      </c>
      <c r="G7" s="5" t="s">
        <v>69</v>
      </c>
      <c r="H7" s="5"/>
      <c r="I7" s="9"/>
    </row>
    <row r="8" spans="1:9" x14ac:dyDescent="0.25">
      <c r="A8" s="11" t="s">
        <v>67</v>
      </c>
      <c r="B8" s="3"/>
      <c r="C8" s="3"/>
      <c r="D8" s="3"/>
      <c r="E8" s="33" t="s">
        <v>73</v>
      </c>
      <c r="F8" s="56">
        <v>118</v>
      </c>
      <c r="G8" s="3" t="s">
        <v>138</v>
      </c>
      <c r="H8" s="3"/>
      <c r="I8" s="8"/>
    </row>
    <row r="9" spans="1:9" x14ac:dyDescent="0.25">
      <c r="A9" s="12" t="s">
        <v>4</v>
      </c>
      <c r="B9" s="5"/>
      <c r="C9" s="5"/>
      <c r="D9" s="5"/>
      <c r="E9" s="5"/>
      <c r="F9" s="55">
        <v>280</v>
      </c>
      <c r="G9" s="5" t="s">
        <v>139</v>
      </c>
      <c r="H9" s="5"/>
      <c r="I9" s="9"/>
    </row>
    <row r="10" spans="1:9" x14ac:dyDescent="0.25">
      <c r="A10" s="11" t="s">
        <v>5</v>
      </c>
      <c r="B10" s="3"/>
      <c r="C10" s="3"/>
      <c r="D10" s="3"/>
      <c r="E10" s="3"/>
      <c r="F10" s="3" t="s">
        <v>13</v>
      </c>
      <c r="G10" s="3"/>
      <c r="H10" s="3"/>
      <c r="I10" s="8"/>
    </row>
    <row r="11" spans="1:9" x14ac:dyDescent="0.25">
      <c r="A11" s="12" t="s">
        <v>6</v>
      </c>
      <c r="B11" s="5"/>
      <c r="C11" s="5"/>
      <c r="D11" s="5"/>
      <c r="E11" s="5"/>
      <c r="F11" s="55">
        <v>100</v>
      </c>
      <c r="G11" s="5" t="s">
        <v>70</v>
      </c>
      <c r="H11" s="5"/>
      <c r="I11" s="9"/>
    </row>
    <row r="12" spans="1:9" x14ac:dyDescent="0.25">
      <c r="A12" s="11" t="s">
        <v>7</v>
      </c>
      <c r="B12" s="3"/>
      <c r="C12" s="3"/>
      <c r="D12" s="3"/>
      <c r="E12" s="3"/>
      <c r="F12" s="3" t="s">
        <v>14</v>
      </c>
      <c r="G12" s="3"/>
      <c r="H12" s="3"/>
      <c r="I12" s="8"/>
    </row>
    <row r="13" spans="1:9" x14ac:dyDescent="0.25">
      <c r="A13" s="12" t="s">
        <v>18</v>
      </c>
      <c r="B13" s="5"/>
      <c r="C13" s="5"/>
      <c r="D13" s="5"/>
      <c r="E13" s="5"/>
      <c r="F13" s="5" t="s">
        <v>15</v>
      </c>
      <c r="G13" s="5"/>
      <c r="H13" s="5"/>
      <c r="I13" s="9"/>
    </row>
    <row r="14" spans="1:9" x14ac:dyDescent="0.25">
      <c r="A14" s="11" t="s">
        <v>8</v>
      </c>
      <c r="B14" s="3"/>
      <c r="C14" s="3"/>
      <c r="D14" s="3"/>
      <c r="E14" s="3"/>
      <c r="F14" s="3" t="s">
        <v>16</v>
      </c>
      <c r="G14" s="3"/>
      <c r="H14" s="3"/>
      <c r="I14" s="8"/>
    </row>
    <row r="15" spans="1:9" x14ac:dyDescent="0.25">
      <c r="A15" s="13" t="s">
        <v>9</v>
      </c>
      <c r="B15" s="6"/>
      <c r="C15" s="6"/>
      <c r="D15" s="6"/>
      <c r="E15" s="6"/>
      <c r="F15" s="6" t="s">
        <v>17</v>
      </c>
      <c r="G15" s="6"/>
      <c r="H15" s="6"/>
      <c r="I15" s="10"/>
    </row>
    <row r="18" spans="1:9" x14ac:dyDescent="0.25">
      <c r="A18" s="24" t="s">
        <v>19</v>
      </c>
      <c r="B18" s="22"/>
      <c r="C18" s="22"/>
      <c r="D18" s="22"/>
      <c r="E18" s="22"/>
      <c r="F18" s="22"/>
      <c r="G18" s="22"/>
      <c r="H18" s="22"/>
      <c r="I18" s="23"/>
    </row>
    <row r="19" spans="1:9" x14ac:dyDescent="0.25">
      <c r="A19" s="25"/>
      <c r="B19" s="1"/>
      <c r="C19" s="1"/>
      <c r="D19" s="1"/>
      <c r="E19" s="1"/>
      <c r="F19" s="43" t="s">
        <v>29</v>
      </c>
      <c r="G19" s="44">
        <v>250000000000000</v>
      </c>
      <c r="H19" s="44">
        <v>500000000000000</v>
      </c>
      <c r="I19" s="45">
        <v>1000000000000000</v>
      </c>
    </row>
    <row r="20" spans="1:9" x14ac:dyDescent="0.25">
      <c r="A20" s="26" t="s">
        <v>20</v>
      </c>
      <c r="B20" s="2"/>
      <c r="C20" s="2"/>
      <c r="D20" s="2"/>
      <c r="E20" s="2" t="s">
        <v>26</v>
      </c>
      <c r="F20" s="46">
        <v>2690</v>
      </c>
      <c r="G20" s="46">
        <v>2606</v>
      </c>
      <c r="H20" s="46">
        <v>2554</v>
      </c>
      <c r="I20" s="47">
        <v>2512</v>
      </c>
    </row>
    <row r="21" spans="1:9" x14ac:dyDescent="0.25">
      <c r="A21" s="25" t="s">
        <v>21</v>
      </c>
      <c r="B21" s="1"/>
      <c r="C21" s="1"/>
      <c r="D21" s="1"/>
      <c r="E21" s="1" t="s">
        <v>27</v>
      </c>
      <c r="F21" s="43">
        <v>519.6</v>
      </c>
      <c r="G21" s="43">
        <v>517.9</v>
      </c>
      <c r="H21" s="43">
        <v>513.4</v>
      </c>
      <c r="I21" s="48">
        <v>501.3</v>
      </c>
    </row>
    <row r="22" spans="1:9" x14ac:dyDescent="0.25">
      <c r="A22" s="26" t="s">
        <v>22</v>
      </c>
      <c r="B22" s="2"/>
      <c r="C22" s="2"/>
      <c r="D22" s="2"/>
      <c r="E22" s="2" t="s">
        <v>26</v>
      </c>
      <c r="F22" s="46">
        <v>2409</v>
      </c>
      <c r="G22" s="46">
        <v>2343</v>
      </c>
      <c r="H22" s="46">
        <v>2288</v>
      </c>
      <c r="I22" s="47">
        <v>2244</v>
      </c>
    </row>
    <row r="23" spans="1:9" x14ac:dyDescent="0.25">
      <c r="A23" s="25" t="s">
        <v>23</v>
      </c>
      <c r="B23" s="1"/>
      <c r="C23" s="1"/>
      <c r="D23" s="1"/>
      <c r="E23" s="1" t="s">
        <v>27</v>
      </c>
      <c r="F23" s="43">
        <v>502.9</v>
      </c>
      <c r="G23" s="43">
        <v>501.7</v>
      </c>
      <c r="H23" s="43">
        <v>499.1</v>
      </c>
      <c r="I23" s="48">
        <v>485.1</v>
      </c>
    </row>
    <row r="24" spans="1:9" x14ac:dyDescent="0.25">
      <c r="A24" s="26" t="s">
        <v>24</v>
      </c>
      <c r="B24" s="2"/>
      <c r="C24" s="2"/>
      <c r="D24" s="2"/>
      <c r="E24" s="2" t="s">
        <v>28</v>
      </c>
      <c r="F24" s="46">
        <v>29.3</v>
      </c>
      <c r="G24" s="46">
        <v>28.4</v>
      </c>
      <c r="H24" s="46">
        <v>27.6</v>
      </c>
      <c r="I24" s="47">
        <v>26.3</v>
      </c>
    </row>
    <row r="25" spans="1:9" x14ac:dyDescent="0.25">
      <c r="A25" s="27" t="s">
        <v>25</v>
      </c>
      <c r="B25" s="18"/>
      <c r="C25" s="18"/>
      <c r="D25" s="18"/>
      <c r="E25" s="18" t="s">
        <v>28</v>
      </c>
      <c r="F25" s="49">
        <v>29.6</v>
      </c>
      <c r="G25" s="49">
        <v>28.7</v>
      </c>
      <c r="H25" s="49">
        <v>27.9</v>
      </c>
      <c r="I25" s="50">
        <v>26.6</v>
      </c>
    </row>
    <row r="26" spans="1:9" x14ac:dyDescent="0.25">
      <c r="A26" s="28" t="s">
        <v>30</v>
      </c>
      <c r="H26" s="28" t="s">
        <v>31</v>
      </c>
    </row>
    <row r="28" spans="1:9" x14ac:dyDescent="0.25">
      <c r="A28" s="24" t="s">
        <v>32</v>
      </c>
      <c r="B28" s="22"/>
      <c r="C28" s="22"/>
      <c r="D28" s="22"/>
      <c r="E28" s="22"/>
      <c r="F28" s="22"/>
      <c r="G28" s="22"/>
      <c r="H28" s="22"/>
      <c r="I28" s="23"/>
    </row>
    <row r="29" spans="1:9" x14ac:dyDescent="0.25">
      <c r="A29" s="25" t="s">
        <v>33</v>
      </c>
      <c r="B29" s="1"/>
      <c r="C29" s="1"/>
      <c r="D29" s="1"/>
      <c r="E29" s="1" t="s">
        <v>36</v>
      </c>
      <c r="F29" s="1"/>
      <c r="G29" s="17"/>
      <c r="H29" s="17"/>
      <c r="I29" s="19"/>
    </row>
    <row r="30" spans="1:9" x14ac:dyDescent="0.25">
      <c r="A30" s="26" t="s">
        <v>34</v>
      </c>
      <c r="B30" s="2"/>
      <c r="C30" s="2"/>
      <c r="D30" s="2"/>
      <c r="E30" s="2" t="s">
        <v>37</v>
      </c>
      <c r="F30" s="2"/>
      <c r="G30" s="2"/>
      <c r="H30" s="2"/>
      <c r="I30" s="20"/>
    </row>
    <row r="31" spans="1:9" x14ac:dyDescent="0.25">
      <c r="A31" s="27" t="s">
        <v>35</v>
      </c>
      <c r="B31" s="18"/>
      <c r="C31" s="18"/>
      <c r="D31" s="18"/>
      <c r="E31" s="18" t="s">
        <v>38</v>
      </c>
      <c r="F31" s="18"/>
      <c r="G31" s="18"/>
      <c r="H31" s="18"/>
      <c r="I31" s="21"/>
    </row>
    <row r="34" spans="1:9" x14ac:dyDescent="0.25">
      <c r="A34" s="24" t="s">
        <v>39</v>
      </c>
      <c r="B34" s="22"/>
      <c r="C34" s="22"/>
      <c r="D34" s="22"/>
      <c r="E34" s="22"/>
      <c r="F34" s="22"/>
      <c r="G34" s="22"/>
      <c r="H34" s="22"/>
      <c r="I34" s="23"/>
    </row>
    <row r="35" spans="1:9" x14ac:dyDescent="0.25">
      <c r="A35" s="25" t="s">
        <v>40</v>
      </c>
      <c r="B35" s="1"/>
      <c r="C35" s="1"/>
      <c r="D35" s="1"/>
      <c r="E35" s="1" t="s">
        <v>45</v>
      </c>
      <c r="F35" s="1"/>
      <c r="G35" s="17"/>
      <c r="H35" s="17"/>
      <c r="I35" s="19"/>
    </row>
    <row r="36" spans="1:9" x14ac:dyDescent="0.25">
      <c r="A36" s="29" t="s">
        <v>41</v>
      </c>
      <c r="B36" s="2"/>
      <c r="C36" s="2"/>
      <c r="D36" s="2"/>
      <c r="E36" s="2" t="s">
        <v>44</v>
      </c>
      <c r="F36" s="2"/>
      <c r="G36" s="2"/>
      <c r="H36" s="2"/>
      <c r="I36" s="20"/>
    </row>
    <row r="37" spans="1:9" x14ac:dyDescent="0.25">
      <c r="A37" s="27" t="s">
        <v>42</v>
      </c>
      <c r="B37" s="18"/>
      <c r="C37" s="18"/>
      <c r="D37" s="18"/>
      <c r="E37" s="30" t="s">
        <v>43</v>
      </c>
      <c r="F37" s="18"/>
      <c r="G37" s="18"/>
      <c r="H37" s="18"/>
      <c r="I37" s="21"/>
    </row>
    <row r="40" spans="1:9" x14ac:dyDescent="0.25">
      <c r="A40" s="14" t="s">
        <v>46</v>
      </c>
      <c r="B40" s="15"/>
      <c r="C40" s="15"/>
      <c r="D40" s="15"/>
      <c r="E40" s="15"/>
      <c r="F40" s="15"/>
      <c r="G40" s="15"/>
      <c r="H40" s="15"/>
      <c r="I40" s="16"/>
    </row>
    <row r="41" spans="1:9" x14ac:dyDescent="0.25">
      <c r="A41" s="11"/>
      <c r="B41" s="3"/>
      <c r="C41" s="3"/>
      <c r="D41" s="3"/>
      <c r="E41" s="3"/>
      <c r="F41" s="36" t="s">
        <v>29</v>
      </c>
      <c r="G41" s="37">
        <v>250000000000000</v>
      </c>
      <c r="H41" s="37">
        <v>500000000000000</v>
      </c>
      <c r="I41" s="52">
        <v>1000000000000000</v>
      </c>
    </row>
    <row r="42" spans="1:9" x14ac:dyDescent="0.25">
      <c r="A42" s="12" t="s">
        <v>47</v>
      </c>
      <c r="B42" s="5"/>
      <c r="C42" s="5"/>
      <c r="D42" s="34" t="s">
        <v>51</v>
      </c>
      <c r="E42" s="5" t="s">
        <v>55</v>
      </c>
      <c r="F42" s="38">
        <v>-6.2</v>
      </c>
      <c r="G42" s="38">
        <v>-6.5</v>
      </c>
      <c r="H42" s="38">
        <v>-6.6</v>
      </c>
      <c r="I42" s="39">
        <v>-6.7</v>
      </c>
    </row>
    <row r="43" spans="1:9" x14ac:dyDescent="0.25">
      <c r="A43" s="11" t="s">
        <v>48</v>
      </c>
      <c r="B43" s="3"/>
      <c r="C43" s="3"/>
      <c r="D43" s="33" t="s">
        <v>52</v>
      </c>
      <c r="E43" s="3" t="s">
        <v>56</v>
      </c>
      <c r="F43" s="36">
        <v>0.36</v>
      </c>
      <c r="G43" s="36">
        <v>0.33</v>
      </c>
      <c r="H43" s="36">
        <v>0.35</v>
      </c>
      <c r="I43" s="40">
        <v>0.38</v>
      </c>
    </row>
    <row r="44" spans="1:9" x14ac:dyDescent="0.25">
      <c r="A44" s="12" t="s">
        <v>49</v>
      </c>
      <c r="B44" s="5"/>
      <c r="C44" s="5"/>
      <c r="D44" s="34" t="s">
        <v>53</v>
      </c>
      <c r="E44" s="5" t="s">
        <v>55</v>
      </c>
      <c r="F44" s="38">
        <v>-6.7</v>
      </c>
      <c r="G44" s="38">
        <v>-6.8</v>
      </c>
      <c r="H44" s="38">
        <v>-7.1</v>
      </c>
      <c r="I44" s="39">
        <v>-7.2</v>
      </c>
    </row>
    <row r="45" spans="1:9" x14ac:dyDescent="0.25">
      <c r="A45" s="31" t="s">
        <v>50</v>
      </c>
      <c r="B45" s="4"/>
      <c r="C45" s="4"/>
      <c r="D45" s="35" t="s">
        <v>54</v>
      </c>
      <c r="E45" s="4" t="s">
        <v>56</v>
      </c>
      <c r="F45" s="41">
        <v>0.24</v>
      </c>
      <c r="G45" s="51">
        <v>0.2</v>
      </c>
      <c r="H45" s="41">
        <v>0.24</v>
      </c>
      <c r="I45" s="42">
        <v>0.28000000000000003</v>
      </c>
    </row>
    <row r="46" spans="1:9" x14ac:dyDescent="0.25">
      <c r="H46" s="28" t="s">
        <v>31</v>
      </c>
    </row>
    <row r="48" spans="1:9" x14ac:dyDescent="0.25">
      <c r="A48" s="24" t="s">
        <v>57</v>
      </c>
      <c r="B48" s="22"/>
      <c r="C48" s="22"/>
      <c r="D48" s="22"/>
      <c r="E48" s="22"/>
      <c r="F48" s="22"/>
      <c r="G48" s="22"/>
      <c r="H48" s="22"/>
      <c r="I48" s="23"/>
    </row>
    <row r="49" spans="1:9" x14ac:dyDescent="0.25">
      <c r="A49" s="25" t="s">
        <v>58</v>
      </c>
      <c r="B49" s="1"/>
      <c r="C49" s="1"/>
      <c r="D49" s="1"/>
      <c r="E49" s="1" t="s">
        <v>60</v>
      </c>
      <c r="F49" s="1"/>
      <c r="G49" s="17"/>
      <c r="H49" s="17"/>
      <c r="I49" s="19"/>
    </row>
    <row r="50" spans="1:9" x14ac:dyDescent="0.25">
      <c r="A50" s="53" t="s">
        <v>59</v>
      </c>
      <c r="B50" s="7"/>
      <c r="C50" s="7"/>
      <c r="D50" s="7"/>
      <c r="E50" s="7" t="s">
        <v>61</v>
      </c>
      <c r="F50" s="7"/>
      <c r="G50" s="7"/>
      <c r="H50" s="7"/>
      <c r="I50" s="54"/>
    </row>
  </sheetData>
  <hyperlinks>
    <hyperlink ref="E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5"/>
  <sheetViews>
    <sheetView workbookViewId="0">
      <selection activeCell="N60" sqref="N60"/>
    </sheetView>
  </sheetViews>
  <sheetFormatPr defaultRowHeight="15" x14ac:dyDescent="0.25"/>
  <sheetData>
    <row r="2" spans="1:11" x14ac:dyDescent="0.25">
      <c r="A2" s="24" t="s">
        <v>140</v>
      </c>
      <c r="B2" s="22"/>
      <c r="C2" s="22"/>
      <c r="D2" s="22"/>
      <c r="E2" s="22"/>
      <c r="F2" s="22"/>
      <c r="G2" s="22"/>
      <c r="H2" s="22"/>
      <c r="I2" s="23"/>
      <c r="J2" s="84"/>
      <c r="K2" s="84" t="s">
        <v>141</v>
      </c>
    </row>
    <row r="3" spans="1:11" x14ac:dyDescent="0.25">
      <c r="A3" s="25" t="s">
        <v>142</v>
      </c>
      <c r="B3" s="1"/>
      <c r="C3" s="1"/>
      <c r="D3" s="1"/>
      <c r="E3" s="1"/>
      <c r="F3" s="86" t="s">
        <v>150</v>
      </c>
      <c r="G3" s="44"/>
      <c r="H3" s="44"/>
      <c r="I3" s="45"/>
    </row>
    <row r="4" spans="1:11" ht="17.25" x14ac:dyDescent="0.25">
      <c r="A4" s="26" t="s">
        <v>143</v>
      </c>
      <c r="B4" s="2"/>
      <c r="C4" s="2"/>
      <c r="D4" s="2"/>
      <c r="E4" s="2"/>
      <c r="F4" s="90" t="s">
        <v>151</v>
      </c>
      <c r="G4" s="46"/>
      <c r="H4" s="46"/>
      <c r="I4" s="47"/>
    </row>
    <row r="5" spans="1:11" x14ac:dyDescent="0.25">
      <c r="A5" s="25" t="s">
        <v>144</v>
      </c>
      <c r="B5" s="1"/>
      <c r="C5" s="1"/>
      <c r="D5" s="1"/>
      <c r="E5" s="1"/>
      <c r="F5" s="88" t="s">
        <v>152</v>
      </c>
      <c r="G5" s="43"/>
      <c r="H5" s="43"/>
      <c r="I5" s="48"/>
    </row>
    <row r="6" spans="1:11" x14ac:dyDescent="0.25">
      <c r="A6" s="26" t="s">
        <v>145</v>
      </c>
      <c r="B6" s="2"/>
      <c r="C6" s="2"/>
      <c r="D6" s="2"/>
      <c r="E6" s="2"/>
      <c r="F6" s="87" t="s">
        <v>153</v>
      </c>
      <c r="G6" s="46"/>
      <c r="H6" s="46"/>
      <c r="I6" s="47"/>
    </row>
    <row r="7" spans="1:11" x14ac:dyDescent="0.25">
      <c r="A7" s="25" t="s">
        <v>146</v>
      </c>
      <c r="B7" s="1"/>
      <c r="C7" s="1"/>
      <c r="D7" s="1"/>
      <c r="E7" s="1"/>
      <c r="F7" s="86" t="s">
        <v>154</v>
      </c>
      <c r="G7" s="43"/>
      <c r="H7" s="43"/>
      <c r="I7" s="48"/>
    </row>
    <row r="8" spans="1:11" x14ac:dyDescent="0.25">
      <c r="A8" s="26" t="s">
        <v>147</v>
      </c>
      <c r="B8" s="2"/>
      <c r="C8" s="2"/>
      <c r="D8" s="2"/>
      <c r="E8" s="2"/>
      <c r="F8" s="90" t="s">
        <v>155</v>
      </c>
      <c r="G8" s="46"/>
      <c r="H8" s="46"/>
      <c r="I8" s="47"/>
    </row>
    <row r="9" spans="1:11" x14ac:dyDescent="0.25">
      <c r="A9" s="25" t="s">
        <v>148</v>
      </c>
      <c r="B9" s="57"/>
      <c r="C9" s="57"/>
      <c r="D9" s="57"/>
      <c r="E9" s="57"/>
      <c r="F9" s="89" t="s">
        <v>156</v>
      </c>
      <c r="G9" s="58"/>
      <c r="H9" s="58"/>
      <c r="I9" s="48"/>
    </row>
    <row r="10" spans="1:11" x14ac:dyDescent="0.25">
      <c r="A10" s="81" t="s">
        <v>149</v>
      </c>
      <c r="B10" s="7"/>
      <c r="C10" s="7"/>
      <c r="D10" s="7"/>
      <c r="E10" s="7"/>
      <c r="F10" s="91" t="s">
        <v>157</v>
      </c>
      <c r="G10" s="92"/>
      <c r="H10" s="92"/>
      <c r="I10" s="93"/>
    </row>
    <row r="13" spans="1:11" x14ac:dyDescent="0.25">
      <c r="A13" s="24" t="s">
        <v>183</v>
      </c>
      <c r="B13" s="22"/>
      <c r="C13" s="22"/>
      <c r="D13" s="22"/>
      <c r="E13" s="22"/>
      <c r="F13" s="22"/>
      <c r="G13" s="22"/>
      <c r="H13" s="22"/>
      <c r="I13" s="23"/>
      <c r="J13" s="84"/>
      <c r="K13" s="84" t="s">
        <v>168</v>
      </c>
    </row>
    <row r="14" spans="1:11" x14ac:dyDescent="0.25">
      <c r="A14" s="25" t="s">
        <v>172</v>
      </c>
      <c r="B14" s="1"/>
      <c r="C14" s="1"/>
      <c r="D14" s="1"/>
      <c r="E14" s="1"/>
      <c r="F14" s="86" t="s">
        <v>173</v>
      </c>
      <c r="G14" s="44"/>
      <c r="H14" s="44"/>
      <c r="I14" s="45"/>
    </row>
    <row r="15" spans="1:11" x14ac:dyDescent="0.25">
      <c r="A15" s="26" t="s">
        <v>175</v>
      </c>
      <c r="B15" s="2"/>
      <c r="C15" s="2"/>
      <c r="D15" s="2"/>
      <c r="E15" s="2"/>
      <c r="F15" s="90" t="s">
        <v>174</v>
      </c>
      <c r="G15" s="46"/>
      <c r="H15" s="46"/>
      <c r="I15" s="47"/>
    </row>
    <row r="16" spans="1:11" x14ac:dyDescent="0.25">
      <c r="A16" s="25" t="s">
        <v>176</v>
      </c>
      <c r="B16" s="1"/>
      <c r="C16" s="1"/>
      <c r="D16" s="1"/>
      <c r="E16" s="1"/>
      <c r="F16" s="88" t="s">
        <v>177</v>
      </c>
      <c r="G16" s="43"/>
      <c r="H16" s="43"/>
      <c r="I16" s="48"/>
    </row>
    <row r="17" spans="1:11" x14ac:dyDescent="0.25">
      <c r="A17" s="26" t="s">
        <v>178</v>
      </c>
      <c r="B17" s="2"/>
      <c r="C17" s="2"/>
      <c r="D17" s="2"/>
      <c r="E17" s="2"/>
      <c r="F17" s="87" t="s">
        <v>179</v>
      </c>
      <c r="G17" s="46"/>
      <c r="H17" s="46"/>
      <c r="I17" s="47"/>
    </row>
    <row r="18" spans="1:11" x14ac:dyDescent="0.25">
      <c r="A18" s="25" t="s">
        <v>180</v>
      </c>
      <c r="B18" s="1"/>
      <c r="C18" s="1"/>
      <c r="D18" s="1"/>
      <c r="E18" s="1"/>
      <c r="F18" s="86" t="s">
        <v>181</v>
      </c>
      <c r="G18" s="43"/>
      <c r="H18" s="43"/>
      <c r="I18" s="48"/>
      <c r="J18" s="84"/>
    </row>
    <row r="19" spans="1:11" x14ac:dyDescent="0.25">
      <c r="A19" s="26" t="s">
        <v>146</v>
      </c>
      <c r="B19" s="2"/>
      <c r="C19" s="2"/>
      <c r="D19" s="2"/>
      <c r="E19" s="2"/>
      <c r="F19" s="90" t="s">
        <v>182</v>
      </c>
      <c r="G19" s="46"/>
      <c r="H19" s="46"/>
      <c r="I19" s="47"/>
    </row>
    <row r="20" spans="1:11" x14ac:dyDescent="0.25">
      <c r="A20" s="27" t="s">
        <v>147</v>
      </c>
      <c r="B20" s="18"/>
      <c r="C20" s="18"/>
      <c r="D20" s="18"/>
      <c r="E20" s="18"/>
      <c r="F20" s="97" t="s">
        <v>182</v>
      </c>
      <c r="G20" s="49"/>
      <c r="H20" s="49"/>
      <c r="I20" s="50"/>
      <c r="J20" s="84"/>
    </row>
    <row r="23" spans="1:11" x14ac:dyDescent="0.25">
      <c r="A23" s="14" t="s">
        <v>184</v>
      </c>
      <c r="B23" s="15"/>
      <c r="C23" s="15"/>
      <c r="D23" s="15"/>
      <c r="E23" s="15"/>
      <c r="F23" s="15"/>
      <c r="G23" s="15"/>
      <c r="H23" s="15"/>
      <c r="I23" s="16"/>
      <c r="K23" s="84" t="s">
        <v>161</v>
      </c>
    </row>
    <row r="24" spans="1:11" x14ac:dyDescent="0.25">
      <c r="A24" s="11" t="s">
        <v>185</v>
      </c>
      <c r="B24" s="3"/>
      <c r="C24" s="3"/>
      <c r="D24" s="3"/>
      <c r="E24" s="3"/>
      <c r="F24" s="3" t="s">
        <v>186</v>
      </c>
      <c r="G24" s="3"/>
      <c r="H24" s="3"/>
      <c r="I24" s="8"/>
    </row>
    <row r="25" spans="1:11" x14ac:dyDescent="0.25">
      <c r="A25" s="12" t="s">
        <v>187</v>
      </c>
      <c r="B25" s="5"/>
      <c r="C25" s="5"/>
      <c r="D25" s="5"/>
      <c r="E25" s="5"/>
      <c r="F25" s="85" t="s">
        <v>188</v>
      </c>
      <c r="G25" s="5"/>
      <c r="H25" s="5"/>
      <c r="I25" s="9"/>
    </row>
    <row r="26" spans="1:11" x14ac:dyDescent="0.25">
      <c r="A26" s="11" t="s">
        <v>189</v>
      </c>
      <c r="B26" s="3"/>
      <c r="C26" s="3"/>
      <c r="D26" s="3"/>
      <c r="E26" s="3"/>
      <c r="F26" s="3" t="s">
        <v>190</v>
      </c>
      <c r="G26" s="3"/>
      <c r="H26" s="3"/>
      <c r="I26" s="8"/>
    </row>
    <row r="27" spans="1:11" x14ac:dyDescent="0.25">
      <c r="A27" s="12" t="s">
        <v>193</v>
      </c>
      <c r="B27" s="5"/>
      <c r="C27" s="5"/>
      <c r="D27" s="5"/>
      <c r="E27" s="5"/>
      <c r="F27" s="55" t="s">
        <v>194</v>
      </c>
      <c r="G27" s="5"/>
      <c r="H27" s="5"/>
      <c r="I27" s="9"/>
    </row>
    <row r="28" spans="1:11" x14ac:dyDescent="0.25">
      <c r="A28" s="11" t="s">
        <v>195</v>
      </c>
      <c r="B28" s="3"/>
      <c r="C28" s="3"/>
      <c r="D28" s="3"/>
      <c r="E28" s="33"/>
      <c r="F28" s="56" t="s">
        <v>196</v>
      </c>
      <c r="G28" s="3"/>
      <c r="H28" s="3"/>
      <c r="I28" s="8"/>
    </row>
    <row r="29" spans="1:11" x14ac:dyDescent="0.25">
      <c r="A29" s="12" t="s">
        <v>191</v>
      </c>
      <c r="B29" s="5"/>
      <c r="C29" s="5"/>
      <c r="D29" s="5"/>
      <c r="E29" s="5"/>
      <c r="F29" s="55" t="s">
        <v>192</v>
      </c>
      <c r="G29" s="5"/>
      <c r="H29" s="5"/>
      <c r="I29" s="9"/>
    </row>
    <row r="30" spans="1:11" x14ac:dyDescent="0.25">
      <c r="A30" s="11" t="s">
        <v>197</v>
      </c>
      <c r="B30" s="3"/>
      <c r="C30" s="3"/>
      <c r="D30" s="3"/>
      <c r="E30" s="33" t="s">
        <v>201</v>
      </c>
      <c r="F30" s="3" t="s">
        <v>198</v>
      </c>
      <c r="G30" s="3"/>
      <c r="H30" s="3"/>
      <c r="I30" s="8"/>
    </row>
    <row r="31" spans="1:11" x14ac:dyDescent="0.25">
      <c r="A31" s="12" t="s">
        <v>199</v>
      </c>
      <c r="B31" s="5"/>
      <c r="C31" s="5"/>
      <c r="D31" s="5"/>
      <c r="E31" s="34" t="s">
        <v>201</v>
      </c>
      <c r="F31" s="55" t="s">
        <v>200</v>
      </c>
      <c r="G31" s="5"/>
      <c r="H31" s="5"/>
      <c r="I31" s="9"/>
    </row>
    <row r="32" spans="1:11" x14ac:dyDescent="0.25">
      <c r="A32" s="11" t="s">
        <v>146</v>
      </c>
      <c r="B32" s="3"/>
      <c r="C32" s="3"/>
      <c r="D32" s="3"/>
      <c r="E32" s="3"/>
      <c r="F32" s="98" t="s">
        <v>203</v>
      </c>
      <c r="G32" s="3"/>
      <c r="H32" s="3"/>
      <c r="I32" s="8"/>
    </row>
    <row r="33" spans="1:11" x14ac:dyDescent="0.25">
      <c r="A33" s="13" t="s">
        <v>147</v>
      </c>
      <c r="B33" s="6"/>
      <c r="C33" s="6"/>
      <c r="D33" s="6"/>
      <c r="E33" s="6"/>
      <c r="F33" s="99" t="s">
        <v>202</v>
      </c>
      <c r="G33" s="6"/>
      <c r="H33" s="6"/>
      <c r="I33" s="10"/>
    </row>
    <row r="36" spans="1:11" x14ac:dyDescent="0.25">
      <c r="A36" s="14" t="s">
        <v>211</v>
      </c>
      <c r="B36" s="15"/>
      <c r="C36" s="15"/>
      <c r="D36" s="15"/>
      <c r="E36" s="15"/>
      <c r="F36" s="15"/>
      <c r="G36" s="15"/>
      <c r="H36" s="15"/>
      <c r="I36" s="16"/>
      <c r="K36" s="84" t="s">
        <v>169</v>
      </c>
    </row>
    <row r="37" spans="1:11" x14ac:dyDescent="0.25">
      <c r="A37" s="11" t="s">
        <v>204</v>
      </c>
      <c r="B37" s="3"/>
      <c r="C37" s="3"/>
      <c r="D37" s="3"/>
      <c r="E37" s="3"/>
      <c r="F37" s="3" t="s">
        <v>214</v>
      </c>
      <c r="G37" s="3"/>
      <c r="H37" s="3"/>
      <c r="I37" s="8"/>
      <c r="K37" t="s">
        <v>212</v>
      </c>
    </row>
    <row r="38" spans="1:11" x14ac:dyDescent="0.25">
      <c r="A38" s="12" t="s">
        <v>205</v>
      </c>
      <c r="B38" s="5"/>
      <c r="C38" s="5"/>
      <c r="D38" s="5"/>
      <c r="E38" s="5"/>
      <c r="F38" s="85" t="s">
        <v>206</v>
      </c>
      <c r="G38" s="5"/>
      <c r="H38" s="5"/>
      <c r="I38" s="9"/>
    </row>
    <row r="39" spans="1:11" ht="17.25" x14ac:dyDescent="0.25">
      <c r="A39" s="11" t="s">
        <v>207</v>
      </c>
      <c r="B39" s="3"/>
      <c r="C39" s="3"/>
      <c r="D39" s="3"/>
      <c r="E39" s="3"/>
      <c r="F39" s="98" t="s">
        <v>223</v>
      </c>
      <c r="G39" s="3"/>
      <c r="H39" s="3"/>
      <c r="I39" s="8"/>
    </row>
    <row r="40" spans="1:11" x14ac:dyDescent="0.25">
      <c r="A40" s="12" t="s">
        <v>208</v>
      </c>
      <c r="B40" s="5"/>
      <c r="C40" s="5"/>
      <c r="D40" s="5"/>
      <c r="E40" s="5"/>
      <c r="F40" s="55" t="s">
        <v>209</v>
      </c>
      <c r="G40" s="5"/>
      <c r="H40" s="5"/>
      <c r="I40" s="9"/>
    </row>
    <row r="41" spans="1:11" x14ac:dyDescent="0.25">
      <c r="A41" s="11" t="s">
        <v>215</v>
      </c>
      <c r="B41" s="3"/>
      <c r="C41" s="3"/>
      <c r="D41" s="3"/>
      <c r="E41" s="33"/>
      <c r="F41" s="56" t="s">
        <v>216</v>
      </c>
      <c r="G41" s="3"/>
      <c r="H41" s="3"/>
      <c r="I41" s="8"/>
    </row>
    <row r="42" spans="1:11" x14ac:dyDescent="0.25">
      <c r="A42" s="12" t="s">
        <v>221</v>
      </c>
      <c r="B42" s="5"/>
      <c r="C42" s="5"/>
      <c r="D42" s="5"/>
      <c r="E42" s="5"/>
      <c r="F42" s="100" t="s">
        <v>210</v>
      </c>
      <c r="G42" s="5"/>
      <c r="H42" s="5"/>
      <c r="I42" s="9"/>
    </row>
    <row r="43" spans="1:11" x14ac:dyDescent="0.25">
      <c r="A43" s="11" t="s">
        <v>146</v>
      </c>
      <c r="B43" s="63"/>
      <c r="C43" s="63"/>
      <c r="D43" s="63"/>
      <c r="E43" s="102"/>
      <c r="F43" s="101" t="s">
        <v>154</v>
      </c>
      <c r="G43" s="63"/>
      <c r="H43" s="63"/>
      <c r="I43" s="8"/>
    </row>
    <row r="44" spans="1:11" x14ac:dyDescent="0.25">
      <c r="A44" s="13" t="s">
        <v>147</v>
      </c>
      <c r="B44" s="6"/>
      <c r="C44" s="6"/>
      <c r="D44" s="6"/>
      <c r="E44" s="6"/>
      <c r="F44" s="99" t="s">
        <v>217</v>
      </c>
      <c r="G44" s="6"/>
      <c r="H44" s="6"/>
      <c r="I44" s="10"/>
    </row>
    <row r="47" spans="1:11" x14ac:dyDescent="0.25">
      <c r="A47" s="14" t="s">
        <v>213</v>
      </c>
      <c r="B47" s="15"/>
      <c r="C47" s="15"/>
      <c r="D47" s="15"/>
      <c r="E47" s="15"/>
      <c r="F47" s="15"/>
      <c r="G47" s="15"/>
      <c r="H47" s="15"/>
      <c r="I47" s="16"/>
      <c r="K47" s="84" t="s">
        <v>167</v>
      </c>
    </row>
    <row r="48" spans="1:11" x14ac:dyDescent="0.25">
      <c r="A48" s="11" t="s">
        <v>204</v>
      </c>
      <c r="B48" s="3"/>
      <c r="C48" s="3"/>
      <c r="D48" s="3"/>
      <c r="E48" s="3"/>
      <c r="F48" s="3" t="s">
        <v>220</v>
      </c>
      <c r="G48" s="3"/>
      <c r="H48" s="3"/>
      <c r="I48" s="8"/>
      <c r="K48" t="s">
        <v>224</v>
      </c>
    </row>
    <row r="49" spans="1:9" x14ac:dyDescent="0.25">
      <c r="A49" s="12" t="s">
        <v>205</v>
      </c>
      <c r="B49" s="5"/>
      <c r="C49" s="5"/>
      <c r="D49" s="5"/>
      <c r="E49" s="5"/>
      <c r="F49" s="85" t="s">
        <v>222</v>
      </c>
      <c r="G49" s="5"/>
      <c r="H49" s="5"/>
      <c r="I49" s="9"/>
    </row>
    <row r="50" spans="1:9" ht="17.25" x14ac:dyDescent="0.25">
      <c r="A50" s="11" t="s">
        <v>207</v>
      </c>
      <c r="B50" s="3"/>
      <c r="C50" s="3"/>
      <c r="D50" s="3"/>
      <c r="E50" s="3"/>
      <c r="F50" s="103" t="s">
        <v>223</v>
      </c>
      <c r="G50" s="3"/>
      <c r="H50" s="3"/>
      <c r="I50" s="8"/>
    </row>
    <row r="51" spans="1:9" x14ac:dyDescent="0.25">
      <c r="A51" s="12" t="s">
        <v>208</v>
      </c>
      <c r="B51" s="5"/>
      <c r="C51" s="5"/>
      <c r="D51" s="5"/>
      <c r="E51" s="5"/>
      <c r="F51" s="55" t="s">
        <v>218</v>
      </c>
      <c r="G51" s="5"/>
      <c r="H51" s="5"/>
      <c r="I51" s="9"/>
    </row>
    <row r="52" spans="1:9" x14ac:dyDescent="0.25">
      <c r="A52" s="11" t="s">
        <v>215</v>
      </c>
      <c r="B52" s="3"/>
      <c r="C52" s="3"/>
      <c r="D52" s="3"/>
      <c r="E52" s="33" t="s">
        <v>201</v>
      </c>
      <c r="F52" s="56" t="s">
        <v>219</v>
      </c>
      <c r="G52" s="3"/>
      <c r="H52" s="3"/>
      <c r="I52" s="8"/>
    </row>
    <row r="53" spans="1:9" x14ac:dyDescent="0.25">
      <c r="A53" s="12" t="s">
        <v>221</v>
      </c>
      <c r="B53" s="5"/>
      <c r="C53" s="5"/>
      <c r="D53" s="5"/>
      <c r="E53" s="5"/>
      <c r="F53" s="100" t="s">
        <v>210</v>
      </c>
      <c r="G53" s="5"/>
      <c r="H53" s="5"/>
      <c r="I53" s="9"/>
    </row>
    <row r="54" spans="1:9" x14ac:dyDescent="0.25">
      <c r="A54" s="11" t="s">
        <v>146</v>
      </c>
      <c r="B54" s="63"/>
      <c r="C54" s="63"/>
      <c r="D54" s="63"/>
      <c r="E54" s="102"/>
      <c r="F54" s="101" t="s">
        <v>154</v>
      </c>
      <c r="G54" s="63"/>
      <c r="H54" s="63"/>
      <c r="I54" s="8"/>
    </row>
    <row r="55" spans="1:9" x14ac:dyDescent="0.25">
      <c r="A55" s="13" t="s">
        <v>147</v>
      </c>
      <c r="B55" s="6"/>
      <c r="C55" s="6"/>
      <c r="D55" s="6"/>
      <c r="E55" s="6"/>
      <c r="F55" s="99" t="s">
        <v>217</v>
      </c>
      <c r="G55" s="6"/>
      <c r="H55" s="6"/>
      <c r="I55" s="10"/>
    </row>
  </sheetData>
  <hyperlinks>
    <hyperlink ref="K13" r:id="rId1"/>
    <hyperlink ref="K2" r:id="rId2"/>
    <hyperlink ref="K23" r:id="rId3"/>
    <hyperlink ref="K36" r:id="rId4"/>
    <hyperlink ref="K47" r:id="rId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topLeftCell="A118" workbookViewId="0">
      <selection activeCell="G126" sqref="G126"/>
    </sheetView>
  </sheetViews>
  <sheetFormatPr defaultRowHeight="15" x14ac:dyDescent="0.25"/>
  <cols>
    <col min="1" max="1" width="10.140625" customWidth="1"/>
    <col min="2" max="2" width="14.5703125" customWidth="1"/>
  </cols>
  <sheetData>
    <row r="1" spans="1:14" s="104" customFormat="1" x14ac:dyDescent="0.25"/>
    <row r="2" spans="1:14" s="104" customFormat="1" x14ac:dyDescent="0.25">
      <c r="B2" s="105" t="s">
        <v>225</v>
      </c>
    </row>
    <row r="3" spans="1:14" s="104" customFormat="1" x14ac:dyDescent="0.25"/>
    <row r="5" spans="1:14" x14ac:dyDescent="0.25">
      <c r="A5" s="108" t="s">
        <v>229</v>
      </c>
      <c r="B5" s="108"/>
      <c r="C5" s="108" t="s">
        <v>127</v>
      </c>
      <c r="D5" s="108"/>
      <c r="E5" s="108" t="s">
        <v>240</v>
      </c>
      <c r="F5" s="108"/>
      <c r="G5" s="108"/>
      <c r="H5" s="108"/>
      <c r="I5" s="108"/>
      <c r="J5" s="108"/>
      <c r="K5" s="108"/>
      <c r="L5" s="110"/>
      <c r="M5" s="110"/>
      <c r="N5" s="110"/>
    </row>
    <row r="6" spans="1:14" x14ac:dyDescent="0.25">
      <c r="A6" s="106" t="s">
        <v>252</v>
      </c>
      <c r="B6" s="106"/>
      <c r="C6" s="106">
        <v>4</v>
      </c>
      <c r="D6" s="106"/>
      <c r="E6" s="107" t="s">
        <v>171</v>
      </c>
      <c r="F6" s="106"/>
      <c r="G6" s="106"/>
      <c r="H6" s="106"/>
      <c r="I6" s="106"/>
      <c r="J6" s="106"/>
      <c r="K6" s="109"/>
      <c r="L6" s="109"/>
      <c r="M6" s="109"/>
      <c r="N6" s="109"/>
    </row>
    <row r="7" spans="1:14" x14ac:dyDescent="0.25">
      <c r="A7" s="106" t="s">
        <v>89</v>
      </c>
      <c r="B7" s="106"/>
      <c r="C7" s="106">
        <v>1</v>
      </c>
      <c r="D7" s="106"/>
      <c r="E7" s="111" t="s">
        <v>254</v>
      </c>
      <c r="F7" s="106"/>
      <c r="G7" s="106"/>
      <c r="H7" s="106"/>
      <c r="I7" s="106"/>
      <c r="J7" s="106"/>
      <c r="K7" s="109"/>
      <c r="L7" s="109"/>
      <c r="M7" s="109"/>
      <c r="N7" s="109"/>
    </row>
    <row r="9" spans="1:14" x14ac:dyDescent="0.25">
      <c r="A9" t="s">
        <v>257</v>
      </c>
    </row>
    <row r="21" spans="16:16" x14ac:dyDescent="0.25">
      <c r="P21" t="s">
        <v>258</v>
      </c>
    </row>
    <row r="22" spans="16:16" x14ac:dyDescent="0.25">
      <c r="P22" t="s">
        <v>259</v>
      </c>
    </row>
    <row r="24" spans="16:16" x14ac:dyDescent="0.25">
      <c r="P24" t="s">
        <v>260</v>
      </c>
    </row>
    <row r="37" spans="2:2" x14ac:dyDescent="0.25">
      <c r="B37" t="s">
        <v>261</v>
      </c>
    </row>
    <row r="38" spans="2:2" x14ac:dyDescent="0.25">
      <c r="B38" t="s">
        <v>262</v>
      </c>
    </row>
    <row r="40" spans="2:2" x14ac:dyDescent="0.25">
      <c r="B40" t="s">
        <v>263</v>
      </c>
    </row>
    <row r="41" spans="2:2" x14ac:dyDescent="0.25">
      <c r="B41" t="s">
        <v>264</v>
      </c>
    </row>
    <row r="42" spans="2:2" x14ac:dyDescent="0.25">
      <c r="B42" t="s">
        <v>265</v>
      </c>
    </row>
    <row r="45" spans="2:2" s="104" customFormat="1" x14ac:dyDescent="0.25"/>
    <row r="46" spans="2:2" s="104" customFormat="1" x14ac:dyDescent="0.25">
      <c r="B46" s="105" t="s">
        <v>226</v>
      </c>
    </row>
    <row r="47" spans="2:2" s="104" customFormat="1" x14ac:dyDescent="0.25"/>
    <row r="49" spans="1:36" x14ac:dyDescent="0.25">
      <c r="A49" s="108" t="s">
        <v>229</v>
      </c>
      <c r="B49" s="108"/>
      <c r="C49" s="108" t="s">
        <v>127</v>
      </c>
      <c r="D49" s="108"/>
      <c r="E49" s="108" t="s">
        <v>240</v>
      </c>
      <c r="F49" s="108"/>
      <c r="G49" s="108"/>
      <c r="H49" s="108"/>
      <c r="I49" s="108"/>
      <c r="J49" s="108"/>
      <c r="K49" s="108"/>
      <c r="L49" s="110"/>
      <c r="M49" s="110"/>
      <c r="N49" s="110"/>
      <c r="O49" t="s">
        <v>233</v>
      </c>
      <c r="Z49" t="s">
        <v>242</v>
      </c>
      <c r="AJ49" t="s">
        <v>255</v>
      </c>
    </row>
    <row r="50" spans="1:36" x14ac:dyDescent="0.25">
      <c r="A50" s="106" t="s">
        <v>166</v>
      </c>
      <c r="B50" s="106"/>
      <c r="C50" s="106">
        <v>4</v>
      </c>
      <c r="D50" s="106"/>
      <c r="E50" s="107" t="s">
        <v>168</v>
      </c>
      <c r="F50" s="106"/>
      <c r="G50" s="106"/>
      <c r="H50" s="106"/>
      <c r="I50" s="106"/>
      <c r="J50" s="106"/>
      <c r="K50" s="109"/>
      <c r="L50" s="109"/>
      <c r="M50" s="109"/>
      <c r="N50" s="109"/>
    </row>
    <row r="51" spans="1:36" x14ac:dyDescent="0.25">
      <c r="A51" s="106" t="s">
        <v>170</v>
      </c>
      <c r="B51" s="106"/>
      <c r="C51" s="106">
        <v>4</v>
      </c>
      <c r="D51" s="106"/>
      <c r="E51" s="107" t="s">
        <v>169</v>
      </c>
      <c r="F51" s="106"/>
      <c r="G51" s="106"/>
      <c r="H51" s="106"/>
      <c r="I51" s="106"/>
      <c r="J51" s="106"/>
      <c r="K51" s="109"/>
      <c r="L51" s="109"/>
      <c r="M51" s="109"/>
      <c r="N51" s="109"/>
    </row>
    <row r="52" spans="1:36" x14ac:dyDescent="0.25">
      <c r="A52" s="106" t="s">
        <v>232</v>
      </c>
      <c r="B52" s="106"/>
      <c r="C52" s="106">
        <v>4</v>
      </c>
      <c r="D52" s="106"/>
      <c r="E52" s="107" t="s">
        <v>167</v>
      </c>
      <c r="F52" s="106"/>
      <c r="G52" s="106"/>
      <c r="H52" s="106"/>
      <c r="I52" s="106"/>
      <c r="J52" s="106"/>
      <c r="K52" s="109"/>
      <c r="L52" s="109"/>
      <c r="M52" s="109"/>
      <c r="N52" s="109"/>
    </row>
    <row r="53" spans="1:36" x14ac:dyDescent="0.25">
      <c r="A53" s="106" t="s">
        <v>162</v>
      </c>
      <c r="B53" s="106"/>
      <c r="C53" s="106">
        <v>1</v>
      </c>
      <c r="D53" s="106"/>
      <c r="E53" s="107" t="s">
        <v>161</v>
      </c>
      <c r="F53" s="106"/>
      <c r="G53" s="106"/>
      <c r="H53" s="106"/>
      <c r="I53" s="106"/>
      <c r="J53" s="106"/>
      <c r="K53" s="109"/>
      <c r="L53" s="109"/>
      <c r="M53" s="109"/>
      <c r="N53" s="109"/>
    </row>
    <row r="54" spans="1:36" x14ac:dyDescent="0.25">
      <c r="A54" s="106" t="s">
        <v>235</v>
      </c>
      <c r="B54" s="106"/>
      <c r="C54" s="106">
        <v>1</v>
      </c>
      <c r="D54" s="109"/>
      <c r="E54" s="111" t="s">
        <v>141</v>
      </c>
      <c r="F54" s="109"/>
      <c r="G54" s="106"/>
      <c r="H54" s="106"/>
      <c r="I54" s="106"/>
      <c r="J54" s="106"/>
      <c r="K54" s="109"/>
      <c r="L54" s="109"/>
      <c r="M54" s="109"/>
      <c r="N54" s="109"/>
    </row>
    <row r="55" spans="1:36" x14ac:dyDescent="0.25">
      <c r="A55" s="106" t="s">
        <v>236</v>
      </c>
      <c r="B55" s="106"/>
      <c r="C55" s="106">
        <v>4</v>
      </c>
      <c r="D55" s="106"/>
      <c r="E55" s="107"/>
      <c r="F55" s="106"/>
      <c r="G55" s="106"/>
      <c r="H55" s="106"/>
      <c r="I55" s="106"/>
      <c r="J55" s="106"/>
      <c r="K55" s="109"/>
      <c r="L55" s="109"/>
      <c r="M55" s="109"/>
      <c r="N55" s="109"/>
    </row>
    <row r="56" spans="1:36" x14ac:dyDescent="0.25">
      <c r="A56" s="106" t="s">
        <v>237</v>
      </c>
      <c r="B56" s="106"/>
      <c r="C56" s="106">
        <v>4</v>
      </c>
      <c r="D56" s="106"/>
      <c r="E56" s="107"/>
      <c r="F56" s="106"/>
      <c r="G56" s="106"/>
      <c r="H56" s="106"/>
      <c r="I56" s="106"/>
      <c r="J56" s="106"/>
      <c r="K56" s="109"/>
      <c r="L56" s="109"/>
      <c r="M56" s="109"/>
      <c r="N56" s="109"/>
    </row>
    <row r="57" spans="1:36" x14ac:dyDescent="0.25">
      <c r="A57" s="106" t="s">
        <v>238</v>
      </c>
      <c r="B57" s="106"/>
      <c r="C57" s="106">
        <v>4</v>
      </c>
      <c r="D57" s="106"/>
      <c r="E57" s="107"/>
      <c r="F57" s="106"/>
      <c r="G57" s="106"/>
      <c r="H57" s="106"/>
      <c r="I57" s="106"/>
      <c r="J57" s="106"/>
      <c r="K57" s="109"/>
      <c r="L57" s="109"/>
      <c r="M57" s="109"/>
      <c r="N57" s="109"/>
    </row>
    <row r="58" spans="1:36" x14ac:dyDescent="0.25">
      <c r="A58" s="106" t="s">
        <v>239</v>
      </c>
      <c r="B58" s="106"/>
      <c r="C58" s="106">
        <v>4</v>
      </c>
      <c r="D58" s="106"/>
      <c r="E58" s="107"/>
      <c r="F58" s="106"/>
      <c r="G58" s="106"/>
      <c r="H58" s="106"/>
      <c r="I58" s="106"/>
      <c r="J58" s="106"/>
      <c r="K58" s="109"/>
      <c r="L58" s="109"/>
      <c r="M58" s="109"/>
      <c r="N58" s="109"/>
    </row>
    <row r="59" spans="1:36" x14ac:dyDescent="0.25">
      <c r="A59" s="109" t="s">
        <v>241</v>
      </c>
      <c r="B59" s="109"/>
      <c r="C59" s="109">
        <v>1</v>
      </c>
      <c r="D59" s="109"/>
      <c r="E59" s="109"/>
      <c r="F59" s="109"/>
      <c r="G59" s="109"/>
      <c r="H59" s="109"/>
      <c r="I59" s="109"/>
      <c r="J59" s="109"/>
      <c r="K59" s="109"/>
      <c r="L59" s="109"/>
      <c r="M59" s="109"/>
      <c r="N59" s="109"/>
    </row>
    <row r="60" spans="1:36" x14ac:dyDescent="0.25">
      <c r="A60" s="109" t="s">
        <v>92</v>
      </c>
      <c r="B60" s="109"/>
      <c r="C60" s="109">
        <v>1</v>
      </c>
      <c r="D60" s="109"/>
      <c r="E60" s="111" t="s">
        <v>253</v>
      </c>
      <c r="F60" s="109"/>
      <c r="G60" s="109"/>
      <c r="H60" s="109"/>
      <c r="I60" s="109"/>
      <c r="J60" s="109"/>
      <c r="K60" s="109"/>
      <c r="L60" s="109"/>
      <c r="M60" s="109"/>
      <c r="N60" s="109"/>
    </row>
    <row r="62" spans="1:36" x14ac:dyDescent="0.25">
      <c r="A62" t="s">
        <v>244</v>
      </c>
    </row>
    <row r="64" spans="1:36" x14ac:dyDescent="0.25">
      <c r="Z64" t="s">
        <v>243</v>
      </c>
    </row>
    <row r="66" spans="14:36" x14ac:dyDescent="0.25">
      <c r="Z66" t="s">
        <v>230</v>
      </c>
    </row>
    <row r="67" spans="14:36" x14ac:dyDescent="0.25">
      <c r="Z67" t="s">
        <v>231</v>
      </c>
    </row>
    <row r="71" spans="14:36" x14ac:dyDescent="0.25">
      <c r="AJ71" t="s">
        <v>256</v>
      </c>
    </row>
    <row r="76" spans="14:36" x14ac:dyDescent="0.25">
      <c r="N76" t="s">
        <v>234</v>
      </c>
    </row>
    <row r="96" spans="2:2" x14ac:dyDescent="0.25">
      <c r="B96" t="s">
        <v>245</v>
      </c>
    </row>
    <row r="97" spans="1:14" x14ac:dyDescent="0.25">
      <c r="B97" t="s">
        <v>246</v>
      </c>
    </row>
    <row r="99" spans="1:14" x14ac:dyDescent="0.25">
      <c r="B99" t="s">
        <v>247</v>
      </c>
    </row>
    <row r="100" spans="1:14" x14ac:dyDescent="0.25">
      <c r="B100" t="s">
        <v>248</v>
      </c>
    </row>
    <row r="101" spans="1:14" x14ac:dyDescent="0.25">
      <c r="B101" t="s">
        <v>251</v>
      </c>
    </row>
    <row r="102" spans="1:14" x14ac:dyDescent="0.25">
      <c r="B102" t="s">
        <v>250</v>
      </c>
    </row>
    <row r="104" spans="1:14" x14ac:dyDescent="0.25">
      <c r="B104" t="s">
        <v>249</v>
      </c>
    </row>
    <row r="106" spans="1:14" x14ac:dyDescent="0.25">
      <c r="C106" t="s">
        <v>270</v>
      </c>
      <c r="E106" t="s">
        <v>271</v>
      </c>
    </row>
    <row r="107" spans="1:14" s="104" customFormat="1" x14ac:dyDescent="0.25"/>
    <row r="108" spans="1:14" s="104" customFormat="1" x14ac:dyDescent="0.25">
      <c r="B108" s="105" t="s">
        <v>227</v>
      </c>
    </row>
    <row r="109" spans="1:14" s="104" customFormat="1" x14ac:dyDescent="0.25"/>
    <row r="111" spans="1:14" x14ac:dyDescent="0.25">
      <c r="A111" s="108" t="s">
        <v>229</v>
      </c>
      <c r="B111" s="108"/>
      <c r="C111" s="108" t="s">
        <v>127</v>
      </c>
      <c r="D111" s="108"/>
      <c r="E111" s="108" t="s">
        <v>240</v>
      </c>
      <c r="F111" s="108"/>
      <c r="G111" s="108"/>
      <c r="H111" s="108"/>
      <c r="I111" s="108"/>
      <c r="J111" s="108"/>
      <c r="K111" s="108"/>
      <c r="L111" s="110"/>
      <c r="M111" s="110"/>
      <c r="N111" s="110"/>
    </row>
    <row r="112" spans="1:14" x14ac:dyDescent="0.25">
      <c r="A112" s="106" t="s">
        <v>371</v>
      </c>
      <c r="B112" s="106"/>
      <c r="C112" s="106">
        <v>1</v>
      </c>
      <c r="D112" s="106"/>
      <c r="E112" s="107" t="s">
        <v>301</v>
      </c>
      <c r="F112" s="106"/>
      <c r="G112" s="106"/>
      <c r="H112" s="106"/>
      <c r="I112" s="106"/>
      <c r="J112" s="106"/>
      <c r="K112" s="109"/>
      <c r="L112" s="109"/>
      <c r="M112" s="109"/>
      <c r="N112" s="109"/>
    </row>
    <row r="113" spans="1:14" x14ac:dyDescent="0.25">
      <c r="A113" s="106" t="s">
        <v>303</v>
      </c>
      <c r="B113" s="106"/>
      <c r="C113" s="106">
        <v>1</v>
      </c>
      <c r="D113" s="106"/>
      <c r="E113" s="107" t="s">
        <v>302</v>
      </c>
      <c r="F113" s="106"/>
      <c r="G113" s="106"/>
      <c r="H113" s="106"/>
      <c r="I113" s="106"/>
      <c r="J113" s="106"/>
      <c r="K113" s="109"/>
      <c r="L113" s="109"/>
      <c r="M113" s="109"/>
      <c r="N113" s="109"/>
    </row>
    <row r="115" spans="1:14" x14ac:dyDescent="0.25">
      <c r="B115" t="s">
        <v>304</v>
      </c>
    </row>
    <row r="116" spans="1:14" x14ac:dyDescent="0.25">
      <c r="B116" t="s">
        <v>305</v>
      </c>
    </row>
    <row r="118" spans="1:14" x14ac:dyDescent="0.25">
      <c r="B118" t="s">
        <v>306</v>
      </c>
    </row>
    <row r="120" spans="1:14" x14ac:dyDescent="0.25">
      <c r="B120" t="s">
        <v>307</v>
      </c>
    </row>
    <row r="123" spans="1:14" s="104" customFormat="1" x14ac:dyDescent="0.25"/>
    <row r="124" spans="1:14" s="104" customFormat="1" x14ac:dyDescent="0.25">
      <c r="B124" s="105" t="s">
        <v>308</v>
      </c>
    </row>
    <row r="125" spans="1:14" s="104" customFormat="1" x14ac:dyDescent="0.25"/>
    <row r="127" spans="1:14" x14ac:dyDescent="0.25">
      <c r="A127" s="108" t="s">
        <v>229</v>
      </c>
      <c r="B127" s="108"/>
      <c r="C127" s="108" t="s">
        <v>127</v>
      </c>
      <c r="D127" s="108"/>
      <c r="E127" s="108" t="s">
        <v>240</v>
      </c>
      <c r="F127" s="108"/>
      <c r="G127" s="108"/>
      <c r="H127" s="108"/>
      <c r="I127" s="108"/>
      <c r="J127" s="108"/>
      <c r="K127" s="108"/>
      <c r="L127" s="110"/>
      <c r="M127" s="110"/>
      <c r="N127" s="110"/>
    </row>
    <row r="128" spans="1:14" x14ac:dyDescent="0.25">
      <c r="A128" s="106" t="s">
        <v>370</v>
      </c>
      <c r="B128" s="106"/>
      <c r="C128" s="106">
        <v>1</v>
      </c>
      <c r="D128" s="106"/>
      <c r="E128" s="107" t="s">
        <v>269</v>
      </c>
      <c r="F128" s="106"/>
      <c r="G128" s="106"/>
      <c r="H128" s="106"/>
      <c r="I128" s="106"/>
      <c r="J128" s="106"/>
      <c r="K128" s="109"/>
      <c r="L128" s="109"/>
      <c r="M128" s="109"/>
      <c r="N128" s="109"/>
    </row>
    <row r="130" spans="1:14" x14ac:dyDescent="0.25">
      <c r="B130" t="s">
        <v>310</v>
      </c>
    </row>
    <row r="131" spans="1:14" x14ac:dyDescent="0.25">
      <c r="B131" t="s">
        <v>311</v>
      </c>
    </row>
    <row r="134" spans="1:14" s="104" customFormat="1" x14ac:dyDescent="0.25"/>
    <row r="135" spans="1:14" s="104" customFormat="1" x14ac:dyDescent="0.25">
      <c r="B135" s="105" t="s">
        <v>309</v>
      </c>
    </row>
    <row r="136" spans="1:14" s="104" customFormat="1" x14ac:dyDescent="0.25"/>
    <row r="138" spans="1:14" x14ac:dyDescent="0.25">
      <c r="A138" s="108" t="s">
        <v>229</v>
      </c>
      <c r="B138" s="108"/>
      <c r="C138" s="108" t="s">
        <v>127</v>
      </c>
      <c r="D138" s="108"/>
      <c r="E138" s="108" t="s">
        <v>240</v>
      </c>
      <c r="F138" s="108"/>
      <c r="G138" s="108"/>
      <c r="H138" s="108"/>
      <c r="I138" s="108"/>
      <c r="J138" s="108"/>
      <c r="K138" s="108"/>
      <c r="L138" s="110"/>
      <c r="M138" s="110"/>
      <c r="N138" s="110"/>
    </row>
    <row r="139" spans="1:14" x14ac:dyDescent="0.25">
      <c r="A139" s="106" t="s">
        <v>370</v>
      </c>
      <c r="B139" s="106"/>
      <c r="C139" s="106">
        <v>1</v>
      </c>
      <c r="D139" s="106"/>
      <c r="E139" s="107" t="s">
        <v>269</v>
      </c>
      <c r="F139" s="106"/>
      <c r="G139" s="106"/>
      <c r="H139" s="106"/>
      <c r="I139" s="106"/>
      <c r="J139" s="106"/>
      <c r="K139" s="109"/>
      <c r="L139" s="109"/>
      <c r="M139" s="109"/>
      <c r="N139" s="109"/>
    </row>
    <row r="141" spans="1:14" x14ac:dyDescent="0.25">
      <c r="B141" t="s">
        <v>312</v>
      </c>
    </row>
    <row r="142" spans="1:14" x14ac:dyDescent="0.25">
      <c r="B142" t="s">
        <v>313</v>
      </c>
    </row>
    <row r="144" spans="1:14" x14ac:dyDescent="0.25">
      <c r="B144" t="s">
        <v>314</v>
      </c>
    </row>
    <row r="145" spans="1:14" x14ac:dyDescent="0.25">
      <c r="B145" t="s">
        <v>315</v>
      </c>
    </row>
    <row r="148" spans="1:14" s="104" customFormat="1" x14ac:dyDescent="0.25"/>
    <row r="149" spans="1:14" s="104" customFormat="1" x14ac:dyDescent="0.25">
      <c r="B149" s="105" t="s">
        <v>228</v>
      </c>
    </row>
    <row r="150" spans="1:14" s="104" customFormat="1" x14ac:dyDescent="0.25"/>
    <row r="152" spans="1:14" x14ac:dyDescent="0.25">
      <c r="A152" s="108" t="s">
        <v>229</v>
      </c>
      <c r="B152" s="108"/>
      <c r="C152" s="108" t="s">
        <v>127</v>
      </c>
      <c r="D152" s="108"/>
      <c r="E152" s="108" t="s">
        <v>240</v>
      </c>
      <c r="F152" s="108"/>
      <c r="G152" s="108"/>
      <c r="H152" s="108"/>
      <c r="I152" s="108"/>
      <c r="J152" s="108"/>
      <c r="K152" s="108"/>
      <c r="L152" s="110"/>
      <c r="M152" s="110"/>
      <c r="N152" s="110"/>
    </row>
    <row r="153" spans="1:14" x14ac:dyDescent="0.25">
      <c r="A153" s="106" t="s">
        <v>289</v>
      </c>
      <c r="B153" s="106"/>
      <c r="C153" s="106">
        <v>1</v>
      </c>
      <c r="D153" s="106"/>
      <c r="E153" s="107" t="s">
        <v>316</v>
      </c>
      <c r="F153" s="106"/>
      <c r="G153" s="106"/>
      <c r="H153" s="106"/>
      <c r="I153" s="106"/>
      <c r="J153" s="106"/>
      <c r="K153" s="109"/>
      <c r="L153" s="109"/>
      <c r="M153" s="109"/>
      <c r="N153" s="109"/>
    </row>
    <row r="154" spans="1:14" x14ac:dyDescent="0.25">
      <c r="A154" s="106" t="s">
        <v>92</v>
      </c>
      <c r="B154" s="106"/>
      <c r="C154" s="106">
        <v>1</v>
      </c>
      <c r="D154" s="106"/>
      <c r="E154" s="107" t="s">
        <v>253</v>
      </c>
      <c r="F154" s="106"/>
      <c r="G154" s="106"/>
      <c r="H154" s="106"/>
      <c r="I154" s="106"/>
      <c r="J154" s="106"/>
      <c r="K154" s="109"/>
      <c r="L154" s="109"/>
      <c r="M154" s="109"/>
      <c r="N154" s="109"/>
    </row>
    <row r="155" spans="1:14" x14ac:dyDescent="0.25">
      <c r="J155" s="84"/>
    </row>
    <row r="156" spans="1:14" x14ac:dyDescent="0.25">
      <c r="B156" t="s">
        <v>317</v>
      </c>
      <c r="D156" s="84"/>
    </row>
    <row r="157" spans="1:14" x14ac:dyDescent="0.25">
      <c r="B157" t="s">
        <v>318</v>
      </c>
      <c r="D157" s="84"/>
    </row>
    <row r="158" spans="1:14" x14ac:dyDescent="0.25">
      <c r="B158" t="s">
        <v>319</v>
      </c>
      <c r="D158" s="84"/>
    </row>
    <row r="159" spans="1:14" x14ac:dyDescent="0.25">
      <c r="D159" s="84"/>
    </row>
    <row r="160" spans="1:14" x14ac:dyDescent="0.25">
      <c r="B160" t="s">
        <v>320</v>
      </c>
      <c r="D160" s="84"/>
    </row>
    <row r="161" spans="1:19" x14ac:dyDescent="0.25">
      <c r="B161" t="s">
        <v>321</v>
      </c>
      <c r="D161" s="84"/>
    </row>
    <row r="162" spans="1:19" x14ac:dyDescent="0.25">
      <c r="D162" s="84"/>
    </row>
    <row r="163" spans="1:19" x14ac:dyDescent="0.25">
      <c r="D163" s="84"/>
    </row>
    <row r="164" spans="1:19" s="104" customFormat="1" x14ac:dyDescent="0.25"/>
    <row r="165" spans="1:19" s="104" customFormat="1" x14ac:dyDescent="0.25">
      <c r="B165" s="105" t="s">
        <v>268</v>
      </c>
    </row>
    <row r="166" spans="1:19" s="104" customFormat="1" x14ac:dyDescent="0.25"/>
    <row r="168" spans="1:19" x14ac:dyDescent="0.25">
      <c r="A168" s="108" t="s">
        <v>229</v>
      </c>
      <c r="B168" s="108"/>
      <c r="C168" s="108" t="s">
        <v>127</v>
      </c>
      <c r="D168" s="108"/>
      <c r="E168" s="108" t="s">
        <v>240</v>
      </c>
      <c r="F168" s="108"/>
      <c r="G168" s="108"/>
      <c r="H168" s="108"/>
      <c r="I168" s="108"/>
      <c r="J168" s="108"/>
      <c r="K168" s="108"/>
      <c r="L168" s="110"/>
      <c r="M168" s="110"/>
      <c r="N168" s="110"/>
      <c r="O168" s="110"/>
      <c r="P168" s="110"/>
      <c r="Q168" s="110"/>
    </row>
    <row r="169" spans="1:19" x14ac:dyDescent="0.25">
      <c r="A169" s="106" t="s">
        <v>300</v>
      </c>
      <c r="B169" s="106"/>
      <c r="C169" s="106">
        <v>1</v>
      </c>
      <c r="D169" s="106"/>
      <c r="E169" s="107" t="s">
        <v>267</v>
      </c>
      <c r="F169" s="106"/>
      <c r="G169" s="106"/>
      <c r="H169" s="106"/>
      <c r="I169" s="106"/>
      <c r="J169" s="106"/>
      <c r="K169" s="109"/>
      <c r="L169" s="109"/>
      <c r="M169" s="109"/>
      <c r="N169" s="109"/>
      <c r="O169" s="109"/>
      <c r="P169" s="109"/>
      <c r="Q169" s="109"/>
      <c r="S169" t="s">
        <v>359</v>
      </c>
    </row>
    <row r="171" spans="1:19" x14ac:dyDescent="0.25">
      <c r="B171" t="s">
        <v>322</v>
      </c>
    </row>
    <row r="173" spans="1:19" x14ac:dyDescent="0.25">
      <c r="B173" t="s">
        <v>323</v>
      </c>
    </row>
    <row r="174" spans="1:19" x14ac:dyDescent="0.25">
      <c r="B174" t="s">
        <v>324</v>
      </c>
    </row>
    <row r="175" spans="1:19" x14ac:dyDescent="0.25">
      <c r="B175" t="s">
        <v>325</v>
      </c>
    </row>
    <row r="178" spans="1:17" s="104" customFormat="1" x14ac:dyDescent="0.25"/>
    <row r="179" spans="1:17" s="104" customFormat="1" x14ac:dyDescent="0.25">
      <c r="B179" s="105" t="s">
        <v>326</v>
      </c>
    </row>
    <row r="180" spans="1:17" s="104" customFormat="1" x14ac:dyDescent="0.25"/>
    <row r="182" spans="1:17" x14ac:dyDescent="0.25">
      <c r="A182" s="108" t="s">
        <v>229</v>
      </c>
      <c r="B182" s="108"/>
      <c r="C182" s="108" t="s">
        <v>127</v>
      </c>
      <c r="D182" s="108"/>
      <c r="E182" s="108" t="s">
        <v>240</v>
      </c>
      <c r="F182" s="108"/>
      <c r="G182" s="108"/>
      <c r="H182" s="108"/>
      <c r="I182" s="108"/>
      <c r="J182" s="108"/>
      <c r="K182" s="108"/>
      <c r="L182" s="110"/>
      <c r="M182" s="110"/>
      <c r="N182" s="110"/>
      <c r="O182" s="110"/>
      <c r="P182" s="110"/>
      <c r="Q182" s="110"/>
    </row>
    <row r="183" spans="1:17" x14ac:dyDescent="0.25">
      <c r="A183" s="106" t="s">
        <v>332</v>
      </c>
      <c r="B183" s="106"/>
      <c r="C183" s="106">
        <v>1</v>
      </c>
      <c r="D183" s="106"/>
      <c r="E183" s="107" t="s">
        <v>333</v>
      </c>
      <c r="F183" s="106"/>
      <c r="G183" s="106"/>
      <c r="H183" s="106"/>
      <c r="I183" s="106"/>
      <c r="J183" s="106"/>
      <c r="K183" s="109"/>
      <c r="L183" s="109"/>
      <c r="M183" s="109"/>
      <c r="N183" s="109"/>
      <c r="O183" s="109"/>
      <c r="P183" s="109"/>
      <c r="Q183" s="109"/>
    </row>
    <row r="184" spans="1:17" x14ac:dyDescent="0.25">
      <c r="A184" s="106" t="s">
        <v>331</v>
      </c>
      <c r="B184" s="106"/>
      <c r="C184" s="106">
        <v>1</v>
      </c>
      <c r="D184" s="106"/>
      <c r="E184" s="107" t="s">
        <v>334</v>
      </c>
      <c r="F184" s="106"/>
      <c r="G184" s="106"/>
      <c r="H184" s="106"/>
      <c r="I184" s="106"/>
      <c r="J184" s="106"/>
      <c r="K184" s="109"/>
      <c r="L184" s="109"/>
      <c r="M184" s="109"/>
      <c r="N184" s="109"/>
      <c r="O184" s="109"/>
      <c r="P184" s="109"/>
      <c r="Q184" s="109"/>
    </row>
    <row r="186" spans="1:17" x14ac:dyDescent="0.25">
      <c r="B186" t="s">
        <v>327</v>
      </c>
    </row>
    <row r="187" spans="1:17" x14ac:dyDescent="0.25">
      <c r="B187" t="s">
        <v>328</v>
      </c>
    </row>
    <row r="190" spans="1:17" s="104" customFormat="1" x14ac:dyDescent="0.25"/>
    <row r="191" spans="1:17" s="104" customFormat="1" x14ac:dyDescent="0.25">
      <c r="B191" s="105" t="s">
        <v>266</v>
      </c>
    </row>
    <row r="192" spans="1:17" s="104" customFormat="1" x14ac:dyDescent="0.25"/>
    <row r="194" spans="1:4" x14ac:dyDescent="0.25">
      <c r="A194" s="108" t="s">
        <v>229</v>
      </c>
      <c r="B194" s="108"/>
      <c r="C194" s="108" t="s">
        <v>127</v>
      </c>
      <c r="D194" s="108"/>
    </row>
    <row r="195" spans="1:4" x14ac:dyDescent="0.25">
      <c r="A195" s="106" t="s">
        <v>295</v>
      </c>
      <c r="B195" s="106"/>
      <c r="C195" s="106" t="s">
        <v>335</v>
      </c>
      <c r="D195" s="106"/>
    </row>
    <row r="197" spans="1:4" x14ac:dyDescent="0.25">
      <c r="B197" t="s">
        <v>336</v>
      </c>
    </row>
    <row r="198" spans="1:4" x14ac:dyDescent="0.25">
      <c r="B198" t="s">
        <v>338</v>
      </c>
    </row>
    <row r="200" spans="1:4" x14ac:dyDescent="0.25">
      <c r="B200" t="s">
        <v>337</v>
      </c>
    </row>
  </sheetData>
  <hyperlinks>
    <hyperlink ref="E50" r:id="rId1"/>
    <hyperlink ref="E52" r:id="rId2"/>
    <hyperlink ref="E51" r:id="rId3"/>
    <hyperlink ref="E54" r:id="rId4"/>
    <hyperlink ref="E6" r:id="rId5"/>
    <hyperlink ref="E60" r:id="rId6"/>
    <hyperlink ref="E7" r:id="rId7"/>
    <hyperlink ref="E112" r:id="rId8"/>
    <hyperlink ref="E113" r:id="rId9"/>
    <hyperlink ref="E128" r:id="rId10"/>
    <hyperlink ref="E139" r:id="rId11"/>
    <hyperlink ref="E153" r:id="rId12"/>
    <hyperlink ref="E154" r:id="rId13"/>
    <hyperlink ref="E169" r:id="rId14"/>
    <hyperlink ref="E183" r:id="rId15"/>
    <hyperlink ref="E184" r:id="rId16"/>
  </hyperlinks>
  <pageMargins left="0.7" right="0.7" top="0.75" bottom="0.75" header="0.3" footer="0.3"/>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topLeftCell="A34" workbookViewId="0">
      <selection activeCell="F63" sqref="F63"/>
    </sheetView>
  </sheetViews>
  <sheetFormatPr defaultRowHeight="15" x14ac:dyDescent="0.25"/>
  <sheetData>
    <row r="1" spans="1:10" x14ac:dyDescent="0.25">
      <c r="A1" t="s">
        <v>164</v>
      </c>
    </row>
    <row r="2" spans="1:10" x14ac:dyDescent="0.25">
      <c r="A2" s="94" t="s">
        <v>165</v>
      </c>
      <c r="B2" s="94"/>
      <c r="C2" s="94"/>
      <c r="D2" s="94"/>
      <c r="E2" s="94"/>
      <c r="F2" s="94"/>
      <c r="G2" s="94"/>
      <c r="H2" s="94"/>
      <c r="I2" s="94"/>
      <c r="J2" s="94"/>
    </row>
    <row r="5" spans="1:10" x14ac:dyDescent="0.25">
      <c r="A5" s="14" t="s">
        <v>80</v>
      </c>
      <c r="B5" s="15"/>
      <c r="C5" s="15"/>
      <c r="D5" s="15"/>
      <c r="E5" s="15"/>
      <c r="F5" s="15"/>
      <c r="G5" s="15"/>
      <c r="H5" s="15"/>
      <c r="I5" s="16"/>
    </row>
    <row r="6" spans="1:10" x14ac:dyDescent="0.25">
      <c r="A6" s="11" t="s">
        <v>81</v>
      </c>
      <c r="B6" s="3"/>
      <c r="C6" s="3"/>
      <c r="D6" s="3"/>
      <c r="E6" s="3"/>
      <c r="F6" s="3" t="s">
        <v>89</v>
      </c>
      <c r="G6" s="3"/>
      <c r="H6" s="3"/>
      <c r="I6" s="8"/>
    </row>
    <row r="7" spans="1:10" x14ac:dyDescent="0.25">
      <c r="A7" s="5" t="s">
        <v>90</v>
      </c>
      <c r="B7" s="5"/>
      <c r="C7" s="5"/>
      <c r="D7" s="5"/>
      <c r="E7" s="5"/>
      <c r="F7" s="55">
        <v>4</v>
      </c>
      <c r="G7" s="5"/>
      <c r="H7" s="5"/>
      <c r="I7" s="9"/>
    </row>
    <row r="8" spans="1:10" x14ac:dyDescent="0.25">
      <c r="A8" s="11" t="s">
        <v>82</v>
      </c>
      <c r="B8" s="3"/>
      <c r="C8" s="3"/>
      <c r="D8" s="3"/>
      <c r="E8" s="3"/>
      <c r="F8" s="3"/>
      <c r="G8" s="3"/>
      <c r="H8" s="3"/>
      <c r="I8" s="8"/>
    </row>
    <row r="9" spans="1:10" x14ac:dyDescent="0.25">
      <c r="A9" s="12"/>
      <c r="B9" s="5"/>
      <c r="C9" s="5" t="s">
        <v>85</v>
      </c>
      <c r="D9" s="5"/>
      <c r="E9" s="5"/>
      <c r="F9" s="5" t="s">
        <v>83</v>
      </c>
      <c r="G9" s="5"/>
      <c r="H9" s="5"/>
      <c r="I9" s="9"/>
    </row>
    <row r="10" spans="1:10" x14ac:dyDescent="0.25">
      <c r="A10" s="11"/>
      <c r="B10" s="3"/>
      <c r="C10" s="3" t="s">
        <v>86</v>
      </c>
      <c r="D10" s="3"/>
      <c r="E10" s="3"/>
      <c r="F10" s="3" t="s">
        <v>83</v>
      </c>
      <c r="G10" s="3"/>
      <c r="H10" s="3"/>
      <c r="I10" s="8"/>
    </row>
    <row r="11" spans="1:10" x14ac:dyDescent="0.25">
      <c r="A11" s="12"/>
      <c r="B11" s="5"/>
      <c r="C11" s="5" t="s">
        <v>87</v>
      </c>
      <c r="D11" s="5"/>
      <c r="E11" s="5"/>
      <c r="F11" s="5" t="s">
        <v>84</v>
      </c>
      <c r="G11" s="5"/>
      <c r="H11" s="5"/>
      <c r="I11" s="9"/>
    </row>
    <row r="12" spans="1:10" x14ac:dyDescent="0.25">
      <c r="A12" s="31"/>
      <c r="B12" s="4"/>
      <c r="C12" s="4" t="s">
        <v>88</v>
      </c>
      <c r="D12" s="4"/>
      <c r="E12" s="4"/>
      <c r="F12" s="62" t="s">
        <v>84</v>
      </c>
      <c r="G12" s="4"/>
      <c r="H12" s="4"/>
      <c r="I12" s="32"/>
    </row>
    <row r="15" spans="1:10" x14ac:dyDescent="0.25">
      <c r="A15" s="14" t="s">
        <v>273</v>
      </c>
      <c r="B15" s="15"/>
      <c r="C15" s="15"/>
      <c r="D15" s="15"/>
      <c r="E15" s="15"/>
      <c r="F15" s="15"/>
      <c r="G15" s="15"/>
      <c r="H15" s="15"/>
      <c r="I15" s="16"/>
    </row>
    <row r="16" spans="1:10" x14ac:dyDescent="0.25">
      <c r="A16" s="11" t="s">
        <v>81</v>
      </c>
      <c r="B16" s="3"/>
      <c r="C16" s="3"/>
      <c r="D16" s="3"/>
      <c r="E16" s="3"/>
      <c r="F16" s="3" t="s">
        <v>371</v>
      </c>
      <c r="G16" s="3"/>
      <c r="H16" s="3"/>
      <c r="I16" s="8"/>
    </row>
    <row r="17" spans="1:15" x14ac:dyDescent="0.25">
      <c r="A17" s="5" t="s">
        <v>90</v>
      </c>
      <c r="B17" s="5"/>
      <c r="C17" s="5"/>
      <c r="D17" s="5"/>
      <c r="E17" s="5"/>
      <c r="F17" s="55">
        <v>4</v>
      </c>
      <c r="G17" s="5"/>
      <c r="H17" s="5"/>
      <c r="I17" s="9"/>
    </row>
    <row r="18" spans="1:15" x14ac:dyDescent="0.25">
      <c r="A18" s="11" t="s">
        <v>82</v>
      </c>
      <c r="B18" s="3"/>
      <c r="C18" s="3"/>
      <c r="D18" s="3"/>
      <c r="E18" s="3"/>
      <c r="F18" s="3"/>
      <c r="G18" s="3"/>
      <c r="H18" s="3"/>
      <c r="I18" s="8"/>
    </row>
    <row r="19" spans="1:15" x14ac:dyDescent="0.25">
      <c r="A19" s="12"/>
      <c r="B19" s="5"/>
      <c r="C19" s="5" t="s">
        <v>85</v>
      </c>
      <c r="D19" s="5"/>
      <c r="E19" s="5"/>
      <c r="F19" s="5" t="s">
        <v>84</v>
      </c>
      <c r="G19" s="5"/>
      <c r="H19" s="5"/>
      <c r="I19" s="9"/>
    </row>
    <row r="20" spans="1:15" x14ac:dyDescent="0.25">
      <c r="A20" s="11"/>
      <c r="B20" s="63"/>
      <c r="C20" s="63" t="s">
        <v>86</v>
      </c>
      <c r="D20" s="63"/>
      <c r="E20" s="63"/>
      <c r="F20" s="63" t="s">
        <v>107</v>
      </c>
      <c r="G20" s="63"/>
      <c r="H20" s="63"/>
      <c r="I20" s="8"/>
    </row>
    <row r="21" spans="1:15" x14ac:dyDescent="0.25">
      <c r="A21" s="12"/>
      <c r="B21" s="5"/>
      <c r="C21" s="5" t="s">
        <v>87</v>
      </c>
      <c r="D21" s="5"/>
      <c r="E21" s="5"/>
      <c r="F21" s="5" t="s">
        <v>83</v>
      </c>
      <c r="G21" s="5"/>
      <c r="H21" s="5"/>
      <c r="I21" s="9"/>
    </row>
    <row r="22" spans="1:15" x14ac:dyDescent="0.25">
      <c r="A22" s="31"/>
      <c r="B22" s="4"/>
      <c r="C22" s="4" t="s">
        <v>88</v>
      </c>
      <c r="D22" s="4"/>
      <c r="E22" s="4"/>
      <c r="F22" s="4" t="s">
        <v>107</v>
      </c>
      <c r="G22" s="4"/>
      <c r="H22" s="4"/>
      <c r="I22" s="32"/>
    </row>
    <row r="23" spans="1:15" x14ac:dyDescent="0.25">
      <c r="H23" s="28"/>
    </row>
    <row r="24" spans="1:15" x14ac:dyDescent="0.25">
      <c r="H24" s="28"/>
    </row>
    <row r="25" spans="1:15" x14ac:dyDescent="0.25">
      <c r="A25" s="14" t="s">
        <v>273</v>
      </c>
      <c r="B25" s="15"/>
      <c r="C25" s="15"/>
      <c r="D25" s="15"/>
      <c r="E25" s="15"/>
      <c r="F25" s="15"/>
      <c r="G25" s="15"/>
      <c r="H25" s="15"/>
      <c r="I25" s="16"/>
      <c r="O25" t="s">
        <v>279</v>
      </c>
    </row>
    <row r="26" spans="1:15" x14ac:dyDescent="0.25">
      <c r="A26" s="11" t="s">
        <v>81</v>
      </c>
      <c r="B26" s="3"/>
      <c r="C26" s="3"/>
      <c r="D26" s="3"/>
      <c r="E26" s="3"/>
      <c r="F26" s="3" t="s">
        <v>371</v>
      </c>
      <c r="G26" s="3"/>
      <c r="H26" s="3"/>
      <c r="I26" s="8"/>
    </row>
    <row r="27" spans="1:15" x14ac:dyDescent="0.25">
      <c r="A27" s="5" t="s">
        <v>274</v>
      </c>
      <c r="B27" s="5"/>
      <c r="C27" s="5"/>
      <c r="D27" s="5"/>
      <c r="E27" s="5"/>
      <c r="F27" s="55">
        <v>4</v>
      </c>
      <c r="G27" s="5"/>
      <c r="H27" s="5"/>
      <c r="I27" s="9"/>
      <c r="O27" t="s">
        <v>280</v>
      </c>
    </row>
    <row r="28" spans="1:15" x14ac:dyDescent="0.25">
      <c r="A28" s="11" t="s">
        <v>275</v>
      </c>
      <c r="B28" s="3"/>
      <c r="C28" s="3"/>
      <c r="D28" s="3"/>
      <c r="E28" s="3"/>
      <c r="F28" s="3"/>
      <c r="G28" s="3"/>
      <c r="H28" s="3"/>
      <c r="I28" s="8"/>
    </row>
    <row r="29" spans="1:15" x14ac:dyDescent="0.25">
      <c r="A29" s="12"/>
      <c r="B29" s="5"/>
      <c r="C29" s="5" t="s">
        <v>277</v>
      </c>
      <c r="D29" s="5"/>
      <c r="E29" s="5"/>
      <c r="F29" s="5" t="s">
        <v>107</v>
      </c>
      <c r="G29" s="5"/>
      <c r="H29" s="5"/>
      <c r="I29" s="9"/>
    </row>
    <row r="30" spans="1:15" x14ac:dyDescent="0.25">
      <c r="A30" s="11"/>
      <c r="B30" s="63"/>
      <c r="C30" s="63" t="s">
        <v>276</v>
      </c>
      <c r="D30" s="63"/>
      <c r="E30" s="63"/>
      <c r="F30" s="63" t="s">
        <v>107</v>
      </c>
      <c r="G30" s="63"/>
      <c r="H30" s="63"/>
      <c r="I30" s="8"/>
    </row>
    <row r="31" spans="1:15" x14ac:dyDescent="0.25">
      <c r="A31" s="13"/>
      <c r="B31" s="6"/>
      <c r="C31" s="6" t="s">
        <v>278</v>
      </c>
      <c r="D31" s="6"/>
      <c r="E31" s="6"/>
      <c r="F31" s="6" t="s">
        <v>107</v>
      </c>
      <c r="G31" s="6"/>
      <c r="H31" s="6"/>
      <c r="I31" s="10"/>
    </row>
    <row r="32" spans="1:15" x14ac:dyDescent="0.25">
      <c r="H32" s="28"/>
    </row>
    <row r="34" spans="1:9" x14ac:dyDescent="0.25">
      <c r="A34" s="14" t="s">
        <v>91</v>
      </c>
      <c r="B34" s="15"/>
      <c r="C34" s="15"/>
      <c r="D34" s="15"/>
      <c r="E34" s="15"/>
      <c r="F34" s="15"/>
      <c r="G34" s="15"/>
      <c r="H34" s="15"/>
      <c r="I34" s="16"/>
    </row>
    <row r="35" spans="1:9" x14ac:dyDescent="0.25">
      <c r="A35" s="11" t="s">
        <v>81</v>
      </c>
      <c r="B35" s="3"/>
      <c r="C35" s="3"/>
      <c r="D35" s="3"/>
      <c r="E35" s="3"/>
      <c r="F35" s="3" t="s">
        <v>92</v>
      </c>
      <c r="G35" s="3"/>
      <c r="H35" s="3"/>
      <c r="I35" s="8"/>
    </row>
    <row r="36" spans="1:9" x14ac:dyDescent="0.25">
      <c r="A36" s="5" t="s">
        <v>90</v>
      </c>
      <c r="B36" s="5"/>
      <c r="C36" s="5"/>
      <c r="D36" s="5"/>
      <c r="E36" s="5"/>
      <c r="F36" s="55">
        <v>12</v>
      </c>
      <c r="G36" s="5"/>
      <c r="H36" s="5"/>
      <c r="I36" s="9"/>
    </row>
    <row r="37" spans="1:9" x14ac:dyDescent="0.25">
      <c r="A37" s="11" t="s">
        <v>82</v>
      </c>
      <c r="B37" s="3"/>
      <c r="C37" s="3"/>
      <c r="D37" s="3"/>
      <c r="E37" s="3"/>
      <c r="F37" s="3"/>
      <c r="G37" s="3"/>
      <c r="H37" s="3"/>
      <c r="I37" s="8"/>
    </row>
    <row r="38" spans="1:9" x14ac:dyDescent="0.25">
      <c r="A38" s="12"/>
      <c r="B38" s="5"/>
      <c r="C38" s="5" t="s">
        <v>85</v>
      </c>
      <c r="D38" s="5"/>
      <c r="E38" s="5"/>
      <c r="F38" s="5" t="s">
        <v>107</v>
      </c>
      <c r="G38" s="5"/>
      <c r="H38" s="5"/>
      <c r="I38" s="9"/>
    </row>
    <row r="39" spans="1:9" x14ac:dyDescent="0.25">
      <c r="A39" s="11"/>
      <c r="B39" s="3"/>
      <c r="C39" s="3" t="s">
        <v>86</v>
      </c>
      <c r="D39" s="3"/>
      <c r="E39" s="3"/>
      <c r="F39" s="3" t="s">
        <v>107</v>
      </c>
      <c r="G39" s="3"/>
      <c r="H39" s="3"/>
      <c r="I39" s="8"/>
    </row>
    <row r="40" spans="1:9" x14ac:dyDescent="0.25">
      <c r="A40" s="12"/>
      <c r="B40" s="5"/>
      <c r="C40" s="5" t="s">
        <v>87</v>
      </c>
      <c r="D40" s="5"/>
      <c r="E40" s="5"/>
      <c r="F40" s="5" t="s">
        <v>108</v>
      </c>
      <c r="G40" s="5"/>
      <c r="H40" s="5"/>
      <c r="I40" s="9"/>
    </row>
    <row r="41" spans="1:9" x14ac:dyDescent="0.25">
      <c r="A41" s="11"/>
      <c r="B41" s="63"/>
      <c r="C41" s="63" t="s">
        <v>88</v>
      </c>
      <c r="D41" s="63"/>
      <c r="E41" s="63"/>
      <c r="F41" s="64" t="s">
        <v>107</v>
      </c>
      <c r="G41" s="63"/>
      <c r="H41" s="63"/>
      <c r="I41" s="8"/>
    </row>
    <row r="42" spans="1:9" x14ac:dyDescent="0.25">
      <c r="A42" s="12"/>
      <c r="B42" s="65"/>
      <c r="C42" s="65" t="s">
        <v>100</v>
      </c>
      <c r="D42" s="65"/>
      <c r="E42" s="65"/>
      <c r="F42" s="65" t="s">
        <v>107</v>
      </c>
      <c r="G42" s="65"/>
      <c r="H42" s="65"/>
      <c r="I42" s="9"/>
    </row>
    <row r="43" spans="1:9" x14ac:dyDescent="0.25">
      <c r="A43" s="11"/>
      <c r="B43" s="63"/>
      <c r="C43" s="63" t="s">
        <v>99</v>
      </c>
      <c r="D43" s="63"/>
      <c r="E43" s="63"/>
      <c r="F43" s="63" t="s">
        <v>107</v>
      </c>
      <c r="G43" s="63"/>
      <c r="H43" s="63"/>
      <c r="I43" s="8"/>
    </row>
    <row r="44" spans="1:9" x14ac:dyDescent="0.25">
      <c r="A44" s="12"/>
      <c r="B44" s="65"/>
      <c r="C44" s="65" t="s">
        <v>101</v>
      </c>
      <c r="D44" s="65"/>
      <c r="E44" s="65"/>
      <c r="F44" s="65" t="s">
        <v>109</v>
      </c>
      <c r="G44" s="65"/>
      <c r="H44" s="65"/>
      <c r="I44" s="9"/>
    </row>
    <row r="45" spans="1:9" x14ac:dyDescent="0.25">
      <c r="A45" s="11"/>
      <c r="B45" s="63"/>
      <c r="C45" s="63" t="s">
        <v>102</v>
      </c>
      <c r="D45" s="63"/>
      <c r="E45" s="63"/>
      <c r="F45" s="64" t="s">
        <v>110</v>
      </c>
      <c r="G45" s="63"/>
      <c r="H45" s="63"/>
      <c r="I45" s="8"/>
    </row>
    <row r="46" spans="1:9" x14ac:dyDescent="0.25">
      <c r="A46" s="12"/>
      <c r="B46" s="65"/>
      <c r="C46" s="65" t="s">
        <v>103</v>
      </c>
      <c r="D46" s="65"/>
      <c r="E46" s="65"/>
      <c r="F46" s="65" t="s">
        <v>111</v>
      </c>
      <c r="G46" s="65"/>
      <c r="H46" s="65"/>
      <c r="I46" s="9"/>
    </row>
    <row r="47" spans="1:9" x14ac:dyDescent="0.25">
      <c r="A47" s="11"/>
      <c r="B47" s="3"/>
      <c r="C47" s="3" t="s">
        <v>104</v>
      </c>
      <c r="D47" s="3"/>
      <c r="E47" s="3"/>
      <c r="F47" s="3" t="s">
        <v>112</v>
      </c>
      <c r="G47" s="3"/>
      <c r="H47" s="3"/>
      <c r="I47" s="8"/>
    </row>
    <row r="48" spans="1:9" x14ac:dyDescent="0.25">
      <c r="A48" s="12"/>
      <c r="B48" s="5"/>
      <c r="C48" s="5" t="s">
        <v>105</v>
      </c>
      <c r="D48" s="5"/>
      <c r="E48" s="5"/>
      <c r="F48" s="5" t="s">
        <v>114</v>
      </c>
      <c r="G48" s="5"/>
      <c r="H48" s="5"/>
      <c r="I48" s="9"/>
    </row>
    <row r="49" spans="1:13" x14ac:dyDescent="0.25">
      <c r="A49" s="31"/>
      <c r="B49" s="4"/>
      <c r="C49" s="4" t="s">
        <v>106</v>
      </c>
      <c r="D49" s="4"/>
      <c r="E49" s="4"/>
      <c r="F49" s="62" t="s">
        <v>113</v>
      </c>
      <c r="G49" s="4"/>
      <c r="H49" s="4"/>
      <c r="I49" s="32"/>
    </row>
    <row r="52" spans="1:13" x14ac:dyDescent="0.25">
      <c r="A52" s="14" t="s">
        <v>281</v>
      </c>
      <c r="B52" s="15"/>
      <c r="C52" s="15"/>
      <c r="D52" s="15"/>
      <c r="E52" s="15"/>
      <c r="F52" s="15"/>
      <c r="G52" s="15"/>
      <c r="H52" s="15"/>
      <c r="I52" s="16"/>
      <c r="M52" t="s">
        <v>282</v>
      </c>
    </row>
    <row r="53" spans="1:13" x14ac:dyDescent="0.25">
      <c r="A53" s="11" t="s">
        <v>81</v>
      </c>
      <c r="B53" s="3"/>
      <c r="C53" s="3"/>
      <c r="D53" s="3"/>
      <c r="E53" s="3"/>
      <c r="F53" s="3" t="s">
        <v>370</v>
      </c>
      <c r="G53" s="3"/>
      <c r="H53" s="3"/>
      <c r="I53" s="8"/>
    </row>
    <row r="54" spans="1:13" x14ac:dyDescent="0.25">
      <c r="A54" s="5" t="s">
        <v>90</v>
      </c>
      <c r="B54" s="5"/>
      <c r="C54" s="5"/>
      <c r="D54" s="5"/>
      <c r="E54" s="5"/>
      <c r="F54" s="55">
        <v>4</v>
      </c>
      <c r="G54" s="5"/>
      <c r="H54" s="5"/>
      <c r="I54" s="9"/>
    </row>
    <row r="55" spans="1:13" x14ac:dyDescent="0.25">
      <c r="A55" s="11" t="s">
        <v>82</v>
      </c>
      <c r="B55" s="3"/>
      <c r="C55" s="3"/>
      <c r="D55" s="3"/>
      <c r="E55" s="3"/>
      <c r="F55" s="3"/>
      <c r="G55" s="3"/>
      <c r="H55" s="3"/>
      <c r="I55" s="8"/>
    </row>
    <row r="56" spans="1:13" x14ac:dyDescent="0.25">
      <c r="A56" s="12"/>
      <c r="B56" s="5"/>
      <c r="C56" s="5" t="s">
        <v>85</v>
      </c>
      <c r="D56" s="5"/>
      <c r="E56" s="5"/>
      <c r="F56" s="66" t="s">
        <v>158</v>
      </c>
      <c r="G56" s="5"/>
      <c r="H56" s="5"/>
      <c r="I56" s="9"/>
    </row>
    <row r="57" spans="1:13" x14ac:dyDescent="0.25">
      <c r="A57" s="11"/>
      <c r="B57" s="63"/>
      <c r="C57" s="63" t="s">
        <v>86</v>
      </c>
      <c r="D57" s="63"/>
      <c r="E57" s="63"/>
      <c r="F57" s="63" t="s">
        <v>159</v>
      </c>
      <c r="G57" s="63"/>
      <c r="H57" s="63"/>
      <c r="I57" s="8"/>
    </row>
    <row r="58" spans="1:13" x14ac:dyDescent="0.25">
      <c r="A58" s="12"/>
      <c r="B58" s="5"/>
      <c r="C58" s="5" t="s">
        <v>87</v>
      </c>
      <c r="D58" s="5"/>
      <c r="E58" s="5"/>
      <c r="F58" s="66" t="s">
        <v>160</v>
      </c>
      <c r="G58" s="5"/>
      <c r="H58" s="5"/>
      <c r="I58" s="9"/>
    </row>
    <row r="59" spans="1:13" x14ac:dyDescent="0.25">
      <c r="A59" s="31"/>
      <c r="B59" s="4"/>
      <c r="C59" s="4" t="s">
        <v>88</v>
      </c>
      <c r="D59" s="4"/>
      <c r="E59" s="4"/>
      <c r="F59" s="4" t="s">
        <v>108</v>
      </c>
      <c r="G59" s="4"/>
      <c r="H59" s="4"/>
      <c r="I59" s="32"/>
    </row>
    <row r="62" spans="1:13" x14ac:dyDescent="0.25">
      <c r="A62" s="14" t="s">
        <v>283</v>
      </c>
      <c r="B62" s="15"/>
      <c r="C62" s="15"/>
      <c r="D62" s="15"/>
      <c r="E62" s="15"/>
      <c r="F62" s="15"/>
      <c r="G62" s="15"/>
      <c r="H62" s="15"/>
      <c r="I62" s="16"/>
      <c r="M62" t="s">
        <v>282</v>
      </c>
    </row>
    <row r="63" spans="1:13" x14ac:dyDescent="0.25">
      <c r="A63" s="11" t="s">
        <v>81</v>
      </c>
      <c r="B63" s="3"/>
      <c r="C63" s="3"/>
      <c r="D63" s="3"/>
      <c r="E63" s="3"/>
      <c r="F63" s="3" t="s">
        <v>370</v>
      </c>
      <c r="G63" s="3"/>
      <c r="H63" s="3"/>
      <c r="I63" s="8"/>
    </row>
    <row r="64" spans="1:13" x14ac:dyDescent="0.25">
      <c r="A64" s="5" t="s">
        <v>90</v>
      </c>
      <c r="B64" s="5"/>
      <c r="C64" s="5"/>
      <c r="D64" s="5"/>
      <c r="E64" s="5"/>
      <c r="F64" s="55">
        <v>4</v>
      </c>
      <c r="G64" s="5"/>
      <c r="H64" s="5"/>
      <c r="I64" s="9"/>
    </row>
    <row r="65" spans="1:9" x14ac:dyDescent="0.25">
      <c r="A65" s="11" t="s">
        <v>82</v>
      </c>
      <c r="B65" s="3"/>
      <c r="C65" s="3"/>
      <c r="D65" s="3"/>
      <c r="E65" s="3"/>
      <c r="F65" s="3"/>
      <c r="G65" s="3"/>
      <c r="H65" s="3"/>
      <c r="I65" s="8"/>
    </row>
    <row r="66" spans="1:9" x14ac:dyDescent="0.25">
      <c r="A66" s="12"/>
      <c r="B66" s="5"/>
      <c r="C66" s="5" t="s">
        <v>85</v>
      </c>
      <c r="D66" s="5"/>
      <c r="E66" s="5"/>
      <c r="F66" s="66" t="s">
        <v>158</v>
      </c>
      <c r="G66" s="5"/>
      <c r="H66" s="5"/>
      <c r="I66" s="9"/>
    </row>
    <row r="67" spans="1:9" x14ac:dyDescent="0.25">
      <c r="A67" s="11"/>
      <c r="B67" s="63"/>
      <c r="C67" s="63" t="s">
        <v>86</v>
      </c>
      <c r="D67" s="63"/>
      <c r="E67" s="63"/>
      <c r="F67" s="63" t="s">
        <v>284</v>
      </c>
      <c r="G67" s="63"/>
      <c r="H67" s="63"/>
      <c r="I67" s="8"/>
    </row>
    <row r="68" spans="1:9" x14ac:dyDescent="0.25">
      <c r="A68" s="12"/>
      <c r="B68" s="5"/>
      <c r="C68" s="5" t="s">
        <v>87</v>
      </c>
      <c r="D68" s="5"/>
      <c r="E68" s="5"/>
      <c r="F68" s="66" t="s">
        <v>285</v>
      </c>
      <c r="G68" s="5"/>
      <c r="H68" s="5"/>
      <c r="I68" s="9"/>
    </row>
    <row r="69" spans="1:9" x14ac:dyDescent="0.25">
      <c r="A69" s="31"/>
      <c r="B69" s="4"/>
      <c r="C69" s="4" t="s">
        <v>88</v>
      </c>
      <c r="D69" s="4"/>
      <c r="E69" s="4"/>
      <c r="F69" s="4" t="s">
        <v>108</v>
      </c>
      <c r="G69" s="4"/>
      <c r="H69" s="4"/>
      <c r="I69" s="32"/>
    </row>
    <row r="72" spans="1:9" x14ac:dyDescent="0.25">
      <c r="A72" s="14" t="s">
        <v>286</v>
      </c>
      <c r="B72" s="15"/>
      <c r="C72" s="15"/>
      <c r="D72" s="15"/>
      <c r="E72" s="15"/>
      <c r="F72" s="15"/>
      <c r="G72" s="15"/>
      <c r="H72" s="15"/>
      <c r="I72" s="16"/>
    </row>
    <row r="73" spans="1:9" x14ac:dyDescent="0.25">
      <c r="A73" s="11" t="s">
        <v>81</v>
      </c>
      <c r="B73" s="3"/>
      <c r="C73" s="3"/>
      <c r="D73" s="3"/>
      <c r="E73" s="3"/>
      <c r="F73" s="3" t="s">
        <v>289</v>
      </c>
      <c r="G73" s="3"/>
      <c r="H73" s="3"/>
      <c r="I73" s="8"/>
    </row>
    <row r="74" spans="1:9" x14ac:dyDescent="0.25">
      <c r="A74" s="5" t="s">
        <v>90</v>
      </c>
      <c r="B74" s="5"/>
      <c r="C74" s="5"/>
      <c r="D74" s="5"/>
      <c r="E74" s="5"/>
      <c r="F74" s="55">
        <v>12</v>
      </c>
      <c r="G74" s="5"/>
      <c r="H74" s="5"/>
      <c r="I74" s="9"/>
    </row>
    <row r="75" spans="1:9" x14ac:dyDescent="0.25">
      <c r="A75" s="31" t="s">
        <v>82</v>
      </c>
      <c r="B75" s="4"/>
      <c r="C75" s="4"/>
      <c r="D75" s="4"/>
      <c r="E75" s="4"/>
      <c r="F75" s="4" t="s">
        <v>287</v>
      </c>
      <c r="G75" s="4"/>
      <c r="H75" s="4"/>
      <c r="I75" s="32"/>
    </row>
    <row r="78" spans="1:9" x14ac:dyDescent="0.25">
      <c r="A78" s="14" t="s">
        <v>288</v>
      </c>
      <c r="B78" s="15"/>
      <c r="C78" s="15"/>
      <c r="D78" s="15"/>
      <c r="E78" s="15"/>
      <c r="F78" s="15"/>
      <c r="G78" s="15"/>
      <c r="H78" s="15"/>
      <c r="I78" s="16"/>
    </row>
    <row r="79" spans="1:9" x14ac:dyDescent="0.25">
      <c r="A79" s="11" t="s">
        <v>81</v>
      </c>
      <c r="B79" s="3"/>
      <c r="C79" s="3"/>
      <c r="D79" s="3"/>
      <c r="E79" s="3"/>
      <c r="F79" s="3" t="s">
        <v>92</v>
      </c>
      <c r="G79" s="3"/>
      <c r="H79" s="3"/>
      <c r="I79" s="8"/>
    </row>
    <row r="80" spans="1:9" x14ac:dyDescent="0.25">
      <c r="A80" s="5" t="s">
        <v>90</v>
      </c>
      <c r="B80" s="5"/>
      <c r="C80" s="5"/>
      <c r="D80" s="5"/>
      <c r="E80" s="5"/>
      <c r="F80" s="55">
        <v>12</v>
      </c>
      <c r="G80" s="5"/>
      <c r="H80" s="5"/>
      <c r="I80" s="9"/>
    </row>
    <row r="81" spans="1:9" x14ac:dyDescent="0.25">
      <c r="A81" s="31" t="s">
        <v>82</v>
      </c>
      <c r="B81" s="4"/>
      <c r="C81" s="4"/>
      <c r="D81" s="4"/>
      <c r="E81" s="4"/>
      <c r="F81" s="4" t="s">
        <v>287</v>
      </c>
      <c r="G81" s="4"/>
      <c r="H81" s="4"/>
      <c r="I81" s="32"/>
    </row>
    <row r="84" spans="1:9" x14ac:dyDescent="0.25">
      <c r="A84" s="14" t="s">
        <v>116</v>
      </c>
      <c r="B84" s="15"/>
      <c r="C84" s="15"/>
      <c r="D84" s="15"/>
      <c r="E84" s="15"/>
      <c r="F84" s="15"/>
      <c r="G84" s="15"/>
      <c r="H84" s="15"/>
      <c r="I84" s="16"/>
    </row>
    <row r="85" spans="1:9" x14ac:dyDescent="0.25">
      <c r="A85" s="11" t="s">
        <v>81</v>
      </c>
      <c r="B85" s="3"/>
      <c r="C85" s="3"/>
      <c r="D85" s="3"/>
      <c r="E85" s="3"/>
      <c r="F85" s="3" t="s">
        <v>272</v>
      </c>
      <c r="G85" s="3"/>
      <c r="H85" s="3"/>
      <c r="I85" s="8"/>
    </row>
    <row r="86" spans="1:9" x14ac:dyDescent="0.25">
      <c r="A86" s="5" t="s">
        <v>90</v>
      </c>
      <c r="B86" s="5"/>
      <c r="C86" s="5"/>
      <c r="D86" s="5"/>
      <c r="E86" s="5"/>
      <c r="F86" s="55">
        <v>6</v>
      </c>
      <c r="G86" s="5"/>
      <c r="H86" s="5"/>
      <c r="I86" s="9"/>
    </row>
    <row r="87" spans="1:9" x14ac:dyDescent="0.25">
      <c r="A87" s="11" t="s">
        <v>82</v>
      </c>
      <c r="B87" s="3"/>
      <c r="C87" s="3"/>
      <c r="D87" s="3"/>
      <c r="E87" s="3"/>
      <c r="F87" s="3"/>
      <c r="G87" s="3"/>
      <c r="H87" s="3"/>
      <c r="I87" s="8"/>
    </row>
    <row r="88" spans="1:9" x14ac:dyDescent="0.25">
      <c r="A88" s="12"/>
      <c r="B88" s="5"/>
      <c r="C88" s="5" t="s">
        <v>85</v>
      </c>
      <c r="D88" s="5"/>
      <c r="E88" s="5"/>
      <c r="F88" s="66" t="s">
        <v>117</v>
      </c>
      <c r="G88" s="5"/>
      <c r="H88" s="5"/>
      <c r="I88" s="9"/>
    </row>
    <row r="89" spans="1:9" x14ac:dyDescent="0.25">
      <c r="A89" s="11"/>
      <c r="B89" s="63"/>
      <c r="C89" s="63" t="s">
        <v>86</v>
      </c>
      <c r="D89" s="63"/>
      <c r="E89" s="63"/>
      <c r="F89" s="63" t="s">
        <v>108</v>
      </c>
      <c r="G89" s="63"/>
      <c r="H89" s="63"/>
      <c r="I89" s="8"/>
    </row>
    <row r="90" spans="1:9" x14ac:dyDescent="0.25">
      <c r="A90" s="12"/>
      <c r="B90" s="5"/>
      <c r="C90" s="5" t="s">
        <v>87</v>
      </c>
      <c r="D90" s="5"/>
      <c r="E90" s="5"/>
      <c r="F90" s="66" t="s">
        <v>290</v>
      </c>
      <c r="G90" s="5"/>
      <c r="H90" s="5"/>
      <c r="I90" s="9"/>
    </row>
    <row r="91" spans="1:9" x14ac:dyDescent="0.25">
      <c r="A91" s="11"/>
      <c r="B91" s="63"/>
      <c r="C91" s="63" t="s">
        <v>88</v>
      </c>
      <c r="D91" s="63"/>
      <c r="E91" s="63"/>
      <c r="F91" s="63" t="s">
        <v>291</v>
      </c>
      <c r="G91" s="63"/>
      <c r="H91" s="63"/>
      <c r="I91" s="8"/>
    </row>
    <row r="92" spans="1:9" x14ac:dyDescent="0.25">
      <c r="A92" s="12"/>
      <c r="B92" s="65"/>
      <c r="C92" s="65" t="s">
        <v>100</v>
      </c>
      <c r="D92" s="65"/>
      <c r="E92" s="65"/>
      <c r="F92" s="112" t="s">
        <v>292</v>
      </c>
      <c r="G92" s="65"/>
      <c r="H92" s="65"/>
      <c r="I92" s="9"/>
    </row>
    <row r="93" spans="1:9" x14ac:dyDescent="0.25">
      <c r="A93" s="31"/>
      <c r="B93" s="4"/>
      <c r="C93" s="4" t="s">
        <v>99</v>
      </c>
      <c r="D93" s="4"/>
      <c r="E93" s="4"/>
      <c r="F93" s="4" t="s">
        <v>293</v>
      </c>
      <c r="G93" s="4"/>
      <c r="H93" s="4"/>
      <c r="I93" s="32"/>
    </row>
    <row r="96" spans="1:9" x14ac:dyDescent="0.25">
      <c r="A96" s="14" t="s">
        <v>329</v>
      </c>
      <c r="B96" s="15"/>
      <c r="C96" s="15"/>
      <c r="D96" s="15"/>
      <c r="E96" s="15"/>
      <c r="F96" s="15"/>
      <c r="G96" s="15"/>
      <c r="H96" s="15"/>
      <c r="I96" s="16"/>
    </row>
    <row r="97" spans="1:9" x14ac:dyDescent="0.25">
      <c r="A97" s="11" t="s">
        <v>81</v>
      </c>
      <c r="B97" s="3"/>
      <c r="C97" s="3"/>
      <c r="D97" s="3"/>
      <c r="E97" s="3"/>
      <c r="F97" s="3" t="s">
        <v>332</v>
      </c>
      <c r="G97" s="3"/>
      <c r="H97" s="3"/>
      <c r="I97" s="8"/>
    </row>
    <row r="98" spans="1:9" x14ac:dyDescent="0.25">
      <c r="A98" s="5" t="s">
        <v>90</v>
      </c>
      <c r="B98" s="5"/>
      <c r="C98" s="5"/>
      <c r="D98" s="5"/>
      <c r="E98" s="5"/>
      <c r="F98" s="55">
        <v>10</v>
      </c>
      <c r="G98" s="5"/>
      <c r="H98" s="5"/>
      <c r="I98" s="9"/>
    </row>
    <row r="99" spans="1:9" x14ac:dyDescent="0.25">
      <c r="A99" s="11" t="s">
        <v>82</v>
      </c>
      <c r="B99" s="3"/>
      <c r="C99" s="3"/>
      <c r="D99" s="3"/>
      <c r="E99" s="3"/>
      <c r="F99" s="3"/>
      <c r="G99" s="3"/>
      <c r="H99" s="3"/>
      <c r="I99" s="8"/>
    </row>
    <row r="100" spans="1:9" x14ac:dyDescent="0.25">
      <c r="A100" s="12"/>
      <c r="B100" s="5"/>
      <c r="C100" s="5" t="s">
        <v>85</v>
      </c>
      <c r="D100" s="5"/>
      <c r="E100" s="5"/>
      <c r="F100" s="66"/>
      <c r="G100" s="5"/>
      <c r="H100" s="5"/>
      <c r="I100" s="9"/>
    </row>
    <row r="101" spans="1:9" x14ac:dyDescent="0.25">
      <c r="A101" s="11"/>
      <c r="B101" s="63"/>
      <c r="C101" s="63" t="s">
        <v>86</v>
      </c>
      <c r="D101" s="63"/>
      <c r="E101" s="63"/>
      <c r="F101" s="63"/>
      <c r="G101" s="63"/>
      <c r="H101" s="63"/>
      <c r="I101" s="8"/>
    </row>
    <row r="102" spans="1:9" x14ac:dyDescent="0.25">
      <c r="A102" s="12"/>
      <c r="B102" s="5"/>
      <c r="C102" s="5" t="s">
        <v>87</v>
      </c>
      <c r="D102" s="5"/>
      <c r="E102" s="5"/>
      <c r="F102" s="66"/>
      <c r="G102" s="5"/>
      <c r="H102" s="5"/>
      <c r="I102" s="9"/>
    </row>
    <row r="103" spans="1:9" x14ac:dyDescent="0.25">
      <c r="A103" s="31"/>
      <c r="B103" s="4"/>
      <c r="C103" s="4" t="s">
        <v>88</v>
      </c>
      <c r="D103" s="4"/>
      <c r="E103" s="4"/>
      <c r="F103" s="4"/>
      <c r="G103" s="4"/>
      <c r="H103" s="4"/>
      <c r="I103" s="32"/>
    </row>
    <row r="106" spans="1:9" x14ac:dyDescent="0.25">
      <c r="A106" s="14" t="s">
        <v>330</v>
      </c>
      <c r="B106" s="15"/>
      <c r="C106" s="15"/>
      <c r="D106" s="15"/>
      <c r="E106" s="15"/>
      <c r="F106" s="15"/>
      <c r="G106" s="15"/>
      <c r="H106" s="15"/>
      <c r="I106" s="16"/>
    </row>
    <row r="107" spans="1:9" x14ac:dyDescent="0.25">
      <c r="A107" s="11" t="s">
        <v>81</v>
      </c>
      <c r="B107" s="3"/>
      <c r="C107" s="3"/>
      <c r="D107" s="3"/>
      <c r="E107" s="3"/>
      <c r="F107" s="3" t="s">
        <v>331</v>
      </c>
      <c r="G107" s="3"/>
      <c r="H107" s="3"/>
      <c r="I107" s="8"/>
    </row>
    <row r="108" spans="1:9" x14ac:dyDescent="0.25">
      <c r="A108" s="5" t="s">
        <v>90</v>
      </c>
      <c r="B108" s="5"/>
      <c r="C108" s="5"/>
      <c r="D108" s="5"/>
      <c r="E108" s="5"/>
      <c r="F108" s="55">
        <v>10</v>
      </c>
      <c r="G108" s="5"/>
      <c r="H108" s="5"/>
      <c r="I108" s="9"/>
    </row>
    <row r="109" spans="1:9" x14ac:dyDescent="0.25">
      <c r="A109" s="11" t="s">
        <v>82</v>
      </c>
      <c r="B109" s="3"/>
      <c r="C109" s="3"/>
      <c r="D109" s="3"/>
      <c r="E109" s="3"/>
      <c r="F109" s="3"/>
      <c r="G109" s="3"/>
      <c r="H109" s="3"/>
      <c r="I109" s="8"/>
    </row>
    <row r="110" spans="1:9" x14ac:dyDescent="0.25">
      <c r="A110" s="12"/>
      <c r="B110" s="5"/>
      <c r="C110" s="5" t="s">
        <v>85</v>
      </c>
      <c r="D110" s="5"/>
      <c r="E110" s="5"/>
      <c r="F110" s="66"/>
      <c r="G110" s="5"/>
      <c r="H110" s="5"/>
      <c r="I110" s="9"/>
    </row>
    <row r="111" spans="1:9" x14ac:dyDescent="0.25">
      <c r="A111" s="11"/>
      <c r="B111" s="63"/>
      <c r="C111" s="63" t="s">
        <v>86</v>
      </c>
      <c r="D111" s="63"/>
      <c r="E111" s="63"/>
      <c r="F111" s="63"/>
      <c r="G111" s="63"/>
      <c r="H111" s="63"/>
      <c r="I111" s="8"/>
    </row>
    <row r="112" spans="1:9" x14ac:dyDescent="0.25">
      <c r="A112" s="12"/>
      <c r="B112" s="5"/>
      <c r="C112" s="5" t="s">
        <v>87</v>
      </c>
      <c r="D112" s="5"/>
      <c r="E112" s="5"/>
      <c r="F112" s="66"/>
      <c r="G112" s="5"/>
      <c r="H112" s="5"/>
      <c r="I112" s="9"/>
    </row>
    <row r="113" spans="1:9" x14ac:dyDescent="0.25">
      <c r="A113" s="31"/>
      <c r="B113" s="4"/>
      <c r="C113" s="4" t="s">
        <v>88</v>
      </c>
      <c r="D113" s="4"/>
      <c r="E113" s="4"/>
      <c r="F113" s="4"/>
      <c r="G113" s="4"/>
      <c r="H113" s="4"/>
      <c r="I113" s="32"/>
    </row>
    <row r="116" spans="1:9" x14ac:dyDescent="0.25">
      <c r="A116" s="14" t="s">
        <v>294</v>
      </c>
      <c r="B116" s="15"/>
      <c r="C116" s="15"/>
      <c r="D116" s="15"/>
      <c r="E116" s="15"/>
      <c r="F116" s="15"/>
      <c r="G116" s="15"/>
      <c r="H116" s="15"/>
      <c r="I116" s="16"/>
    </row>
    <row r="117" spans="1:9" x14ac:dyDescent="0.25">
      <c r="A117" s="11" t="s">
        <v>81</v>
      </c>
      <c r="B117" s="3"/>
      <c r="C117" s="3"/>
      <c r="D117" s="3"/>
      <c r="E117" s="3"/>
      <c r="F117" s="3" t="s">
        <v>295</v>
      </c>
      <c r="G117" s="3"/>
      <c r="H117" s="3"/>
      <c r="I117" s="8"/>
    </row>
    <row r="118" spans="1:9" x14ac:dyDescent="0.25">
      <c r="A118" s="5" t="s">
        <v>90</v>
      </c>
      <c r="B118" s="5"/>
      <c r="C118" s="5"/>
      <c r="D118" s="5"/>
      <c r="E118" s="5"/>
      <c r="F118" s="55">
        <v>4</v>
      </c>
      <c r="G118" s="5"/>
      <c r="H118" s="5"/>
      <c r="I118" s="9"/>
    </row>
    <row r="119" spans="1:9" x14ac:dyDescent="0.25">
      <c r="A119" s="11" t="s">
        <v>82</v>
      </c>
      <c r="B119" s="3"/>
      <c r="C119" s="3"/>
      <c r="D119" s="3"/>
      <c r="E119" s="3"/>
      <c r="F119" s="3"/>
      <c r="G119" s="3"/>
      <c r="H119" s="3"/>
      <c r="I119" s="8"/>
    </row>
    <row r="120" spans="1:9" x14ac:dyDescent="0.25">
      <c r="A120" s="12"/>
      <c r="B120" s="5"/>
      <c r="C120" s="5" t="s">
        <v>85</v>
      </c>
      <c r="D120" s="5"/>
      <c r="E120" s="5"/>
      <c r="F120" s="66" t="s">
        <v>296</v>
      </c>
      <c r="G120" s="5"/>
      <c r="H120" s="5"/>
      <c r="I120" s="9"/>
    </row>
    <row r="121" spans="1:9" x14ac:dyDescent="0.25">
      <c r="A121" s="11"/>
      <c r="B121" s="63"/>
      <c r="C121" s="63" t="s">
        <v>86</v>
      </c>
      <c r="D121" s="63"/>
      <c r="E121" s="63"/>
      <c r="F121" s="63" t="s">
        <v>297</v>
      </c>
      <c r="G121" s="63"/>
      <c r="H121" s="63"/>
      <c r="I121" s="8"/>
    </row>
    <row r="122" spans="1:9" x14ac:dyDescent="0.25">
      <c r="A122" s="12"/>
      <c r="B122" s="5"/>
      <c r="C122" s="5" t="s">
        <v>87</v>
      </c>
      <c r="D122" s="5"/>
      <c r="E122" s="5"/>
      <c r="F122" s="66" t="s">
        <v>298</v>
      </c>
      <c r="G122" s="5"/>
      <c r="H122" s="5"/>
      <c r="I122" s="9"/>
    </row>
    <row r="123" spans="1:9" x14ac:dyDescent="0.25">
      <c r="A123" s="31"/>
      <c r="B123" s="4"/>
      <c r="C123" s="4" t="s">
        <v>88</v>
      </c>
      <c r="D123" s="4"/>
      <c r="E123" s="4"/>
      <c r="F123" s="4" t="s">
        <v>299</v>
      </c>
      <c r="G123" s="4"/>
      <c r="H123" s="4"/>
      <c r="I123" s="3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7"/>
  <sheetViews>
    <sheetView tabSelected="1" topLeftCell="A28" workbookViewId="0">
      <selection activeCell="P36" sqref="P36"/>
    </sheetView>
  </sheetViews>
  <sheetFormatPr defaultRowHeight="15" x14ac:dyDescent="0.25"/>
  <cols>
    <col min="9" max="9" width="9.85546875" bestFit="1" customWidth="1"/>
    <col min="19" max="19" width="9.140625" customWidth="1"/>
    <col min="31" max="31" width="13.5703125" customWidth="1"/>
  </cols>
  <sheetData>
    <row r="1" spans="1:39" s="115" customFormat="1" x14ac:dyDescent="0.25"/>
    <row r="2" spans="1:39" s="115" customFormat="1" x14ac:dyDescent="0.25">
      <c r="B2" s="115" t="s">
        <v>363</v>
      </c>
    </row>
    <row r="3" spans="1:39" s="115" customFormat="1" x14ac:dyDescent="0.25"/>
    <row r="5" spans="1:39" s="115" customFormat="1" x14ac:dyDescent="0.25"/>
    <row r="6" spans="1:39" s="115" customFormat="1" x14ac:dyDescent="0.25">
      <c r="B6" s="115" t="s">
        <v>387</v>
      </c>
    </row>
    <row r="7" spans="1:39" s="115" customFormat="1" x14ac:dyDescent="0.25"/>
    <row r="9" spans="1:39" x14ac:dyDescent="0.25">
      <c r="A9" s="14" t="s">
        <v>343</v>
      </c>
      <c r="B9" s="15"/>
      <c r="C9" s="15"/>
      <c r="D9" s="15"/>
      <c r="E9" s="15"/>
      <c r="F9" s="15"/>
      <c r="G9" s="15"/>
      <c r="H9" s="15"/>
      <c r="I9" s="16"/>
      <c r="K9" s="14" t="s">
        <v>345</v>
      </c>
      <c r="L9" s="15"/>
      <c r="M9" s="15"/>
      <c r="N9" s="15"/>
      <c r="O9" s="15"/>
      <c r="P9" s="15"/>
      <c r="Q9" s="15"/>
      <c r="R9" s="15"/>
      <c r="S9" s="16"/>
      <c r="U9" s="14" t="s">
        <v>346</v>
      </c>
      <c r="V9" s="15"/>
      <c r="W9" s="15"/>
      <c r="X9" s="15"/>
      <c r="Y9" s="15"/>
      <c r="Z9" s="15"/>
      <c r="AA9" s="15"/>
      <c r="AB9" s="15"/>
      <c r="AC9" s="16"/>
      <c r="AE9" s="14" t="s">
        <v>347</v>
      </c>
      <c r="AF9" s="15"/>
      <c r="AG9" s="15"/>
      <c r="AH9" s="15"/>
      <c r="AI9" s="15"/>
      <c r="AJ9" s="15"/>
      <c r="AK9" s="15"/>
      <c r="AL9" s="15"/>
      <c r="AM9" s="16"/>
    </row>
    <row r="10" spans="1:39" x14ac:dyDescent="0.25">
      <c r="A10" s="11"/>
      <c r="B10" s="3"/>
      <c r="C10" s="63"/>
      <c r="D10" s="63" t="s">
        <v>81</v>
      </c>
      <c r="E10" s="63"/>
      <c r="F10" s="63" t="s">
        <v>127</v>
      </c>
      <c r="G10" s="63" t="s">
        <v>362</v>
      </c>
      <c r="H10" s="63"/>
      <c r="I10" s="69" t="s">
        <v>119</v>
      </c>
      <c r="K10" s="11"/>
      <c r="L10" s="3"/>
      <c r="M10" s="63"/>
      <c r="N10" s="63" t="s">
        <v>81</v>
      </c>
      <c r="O10" s="63"/>
      <c r="P10" s="63" t="s">
        <v>127</v>
      </c>
      <c r="Q10" s="63" t="s">
        <v>362</v>
      </c>
      <c r="R10" s="63"/>
      <c r="S10" s="69" t="s">
        <v>119</v>
      </c>
      <c r="U10" s="11"/>
      <c r="V10" s="3"/>
      <c r="W10" s="63"/>
      <c r="X10" s="63" t="s">
        <v>81</v>
      </c>
      <c r="Y10" s="63"/>
      <c r="Z10" s="63" t="s">
        <v>127</v>
      </c>
      <c r="AA10" s="63" t="s">
        <v>362</v>
      </c>
      <c r="AB10" s="63"/>
      <c r="AC10" s="69" t="s">
        <v>119</v>
      </c>
      <c r="AE10" s="11"/>
      <c r="AF10" s="3"/>
      <c r="AG10" s="63"/>
      <c r="AH10" s="63" t="s">
        <v>81</v>
      </c>
      <c r="AI10" s="63"/>
      <c r="AJ10" s="63" t="s">
        <v>127</v>
      </c>
      <c r="AK10" s="63" t="s">
        <v>362</v>
      </c>
      <c r="AL10" s="63"/>
      <c r="AM10" s="69" t="s">
        <v>119</v>
      </c>
    </row>
    <row r="11" spans="1:39" x14ac:dyDescent="0.25">
      <c r="A11" s="12" t="s">
        <v>128</v>
      </c>
      <c r="B11" s="5"/>
      <c r="C11" s="5"/>
      <c r="D11" s="5" t="s">
        <v>89</v>
      </c>
      <c r="E11" s="55"/>
      <c r="F11" s="38">
        <v>1</v>
      </c>
      <c r="G11" s="65" t="s">
        <v>360</v>
      </c>
      <c r="H11" s="55"/>
      <c r="I11" s="70">
        <v>1.69</v>
      </c>
      <c r="K11" s="12" t="s">
        <v>365</v>
      </c>
      <c r="L11" s="5"/>
      <c r="M11" s="5"/>
      <c r="N11" s="5" t="s">
        <v>295</v>
      </c>
      <c r="O11" s="55"/>
      <c r="P11" s="38" t="s">
        <v>335</v>
      </c>
      <c r="Q11" s="65"/>
      <c r="R11" s="55"/>
      <c r="S11" s="70" t="s">
        <v>369</v>
      </c>
      <c r="U11" s="12" t="s">
        <v>373</v>
      </c>
      <c r="V11" s="5"/>
      <c r="W11" s="5"/>
      <c r="X11" s="5" t="s">
        <v>370</v>
      </c>
      <c r="Y11" s="55"/>
      <c r="Z11" s="38">
        <v>1</v>
      </c>
      <c r="AA11" s="65" t="s">
        <v>360</v>
      </c>
      <c r="AB11" s="55"/>
      <c r="AC11" s="70">
        <v>1.74</v>
      </c>
      <c r="AE11" s="12" t="s">
        <v>376</v>
      </c>
      <c r="AF11" s="5"/>
      <c r="AG11" s="5"/>
      <c r="AH11" s="5" t="s">
        <v>289</v>
      </c>
      <c r="AI11" s="55"/>
      <c r="AJ11" s="38">
        <v>2</v>
      </c>
      <c r="AK11" s="65" t="s">
        <v>360</v>
      </c>
      <c r="AL11" s="55"/>
      <c r="AM11" s="70">
        <v>3.29</v>
      </c>
    </row>
    <row r="12" spans="1:39" x14ac:dyDescent="0.25">
      <c r="A12" s="11" t="s">
        <v>118</v>
      </c>
      <c r="B12" s="3"/>
      <c r="C12" s="3"/>
      <c r="D12" s="3" t="s">
        <v>92</v>
      </c>
      <c r="E12" s="3"/>
      <c r="F12" s="36">
        <v>1</v>
      </c>
      <c r="G12" s="63" t="s">
        <v>360</v>
      </c>
      <c r="H12" s="3"/>
      <c r="I12" s="71">
        <v>3.21</v>
      </c>
      <c r="K12" s="11" t="s">
        <v>364</v>
      </c>
      <c r="L12" s="3"/>
      <c r="M12" s="3"/>
      <c r="N12" s="3" t="s">
        <v>370</v>
      </c>
      <c r="O12" s="3"/>
      <c r="P12" s="36">
        <v>1</v>
      </c>
      <c r="Q12" s="63" t="s">
        <v>360</v>
      </c>
      <c r="R12" s="3"/>
      <c r="S12" s="71">
        <v>1.74</v>
      </c>
      <c r="U12" s="11" t="s">
        <v>374</v>
      </c>
      <c r="V12" s="3"/>
      <c r="W12" s="3"/>
      <c r="X12" s="3" t="s">
        <v>332</v>
      </c>
      <c r="Y12" s="3"/>
      <c r="Z12" s="36">
        <v>1</v>
      </c>
      <c r="AA12" s="63" t="s">
        <v>360</v>
      </c>
      <c r="AB12" s="3"/>
      <c r="AC12" s="71">
        <v>2.67</v>
      </c>
      <c r="AE12" s="11" t="s">
        <v>377</v>
      </c>
      <c r="AF12" s="3"/>
      <c r="AG12" s="3"/>
      <c r="AH12" s="3" t="s">
        <v>92</v>
      </c>
      <c r="AI12" s="3"/>
      <c r="AJ12" s="36">
        <v>2</v>
      </c>
      <c r="AK12" s="63" t="s">
        <v>360</v>
      </c>
      <c r="AL12" s="3"/>
      <c r="AM12" s="71">
        <v>3.21</v>
      </c>
    </row>
    <row r="13" spans="1:39" x14ac:dyDescent="0.25">
      <c r="A13" s="12" t="s">
        <v>361</v>
      </c>
      <c r="B13" s="5"/>
      <c r="C13" s="5"/>
      <c r="D13" s="5" t="s">
        <v>272</v>
      </c>
      <c r="E13" s="5"/>
      <c r="F13" s="38">
        <v>1</v>
      </c>
      <c r="G13" s="65" t="s">
        <v>360</v>
      </c>
      <c r="H13" s="5"/>
      <c r="I13" s="70">
        <v>2.0299999999999998</v>
      </c>
      <c r="K13" s="12" t="s">
        <v>366</v>
      </c>
      <c r="L13" s="5"/>
      <c r="M13" s="5"/>
      <c r="N13" s="5" t="s">
        <v>371</v>
      </c>
      <c r="O13" s="5"/>
      <c r="P13" s="38">
        <v>1</v>
      </c>
      <c r="Q13" s="65" t="s">
        <v>360</v>
      </c>
      <c r="R13" s="5"/>
      <c r="S13" s="70">
        <v>1.68</v>
      </c>
      <c r="U13" s="12" t="s">
        <v>375</v>
      </c>
      <c r="V13" s="5"/>
      <c r="W13" s="5"/>
      <c r="X13" s="5" t="s">
        <v>331</v>
      </c>
      <c r="Y13" s="5"/>
      <c r="Z13" s="38">
        <v>1</v>
      </c>
      <c r="AA13" s="65" t="s">
        <v>360</v>
      </c>
      <c r="AB13" s="5"/>
      <c r="AC13" s="70">
        <v>2.6</v>
      </c>
      <c r="AE13" s="116" t="s">
        <v>378</v>
      </c>
      <c r="AF13" s="94"/>
      <c r="AG13" s="94"/>
      <c r="AH13" s="94" t="s">
        <v>115</v>
      </c>
      <c r="AI13" s="94"/>
      <c r="AJ13" s="117" t="s">
        <v>115</v>
      </c>
      <c r="AK13" s="118" t="s">
        <v>115</v>
      </c>
      <c r="AL13" s="94"/>
      <c r="AM13" s="119" t="s">
        <v>115</v>
      </c>
    </row>
    <row r="14" spans="1:39" x14ac:dyDescent="0.25">
      <c r="A14" s="68" t="s">
        <v>122</v>
      </c>
      <c r="B14" s="67"/>
      <c r="C14" s="67"/>
      <c r="D14" s="67"/>
      <c r="E14" s="67"/>
      <c r="F14" s="67"/>
      <c r="G14" s="67"/>
      <c r="H14" s="67"/>
      <c r="I14" s="76">
        <f>SUMPRODUCT(F11:F13,I11:I13)</f>
        <v>6.93</v>
      </c>
      <c r="K14" s="11" t="s">
        <v>368</v>
      </c>
      <c r="L14" s="3"/>
      <c r="M14" s="3"/>
      <c r="N14" s="3" t="s">
        <v>372</v>
      </c>
      <c r="O14" s="3"/>
      <c r="P14" s="36">
        <v>1</v>
      </c>
      <c r="Q14" s="63" t="s">
        <v>367</v>
      </c>
      <c r="R14" s="3"/>
      <c r="S14" s="71">
        <v>0.68</v>
      </c>
      <c r="U14" s="68" t="s">
        <v>122</v>
      </c>
      <c r="V14" s="67"/>
      <c r="W14" s="67"/>
      <c r="X14" s="67"/>
      <c r="Y14" s="67"/>
      <c r="Z14" s="67"/>
      <c r="AA14" s="67"/>
      <c r="AB14" s="67"/>
      <c r="AC14" s="76">
        <f>SUMPRODUCT(Z11:Z13,AC11:AC13)</f>
        <v>7.01</v>
      </c>
      <c r="AE14" s="68" t="s">
        <v>122</v>
      </c>
      <c r="AF14" s="67"/>
      <c r="AG14" s="67"/>
      <c r="AH14" s="67"/>
      <c r="AI14" s="67"/>
      <c r="AJ14" s="67"/>
      <c r="AK14" s="67"/>
      <c r="AL14" s="67"/>
      <c r="AM14" s="76">
        <f>SUMPRODUCT(AJ11:AJ13,AM11:AM13)</f>
        <v>13</v>
      </c>
    </row>
    <row r="15" spans="1:39" x14ac:dyDescent="0.25">
      <c r="K15" s="68" t="s">
        <v>122</v>
      </c>
      <c r="L15" s="67"/>
      <c r="M15" s="67"/>
      <c r="N15" s="67"/>
      <c r="O15" s="67"/>
      <c r="P15" s="67"/>
      <c r="Q15" s="67"/>
      <c r="R15" s="67"/>
      <c r="S15" s="76">
        <f>SUMPRODUCT(P11:P14,S11:S14)</f>
        <v>4.0999999999999996</v>
      </c>
    </row>
    <row r="17" spans="1:19" x14ac:dyDescent="0.25">
      <c r="A17" s="24" t="s">
        <v>342</v>
      </c>
      <c r="B17" s="22"/>
      <c r="C17" s="22"/>
      <c r="D17" s="22"/>
      <c r="E17" s="22"/>
      <c r="F17" s="22"/>
      <c r="G17" s="22"/>
      <c r="H17" s="22"/>
      <c r="I17" s="23"/>
      <c r="K17" s="24" t="s">
        <v>344</v>
      </c>
      <c r="L17" s="22"/>
      <c r="M17" s="22"/>
      <c r="N17" s="22"/>
      <c r="O17" s="22"/>
      <c r="P17" s="22"/>
      <c r="Q17" s="22"/>
      <c r="R17" s="22"/>
      <c r="S17" s="23"/>
    </row>
    <row r="18" spans="1:19" x14ac:dyDescent="0.25">
      <c r="A18" s="25"/>
      <c r="B18" s="1"/>
      <c r="C18" s="1"/>
      <c r="D18" s="1" t="s">
        <v>123</v>
      </c>
      <c r="E18" s="1"/>
      <c r="F18" s="1" t="s">
        <v>127</v>
      </c>
      <c r="G18" s="17" t="s">
        <v>362</v>
      </c>
      <c r="H18" s="17"/>
      <c r="I18" s="19" t="s">
        <v>119</v>
      </c>
      <c r="K18" s="25"/>
      <c r="L18" s="1"/>
      <c r="M18" s="1"/>
      <c r="N18" s="1" t="s">
        <v>123</v>
      </c>
      <c r="O18" s="1"/>
      <c r="P18" s="1" t="s">
        <v>127</v>
      </c>
      <c r="Q18" s="17" t="s">
        <v>362</v>
      </c>
      <c r="R18" s="17"/>
      <c r="S18" s="19" t="s">
        <v>119</v>
      </c>
    </row>
    <row r="19" spans="1:19" x14ac:dyDescent="0.25">
      <c r="A19" s="73" t="s">
        <v>124</v>
      </c>
      <c r="B19" s="2"/>
      <c r="C19" s="2"/>
      <c r="D19" s="2" t="s">
        <v>126</v>
      </c>
      <c r="E19" s="2"/>
      <c r="F19" s="46">
        <v>1</v>
      </c>
      <c r="G19" s="2" t="s">
        <v>125</v>
      </c>
      <c r="H19" s="2"/>
      <c r="I19" s="79">
        <v>1.54</v>
      </c>
      <c r="K19" s="114" t="s">
        <v>339</v>
      </c>
      <c r="L19" s="94"/>
      <c r="M19" s="94"/>
      <c r="N19" s="94" t="s">
        <v>340</v>
      </c>
      <c r="O19" s="94"/>
      <c r="P19" s="117">
        <v>1</v>
      </c>
      <c r="Q19" s="94" t="s">
        <v>341</v>
      </c>
      <c r="R19" s="94"/>
      <c r="S19" s="119">
        <v>0</v>
      </c>
    </row>
    <row r="20" spans="1:19" x14ac:dyDescent="0.25">
      <c r="A20" s="25" t="s">
        <v>110</v>
      </c>
      <c r="B20" s="57"/>
      <c r="C20" s="57"/>
      <c r="D20" s="75" t="s">
        <v>166</v>
      </c>
      <c r="E20" s="57"/>
      <c r="F20" s="58">
        <v>4</v>
      </c>
      <c r="G20" s="57" t="s">
        <v>121</v>
      </c>
      <c r="H20" s="57"/>
      <c r="I20" s="113">
        <v>3.06</v>
      </c>
      <c r="K20" s="74" t="s">
        <v>122</v>
      </c>
      <c r="L20" s="72"/>
      <c r="M20" s="72"/>
      <c r="N20" s="72"/>
      <c r="O20" s="72"/>
      <c r="P20" s="72"/>
      <c r="Q20" s="72"/>
      <c r="R20" s="72"/>
      <c r="S20" s="77">
        <f>SUMPRODUCT(P19,S19)</f>
        <v>0</v>
      </c>
    </row>
    <row r="21" spans="1:19" x14ac:dyDescent="0.25">
      <c r="A21" s="114" t="s">
        <v>354</v>
      </c>
      <c r="B21" s="94"/>
      <c r="C21" s="94"/>
      <c r="D21" s="2" t="s">
        <v>353</v>
      </c>
      <c r="E21" s="2"/>
      <c r="F21" s="46">
        <v>1</v>
      </c>
      <c r="G21" s="2" t="s">
        <v>350</v>
      </c>
      <c r="H21" s="2"/>
      <c r="I21" s="79">
        <v>14.17</v>
      </c>
      <c r="K21" t="s">
        <v>379</v>
      </c>
    </row>
    <row r="22" spans="1:19" x14ac:dyDescent="0.25">
      <c r="A22" s="25" t="s">
        <v>348</v>
      </c>
      <c r="B22" s="57"/>
      <c r="C22" s="57"/>
      <c r="D22" s="75" t="s">
        <v>351</v>
      </c>
      <c r="E22" s="57"/>
      <c r="F22" s="58">
        <v>4</v>
      </c>
      <c r="G22" s="57" t="s">
        <v>341</v>
      </c>
      <c r="H22" s="57"/>
      <c r="I22" s="113">
        <v>5.63</v>
      </c>
    </row>
    <row r="23" spans="1:19" x14ac:dyDescent="0.25">
      <c r="A23" s="73" t="s">
        <v>349</v>
      </c>
      <c r="B23" s="2"/>
      <c r="C23" s="2"/>
      <c r="D23" s="2" t="s">
        <v>352</v>
      </c>
      <c r="E23" s="2"/>
      <c r="F23" s="46">
        <v>4</v>
      </c>
      <c r="G23" s="2" t="s">
        <v>341</v>
      </c>
      <c r="H23" s="2"/>
      <c r="I23" s="79">
        <v>8.36</v>
      </c>
    </row>
    <row r="24" spans="1:19" x14ac:dyDescent="0.25">
      <c r="A24" s="25" t="s">
        <v>239</v>
      </c>
      <c r="B24" s="57"/>
      <c r="C24" s="57"/>
      <c r="D24" s="75"/>
      <c r="E24" s="57"/>
      <c r="F24" s="58">
        <v>4</v>
      </c>
      <c r="G24" s="57"/>
      <c r="H24" s="57"/>
      <c r="I24" s="113"/>
    </row>
    <row r="25" spans="1:19" x14ac:dyDescent="0.25">
      <c r="A25" s="73" t="s">
        <v>238</v>
      </c>
      <c r="B25" s="2"/>
      <c r="C25" s="2"/>
      <c r="D25" s="2"/>
      <c r="E25" s="2"/>
      <c r="F25" s="46">
        <v>4</v>
      </c>
      <c r="G25" s="2"/>
      <c r="H25" s="2"/>
      <c r="I25" s="79"/>
    </row>
    <row r="26" spans="1:19" x14ac:dyDescent="0.25">
      <c r="A26" s="25" t="s">
        <v>355</v>
      </c>
      <c r="B26" s="57"/>
      <c r="C26" s="57"/>
      <c r="D26" s="75"/>
      <c r="E26" s="57"/>
      <c r="F26" s="58">
        <v>1</v>
      </c>
      <c r="G26" s="57"/>
      <c r="H26" s="57"/>
      <c r="I26" s="113"/>
    </row>
    <row r="27" spans="1:19" x14ac:dyDescent="0.25">
      <c r="A27" s="73" t="s">
        <v>236</v>
      </c>
      <c r="B27" s="2"/>
      <c r="C27" s="2"/>
      <c r="D27" s="2"/>
      <c r="E27" s="2"/>
      <c r="F27" s="46">
        <v>4</v>
      </c>
      <c r="G27" s="2"/>
      <c r="H27" s="2"/>
      <c r="I27" s="79"/>
    </row>
    <row r="28" spans="1:19" x14ac:dyDescent="0.25">
      <c r="A28" s="25" t="s">
        <v>237</v>
      </c>
      <c r="B28" s="57"/>
      <c r="C28" s="57"/>
      <c r="D28" s="75"/>
      <c r="E28" s="57"/>
      <c r="F28" s="58">
        <v>4</v>
      </c>
      <c r="G28" s="57"/>
      <c r="H28" s="57"/>
      <c r="I28" s="113"/>
    </row>
    <row r="29" spans="1:19" x14ac:dyDescent="0.25">
      <c r="A29" s="73" t="s">
        <v>356</v>
      </c>
      <c r="B29" s="2"/>
      <c r="C29" s="2"/>
      <c r="D29" s="2" t="s">
        <v>358</v>
      </c>
      <c r="E29" s="2"/>
      <c r="F29" s="46">
        <v>1</v>
      </c>
      <c r="G29" s="2" t="s">
        <v>357</v>
      </c>
      <c r="H29" s="2"/>
      <c r="I29" s="79">
        <v>1.68</v>
      </c>
    </row>
    <row r="30" spans="1:19" x14ac:dyDescent="0.25">
      <c r="A30" s="74" t="s">
        <v>122</v>
      </c>
      <c r="B30" s="72"/>
      <c r="C30" s="72"/>
      <c r="D30" s="72"/>
      <c r="E30" s="72"/>
      <c r="F30" s="72"/>
      <c r="G30" s="72"/>
      <c r="H30" s="72"/>
      <c r="I30" s="77">
        <f>SUMPRODUCT(F19:F29,I19:I29)</f>
        <v>85.59</v>
      </c>
    </row>
    <row r="33" spans="1:39" x14ac:dyDescent="0.25">
      <c r="A33" s="24" t="s">
        <v>128</v>
      </c>
      <c r="B33" s="22"/>
      <c r="C33" s="22"/>
      <c r="D33" s="22"/>
      <c r="E33" s="22"/>
      <c r="F33" s="22"/>
      <c r="G33" s="22"/>
      <c r="H33" s="22"/>
      <c r="I33" s="23"/>
    </row>
    <row r="34" spans="1:39" x14ac:dyDescent="0.25">
      <c r="A34" s="25"/>
      <c r="B34" s="1"/>
      <c r="C34" s="1"/>
      <c r="D34" s="1" t="s">
        <v>123</v>
      </c>
      <c r="E34" s="1"/>
      <c r="F34" s="1" t="s">
        <v>127</v>
      </c>
      <c r="G34" s="17" t="s">
        <v>362</v>
      </c>
      <c r="H34" s="17"/>
      <c r="I34" s="19" t="s">
        <v>119</v>
      </c>
    </row>
    <row r="35" spans="1:39" x14ac:dyDescent="0.25">
      <c r="A35" s="73" t="s">
        <v>128</v>
      </c>
      <c r="B35" s="2"/>
      <c r="C35" s="2"/>
      <c r="D35" s="2" t="s">
        <v>130</v>
      </c>
      <c r="E35" s="2"/>
      <c r="F35" s="46">
        <v>4</v>
      </c>
      <c r="G35" s="2" t="s">
        <v>129</v>
      </c>
      <c r="H35" s="2"/>
      <c r="I35" s="79">
        <v>325.93</v>
      </c>
    </row>
    <row r="36" spans="1:39" x14ac:dyDescent="0.25">
      <c r="A36" s="74" t="s">
        <v>122</v>
      </c>
      <c r="B36" s="72"/>
      <c r="C36" s="72"/>
      <c r="D36" s="72"/>
      <c r="E36" s="72"/>
      <c r="F36" s="72"/>
      <c r="G36" s="72"/>
      <c r="H36" s="72"/>
      <c r="I36" s="78">
        <f>SUMPRODUCT(F35:F35,I35:I35)</f>
        <v>1303.72</v>
      </c>
    </row>
    <row r="39" spans="1:39" x14ac:dyDescent="0.25">
      <c r="A39" s="14" t="s">
        <v>380</v>
      </c>
      <c r="B39" s="15"/>
      <c r="C39" s="15"/>
      <c r="D39" s="15"/>
      <c r="E39" s="15"/>
      <c r="F39" s="15"/>
      <c r="G39" s="15"/>
      <c r="H39" s="15"/>
      <c r="I39" s="16"/>
    </row>
    <row r="40" spans="1:39" x14ac:dyDescent="0.25">
      <c r="A40" s="11"/>
      <c r="B40" s="3"/>
      <c r="C40" s="63"/>
      <c r="D40" s="63" t="s">
        <v>383</v>
      </c>
      <c r="E40" s="63"/>
      <c r="F40" s="63" t="s">
        <v>127</v>
      </c>
      <c r="G40" s="63" t="s">
        <v>120</v>
      </c>
      <c r="H40" s="63"/>
      <c r="I40" s="69" t="s">
        <v>119</v>
      </c>
    </row>
    <row r="41" spans="1:39" x14ac:dyDescent="0.25">
      <c r="A41" s="12" t="s">
        <v>131</v>
      </c>
      <c r="B41" s="5"/>
      <c r="C41" s="5"/>
      <c r="D41" s="5" t="s">
        <v>384</v>
      </c>
      <c r="E41" s="55"/>
      <c r="F41" s="38">
        <v>1</v>
      </c>
      <c r="G41" s="65"/>
      <c r="H41" s="55"/>
      <c r="I41" s="70" t="s">
        <v>115</v>
      </c>
    </row>
    <row r="42" spans="1:39" x14ac:dyDescent="0.25">
      <c r="A42" s="11" t="s">
        <v>381</v>
      </c>
      <c r="B42" s="3"/>
      <c r="C42" s="3"/>
      <c r="D42" s="3" t="s">
        <v>384</v>
      </c>
      <c r="E42" s="3"/>
      <c r="F42" s="36">
        <v>1</v>
      </c>
      <c r="G42" s="63" t="s">
        <v>385</v>
      </c>
      <c r="H42" s="3"/>
      <c r="I42" s="71" t="s">
        <v>115</v>
      </c>
    </row>
    <row r="43" spans="1:39" x14ac:dyDescent="0.25">
      <c r="A43" s="12" t="s">
        <v>382</v>
      </c>
      <c r="B43" s="5"/>
      <c r="C43" s="5"/>
      <c r="D43" s="5" t="s">
        <v>384</v>
      </c>
      <c r="E43" s="5"/>
      <c r="F43" s="38">
        <v>1</v>
      </c>
      <c r="G43" s="65" t="s">
        <v>385</v>
      </c>
      <c r="H43" s="5"/>
      <c r="I43" s="70" t="s">
        <v>115</v>
      </c>
    </row>
    <row r="44" spans="1:39" x14ac:dyDescent="0.25">
      <c r="A44" s="68" t="s">
        <v>122</v>
      </c>
      <c r="B44" s="67"/>
      <c r="C44" s="67"/>
      <c r="D44" s="67"/>
      <c r="E44" s="67"/>
      <c r="F44" s="67"/>
      <c r="G44" s="67"/>
      <c r="H44" s="67"/>
      <c r="I44" s="76">
        <f>SUMPRODUCT(F41:F43,I41:I43)</f>
        <v>0</v>
      </c>
    </row>
    <row r="47" spans="1:39" x14ac:dyDescent="0.25">
      <c r="A47" s="14" t="s">
        <v>386</v>
      </c>
      <c r="B47" s="15"/>
      <c r="C47" s="15"/>
      <c r="D47" s="15"/>
      <c r="E47" s="15"/>
      <c r="F47" s="15"/>
      <c r="G47" s="15"/>
      <c r="H47" s="15"/>
      <c r="I47" s="16"/>
      <c r="K47" s="14" t="s">
        <v>388</v>
      </c>
      <c r="L47" s="15"/>
      <c r="M47" s="15"/>
      <c r="N47" s="15"/>
      <c r="O47" s="15"/>
      <c r="P47" s="15"/>
      <c r="Q47" s="15"/>
      <c r="R47" s="15"/>
      <c r="S47" s="16"/>
      <c r="U47" s="14" t="s">
        <v>390</v>
      </c>
      <c r="V47" s="15"/>
      <c r="W47" s="15"/>
      <c r="X47" s="15"/>
      <c r="Y47" s="15"/>
      <c r="Z47" s="15"/>
      <c r="AA47" s="15"/>
      <c r="AB47" s="15"/>
      <c r="AC47" s="16"/>
      <c r="AE47" s="14" t="s">
        <v>389</v>
      </c>
      <c r="AF47" s="15"/>
      <c r="AG47" s="15"/>
      <c r="AH47" s="15"/>
      <c r="AI47" s="15"/>
      <c r="AJ47" s="15"/>
      <c r="AK47" s="15"/>
      <c r="AL47" s="15"/>
      <c r="AM47" s="16"/>
    </row>
    <row r="48" spans="1:39" x14ac:dyDescent="0.25">
      <c r="A48" s="11"/>
      <c r="B48" s="3"/>
      <c r="C48" s="63"/>
      <c r="D48" s="63"/>
      <c r="E48" s="63"/>
      <c r="F48" s="63" t="s">
        <v>133</v>
      </c>
      <c r="G48" s="63"/>
      <c r="H48" s="63"/>
      <c r="I48" s="69" t="s">
        <v>132</v>
      </c>
      <c r="K48" s="11"/>
      <c r="L48" s="3"/>
      <c r="M48" s="63"/>
      <c r="N48" s="63"/>
      <c r="O48" s="63"/>
      <c r="P48" s="63" t="s">
        <v>133</v>
      </c>
      <c r="Q48" s="63"/>
      <c r="R48" s="63"/>
      <c r="S48" s="69" t="s">
        <v>132</v>
      </c>
      <c r="U48" s="11"/>
      <c r="V48" s="3"/>
      <c r="W48" s="63"/>
      <c r="X48" s="63"/>
      <c r="Y48" s="63"/>
      <c r="Z48" s="63" t="s">
        <v>133</v>
      </c>
      <c r="AA48" s="63"/>
      <c r="AB48" s="63"/>
      <c r="AC48" s="69" t="s">
        <v>132</v>
      </c>
      <c r="AE48" s="11"/>
      <c r="AF48" s="3"/>
      <c r="AG48" s="63"/>
      <c r="AH48" s="63"/>
      <c r="AI48" s="63"/>
      <c r="AJ48" s="63" t="s">
        <v>133</v>
      </c>
      <c r="AK48" s="63"/>
      <c r="AL48" s="63"/>
      <c r="AM48" s="69" t="s">
        <v>132</v>
      </c>
    </row>
    <row r="49" spans="1:39" x14ac:dyDescent="0.25">
      <c r="A49" s="13"/>
      <c r="B49" s="6"/>
      <c r="C49" s="6"/>
      <c r="D49" s="6"/>
      <c r="E49" s="6"/>
      <c r="F49" s="120">
        <f>SUM(F11:F43)</f>
        <v>42</v>
      </c>
      <c r="G49" s="6"/>
      <c r="H49" s="6"/>
      <c r="I49" s="80">
        <f>(I14+I30+I36+I44)</f>
        <v>1396.24</v>
      </c>
      <c r="K49" s="13"/>
      <c r="L49" s="6"/>
      <c r="M49" s="6"/>
      <c r="N49" s="6"/>
      <c r="O49" s="6"/>
      <c r="P49" s="120">
        <f>SUM(P11:P41)</f>
        <v>4</v>
      </c>
      <c r="Q49" s="6"/>
      <c r="R49" s="6"/>
      <c r="S49" s="80">
        <f>(S15+S20)</f>
        <v>4.0999999999999996</v>
      </c>
      <c r="U49" s="13"/>
      <c r="V49" s="6"/>
      <c r="W49" s="6"/>
      <c r="X49" s="6"/>
      <c r="Y49" s="6"/>
      <c r="Z49" s="120">
        <f>SUM(Z11:Z41)</f>
        <v>3</v>
      </c>
      <c r="AA49" s="6"/>
      <c r="AB49" s="6"/>
      <c r="AC49" s="80">
        <f>(AC14)</f>
        <v>7.01</v>
      </c>
      <c r="AE49" s="13"/>
      <c r="AF49" s="6"/>
      <c r="AG49" s="6"/>
      <c r="AH49" s="6"/>
      <c r="AI49" s="6"/>
      <c r="AJ49" s="120">
        <f>SUM(AJ11:AJ41)</f>
        <v>4</v>
      </c>
      <c r="AK49" s="6"/>
      <c r="AL49" s="6"/>
      <c r="AM49" s="80">
        <f>(AM14)</f>
        <v>13</v>
      </c>
    </row>
    <row r="52" spans="1:39" x14ac:dyDescent="0.25">
      <c r="A52" s="126" t="s">
        <v>391</v>
      </c>
      <c r="B52" s="127"/>
      <c r="C52" s="127"/>
      <c r="D52" s="127"/>
      <c r="E52" s="127"/>
      <c r="F52" s="127"/>
      <c r="G52" s="127"/>
      <c r="H52" s="127"/>
      <c r="I52" s="128"/>
      <c r="K52" s="95"/>
    </row>
    <row r="53" spans="1:39" x14ac:dyDescent="0.25">
      <c r="A53" s="123"/>
      <c r="B53" s="96"/>
      <c r="C53" s="124"/>
      <c r="D53" s="124"/>
      <c r="E53" s="124"/>
      <c r="F53" s="124" t="s">
        <v>133</v>
      </c>
      <c r="G53" s="124"/>
      <c r="H53" s="124"/>
      <c r="I53" s="125" t="s">
        <v>119</v>
      </c>
    </row>
    <row r="54" spans="1:39" x14ac:dyDescent="0.25">
      <c r="A54" s="121" t="s">
        <v>392</v>
      </c>
      <c r="B54" s="122"/>
      <c r="C54" s="122"/>
      <c r="D54" s="122"/>
      <c r="E54" s="122"/>
      <c r="F54" s="129">
        <v>1</v>
      </c>
      <c r="G54" s="122"/>
      <c r="H54" s="122"/>
      <c r="I54" s="130">
        <f>(I49+S49)</f>
        <v>1400.34</v>
      </c>
      <c r="K54" s="136"/>
    </row>
    <row r="55" spans="1:39" x14ac:dyDescent="0.25">
      <c r="A55" s="123" t="s">
        <v>393</v>
      </c>
      <c r="B55" s="124"/>
      <c r="C55" s="124"/>
      <c r="D55" s="124"/>
      <c r="E55" s="124"/>
      <c r="F55" s="133">
        <v>1</v>
      </c>
      <c r="G55" s="124"/>
      <c r="H55" s="124"/>
      <c r="I55" s="134">
        <f>(I49+AC49)</f>
        <v>1403.25</v>
      </c>
      <c r="K55" s="136"/>
    </row>
    <row r="56" spans="1:39" x14ac:dyDescent="0.25">
      <c r="A56" s="121" t="s">
        <v>394</v>
      </c>
      <c r="B56" s="122"/>
      <c r="C56" s="122"/>
      <c r="D56" s="122"/>
      <c r="E56" s="122"/>
      <c r="F56" s="129">
        <v>2</v>
      </c>
      <c r="G56" s="122"/>
      <c r="H56" s="122"/>
      <c r="I56" s="130">
        <f>(I49+AM49)</f>
        <v>1409.24</v>
      </c>
    </row>
    <row r="57" spans="1:39" x14ac:dyDescent="0.25">
      <c r="A57" s="131" t="s">
        <v>122</v>
      </c>
      <c r="B57" s="132"/>
      <c r="C57" s="132"/>
      <c r="D57" s="132"/>
      <c r="E57" s="132"/>
      <c r="F57" s="132"/>
      <c r="G57" s="132"/>
      <c r="H57" s="132"/>
      <c r="I57" s="135">
        <f>SUMPRODUCT(F54:F56,I54:I56)</f>
        <v>5622.07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Solar panel data</vt:lpstr>
      <vt:lpstr>Solar cell data</vt:lpstr>
      <vt:lpstr>Circuit component data</vt:lpstr>
      <vt:lpstr>Circuit details</vt:lpstr>
      <vt:lpstr>Connection data</vt:lpstr>
      <vt:lpstr>Bill of materials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Stephen</cp:lastModifiedBy>
  <dcterms:created xsi:type="dcterms:W3CDTF">2019-07-04T17:36:32Z</dcterms:created>
  <dcterms:modified xsi:type="dcterms:W3CDTF">2019-08-17T00:44:38Z</dcterms:modified>
</cp:coreProperties>
</file>