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en\Desktop\Building solar panels\"/>
    </mc:Choice>
  </mc:AlternateContent>
  <bookViews>
    <workbookView xWindow="0" yWindow="0" windowWidth="28770" windowHeight="13650" firstSheet="2" activeTab="2"/>
  </bookViews>
  <sheets>
    <sheet name="Solar panel data" sheetId="2" r:id="rId1"/>
    <sheet name="Solar cell data" sheetId="1" r:id="rId2"/>
    <sheet name="Sensor data" sheetId="6" r:id="rId3"/>
    <sheet name="Circuit data" sheetId="5" r:id="rId4"/>
    <sheet name="Connection data" sheetId="3" r:id="rId5"/>
    <sheet name="Bill of materials" sheetId="4" r:id="rId6"/>
    <sheet name="Handling and storag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4" l="1"/>
  <c r="I31" i="2"/>
  <c r="H31" i="2"/>
  <c r="G31" i="2"/>
  <c r="F31" i="2"/>
  <c r="I29" i="2"/>
  <c r="H29" i="2"/>
  <c r="G29" i="2"/>
  <c r="F29" i="2"/>
  <c r="I30" i="2"/>
  <c r="I34" i="2" s="1"/>
  <c r="H30" i="2"/>
  <c r="H34" i="2" s="1"/>
  <c r="G30" i="2"/>
  <c r="G34" i="2" s="1"/>
  <c r="F30" i="2"/>
  <c r="F34" i="2" s="1"/>
  <c r="I28" i="2"/>
  <c r="H28" i="2"/>
  <c r="G28" i="2"/>
  <c r="F28" i="2"/>
  <c r="F22" i="2"/>
  <c r="F23" i="2"/>
  <c r="I36" i="4" l="1"/>
  <c r="F36" i="4"/>
  <c r="I31" i="4"/>
  <c r="I12" i="4"/>
  <c r="I19" i="4"/>
  <c r="I33" i="2" l="1"/>
  <c r="H33" i="2"/>
  <c r="G33" i="2"/>
  <c r="F33" i="2"/>
  <c r="I32" i="2"/>
  <c r="H32" i="2"/>
  <c r="G32" i="2"/>
  <c r="F32" i="2"/>
</calcChain>
</file>

<file path=xl/sharedStrings.xml><?xml version="1.0" encoding="utf-8"?>
<sst xmlns="http://schemas.openxmlformats.org/spreadsheetml/2006/main" count="317" uniqueCount="214">
  <si>
    <t>Cell data</t>
  </si>
  <si>
    <t>General data</t>
  </si>
  <si>
    <t>PCB data</t>
  </si>
  <si>
    <t>Base material</t>
  </si>
  <si>
    <t>AR-coating</t>
  </si>
  <si>
    <t>SCA dimensions</t>
  </si>
  <si>
    <t>Cell area</t>
  </si>
  <si>
    <t>SCA thickness</t>
  </si>
  <si>
    <t>Coverglass type</t>
  </si>
  <si>
    <t>Coverglass thickness</t>
  </si>
  <si>
    <t>Interconnectors (2x front side/ 1x diode)</t>
  </si>
  <si>
    <t>Interconnector thickness</t>
  </si>
  <si>
    <t>Bypass protection</t>
  </si>
  <si>
    <t>GaInP/GaAs/Ge on Ge substrate</t>
  </si>
  <si>
    <t>TiOx/Al2O3</t>
  </si>
  <si>
    <t>40.15 x 80.15 mm ± 0.1 mm</t>
  </si>
  <si>
    <t>CMX 100 AR</t>
  </si>
  <si>
    <t>Kovar, silver coated</t>
  </si>
  <si>
    <t>6.5 x 7.53 mm</t>
  </si>
  <si>
    <t>25 µm</t>
  </si>
  <si>
    <t>External Si diode</t>
  </si>
  <si>
    <t>Dimensions (interconnector)</t>
  </si>
  <si>
    <t>Electrical Data (SCA)</t>
  </si>
  <si>
    <r>
      <t>Average Open Circuit V</t>
    </r>
    <r>
      <rPr>
        <sz val="8"/>
        <color theme="1"/>
        <rFont val="Calibri"/>
        <family val="2"/>
        <scheme val="minor"/>
      </rPr>
      <t>oc</t>
    </r>
  </si>
  <si>
    <r>
      <t>Average Short Circuit I</t>
    </r>
    <r>
      <rPr>
        <sz val="8"/>
        <color theme="1"/>
        <rFont val="Calibri"/>
        <family val="2"/>
        <scheme val="minor"/>
      </rPr>
      <t>sc</t>
    </r>
  </si>
  <si>
    <r>
      <t>Voltage at max. Power V</t>
    </r>
    <r>
      <rPr>
        <sz val="8"/>
        <color theme="1"/>
        <rFont val="Calibri"/>
        <family val="2"/>
        <scheme val="minor"/>
      </rPr>
      <t>mp</t>
    </r>
  </si>
  <si>
    <r>
      <t>Current at max. Power I</t>
    </r>
    <r>
      <rPr>
        <sz val="8"/>
        <color theme="1"/>
        <rFont val="Calibri"/>
        <family val="2"/>
        <scheme val="minor"/>
      </rPr>
      <t>mp</t>
    </r>
  </si>
  <si>
    <r>
      <t>Average Efficiency ŋ</t>
    </r>
    <r>
      <rPr>
        <sz val="8"/>
        <color theme="1"/>
        <rFont val="Calibri"/>
        <family val="2"/>
        <scheme val="minor"/>
      </rPr>
      <t>bare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(1367 W/m2 )</t>
    </r>
  </si>
  <si>
    <r>
      <t>Average Efficiency ŋ</t>
    </r>
    <r>
      <rPr>
        <sz val="8"/>
        <color theme="1"/>
        <rFont val="Calibri"/>
        <family val="2"/>
        <scheme val="minor"/>
      </rPr>
      <t>bare (1353 W/m2 )</t>
    </r>
  </si>
  <si>
    <t>[mV]</t>
  </si>
  <si>
    <t>[mA]</t>
  </si>
  <si>
    <t>[%]</t>
  </si>
  <si>
    <t>BOL</t>
  </si>
  <si>
    <t>Standard: CASOLBA 2005 (05-20MV1, etc); Spectrum: AMO WRC = 1367 W/m2 ; T = 28 °C</t>
  </si>
  <si>
    <t>@fluence 1MeV [e/cm²]</t>
  </si>
  <si>
    <t>Acceptance Values (SCA)</t>
  </si>
  <si>
    <r>
      <t>Voltage V</t>
    </r>
    <r>
      <rPr>
        <sz val="8"/>
        <color theme="1"/>
        <rFont val="Calibri"/>
        <family val="2"/>
        <scheme val="minor"/>
      </rPr>
      <t>op</t>
    </r>
  </si>
  <si>
    <r>
      <t>Min. average current I</t>
    </r>
    <r>
      <rPr>
        <sz val="8"/>
        <color theme="1"/>
        <rFont val="Calibri"/>
        <family val="2"/>
        <scheme val="minor"/>
      </rPr>
      <t>op avg</t>
    </r>
    <r>
      <rPr>
        <sz val="11"/>
        <color theme="1"/>
        <rFont val="Calibri"/>
        <family val="2"/>
        <scheme val="minor"/>
      </rPr>
      <t xml:space="preserve"> @ V</t>
    </r>
    <r>
      <rPr>
        <sz val="8"/>
        <color theme="1"/>
        <rFont val="Calibri"/>
        <family val="2"/>
        <scheme val="minor"/>
      </rPr>
      <t>op</t>
    </r>
  </si>
  <si>
    <r>
      <t>Min. individual current I</t>
    </r>
    <r>
      <rPr>
        <sz val="8"/>
        <color theme="1"/>
        <rFont val="Calibri"/>
        <family val="2"/>
        <scheme val="minor"/>
      </rPr>
      <t>op avg</t>
    </r>
    <r>
      <rPr>
        <sz val="11"/>
        <color theme="1"/>
        <rFont val="Calibri"/>
        <family val="2"/>
        <scheme val="minor"/>
      </rPr>
      <t xml:space="preserve"> @ V</t>
    </r>
    <r>
      <rPr>
        <sz val="8"/>
        <color theme="1"/>
        <rFont val="Calibri"/>
        <family val="2"/>
        <scheme val="minor"/>
      </rPr>
      <t>op</t>
    </r>
  </si>
  <si>
    <t>2350 mV</t>
  </si>
  <si>
    <t>500 mA</t>
  </si>
  <si>
    <t>470 mA</t>
  </si>
  <si>
    <t>Shadow protection</t>
  </si>
  <si>
    <t>External Si protection diode</t>
  </si>
  <si>
    <t>T = 25°C ± 3°C</t>
  </si>
  <si>
    <t>Operation Temperatures</t>
  </si>
  <si>
    <t>-150°C to +250°C</t>
  </si>
  <si>
    <r>
      <t>I</t>
    </r>
    <r>
      <rPr>
        <sz val="8"/>
        <color theme="1"/>
        <rFont val="Calibri"/>
        <family val="2"/>
        <scheme val="minor"/>
      </rPr>
      <t>reverse</t>
    </r>
    <r>
      <rPr>
        <sz val="11"/>
        <color theme="1"/>
        <rFont val="Calibri"/>
        <family val="2"/>
        <scheme val="minor"/>
      </rPr>
      <t xml:space="preserve"> (4V) ≤ 0.1 µA</t>
    </r>
  </si>
  <si>
    <r>
      <t>V</t>
    </r>
    <r>
      <rPr>
        <sz val="8"/>
        <color theme="1"/>
        <rFont val="Calibri"/>
        <family val="2"/>
        <scheme val="minor"/>
      </rPr>
      <t>forward</t>
    </r>
    <r>
      <rPr>
        <sz val="11"/>
        <color theme="1"/>
        <rFont val="Calibri"/>
        <family val="2"/>
        <scheme val="minor"/>
      </rPr>
      <t xml:space="preserve"> (620 mA) ≤ 0.8 V</t>
    </r>
  </si>
  <si>
    <t>Temperature Gradients</t>
  </si>
  <si>
    <t xml:space="preserve">Open Circuit Voltage </t>
  </si>
  <si>
    <t>Short Circuit Current</t>
  </si>
  <si>
    <t>Voltage at max. Power</t>
  </si>
  <si>
    <t>Current at max. Power</t>
  </si>
  <si>
    <r>
      <t>ΔV</t>
    </r>
    <r>
      <rPr>
        <sz val="8"/>
        <color theme="1"/>
        <rFont val="Calibri"/>
        <family val="2"/>
        <scheme val="minor"/>
      </rPr>
      <t>oc</t>
    </r>
    <r>
      <rPr>
        <sz val="11"/>
        <color theme="1"/>
        <rFont val="Calibri"/>
        <family val="2"/>
        <scheme val="minor"/>
      </rPr>
      <t xml:space="preserve"> /ΔT↑</t>
    </r>
  </si>
  <si>
    <r>
      <t>ΔI</t>
    </r>
    <r>
      <rPr>
        <sz val="8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/ΔT↑</t>
    </r>
  </si>
  <si>
    <r>
      <t>ΔV</t>
    </r>
    <r>
      <rPr>
        <sz val="8"/>
        <color theme="1"/>
        <rFont val="Calibri"/>
        <family val="2"/>
        <scheme val="minor"/>
      </rPr>
      <t>mp</t>
    </r>
    <r>
      <rPr>
        <sz val="11"/>
        <color theme="1"/>
        <rFont val="Calibri"/>
        <family val="2"/>
        <scheme val="minor"/>
      </rPr>
      <t xml:space="preserve"> /ΔT↑</t>
    </r>
  </si>
  <si>
    <r>
      <t>ΔI</t>
    </r>
    <r>
      <rPr>
        <sz val="8"/>
        <color theme="1"/>
        <rFont val="Calibri"/>
        <family val="2"/>
        <scheme val="minor"/>
      </rPr>
      <t>mp</t>
    </r>
    <r>
      <rPr>
        <sz val="11"/>
        <color theme="1"/>
        <rFont val="Calibri"/>
        <family val="2"/>
        <scheme val="minor"/>
      </rPr>
      <t xml:space="preserve"> /ΔT↑</t>
    </r>
  </si>
  <si>
    <t>[mV/°C]</t>
  </si>
  <si>
    <t>[mA/°C]</t>
  </si>
  <si>
    <t>Threshold Values</t>
  </si>
  <si>
    <t>Absorptivity</t>
  </si>
  <si>
    <t>Pull Test</t>
  </si>
  <si>
    <t>≤ 0.91 (with CMX 100 AR)</t>
  </si>
  <si>
    <t>&gt; 7 N at 0° (with standard Kovar interconnector)</t>
  </si>
  <si>
    <t>Azur Space solar cells, 3G30A</t>
  </si>
  <si>
    <t>Number of solar cells</t>
  </si>
  <si>
    <t>Dimensions</t>
  </si>
  <si>
    <t>Area</t>
  </si>
  <si>
    <t>Thickness</t>
  </si>
  <si>
    <t>SCA average mass</t>
  </si>
  <si>
    <t>Total solar cell area</t>
  </si>
  <si>
    <t>cm²</t>
  </si>
  <si>
    <t>µm</t>
  </si>
  <si>
    <t>Base material density</t>
  </si>
  <si>
    <t>g</t>
  </si>
  <si>
    <t xml:space="preserve">≤ </t>
  </si>
  <si>
    <t>Mass per panel</t>
  </si>
  <si>
    <t>Electrical Data</t>
  </si>
  <si>
    <t>Design and Mechanical Data</t>
  </si>
  <si>
    <r>
      <t>Max Power P</t>
    </r>
    <r>
      <rPr>
        <sz val="8"/>
        <color theme="1"/>
        <rFont val="Calibri"/>
        <family val="2"/>
        <scheme val="minor"/>
      </rPr>
      <t>mp</t>
    </r>
  </si>
  <si>
    <t>[W]</t>
  </si>
  <si>
    <t>[V]</t>
  </si>
  <si>
    <t>Power Connection</t>
  </si>
  <si>
    <t>Connector</t>
  </si>
  <si>
    <t>Pin connections</t>
  </si>
  <si>
    <t>negative</t>
  </si>
  <si>
    <t>positive</t>
  </si>
  <si>
    <t>Pin 1</t>
  </si>
  <si>
    <t>Pin 2</t>
  </si>
  <si>
    <t>Pin 3</t>
  </si>
  <si>
    <t>Pin 4</t>
  </si>
  <si>
    <t>MOLEX 53398-0471</t>
  </si>
  <si>
    <t>Number of pins</t>
  </si>
  <si>
    <t>Data Connection</t>
  </si>
  <si>
    <t>Remove Before Flight (RBF) Connection</t>
  </si>
  <si>
    <t>MOLEX 53261-0271</t>
  </si>
  <si>
    <t>Pin order does not matter</t>
  </si>
  <si>
    <t>MOLEX 53398-1271</t>
  </si>
  <si>
    <t>215.00 x 86.00 mm</t>
  </si>
  <si>
    <t>mm</t>
  </si>
  <si>
    <t>Volume</t>
  </si>
  <si>
    <r>
      <t>g /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</si>
  <si>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</si>
  <si>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WIKI PLACEHOLDER</t>
  </si>
  <si>
    <t>Pin 6</t>
  </si>
  <si>
    <t>Pin 5</t>
  </si>
  <si>
    <t>Pin 7</t>
  </si>
  <si>
    <t>Pin 8</t>
  </si>
  <si>
    <t>Pin 9</t>
  </si>
  <si>
    <t>Pin 10</t>
  </si>
  <si>
    <t>Pin 11</t>
  </si>
  <si>
    <t>Pin 12</t>
  </si>
  <si>
    <t>x</t>
  </si>
  <si>
    <t>GND</t>
  </si>
  <si>
    <t>AGND</t>
  </si>
  <si>
    <t>Photodiode</t>
  </si>
  <si>
    <t>SPI SCK</t>
  </si>
  <si>
    <t xml:space="preserve">SPI  MISO </t>
  </si>
  <si>
    <t xml:space="preserve"> Is this the correct one, or should it be MOSI?</t>
  </si>
  <si>
    <t>SPI CS2</t>
  </si>
  <si>
    <t>VCC</t>
  </si>
  <si>
    <t>Communication Bypass Connection</t>
  </si>
  <si>
    <t>MOLEX 53261-0471</t>
  </si>
  <si>
    <t>Check these, how are the USB connections setup for the OBC and EPS?</t>
  </si>
  <si>
    <t>Can make several of these, e.g. one for OBC, EPS, something else? And pins are customized.</t>
  </si>
  <si>
    <t>?</t>
  </si>
  <si>
    <t>Antenna Release Connection</t>
  </si>
  <si>
    <t>Connects to the custom board?</t>
  </si>
  <si>
    <t>+5V</t>
  </si>
  <si>
    <t>One is for checking deployment, other is for the burn wires.</t>
  </si>
  <si>
    <t>Connectors</t>
  </si>
  <si>
    <t>Sensors</t>
  </si>
  <si>
    <t>Cost</t>
  </si>
  <si>
    <t>Provider</t>
  </si>
  <si>
    <t>Data interface</t>
  </si>
  <si>
    <t>Power interface</t>
  </si>
  <si>
    <t>Antenna release interface</t>
  </si>
  <si>
    <t>RBF interface (optional)</t>
  </si>
  <si>
    <t>RBF pin (optional)</t>
  </si>
  <si>
    <t>OBC and EPS bypass interface</t>
  </si>
  <si>
    <t>Digikey</t>
  </si>
  <si>
    <t>RBF socket (optional)</t>
  </si>
  <si>
    <t>Total</t>
  </si>
  <si>
    <t>Sensor</t>
  </si>
  <si>
    <t>Temperature</t>
  </si>
  <si>
    <t>Texas instruments</t>
  </si>
  <si>
    <t>LM70-DGK0008A</t>
  </si>
  <si>
    <t>TEMD6200FX01</t>
  </si>
  <si>
    <t>Quantity</t>
  </si>
  <si>
    <t>Solar cells</t>
  </si>
  <si>
    <t>Azur Space</t>
  </si>
  <si>
    <t>3G30A assembly</t>
  </si>
  <si>
    <t>PCB</t>
  </si>
  <si>
    <t>Total cost</t>
  </si>
  <si>
    <t>Total quantity</t>
  </si>
  <si>
    <t>Number of cells per series</t>
  </si>
  <si>
    <t>Number of parallel series</t>
  </si>
  <si>
    <t>[A]</t>
  </si>
  <si>
    <t>CAD</t>
  </si>
  <si>
    <t>2 cells in each series, 2 parallel series, thus 4 cells total</t>
  </si>
  <si>
    <t>Other circuit info, mounting, estimated graphs</t>
  </si>
  <si>
    <t>mg / cm²</t>
  </si>
  <si>
    <t>± 25 µm</t>
  </si>
  <si>
    <t>SPI interface</t>
  </si>
  <si>
    <t>Temperature, photodiode, antenna release?</t>
  </si>
  <si>
    <t>e.g. interfaces, specs, etc.</t>
  </si>
  <si>
    <t>Picking up panels</t>
  </si>
  <si>
    <t>Storage temperatures, conditions</t>
  </si>
  <si>
    <t>Warnings, PPE</t>
  </si>
  <si>
    <t>Procedures</t>
  </si>
  <si>
    <t>Does it need a step-up/DC-DC converter? Guessing it might not if its ONLY connected to the batteries</t>
  </si>
  <si>
    <t>Temperature sensor, TI LM70 (DGK0008A)</t>
  </si>
  <si>
    <t>http://www.ti.com/lit/ds/symlink/lm70.pdf</t>
  </si>
  <si>
    <t>Supply voltage</t>
  </si>
  <si>
    <t>Voltage at any pin</t>
  </si>
  <si>
    <t>Input current at any pin</t>
  </si>
  <si>
    <t>Package input current</t>
  </si>
  <si>
    <t>Storage temperature</t>
  </si>
  <si>
    <t>Operating temperature</t>
  </si>
  <si>
    <t>Resolution</t>
  </si>
  <si>
    <t>Temperature error</t>
  </si>
  <si>
    <t>-0.3V to 6.0V</t>
  </si>
  <si>
    <r>
      <t>-0.3V to V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+ 0.3V</t>
    </r>
  </si>
  <si>
    <t>5mA</t>
  </si>
  <si>
    <t>20mA</t>
  </si>
  <si>
    <t>-65°C to +150°C</t>
  </si>
  <si>
    <t>-55°C to +150°C</t>
  </si>
  <si>
    <t>11 bits, 0.25°C increments</t>
  </si>
  <si>
    <t>-2.0°C to +3.5°C</t>
  </si>
  <si>
    <t>http://www.vishay.com/docs/81812/temd6200.pdf</t>
  </si>
  <si>
    <t>Photodiode, TEMD6200FX01</t>
  </si>
  <si>
    <t>To OBC's Molex 53398-0471 via P1. Can also use USB1 interface.</t>
  </si>
  <si>
    <t>+5V USB</t>
  </si>
  <si>
    <t>USB_DM</t>
  </si>
  <si>
    <t>USB_DP</t>
  </si>
  <si>
    <t>Refer to page 30 of the Endurosat OBC datasheet for the pins</t>
  </si>
  <si>
    <t>https://www.endurosat.com/modules-datasheets/OBC_User_Manual_Rev1.pdf</t>
  </si>
  <si>
    <t>"VR=5V"</t>
  </si>
  <si>
    <t>LM20, others more accurate, etc.</t>
  </si>
  <si>
    <t>Look at the more accurate ones? Would be very useful.</t>
  </si>
  <si>
    <t>Osram SFH-2430 was compared to these and determined better</t>
  </si>
  <si>
    <t>file:///C:/Users/Stephen/Downloads/jspringm_1.pdf</t>
  </si>
  <si>
    <t>Page 34</t>
  </si>
  <si>
    <t>https://datasheets.maximintegrated.com/en/ds/MAX1248-MAX1249.pdf</t>
  </si>
  <si>
    <t>https://www.osram.com/ecat/DIL%20SMT%20Ambient%20Light%20Sensor%20SFH%202430/com/en/class_pim_web_catalog_103489/global/prd_pim_device_2219613/</t>
  </si>
  <si>
    <t>MAX1249</t>
  </si>
  <si>
    <t>Add same coverglass as panels onto the photodiodes to prevent degregation</t>
  </si>
  <si>
    <t>Make a new file for the new setup</t>
  </si>
  <si>
    <t>3x photodiode, LM20 temp, MAX1249, MOLEX to OBC</t>
  </si>
  <si>
    <t>2x MOSFET, 2x burn resistor, 6-pin connector, to OBC</t>
  </si>
  <si>
    <t>(2x mosfet, 1 gnd, 1 V, 2 sensor[possibly extra gnd?])</t>
  </si>
  <si>
    <t>or E_E?</t>
  </si>
  <si>
    <t>MAX1249_MJE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</si>
</sst>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3" borderId="1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2" xfId="0" applyFill="1" applyBorder="1"/>
    <xf numFmtId="0" fontId="0" fillId="4" borderId="7" xfId="0" applyFill="1" applyBorder="1"/>
    <xf numFmtId="0" fontId="0" fillId="5" borderId="7" xfId="0" applyFill="1" applyBorder="1"/>
    <xf numFmtId="0" fontId="0" fillId="5" borderId="8" xfId="0" applyFill="1" applyBorder="1"/>
    <xf numFmtId="0" fontId="2" fillId="5" borderId="6" xfId="0" applyFont="1" applyFill="1" applyBorder="1"/>
    <xf numFmtId="0" fontId="2" fillId="5" borderId="5" xfId="0" applyFont="1" applyFill="1" applyBorder="1"/>
    <xf numFmtId="0" fontId="2" fillId="5" borderId="4" xfId="0" applyFont="1" applyFill="1" applyBorder="1"/>
    <xf numFmtId="11" fontId="0" fillId="2" borderId="0" xfId="0" applyNumberFormat="1" applyFill="1"/>
    <xf numFmtId="0" fontId="0" fillId="2" borderId="1" xfId="0" applyFill="1" applyBorder="1"/>
    <xf numFmtId="11" fontId="0" fillId="2" borderId="3" xfId="0" applyNumberFormat="1" applyFill="1" applyBorder="1"/>
    <xf numFmtId="0" fontId="0" fillId="3" borderId="3" xfId="0" applyFill="1" applyBorder="1"/>
    <xf numFmtId="0" fontId="0" fillId="2" borderId="2" xfId="0" applyFill="1" applyBorder="1"/>
    <xf numFmtId="0" fontId="1" fillId="6" borderId="5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2" borderId="8" xfId="0" applyFill="1" applyBorder="1"/>
    <xf numFmtId="0" fontId="4" fillId="0" borderId="0" xfId="0" applyFont="1"/>
    <xf numFmtId="0" fontId="3" fillId="3" borderId="7" xfId="0" applyFont="1" applyFill="1" applyBorder="1"/>
    <xf numFmtId="0" fontId="0" fillId="2" borderId="1" xfId="0" quotePrefix="1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3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4" borderId="1" xfId="0" quotePrefix="1" applyNumberFormat="1" applyFill="1" applyBorder="1" applyAlignment="1">
      <alignment horizontal="center"/>
    </xf>
    <xf numFmtId="11" fontId="0" fillId="4" borderId="9" xfId="0" applyNumberFormat="1" applyFill="1" applyBorder="1" applyAlignment="1">
      <alignment horizontal="center"/>
    </xf>
    <xf numFmtId="0" fontId="3" fillId="3" borderId="8" xfId="0" applyFont="1" applyFill="1" applyBorder="1"/>
    <xf numFmtId="0" fontId="0" fillId="3" borderId="2" xfId="0" applyFill="1" applyBorder="1"/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quotePrefix="1" applyFill="1" applyAlignment="1">
      <alignment horizontal="center"/>
    </xf>
    <xf numFmtId="11" fontId="0" fillId="2" borderId="9" xfId="0" applyNumberForma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 applyBorder="1"/>
    <xf numFmtId="0" fontId="0" fillId="4" borderId="0" xfId="0" applyFill="1" applyBorder="1" applyAlignment="1">
      <alignment horizontal="left"/>
    </xf>
    <xf numFmtId="0" fontId="0" fillId="5" borderId="0" xfId="0" applyFill="1" applyBorder="1"/>
    <xf numFmtId="0" fontId="0" fillId="5" borderId="0" xfId="0" quotePrefix="1" applyFill="1"/>
    <xf numFmtId="0" fontId="0" fillId="4" borderId="5" xfId="0" applyFill="1" applyBorder="1"/>
    <xf numFmtId="0" fontId="0" fillId="4" borderId="6" xfId="0" applyFill="1" applyBorder="1"/>
    <xf numFmtId="0" fontId="0" fillId="4" borderId="9" xfId="0" applyFill="1" applyBorder="1" applyAlignment="1">
      <alignment horizontal="left"/>
    </xf>
    <xf numFmtId="8" fontId="6" fillId="5" borderId="3" xfId="0" applyNumberFormat="1" applyFont="1" applyFill="1" applyBorder="1" applyAlignment="1">
      <alignment horizontal="left"/>
    </xf>
    <xf numFmtId="8" fontId="6" fillId="4" borderId="3" xfId="0" applyNumberFormat="1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3" borderId="5" xfId="0" applyFill="1" applyBorder="1"/>
    <xf numFmtId="0" fontId="0" fillId="3" borderId="7" xfId="0" applyFont="1" applyFill="1" applyBorder="1"/>
    <xf numFmtId="0" fontId="0" fillId="3" borderId="6" xfId="0" applyFont="1" applyFill="1" applyBorder="1"/>
    <xf numFmtId="0" fontId="6" fillId="2" borderId="0" xfId="0" applyFont="1" applyFill="1"/>
    <xf numFmtId="8" fontId="0" fillId="4" borderId="4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left"/>
    </xf>
    <xf numFmtId="8" fontId="0" fillId="3" borderId="4" xfId="0" applyNumberFormat="1" applyFill="1" applyBorder="1" applyAlignment="1">
      <alignment horizontal="left"/>
    </xf>
    <xf numFmtId="8" fontId="7" fillId="3" borderId="3" xfId="0" applyNumberFormat="1" applyFont="1" applyFill="1" applyBorder="1" applyAlignment="1">
      <alignment horizontal="left"/>
    </xf>
    <xf numFmtId="8" fontId="6" fillId="2" borderId="2" xfId="0" applyNumberFormat="1" applyFont="1" applyFill="1" applyBorder="1" applyAlignment="1">
      <alignment horizontal="left"/>
    </xf>
    <xf numFmtId="8" fontId="0" fillId="5" borderId="2" xfId="0" applyNumberFormat="1" applyFill="1" applyBorder="1" applyAlignment="1">
      <alignment horizontal="left"/>
    </xf>
    <xf numFmtId="0" fontId="0" fillId="3" borderId="8" xfId="0" applyFill="1" applyBorder="1"/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8" fillId="0" borderId="0" xfId="1"/>
    <xf numFmtId="0" fontId="0" fillId="5" borderId="0" xfId="0" applyFill="1" applyAlignment="1"/>
    <xf numFmtId="0" fontId="0" fillId="2" borderId="0" xfId="0" quotePrefix="1" applyFill="1" applyAlignment="1"/>
    <xf numFmtId="0" fontId="0" fillId="3" borderId="0" xfId="0" applyFill="1" applyAlignment="1"/>
    <xf numFmtId="0" fontId="0" fillId="2" borderId="0" xfId="0" applyFill="1" applyAlignment="1"/>
    <xf numFmtId="0" fontId="0" fillId="2" borderId="0" xfId="0" applyFill="1" applyBorder="1" applyAlignment="1"/>
    <xf numFmtId="0" fontId="0" fillId="3" borderId="0" xfId="0" quotePrefix="1" applyFill="1" applyAlignment="1"/>
    <xf numFmtId="0" fontId="0" fillId="3" borderId="1" xfId="0" quotePrefix="1" applyFill="1" applyBorder="1" applyAlignment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2</xdr:row>
      <xdr:rowOff>0</xdr:rowOff>
    </xdr:from>
    <xdr:to>
      <xdr:col>15</xdr:col>
      <xdr:colOff>171450</xdr:colOff>
      <xdr:row>10</xdr:row>
      <xdr:rowOff>9525</xdr:rowOff>
    </xdr:to>
    <xdr:pic>
      <xdr:nvPicPr>
        <xdr:cNvPr id="2" name="Picture 1" descr="0533980471 Molex | WM7608CT-ND DigiKey Electronic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381000"/>
          <a:ext cx="153352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12</xdr:col>
      <xdr:colOff>467639</xdr:colOff>
      <xdr:row>10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"/>
          <a:ext cx="2296439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</xdr:colOff>
      <xdr:row>19</xdr:row>
      <xdr:rowOff>190499</xdr:rowOff>
    </xdr:from>
    <xdr:to>
      <xdr:col>15</xdr:col>
      <xdr:colOff>345051</xdr:colOff>
      <xdr:row>28</xdr:row>
      <xdr:rowOff>104774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809999"/>
          <a:ext cx="3993126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336223</xdr:colOff>
      <xdr:row>19</xdr:row>
      <xdr:rowOff>171449</xdr:rowOff>
    </xdr:from>
    <xdr:to>
      <xdr:col>18</xdr:col>
      <xdr:colOff>304800</xdr:colOff>
      <xdr:row>29</xdr:row>
      <xdr:rowOff>66674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223" y="3790949"/>
          <a:ext cx="1797377" cy="180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Downloads/jspringm_1.pdf" TargetMode="External"/><Relationship Id="rId2" Type="http://schemas.openxmlformats.org/officeDocument/2006/relationships/hyperlink" Target="http://www.vishay.com/docs/81812/temd6200.pdf" TargetMode="External"/><Relationship Id="rId1" Type="http://schemas.openxmlformats.org/officeDocument/2006/relationships/hyperlink" Target="http://www.ti.com/lit/ds/symlink/lm70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osram.com/ecat/DIL%20SMT%20Ambient%20Light%20Sensor%20SFH%202430/com/en/class_pim_web_catalog_103489/global/prd_pim_device_2219613/" TargetMode="External"/><Relationship Id="rId4" Type="http://schemas.openxmlformats.org/officeDocument/2006/relationships/hyperlink" Target="https://datasheets.maximintegrated.com/en/ds/MAX1248-MAX1249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ndurosat.com/modules-datasheets/OBC_User_Manual_Rev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 x14ac:dyDescent="0.25"/>
  <sheetData>
    <row r="1" spans="1:9" x14ac:dyDescent="0.25">
      <c r="A1" t="s">
        <v>161</v>
      </c>
    </row>
    <row r="6" spans="1:9" x14ac:dyDescent="0.25">
      <c r="A6" t="s">
        <v>1</v>
      </c>
    </row>
    <row r="7" spans="1:9" x14ac:dyDescent="0.25">
      <c r="A7" t="s">
        <v>0</v>
      </c>
    </row>
    <row r="8" spans="1:9" x14ac:dyDescent="0.25">
      <c r="A8" t="s">
        <v>2</v>
      </c>
    </row>
    <row r="12" spans="1:9" x14ac:dyDescent="0.25">
      <c r="A12" s="14" t="s">
        <v>79</v>
      </c>
      <c r="B12" s="15"/>
      <c r="C12" s="15"/>
      <c r="D12" s="15"/>
      <c r="E12" s="15"/>
      <c r="F12" s="15"/>
      <c r="G12" s="15"/>
      <c r="H12" s="15"/>
      <c r="I12" s="16"/>
    </row>
    <row r="13" spans="1:9" x14ac:dyDescent="0.25">
      <c r="A13" s="11" t="s">
        <v>3</v>
      </c>
      <c r="B13" s="3"/>
      <c r="C13" s="3"/>
      <c r="D13" s="3"/>
      <c r="E13" s="3"/>
      <c r="F13" s="3"/>
      <c r="G13" s="3"/>
      <c r="H13" s="3"/>
      <c r="I13" s="8"/>
    </row>
    <row r="14" spans="1:9" ht="17.25" x14ac:dyDescent="0.25">
      <c r="A14" s="5" t="s">
        <v>74</v>
      </c>
      <c r="B14" s="5"/>
      <c r="C14" s="5"/>
      <c r="D14" s="5"/>
      <c r="E14" s="5"/>
      <c r="F14" s="55">
        <v>1.85</v>
      </c>
      <c r="G14" s="5" t="s">
        <v>102</v>
      </c>
      <c r="H14" s="5" t="s">
        <v>104</v>
      </c>
      <c r="I14" s="9"/>
    </row>
    <row r="15" spans="1:9" x14ac:dyDescent="0.25">
      <c r="A15" s="11" t="s">
        <v>67</v>
      </c>
      <c r="B15" s="3"/>
      <c r="C15" s="3"/>
      <c r="D15" s="3"/>
      <c r="E15" s="3"/>
      <c r="F15" s="56" t="s">
        <v>99</v>
      </c>
      <c r="G15" s="3"/>
      <c r="H15" s="3"/>
      <c r="I15" s="8"/>
    </row>
    <row r="16" spans="1:9" x14ac:dyDescent="0.25">
      <c r="A16" s="12" t="s">
        <v>68</v>
      </c>
      <c r="B16" s="5"/>
      <c r="C16" s="5"/>
      <c r="D16" s="5"/>
      <c r="E16" s="5"/>
      <c r="F16" s="55">
        <v>184.9</v>
      </c>
      <c r="G16" s="5" t="s">
        <v>72</v>
      </c>
      <c r="H16" s="5"/>
      <c r="I16" s="9"/>
    </row>
    <row r="17" spans="1:9" ht="17.25" x14ac:dyDescent="0.25">
      <c r="A17" s="3" t="s">
        <v>101</v>
      </c>
      <c r="B17" s="3"/>
      <c r="C17" s="3"/>
      <c r="D17" s="3"/>
      <c r="E17" s="3"/>
      <c r="F17" s="56">
        <v>20.338999999999999</v>
      </c>
      <c r="G17" s="3" t="s">
        <v>103</v>
      </c>
      <c r="H17" s="3"/>
      <c r="I17" s="8"/>
    </row>
    <row r="18" spans="1:9" x14ac:dyDescent="0.25">
      <c r="A18" s="12" t="s">
        <v>69</v>
      </c>
      <c r="B18" s="5"/>
      <c r="C18" s="5"/>
      <c r="D18" s="5"/>
      <c r="E18" s="5"/>
      <c r="F18" s="55">
        <v>1.1000000000000001</v>
      </c>
      <c r="G18" s="5" t="s">
        <v>100</v>
      </c>
      <c r="H18" s="5"/>
      <c r="I18" s="9"/>
    </row>
    <row r="19" spans="1:9" x14ac:dyDescent="0.25">
      <c r="A19" s="11" t="s">
        <v>66</v>
      </c>
      <c r="B19" s="3"/>
      <c r="C19" s="3"/>
      <c r="D19" s="3"/>
      <c r="E19" s="3"/>
      <c r="F19" s="56">
        <v>4</v>
      </c>
      <c r="G19" s="3"/>
      <c r="H19" s="3"/>
      <c r="I19" s="8"/>
    </row>
    <row r="20" spans="1:9" x14ac:dyDescent="0.25">
      <c r="A20" s="12" t="s">
        <v>156</v>
      </c>
      <c r="B20" s="5"/>
      <c r="C20" s="5"/>
      <c r="D20" s="5"/>
      <c r="E20" s="5"/>
      <c r="F20" s="55">
        <v>2</v>
      </c>
      <c r="G20" s="5"/>
      <c r="H20" s="5"/>
      <c r="I20" s="9"/>
    </row>
    <row r="21" spans="1:9" x14ac:dyDescent="0.25">
      <c r="A21" s="11" t="s">
        <v>157</v>
      </c>
      <c r="B21" s="3"/>
      <c r="C21" s="3"/>
      <c r="D21" s="3"/>
      <c r="E21" s="3"/>
      <c r="F21" s="56">
        <v>2</v>
      </c>
      <c r="G21" s="3"/>
      <c r="H21" s="3"/>
      <c r="I21" s="8"/>
    </row>
    <row r="22" spans="1:9" x14ac:dyDescent="0.25">
      <c r="A22" s="12" t="s">
        <v>71</v>
      </c>
      <c r="B22" s="5"/>
      <c r="C22" s="5"/>
      <c r="D22" s="5"/>
      <c r="E22" s="5"/>
      <c r="F22" s="55">
        <f>'Solar cell data'!F7 * F19</f>
        <v>120.72</v>
      </c>
      <c r="G22" s="5" t="s">
        <v>72</v>
      </c>
      <c r="H22" s="5"/>
      <c r="I22" s="9"/>
    </row>
    <row r="23" spans="1:9" x14ac:dyDescent="0.25">
      <c r="A23" s="31" t="s">
        <v>77</v>
      </c>
      <c r="B23" s="4"/>
      <c r="C23" s="4"/>
      <c r="D23" s="4"/>
      <c r="E23" s="4"/>
      <c r="F23" s="62">
        <f>('Solar cell data'!F7 * 'Solar cell data'!F8)/1000*F19 + F17*F14</f>
        <v>51.872109999999999</v>
      </c>
      <c r="G23" s="4" t="s">
        <v>75</v>
      </c>
      <c r="H23" s="4"/>
      <c r="I23" s="32"/>
    </row>
    <row r="26" spans="1:9" x14ac:dyDescent="0.25">
      <c r="A26" s="24" t="s">
        <v>78</v>
      </c>
      <c r="B26" s="22"/>
      <c r="C26" s="22"/>
      <c r="D26" s="22"/>
      <c r="E26" s="22"/>
      <c r="F26" s="22"/>
      <c r="G26" s="22"/>
      <c r="H26" s="22"/>
      <c r="I26" s="23"/>
    </row>
    <row r="27" spans="1:9" x14ac:dyDescent="0.25">
      <c r="A27" s="25"/>
      <c r="B27" s="1"/>
      <c r="C27" s="1"/>
      <c r="D27" s="1"/>
      <c r="E27" s="1"/>
      <c r="F27" s="43" t="s">
        <v>32</v>
      </c>
      <c r="G27" s="44">
        <v>250000000000000</v>
      </c>
      <c r="H27" s="44">
        <v>500000000000000</v>
      </c>
      <c r="I27" s="60">
        <v>1000000000000000</v>
      </c>
    </row>
    <row r="28" spans="1:9" x14ac:dyDescent="0.25">
      <c r="A28" s="26" t="s">
        <v>23</v>
      </c>
      <c r="B28" s="2"/>
      <c r="C28" s="2"/>
      <c r="D28" s="2"/>
      <c r="E28" s="2" t="s">
        <v>82</v>
      </c>
      <c r="F28" s="46">
        <f>F20*('Solar cell data'!F20/1000)</f>
        <v>5.38</v>
      </c>
      <c r="G28" s="46">
        <f>F20*'Solar cell data'!G20/1000</f>
        <v>5.2119999999999997</v>
      </c>
      <c r="H28" s="46">
        <f>F20*'Solar cell data'!H20/1000</f>
        <v>5.1079999999999997</v>
      </c>
      <c r="I28" s="47">
        <f>F20*'Solar cell data'!I20/1000</f>
        <v>5.024</v>
      </c>
    </row>
    <row r="29" spans="1:9" x14ac:dyDescent="0.25">
      <c r="A29" s="25" t="s">
        <v>24</v>
      </c>
      <c r="B29" s="1"/>
      <c r="C29" s="1"/>
      <c r="D29" s="1"/>
      <c r="E29" s="1" t="s">
        <v>158</v>
      </c>
      <c r="F29" s="59">
        <f>F21*'Solar cell data'!F21/1000</f>
        <v>1.0392000000000001</v>
      </c>
      <c r="G29" s="59">
        <f>F21*'Solar cell data'!G21/1000</f>
        <v>1.0358000000000001</v>
      </c>
      <c r="H29" s="59">
        <f>F21*'Solar cell data'!H21/1000</f>
        <v>1.0267999999999999</v>
      </c>
      <c r="I29" s="61">
        <f>F21*'Solar cell data'!I21/1000</f>
        <v>1.0025999999999999</v>
      </c>
    </row>
    <row r="30" spans="1:9" x14ac:dyDescent="0.25">
      <c r="A30" s="26" t="s">
        <v>25</v>
      </c>
      <c r="B30" s="2"/>
      <c r="C30" s="2"/>
      <c r="D30" s="2"/>
      <c r="E30" s="2" t="s">
        <v>82</v>
      </c>
      <c r="F30" s="46">
        <f>F20*'Solar cell data'!F22/1000</f>
        <v>4.8179999999999996</v>
      </c>
      <c r="G30" s="46">
        <f>F20*'Solar cell data'!G22/1000</f>
        <v>4.6859999999999999</v>
      </c>
      <c r="H30" s="46">
        <f>F20*'Solar cell data'!H22/1000</f>
        <v>4.5759999999999996</v>
      </c>
      <c r="I30" s="47">
        <f>F20*'Solar cell data'!I22/1000</f>
        <v>4.4880000000000004</v>
      </c>
    </row>
    <row r="31" spans="1:9" x14ac:dyDescent="0.25">
      <c r="A31" s="25" t="s">
        <v>26</v>
      </c>
      <c r="B31" s="1"/>
      <c r="C31" s="1"/>
      <c r="D31" s="1"/>
      <c r="E31" s="1" t="s">
        <v>158</v>
      </c>
      <c r="F31" s="59">
        <f>F21*'Solar cell data'!F23/1000</f>
        <v>1.0058</v>
      </c>
      <c r="G31" s="59">
        <f>F21*'Solar cell data'!G23/1000</f>
        <v>1.0034000000000001</v>
      </c>
      <c r="H31" s="59">
        <f>F21*'Solar cell data'!H23/1000</f>
        <v>0.99820000000000009</v>
      </c>
      <c r="I31" s="61">
        <f>F21*'Solar cell data'!I23/1000</f>
        <v>0.97020000000000006</v>
      </c>
    </row>
    <row r="32" spans="1:9" x14ac:dyDescent="0.25">
      <c r="A32" s="26" t="s">
        <v>27</v>
      </c>
      <c r="B32" s="2"/>
      <c r="C32" s="2"/>
      <c r="D32" s="2"/>
      <c r="E32" s="2" t="s">
        <v>31</v>
      </c>
      <c r="F32" s="46">
        <f>'Solar cell data'!F24</f>
        <v>29.3</v>
      </c>
      <c r="G32" s="46">
        <f>'Solar cell data'!G24</f>
        <v>28.4</v>
      </c>
      <c r="H32" s="46">
        <f>'Solar cell data'!H24</f>
        <v>27.6</v>
      </c>
      <c r="I32" s="47">
        <f>'Solar cell data'!I24</f>
        <v>26.3</v>
      </c>
    </row>
    <row r="33" spans="1:9" x14ac:dyDescent="0.25">
      <c r="A33" s="25" t="s">
        <v>28</v>
      </c>
      <c r="B33" s="57"/>
      <c r="C33" s="57"/>
      <c r="D33" s="57"/>
      <c r="E33" s="57" t="s">
        <v>31</v>
      </c>
      <c r="F33" s="43">
        <f>'Solar cell data'!F25</f>
        <v>29.6</v>
      </c>
      <c r="G33" s="43">
        <f>'Solar cell data'!G25</f>
        <v>28.7</v>
      </c>
      <c r="H33" s="43">
        <f>'Solar cell data'!H25</f>
        <v>27.9</v>
      </c>
      <c r="I33" s="48">
        <f>'Solar cell data'!I25</f>
        <v>26.6</v>
      </c>
    </row>
    <row r="34" spans="1:9" x14ac:dyDescent="0.25">
      <c r="A34" s="83" t="s">
        <v>80</v>
      </c>
      <c r="B34" s="7"/>
      <c r="C34" s="7"/>
      <c r="D34" s="7"/>
      <c r="E34" s="7" t="s">
        <v>81</v>
      </c>
      <c r="F34" s="84">
        <f>F30*F31</f>
        <v>4.8459443999999996</v>
      </c>
      <c r="G34" s="84">
        <f>G30*G31</f>
        <v>4.7019324000000005</v>
      </c>
      <c r="H34" s="84">
        <f>H30*H31</f>
        <v>4.5677631999999999</v>
      </c>
      <c r="I34" s="85">
        <f>I30*I31</f>
        <v>4.3542576000000004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F5" sqref="F5"/>
    </sheetView>
  </sheetViews>
  <sheetFormatPr defaultRowHeight="15" x14ac:dyDescent="0.25"/>
  <sheetData>
    <row r="1" spans="1:9" x14ac:dyDescent="0.25">
      <c r="A1" t="s">
        <v>65</v>
      </c>
    </row>
    <row r="3" spans="1:9" x14ac:dyDescent="0.25">
      <c r="A3" s="14" t="s">
        <v>79</v>
      </c>
      <c r="B3" s="15"/>
      <c r="C3" s="15"/>
      <c r="D3" s="15"/>
      <c r="E3" s="15"/>
      <c r="F3" s="15"/>
      <c r="G3" s="15"/>
      <c r="H3" s="15"/>
      <c r="I3" s="16"/>
    </row>
    <row r="4" spans="1:9" x14ac:dyDescent="0.25">
      <c r="A4" s="11" t="s">
        <v>3</v>
      </c>
      <c r="B4" s="3"/>
      <c r="C4" s="3"/>
      <c r="D4" s="3"/>
      <c r="E4" s="3"/>
      <c r="F4" s="3" t="s">
        <v>13</v>
      </c>
      <c r="G4" s="3"/>
      <c r="H4" s="3"/>
      <c r="I4" s="8"/>
    </row>
    <row r="5" spans="1:9" x14ac:dyDescent="0.25">
      <c r="A5" s="12" t="s">
        <v>4</v>
      </c>
      <c r="B5" s="5"/>
      <c r="C5" s="5"/>
      <c r="D5" s="5"/>
      <c r="E5" s="5"/>
      <c r="F5" s="87" t="s">
        <v>14</v>
      </c>
      <c r="G5" s="5"/>
      <c r="H5" s="5"/>
      <c r="I5" s="9"/>
    </row>
    <row r="6" spans="1:9" x14ac:dyDescent="0.25">
      <c r="A6" s="11" t="s">
        <v>5</v>
      </c>
      <c r="B6" s="3"/>
      <c r="C6" s="3"/>
      <c r="D6" s="3"/>
      <c r="E6" s="3"/>
      <c r="F6" s="3" t="s">
        <v>15</v>
      </c>
      <c r="G6" s="3"/>
      <c r="H6" s="3"/>
      <c r="I6" s="8"/>
    </row>
    <row r="7" spans="1:9" x14ac:dyDescent="0.25">
      <c r="A7" s="12" t="s">
        <v>6</v>
      </c>
      <c r="B7" s="5"/>
      <c r="C7" s="5"/>
      <c r="D7" s="5"/>
      <c r="E7" s="5"/>
      <c r="F7" s="55">
        <v>30.18</v>
      </c>
      <c r="G7" s="5" t="s">
        <v>72</v>
      </c>
      <c r="H7" s="5"/>
      <c r="I7" s="9"/>
    </row>
    <row r="8" spans="1:9" x14ac:dyDescent="0.25">
      <c r="A8" s="11" t="s">
        <v>70</v>
      </c>
      <c r="B8" s="3"/>
      <c r="C8" s="3"/>
      <c r="D8" s="3"/>
      <c r="E8" s="33" t="s">
        <v>76</v>
      </c>
      <c r="F8" s="56">
        <v>118</v>
      </c>
      <c r="G8" s="3" t="s">
        <v>162</v>
      </c>
      <c r="H8" s="3"/>
      <c r="I8" s="8"/>
    </row>
    <row r="9" spans="1:9" x14ac:dyDescent="0.25">
      <c r="A9" s="12" t="s">
        <v>7</v>
      </c>
      <c r="B9" s="5"/>
      <c r="C9" s="5"/>
      <c r="D9" s="5"/>
      <c r="E9" s="5"/>
      <c r="F9" s="55">
        <v>280</v>
      </c>
      <c r="G9" s="5" t="s">
        <v>163</v>
      </c>
      <c r="H9" s="5"/>
      <c r="I9" s="9"/>
    </row>
    <row r="10" spans="1:9" x14ac:dyDescent="0.25">
      <c r="A10" s="11" t="s">
        <v>8</v>
      </c>
      <c r="B10" s="3"/>
      <c r="C10" s="3"/>
      <c r="D10" s="3"/>
      <c r="E10" s="3"/>
      <c r="F10" s="3" t="s">
        <v>16</v>
      </c>
      <c r="G10" s="3"/>
      <c r="H10" s="3"/>
      <c r="I10" s="8"/>
    </row>
    <row r="11" spans="1:9" x14ac:dyDescent="0.25">
      <c r="A11" s="12" t="s">
        <v>9</v>
      </c>
      <c r="B11" s="5"/>
      <c r="C11" s="5"/>
      <c r="D11" s="5"/>
      <c r="E11" s="5"/>
      <c r="F11" s="55">
        <v>100</v>
      </c>
      <c r="G11" s="5" t="s">
        <v>73</v>
      </c>
      <c r="H11" s="5"/>
      <c r="I11" s="9"/>
    </row>
    <row r="12" spans="1:9" x14ac:dyDescent="0.25">
      <c r="A12" s="11" t="s">
        <v>10</v>
      </c>
      <c r="B12" s="3"/>
      <c r="C12" s="3"/>
      <c r="D12" s="3"/>
      <c r="E12" s="3"/>
      <c r="F12" s="3" t="s">
        <v>17</v>
      </c>
      <c r="G12" s="3"/>
      <c r="H12" s="3"/>
      <c r="I12" s="8"/>
    </row>
    <row r="13" spans="1:9" x14ac:dyDescent="0.25">
      <c r="A13" s="12" t="s">
        <v>21</v>
      </c>
      <c r="B13" s="5"/>
      <c r="C13" s="5"/>
      <c r="D13" s="5"/>
      <c r="E13" s="5"/>
      <c r="F13" s="5" t="s">
        <v>18</v>
      </c>
      <c r="G13" s="5"/>
      <c r="H13" s="5"/>
      <c r="I13" s="9"/>
    </row>
    <row r="14" spans="1:9" x14ac:dyDescent="0.25">
      <c r="A14" s="11" t="s">
        <v>11</v>
      </c>
      <c r="B14" s="3"/>
      <c r="C14" s="3"/>
      <c r="D14" s="3"/>
      <c r="E14" s="3"/>
      <c r="F14" s="3" t="s">
        <v>19</v>
      </c>
      <c r="G14" s="3"/>
      <c r="H14" s="3"/>
      <c r="I14" s="8"/>
    </row>
    <row r="15" spans="1:9" x14ac:dyDescent="0.25">
      <c r="A15" s="13" t="s">
        <v>12</v>
      </c>
      <c r="B15" s="6"/>
      <c r="C15" s="6"/>
      <c r="D15" s="6"/>
      <c r="E15" s="6"/>
      <c r="F15" s="6" t="s">
        <v>20</v>
      </c>
      <c r="G15" s="6"/>
      <c r="H15" s="6"/>
      <c r="I15" s="10"/>
    </row>
    <row r="18" spans="1:9" x14ac:dyDescent="0.25">
      <c r="A18" s="24" t="s">
        <v>22</v>
      </c>
      <c r="B18" s="22"/>
      <c r="C18" s="22"/>
      <c r="D18" s="22"/>
      <c r="E18" s="22"/>
      <c r="F18" s="22"/>
      <c r="G18" s="22"/>
      <c r="H18" s="22"/>
      <c r="I18" s="23"/>
    </row>
    <row r="19" spans="1:9" x14ac:dyDescent="0.25">
      <c r="A19" s="25"/>
      <c r="B19" s="1"/>
      <c r="C19" s="1"/>
      <c r="D19" s="1"/>
      <c r="E19" s="1"/>
      <c r="F19" s="43" t="s">
        <v>32</v>
      </c>
      <c r="G19" s="44">
        <v>250000000000000</v>
      </c>
      <c r="H19" s="44">
        <v>500000000000000</v>
      </c>
      <c r="I19" s="45">
        <v>1000000000000000</v>
      </c>
    </row>
    <row r="20" spans="1:9" x14ac:dyDescent="0.25">
      <c r="A20" s="26" t="s">
        <v>23</v>
      </c>
      <c r="B20" s="2"/>
      <c r="C20" s="2"/>
      <c r="D20" s="2"/>
      <c r="E20" s="2" t="s">
        <v>29</v>
      </c>
      <c r="F20" s="46">
        <v>2690</v>
      </c>
      <c r="G20" s="46">
        <v>2606</v>
      </c>
      <c r="H20" s="46">
        <v>2554</v>
      </c>
      <c r="I20" s="47">
        <v>2512</v>
      </c>
    </row>
    <row r="21" spans="1:9" x14ac:dyDescent="0.25">
      <c r="A21" s="25" t="s">
        <v>24</v>
      </c>
      <c r="B21" s="1"/>
      <c r="C21" s="1"/>
      <c r="D21" s="1"/>
      <c r="E21" s="1" t="s">
        <v>30</v>
      </c>
      <c r="F21" s="43">
        <v>519.6</v>
      </c>
      <c r="G21" s="43">
        <v>517.9</v>
      </c>
      <c r="H21" s="43">
        <v>513.4</v>
      </c>
      <c r="I21" s="48">
        <v>501.3</v>
      </c>
    </row>
    <row r="22" spans="1:9" x14ac:dyDescent="0.25">
      <c r="A22" s="26" t="s">
        <v>25</v>
      </c>
      <c r="B22" s="2"/>
      <c r="C22" s="2"/>
      <c r="D22" s="2"/>
      <c r="E22" s="2" t="s">
        <v>29</v>
      </c>
      <c r="F22" s="46">
        <v>2409</v>
      </c>
      <c r="G22" s="46">
        <v>2343</v>
      </c>
      <c r="H22" s="46">
        <v>2288</v>
      </c>
      <c r="I22" s="47">
        <v>2244</v>
      </c>
    </row>
    <row r="23" spans="1:9" x14ac:dyDescent="0.25">
      <c r="A23" s="25" t="s">
        <v>26</v>
      </c>
      <c r="B23" s="1"/>
      <c r="C23" s="1"/>
      <c r="D23" s="1"/>
      <c r="E23" s="1" t="s">
        <v>30</v>
      </c>
      <c r="F23" s="43">
        <v>502.9</v>
      </c>
      <c r="G23" s="43">
        <v>501.7</v>
      </c>
      <c r="H23" s="43">
        <v>499.1</v>
      </c>
      <c r="I23" s="48">
        <v>485.1</v>
      </c>
    </row>
    <row r="24" spans="1:9" x14ac:dyDescent="0.25">
      <c r="A24" s="26" t="s">
        <v>27</v>
      </c>
      <c r="B24" s="2"/>
      <c r="C24" s="2"/>
      <c r="D24" s="2"/>
      <c r="E24" s="2" t="s">
        <v>31</v>
      </c>
      <c r="F24" s="46">
        <v>29.3</v>
      </c>
      <c r="G24" s="46">
        <v>28.4</v>
      </c>
      <c r="H24" s="46">
        <v>27.6</v>
      </c>
      <c r="I24" s="47">
        <v>26.3</v>
      </c>
    </row>
    <row r="25" spans="1:9" x14ac:dyDescent="0.25">
      <c r="A25" s="27" t="s">
        <v>28</v>
      </c>
      <c r="B25" s="18"/>
      <c r="C25" s="18"/>
      <c r="D25" s="18"/>
      <c r="E25" s="18" t="s">
        <v>31</v>
      </c>
      <c r="F25" s="49">
        <v>29.6</v>
      </c>
      <c r="G25" s="49">
        <v>28.7</v>
      </c>
      <c r="H25" s="49">
        <v>27.9</v>
      </c>
      <c r="I25" s="50">
        <v>26.6</v>
      </c>
    </row>
    <row r="26" spans="1:9" x14ac:dyDescent="0.25">
      <c r="A26" s="28" t="s">
        <v>33</v>
      </c>
      <c r="H26" s="28" t="s">
        <v>34</v>
      </c>
    </row>
    <row r="28" spans="1:9" x14ac:dyDescent="0.25">
      <c r="A28" s="24" t="s">
        <v>35</v>
      </c>
      <c r="B28" s="22"/>
      <c r="C28" s="22"/>
      <c r="D28" s="22"/>
      <c r="E28" s="22"/>
      <c r="F28" s="22"/>
      <c r="G28" s="22"/>
      <c r="H28" s="22"/>
      <c r="I28" s="23"/>
    </row>
    <row r="29" spans="1:9" x14ac:dyDescent="0.25">
      <c r="A29" s="25" t="s">
        <v>36</v>
      </c>
      <c r="B29" s="1"/>
      <c r="C29" s="1"/>
      <c r="D29" s="1"/>
      <c r="E29" s="1" t="s">
        <v>39</v>
      </c>
      <c r="F29" s="1"/>
      <c r="G29" s="17"/>
      <c r="H29" s="17"/>
      <c r="I29" s="19"/>
    </row>
    <row r="30" spans="1:9" x14ac:dyDescent="0.25">
      <c r="A30" s="26" t="s">
        <v>37</v>
      </c>
      <c r="B30" s="2"/>
      <c r="C30" s="2"/>
      <c r="D30" s="2"/>
      <c r="E30" s="2" t="s">
        <v>40</v>
      </c>
      <c r="F30" s="2"/>
      <c r="G30" s="2"/>
      <c r="H30" s="2"/>
      <c r="I30" s="20"/>
    </row>
    <row r="31" spans="1:9" x14ac:dyDescent="0.25">
      <c r="A31" s="27" t="s">
        <v>38</v>
      </c>
      <c r="B31" s="18"/>
      <c r="C31" s="18"/>
      <c r="D31" s="18"/>
      <c r="E31" s="18" t="s">
        <v>41</v>
      </c>
      <c r="F31" s="18"/>
      <c r="G31" s="18"/>
      <c r="H31" s="18"/>
      <c r="I31" s="21"/>
    </row>
    <row r="34" spans="1:9" x14ac:dyDescent="0.25">
      <c r="A34" s="24" t="s">
        <v>42</v>
      </c>
      <c r="B34" s="22"/>
      <c r="C34" s="22"/>
      <c r="D34" s="22"/>
      <c r="E34" s="22"/>
      <c r="F34" s="22"/>
      <c r="G34" s="22"/>
      <c r="H34" s="22"/>
      <c r="I34" s="23"/>
    </row>
    <row r="35" spans="1:9" x14ac:dyDescent="0.25">
      <c r="A35" s="25" t="s">
        <v>43</v>
      </c>
      <c r="B35" s="1"/>
      <c r="C35" s="1"/>
      <c r="D35" s="1"/>
      <c r="E35" s="1" t="s">
        <v>48</v>
      </c>
      <c r="F35" s="1"/>
      <c r="G35" s="17"/>
      <c r="H35" s="17"/>
      <c r="I35" s="19"/>
    </row>
    <row r="36" spans="1:9" x14ac:dyDescent="0.25">
      <c r="A36" s="29" t="s">
        <v>44</v>
      </c>
      <c r="B36" s="2"/>
      <c r="C36" s="2"/>
      <c r="D36" s="2"/>
      <c r="E36" s="2" t="s">
        <v>47</v>
      </c>
      <c r="F36" s="2"/>
      <c r="G36" s="2"/>
      <c r="H36" s="2"/>
      <c r="I36" s="20"/>
    </row>
    <row r="37" spans="1:9" x14ac:dyDescent="0.25">
      <c r="A37" s="27" t="s">
        <v>45</v>
      </c>
      <c r="B37" s="18"/>
      <c r="C37" s="18"/>
      <c r="D37" s="18"/>
      <c r="E37" s="30" t="s">
        <v>46</v>
      </c>
      <c r="F37" s="18"/>
      <c r="G37" s="18"/>
      <c r="H37" s="18"/>
      <c r="I37" s="21"/>
    </row>
    <row r="40" spans="1:9" x14ac:dyDescent="0.25">
      <c r="A40" s="14" t="s">
        <v>49</v>
      </c>
      <c r="B40" s="15"/>
      <c r="C40" s="15"/>
      <c r="D40" s="15"/>
      <c r="E40" s="15"/>
      <c r="F40" s="15"/>
      <c r="G40" s="15"/>
      <c r="H40" s="15"/>
      <c r="I40" s="16"/>
    </row>
    <row r="41" spans="1:9" x14ac:dyDescent="0.25">
      <c r="A41" s="11"/>
      <c r="B41" s="3"/>
      <c r="C41" s="3"/>
      <c r="D41" s="3"/>
      <c r="E41" s="3"/>
      <c r="F41" s="36" t="s">
        <v>32</v>
      </c>
      <c r="G41" s="37">
        <v>250000000000000</v>
      </c>
      <c r="H41" s="37">
        <v>500000000000000</v>
      </c>
      <c r="I41" s="52">
        <v>1000000000000000</v>
      </c>
    </row>
    <row r="42" spans="1:9" x14ac:dyDescent="0.25">
      <c r="A42" s="12" t="s">
        <v>50</v>
      </c>
      <c r="B42" s="5"/>
      <c r="C42" s="5"/>
      <c r="D42" s="34" t="s">
        <v>54</v>
      </c>
      <c r="E42" s="5" t="s">
        <v>58</v>
      </c>
      <c r="F42" s="38">
        <v>-6.2</v>
      </c>
      <c r="G42" s="38">
        <v>-6.5</v>
      </c>
      <c r="H42" s="38">
        <v>-6.6</v>
      </c>
      <c r="I42" s="39">
        <v>-6.7</v>
      </c>
    </row>
    <row r="43" spans="1:9" x14ac:dyDescent="0.25">
      <c r="A43" s="11" t="s">
        <v>51</v>
      </c>
      <c r="B43" s="3"/>
      <c r="C43" s="3"/>
      <c r="D43" s="33" t="s">
        <v>55</v>
      </c>
      <c r="E43" s="3" t="s">
        <v>59</v>
      </c>
      <c r="F43" s="36">
        <v>0.36</v>
      </c>
      <c r="G43" s="36">
        <v>0.33</v>
      </c>
      <c r="H43" s="36">
        <v>0.35</v>
      </c>
      <c r="I43" s="40">
        <v>0.38</v>
      </c>
    </row>
    <row r="44" spans="1:9" x14ac:dyDescent="0.25">
      <c r="A44" s="12" t="s">
        <v>52</v>
      </c>
      <c r="B44" s="5"/>
      <c r="C44" s="5"/>
      <c r="D44" s="34" t="s">
        <v>56</v>
      </c>
      <c r="E44" s="5" t="s">
        <v>58</v>
      </c>
      <c r="F44" s="38">
        <v>-6.7</v>
      </c>
      <c r="G44" s="38">
        <v>-6.8</v>
      </c>
      <c r="H44" s="38">
        <v>-7.1</v>
      </c>
      <c r="I44" s="39">
        <v>-7.2</v>
      </c>
    </row>
    <row r="45" spans="1:9" x14ac:dyDescent="0.25">
      <c r="A45" s="31" t="s">
        <v>53</v>
      </c>
      <c r="B45" s="4"/>
      <c r="C45" s="4"/>
      <c r="D45" s="35" t="s">
        <v>57</v>
      </c>
      <c r="E45" s="4" t="s">
        <v>59</v>
      </c>
      <c r="F45" s="41">
        <v>0.24</v>
      </c>
      <c r="G45" s="51">
        <v>0.2</v>
      </c>
      <c r="H45" s="41">
        <v>0.24</v>
      </c>
      <c r="I45" s="42">
        <v>0.28000000000000003</v>
      </c>
    </row>
    <row r="46" spans="1:9" x14ac:dyDescent="0.25">
      <c r="H46" s="28" t="s">
        <v>34</v>
      </c>
    </row>
    <row r="48" spans="1:9" x14ac:dyDescent="0.25">
      <c r="A48" s="24" t="s">
        <v>60</v>
      </c>
      <c r="B48" s="22"/>
      <c r="C48" s="22"/>
      <c r="D48" s="22"/>
      <c r="E48" s="22"/>
      <c r="F48" s="22"/>
      <c r="G48" s="22"/>
      <c r="H48" s="22"/>
      <c r="I48" s="23"/>
    </row>
    <row r="49" spans="1:9" x14ac:dyDescent="0.25">
      <c r="A49" s="25" t="s">
        <v>61</v>
      </c>
      <c r="B49" s="1"/>
      <c r="C49" s="1"/>
      <c r="D49" s="1"/>
      <c r="E49" s="1" t="s">
        <v>63</v>
      </c>
      <c r="F49" s="1"/>
      <c r="G49" s="17"/>
      <c r="H49" s="17"/>
      <c r="I49" s="19"/>
    </row>
    <row r="50" spans="1:9" x14ac:dyDescent="0.25">
      <c r="A50" s="53" t="s">
        <v>62</v>
      </c>
      <c r="B50" s="7"/>
      <c r="C50" s="7"/>
      <c r="D50" s="7"/>
      <c r="E50" s="7" t="s">
        <v>64</v>
      </c>
      <c r="F50" s="7"/>
      <c r="G50" s="7"/>
      <c r="H50" s="7"/>
      <c r="I50" s="5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T36" sqref="T36"/>
    </sheetView>
  </sheetViews>
  <sheetFormatPr defaultRowHeight="15" x14ac:dyDescent="0.25"/>
  <sheetData>
    <row r="1" spans="1:10" x14ac:dyDescent="0.25">
      <c r="A1" t="s">
        <v>165</v>
      </c>
    </row>
    <row r="2" spans="1:10" x14ac:dyDescent="0.25">
      <c r="A2" t="s">
        <v>166</v>
      </c>
    </row>
    <row r="4" spans="1:10" x14ac:dyDescent="0.25">
      <c r="A4" s="24" t="s">
        <v>172</v>
      </c>
      <c r="B4" s="22"/>
      <c r="C4" s="22"/>
      <c r="D4" s="22"/>
      <c r="E4" s="22"/>
      <c r="F4" s="22"/>
      <c r="G4" s="22"/>
      <c r="H4" s="22"/>
      <c r="I4" s="23"/>
      <c r="J4" s="86" t="s">
        <v>173</v>
      </c>
    </row>
    <row r="5" spans="1:10" x14ac:dyDescent="0.25">
      <c r="A5" s="25" t="s">
        <v>174</v>
      </c>
      <c r="B5" s="1"/>
      <c r="C5" s="1"/>
      <c r="D5" s="1"/>
      <c r="E5" s="1"/>
      <c r="F5" s="88" t="s">
        <v>182</v>
      </c>
      <c r="G5" s="44"/>
      <c r="H5" s="44"/>
      <c r="I5" s="45"/>
    </row>
    <row r="6" spans="1:10" ht="17.25" x14ac:dyDescent="0.25">
      <c r="A6" s="26" t="s">
        <v>175</v>
      </c>
      <c r="B6" s="2"/>
      <c r="C6" s="2"/>
      <c r="D6" s="2"/>
      <c r="E6" s="2"/>
      <c r="F6" s="92" t="s">
        <v>183</v>
      </c>
      <c r="G6" s="46"/>
      <c r="H6" s="46"/>
      <c r="I6" s="47"/>
      <c r="J6" t="s">
        <v>199</v>
      </c>
    </row>
    <row r="7" spans="1:10" x14ac:dyDescent="0.25">
      <c r="A7" s="25" t="s">
        <v>176</v>
      </c>
      <c r="B7" s="1"/>
      <c r="C7" s="1"/>
      <c r="D7" s="1"/>
      <c r="E7" s="1"/>
      <c r="F7" s="90" t="s">
        <v>184</v>
      </c>
      <c r="G7" s="43"/>
      <c r="H7" s="43"/>
      <c r="I7" s="48"/>
      <c r="J7" t="s">
        <v>200</v>
      </c>
    </row>
    <row r="8" spans="1:10" x14ac:dyDescent="0.25">
      <c r="A8" s="26" t="s">
        <v>177</v>
      </c>
      <c r="B8" s="2"/>
      <c r="C8" s="2"/>
      <c r="D8" s="2"/>
      <c r="E8" s="2"/>
      <c r="F8" s="89" t="s">
        <v>185</v>
      </c>
      <c r="G8" s="46"/>
      <c r="H8" s="46"/>
      <c r="I8" s="47"/>
    </row>
    <row r="9" spans="1:10" x14ac:dyDescent="0.25">
      <c r="A9" s="25" t="s">
        <v>178</v>
      </c>
      <c r="B9" s="1"/>
      <c r="C9" s="1"/>
      <c r="D9" s="1"/>
      <c r="E9" s="1"/>
      <c r="F9" s="88" t="s">
        <v>186</v>
      </c>
      <c r="G9" s="43"/>
      <c r="H9" s="43"/>
      <c r="I9" s="48"/>
    </row>
    <row r="10" spans="1:10" x14ac:dyDescent="0.25">
      <c r="A10" s="26" t="s">
        <v>179</v>
      </c>
      <c r="B10" s="2"/>
      <c r="C10" s="2"/>
      <c r="D10" s="2"/>
      <c r="E10" s="2"/>
      <c r="F10" s="92" t="s">
        <v>187</v>
      </c>
      <c r="G10" s="46"/>
      <c r="H10" s="46"/>
      <c r="I10" s="47"/>
    </row>
    <row r="11" spans="1:10" x14ac:dyDescent="0.25">
      <c r="A11" s="25" t="s">
        <v>180</v>
      </c>
      <c r="B11" s="57"/>
      <c r="C11" s="57"/>
      <c r="D11" s="57"/>
      <c r="E11" s="57"/>
      <c r="F11" s="91" t="s">
        <v>188</v>
      </c>
      <c r="G11" s="58"/>
      <c r="H11" s="58"/>
      <c r="I11" s="48"/>
    </row>
    <row r="12" spans="1:10" x14ac:dyDescent="0.25">
      <c r="A12" s="83" t="s">
        <v>181</v>
      </c>
      <c r="B12" s="7"/>
      <c r="C12" s="7"/>
      <c r="D12" s="7"/>
      <c r="E12" s="7"/>
      <c r="F12" s="93" t="s">
        <v>189</v>
      </c>
      <c r="G12" s="94"/>
      <c r="H12" s="94"/>
      <c r="I12" s="95"/>
    </row>
    <row r="15" spans="1:10" x14ac:dyDescent="0.25">
      <c r="A15" s="24" t="s">
        <v>191</v>
      </c>
      <c r="B15" s="22"/>
      <c r="C15" s="22"/>
      <c r="D15" s="22"/>
      <c r="E15" s="22"/>
      <c r="F15" s="22"/>
      <c r="G15" s="22"/>
      <c r="H15" s="22"/>
      <c r="I15" s="23"/>
      <c r="J15" s="86" t="s">
        <v>190</v>
      </c>
    </row>
    <row r="16" spans="1:10" x14ac:dyDescent="0.25">
      <c r="A16" s="25" t="s">
        <v>174</v>
      </c>
      <c r="B16" s="1"/>
      <c r="C16" s="1"/>
      <c r="D16" s="1"/>
      <c r="E16" s="1"/>
      <c r="F16" s="88" t="s">
        <v>182</v>
      </c>
      <c r="G16" s="44"/>
      <c r="H16" s="44"/>
      <c r="I16" s="45"/>
    </row>
    <row r="17" spans="1:10" ht="17.25" x14ac:dyDescent="0.25">
      <c r="A17" s="26" t="s">
        <v>175</v>
      </c>
      <c r="B17" s="2"/>
      <c r="C17" s="2"/>
      <c r="D17" s="2"/>
      <c r="E17" s="2"/>
      <c r="F17" s="92" t="s">
        <v>183</v>
      </c>
      <c r="G17" s="46"/>
      <c r="H17" s="46"/>
      <c r="I17" s="47"/>
      <c r="J17" t="s">
        <v>198</v>
      </c>
    </row>
    <row r="18" spans="1:10" x14ac:dyDescent="0.25">
      <c r="A18" s="25" t="s">
        <v>176</v>
      </c>
      <c r="B18" s="1"/>
      <c r="C18" s="1"/>
      <c r="D18" s="1"/>
      <c r="E18" s="1"/>
      <c r="F18" s="90" t="s">
        <v>184</v>
      </c>
      <c r="G18" s="43"/>
      <c r="H18" s="43"/>
      <c r="I18" s="48"/>
    </row>
    <row r="19" spans="1:10" x14ac:dyDescent="0.25">
      <c r="A19" s="26" t="s">
        <v>177</v>
      </c>
      <c r="B19" s="2"/>
      <c r="C19" s="2"/>
      <c r="D19" s="2"/>
      <c r="E19" s="2"/>
      <c r="F19" s="89" t="s">
        <v>185</v>
      </c>
      <c r="G19" s="46"/>
      <c r="H19" s="46"/>
      <c r="I19" s="47"/>
      <c r="J19" t="s">
        <v>201</v>
      </c>
    </row>
    <row r="20" spans="1:10" x14ac:dyDescent="0.25">
      <c r="A20" s="25" t="s">
        <v>178</v>
      </c>
      <c r="B20" s="1"/>
      <c r="C20" s="1"/>
      <c r="D20" s="1"/>
      <c r="E20" s="1"/>
      <c r="F20" s="88" t="s">
        <v>186</v>
      </c>
      <c r="G20" s="43"/>
      <c r="H20" s="43"/>
      <c r="I20" s="48"/>
      <c r="J20" s="86" t="s">
        <v>202</v>
      </c>
    </row>
    <row r="21" spans="1:10" x14ac:dyDescent="0.25">
      <c r="A21" s="26" t="s">
        <v>179</v>
      </c>
      <c r="B21" s="2"/>
      <c r="C21" s="2"/>
      <c r="D21" s="2"/>
      <c r="E21" s="2"/>
      <c r="F21" s="92" t="s">
        <v>187</v>
      </c>
      <c r="G21" s="46"/>
      <c r="H21" s="46"/>
      <c r="I21" s="47"/>
      <c r="J21" t="s">
        <v>203</v>
      </c>
    </row>
    <row r="22" spans="1:10" x14ac:dyDescent="0.25">
      <c r="A22" s="25" t="s">
        <v>180</v>
      </c>
      <c r="B22" s="57"/>
      <c r="C22" s="57"/>
      <c r="D22" s="57"/>
      <c r="E22" s="57"/>
      <c r="F22" s="91" t="s">
        <v>188</v>
      </c>
      <c r="G22" s="58"/>
      <c r="H22" s="58"/>
      <c r="I22" s="48"/>
      <c r="J22" s="86" t="s">
        <v>205</v>
      </c>
    </row>
    <row r="23" spans="1:10" x14ac:dyDescent="0.25">
      <c r="A23" s="83" t="s">
        <v>181</v>
      </c>
      <c r="B23" s="7"/>
      <c r="C23" s="7"/>
      <c r="D23" s="7"/>
      <c r="E23" s="7"/>
      <c r="F23" s="93" t="s">
        <v>189</v>
      </c>
      <c r="G23" s="94"/>
      <c r="H23" s="94"/>
      <c r="I23" s="95"/>
      <c r="J23" t="s">
        <v>207</v>
      </c>
    </row>
    <row r="26" spans="1:10" x14ac:dyDescent="0.25">
      <c r="J26" t="s">
        <v>206</v>
      </c>
    </row>
    <row r="27" spans="1:10" x14ac:dyDescent="0.25">
      <c r="J27" s="86" t="s">
        <v>204</v>
      </c>
    </row>
    <row r="29" spans="1:10" x14ac:dyDescent="0.25">
      <c r="J29" t="s">
        <v>208</v>
      </c>
    </row>
    <row r="34" spans="10:12" x14ac:dyDescent="0.25">
      <c r="J34" t="s">
        <v>213</v>
      </c>
      <c r="L34" t="s">
        <v>212</v>
      </c>
    </row>
  </sheetData>
  <hyperlinks>
    <hyperlink ref="J4" r:id="rId1"/>
    <hyperlink ref="J15" r:id="rId2"/>
    <hyperlink ref="J20" r:id="rId3" display="../../Downloads/jspringm_1.pdf"/>
    <hyperlink ref="J27" r:id="rId4"/>
    <hyperlink ref="J22" r:id="rId5" display="https://www.osram.com/ecat/DIL SMT Ambient Light Sensor SFH 2430/com/en/class_pim_web_catalog_103489/global/prd_pim_device_2219613/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>
      <selection activeCell="A3" sqref="A3"/>
    </sheetView>
  </sheetViews>
  <sheetFormatPr defaultRowHeight="15" x14ac:dyDescent="0.25"/>
  <sheetData>
    <row r="1" spans="1:1" x14ac:dyDescent="0.25">
      <c r="A1" t="s">
        <v>160</v>
      </c>
    </row>
    <row r="3" spans="1:1" x14ac:dyDescent="0.25">
      <c r="A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6"/>
  <sheetViews>
    <sheetView workbookViewId="0">
      <selection activeCell="A49" sqref="A49"/>
    </sheetView>
  </sheetViews>
  <sheetFormatPr defaultRowHeight="15" x14ac:dyDescent="0.25"/>
  <sheetData>
    <row r="3" spans="1:9" x14ac:dyDescent="0.25">
      <c r="A3" s="14" t="s">
        <v>83</v>
      </c>
      <c r="B3" s="15"/>
      <c r="C3" s="15"/>
      <c r="D3" s="15"/>
      <c r="E3" s="15"/>
      <c r="F3" s="15"/>
      <c r="G3" s="15"/>
      <c r="H3" s="15"/>
      <c r="I3" s="16"/>
    </row>
    <row r="4" spans="1:9" x14ac:dyDescent="0.25">
      <c r="A4" s="11" t="s">
        <v>84</v>
      </c>
      <c r="B4" s="3"/>
      <c r="C4" s="3"/>
      <c r="D4" s="3"/>
      <c r="E4" s="3"/>
      <c r="F4" s="3" t="s">
        <v>92</v>
      </c>
      <c r="G4" s="3"/>
      <c r="H4" s="3"/>
      <c r="I4" s="8"/>
    </row>
    <row r="5" spans="1:9" x14ac:dyDescent="0.25">
      <c r="A5" s="5" t="s">
        <v>93</v>
      </c>
      <c r="B5" s="5"/>
      <c r="C5" s="5"/>
      <c r="D5" s="5"/>
      <c r="E5" s="5"/>
      <c r="F5" s="55">
        <v>4</v>
      </c>
      <c r="G5" s="5"/>
      <c r="H5" s="5"/>
      <c r="I5" s="9"/>
    </row>
    <row r="6" spans="1:9" x14ac:dyDescent="0.25">
      <c r="A6" s="11" t="s">
        <v>85</v>
      </c>
      <c r="B6" s="3"/>
      <c r="C6" s="3"/>
      <c r="D6" s="3"/>
      <c r="E6" s="3"/>
      <c r="F6" s="3"/>
      <c r="G6" s="3"/>
      <c r="H6" s="3"/>
      <c r="I6" s="8"/>
    </row>
    <row r="7" spans="1:9" x14ac:dyDescent="0.25">
      <c r="A7" s="12"/>
      <c r="B7" s="5"/>
      <c r="C7" s="5" t="s">
        <v>88</v>
      </c>
      <c r="D7" s="5"/>
      <c r="E7" s="5"/>
      <c r="F7" s="5" t="s">
        <v>86</v>
      </c>
      <c r="G7" s="5"/>
      <c r="H7" s="5"/>
      <c r="I7" s="9"/>
    </row>
    <row r="8" spans="1:9" x14ac:dyDescent="0.25">
      <c r="A8" s="11"/>
      <c r="B8" s="3"/>
      <c r="C8" s="3" t="s">
        <v>89</v>
      </c>
      <c r="D8" s="3"/>
      <c r="E8" s="3"/>
      <c r="F8" s="3" t="s">
        <v>86</v>
      </c>
      <c r="G8" s="3"/>
      <c r="H8" s="3"/>
      <c r="I8" s="8"/>
    </row>
    <row r="9" spans="1:9" x14ac:dyDescent="0.25">
      <c r="A9" s="12"/>
      <c r="B9" s="5"/>
      <c r="C9" s="5" t="s">
        <v>90</v>
      </c>
      <c r="D9" s="5"/>
      <c r="E9" s="5"/>
      <c r="F9" s="5" t="s">
        <v>87</v>
      </c>
      <c r="G9" s="5"/>
      <c r="H9" s="5"/>
      <c r="I9" s="9"/>
    </row>
    <row r="10" spans="1:9" x14ac:dyDescent="0.25">
      <c r="A10" s="31"/>
      <c r="B10" s="4"/>
      <c r="C10" s="4" t="s">
        <v>91</v>
      </c>
      <c r="D10" s="4"/>
      <c r="E10" s="4"/>
      <c r="F10" s="62" t="s">
        <v>87</v>
      </c>
      <c r="G10" s="4"/>
      <c r="H10" s="4"/>
      <c r="I10" s="32"/>
    </row>
    <row r="13" spans="1:9" x14ac:dyDescent="0.25">
      <c r="A13" s="14" t="s">
        <v>95</v>
      </c>
      <c r="B13" s="15"/>
      <c r="C13" s="15"/>
      <c r="D13" s="15"/>
      <c r="E13" s="15"/>
      <c r="F13" s="15"/>
      <c r="G13" s="15"/>
      <c r="H13" s="15"/>
      <c r="I13" s="16"/>
    </row>
    <row r="14" spans="1:9" x14ac:dyDescent="0.25">
      <c r="A14" s="11" t="s">
        <v>84</v>
      </c>
      <c r="B14" s="3"/>
      <c r="C14" s="3"/>
      <c r="D14" s="3"/>
      <c r="E14" s="3"/>
      <c r="F14" s="3" t="s">
        <v>96</v>
      </c>
      <c r="G14" s="3"/>
      <c r="H14" s="3"/>
      <c r="I14" s="8"/>
    </row>
    <row r="15" spans="1:9" x14ac:dyDescent="0.25">
      <c r="A15" s="5" t="s">
        <v>93</v>
      </c>
      <c r="B15" s="5"/>
      <c r="C15" s="5"/>
      <c r="D15" s="5"/>
      <c r="E15" s="5"/>
      <c r="F15" s="55">
        <v>2</v>
      </c>
      <c r="G15" s="5"/>
      <c r="H15" s="5"/>
      <c r="I15" s="9"/>
    </row>
    <row r="16" spans="1:9" x14ac:dyDescent="0.25">
      <c r="A16" s="11" t="s">
        <v>85</v>
      </c>
      <c r="B16" s="3"/>
      <c r="C16" s="3"/>
      <c r="D16" s="3"/>
      <c r="E16" s="3"/>
      <c r="F16" s="3"/>
      <c r="G16" s="3"/>
      <c r="H16" s="3"/>
      <c r="I16" s="8"/>
    </row>
    <row r="17" spans="1:9" x14ac:dyDescent="0.25">
      <c r="A17" s="12"/>
      <c r="B17" s="5"/>
      <c r="C17" s="5" t="s">
        <v>88</v>
      </c>
      <c r="D17" s="5"/>
      <c r="E17" s="5"/>
      <c r="F17" s="5" t="s">
        <v>86</v>
      </c>
      <c r="G17" s="5"/>
      <c r="H17" s="5"/>
      <c r="I17" s="9"/>
    </row>
    <row r="18" spans="1:9" x14ac:dyDescent="0.25">
      <c r="A18" s="31"/>
      <c r="B18" s="4"/>
      <c r="C18" s="4" t="s">
        <v>89</v>
      </c>
      <c r="D18" s="4"/>
      <c r="E18" s="4"/>
      <c r="F18" s="4" t="s">
        <v>87</v>
      </c>
      <c r="G18" s="4"/>
      <c r="H18" s="4"/>
      <c r="I18" s="32"/>
    </row>
    <row r="19" spans="1:9" x14ac:dyDescent="0.25">
      <c r="H19" s="28" t="s">
        <v>97</v>
      </c>
    </row>
    <row r="21" spans="1:9" x14ac:dyDescent="0.25">
      <c r="A21" s="14" t="s">
        <v>94</v>
      </c>
      <c r="B21" s="15"/>
      <c r="C21" s="15"/>
      <c r="D21" s="15"/>
      <c r="E21" s="15"/>
      <c r="F21" s="15"/>
      <c r="G21" s="15"/>
      <c r="H21" s="15"/>
      <c r="I21" s="16"/>
    </row>
    <row r="22" spans="1:9" x14ac:dyDescent="0.25">
      <c r="A22" s="11" t="s">
        <v>84</v>
      </c>
      <c r="B22" s="3"/>
      <c r="C22" s="3"/>
      <c r="D22" s="3"/>
      <c r="E22" s="3"/>
      <c r="F22" s="3" t="s">
        <v>98</v>
      </c>
      <c r="G22" s="3"/>
      <c r="H22" s="3"/>
      <c r="I22" s="8"/>
    </row>
    <row r="23" spans="1:9" x14ac:dyDescent="0.25">
      <c r="A23" s="5" t="s">
        <v>93</v>
      </c>
      <c r="B23" s="5"/>
      <c r="C23" s="5"/>
      <c r="D23" s="5"/>
      <c r="E23" s="5"/>
      <c r="F23" s="55">
        <v>12</v>
      </c>
      <c r="G23" s="5"/>
      <c r="H23" s="5"/>
      <c r="I23" s="9"/>
    </row>
    <row r="24" spans="1:9" x14ac:dyDescent="0.25">
      <c r="A24" s="11" t="s">
        <v>85</v>
      </c>
      <c r="B24" s="3"/>
      <c r="C24" s="3"/>
      <c r="D24" s="3"/>
      <c r="E24" s="3"/>
      <c r="F24" s="3"/>
      <c r="G24" s="3"/>
      <c r="H24" s="3"/>
      <c r="I24" s="8"/>
    </row>
    <row r="25" spans="1:9" x14ac:dyDescent="0.25">
      <c r="A25" s="12"/>
      <c r="B25" s="5"/>
      <c r="C25" s="5" t="s">
        <v>88</v>
      </c>
      <c r="D25" s="5"/>
      <c r="E25" s="5"/>
      <c r="F25" s="5" t="s">
        <v>113</v>
      </c>
      <c r="G25" s="5"/>
      <c r="H25" s="5"/>
      <c r="I25" s="9"/>
    </row>
    <row r="26" spans="1:9" x14ac:dyDescent="0.25">
      <c r="A26" s="11"/>
      <c r="B26" s="3"/>
      <c r="C26" s="3" t="s">
        <v>89</v>
      </c>
      <c r="D26" s="3"/>
      <c r="E26" s="3"/>
      <c r="F26" s="3" t="s">
        <v>113</v>
      </c>
      <c r="G26" s="3"/>
      <c r="H26" s="3"/>
      <c r="I26" s="8"/>
    </row>
    <row r="27" spans="1:9" x14ac:dyDescent="0.25">
      <c r="A27" s="12"/>
      <c r="B27" s="5"/>
      <c r="C27" s="5" t="s">
        <v>90</v>
      </c>
      <c r="D27" s="5"/>
      <c r="E27" s="5"/>
      <c r="F27" s="5" t="s">
        <v>114</v>
      </c>
      <c r="G27" s="5"/>
      <c r="H27" s="5"/>
      <c r="I27" s="9"/>
    </row>
    <row r="28" spans="1:9" x14ac:dyDescent="0.25">
      <c r="A28" s="11"/>
      <c r="B28" s="63"/>
      <c r="C28" s="63" t="s">
        <v>91</v>
      </c>
      <c r="D28" s="63"/>
      <c r="E28" s="63"/>
      <c r="F28" s="64" t="s">
        <v>113</v>
      </c>
      <c r="G28" s="63"/>
      <c r="H28" s="63"/>
      <c r="I28" s="8"/>
    </row>
    <row r="29" spans="1:9" x14ac:dyDescent="0.25">
      <c r="A29" s="12"/>
      <c r="B29" s="65"/>
      <c r="C29" s="65" t="s">
        <v>106</v>
      </c>
      <c r="D29" s="65"/>
      <c r="E29" s="65"/>
      <c r="F29" s="65" t="s">
        <v>113</v>
      </c>
      <c r="G29" s="65"/>
      <c r="H29" s="65"/>
      <c r="I29" s="9"/>
    </row>
    <row r="30" spans="1:9" x14ac:dyDescent="0.25">
      <c r="A30" s="11"/>
      <c r="B30" s="63"/>
      <c r="C30" s="63" t="s">
        <v>105</v>
      </c>
      <c r="D30" s="63"/>
      <c r="E30" s="63"/>
      <c r="F30" s="63" t="s">
        <v>113</v>
      </c>
      <c r="G30" s="63"/>
      <c r="H30" s="63"/>
      <c r="I30" s="8"/>
    </row>
    <row r="31" spans="1:9" x14ac:dyDescent="0.25">
      <c r="A31" s="12"/>
      <c r="B31" s="65"/>
      <c r="C31" s="65" t="s">
        <v>107</v>
      </c>
      <c r="D31" s="65"/>
      <c r="E31" s="65"/>
      <c r="F31" s="65" t="s">
        <v>115</v>
      </c>
      <c r="G31" s="65"/>
      <c r="H31" s="65"/>
      <c r="I31" s="9"/>
    </row>
    <row r="32" spans="1:9" x14ac:dyDescent="0.25">
      <c r="A32" s="11"/>
      <c r="B32" s="63"/>
      <c r="C32" s="63" t="s">
        <v>108</v>
      </c>
      <c r="D32" s="63"/>
      <c r="E32" s="63"/>
      <c r="F32" s="64" t="s">
        <v>116</v>
      </c>
      <c r="G32" s="63"/>
      <c r="H32" s="63"/>
      <c r="I32" s="8"/>
    </row>
    <row r="33" spans="1:10" x14ac:dyDescent="0.25">
      <c r="A33" s="12"/>
      <c r="B33" s="65"/>
      <c r="C33" s="65" t="s">
        <v>109</v>
      </c>
      <c r="D33" s="65"/>
      <c r="E33" s="65"/>
      <c r="F33" s="65" t="s">
        <v>117</v>
      </c>
      <c r="G33" s="65"/>
      <c r="H33" s="65"/>
      <c r="I33" s="9"/>
    </row>
    <row r="34" spans="1:10" x14ac:dyDescent="0.25">
      <c r="A34" s="11"/>
      <c r="B34" s="3"/>
      <c r="C34" s="3" t="s">
        <v>110</v>
      </c>
      <c r="D34" s="3"/>
      <c r="E34" s="3"/>
      <c r="F34" s="3" t="s">
        <v>118</v>
      </c>
      <c r="G34" s="3"/>
      <c r="H34" s="3"/>
      <c r="I34" s="8"/>
    </row>
    <row r="35" spans="1:10" x14ac:dyDescent="0.25">
      <c r="A35" s="12"/>
      <c r="B35" s="5"/>
      <c r="C35" s="5" t="s">
        <v>111</v>
      </c>
      <c r="D35" s="5"/>
      <c r="E35" s="5"/>
      <c r="F35" s="5" t="s">
        <v>121</v>
      </c>
      <c r="G35" s="5"/>
      <c r="H35" s="5"/>
      <c r="I35" s="9"/>
    </row>
    <row r="36" spans="1:10" x14ac:dyDescent="0.25">
      <c r="A36" s="31"/>
      <c r="B36" s="4"/>
      <c r="C36" s="4" t="s">
        <v>112</v>
      </c>
      <c r="D36" s="4"/>
      <c r="E36" s="4"/>
      <c r="F36" s="62" t="s">
        <v>120</v>
      </c>
      <c r="G36" s="4"/>
      <c r="H36" s="4"/>
      <c r="I36" s="32"/>
      <c r="J36" t="s">
        <v>119</v>
      </c>
    </row>
    <row r="39" spans="1:10" x14ac:dyDescent="0.25">
      <c r="A39" s="14" t="s">
        <v>122</v>
      </c>
      <c r="B39" s="15"/>
      <c r="C39" s="15"/>
      <c r="D39" s="15"/>
      <c r="E39" s="15"/>
      <c r="F39" s="15"/>
      <c r="G39" s="15"/>
      <c r="H39" s="15"/>
      <c r="I39" s="16"/>
    </row>
    <row r="40" spans="1:10" x14ac:dyDescent="0.25">
      <c r="A40" s="11" t="s">
        <v>84</v>
      </c>
      <c r="B40" s="3"/>
      <c r="C40" s="3"/>
      <c r="D40" s="3"/>
      <c r="E40" s="3"/>
      <c r="F40" s="3" t="s">
        <v>123</v>
      </c>
      <c r="G40" s="3"/>
      <c r="H40" s="3"/>
      <c r="I40" s="8"/>
      <c r="J40" t="s">
        <v>192</v>
      </c>
    </row>
    <row r="41" spans="1:10" x14ac:dyDescent="0.25">
      <c r="A41" s="5" t="s">
        <v>93</v>
      </c>
      <c r="B41" s="5"/>
      <c r="C41" s="5"/>
      <c r="D41" s="5"/>
      <c r="E41" s="5"/>
      <c r="F41" s="55">
        <v>4</v>
      </c>
      <c r="G41" s="5"/>
      <c r="H41" s="5"/>
      <c r="I41" s="9"/>
    </row>
    <row r="42" spans="1:10" x14ac:dyDescent="0.25">
      <c r="A42" s="11" t="s">
        <v>85</v>
      </c>
      <c r="B42" s="3"/>
      <c r="C42" s="3"/>
      <c r="D42" s="3"/>
      <c r="E42" s="3"/>
      <c r="F42" s="3"/>
      <c r="G42" s="3"/>
      <c r="H42" s="3"/>
      <c r="I42" s="8"/>
      <c r="J42" t="s">
        <v>196</v>
      </c>
    </row>
    <row r="43" spans="1:10" x14ac:dyDescent="0.25">
      <c r="A43" s="12"/>
      <c r="B43" s="5"/>
      <c r="C43" s="5" t="s">
        <v>88</v>
      </c>
      <c r="D43" s="5"/>
      <c r="E43" s="5"/>
      <c r="F43" s="66" t="s">
        <v>193</v>
      </c>
      <c r="G43" s="5"/>
      <c r="H43" s="5"/>
      <c r="I43" s="9"/>
      <c r="J43" s="86" t="s">
        <v>197</v>
      </c>
    </row>
    <row r="44" spans="1:10" x14ac:dyDescent="0.25">
      <c r="A44" s="11"/>
      <c r="B44" s="63"/>
      <c r="C44" s="63" t="s">
        <v>89</v>
      </c>
      <c r="D44" s="63"/>
      <c r="E44" s="63"/>
      <c r="F44" s="63" t="s">
        <v>194</v>
      </c>
      <c r="G44" s="63"/>
      <c r="H44" s="63"/>
      <c r="I44" s="8"/>
    </row>
    <row r="45" spans="1:10" x14ac:dyDescent="0.25">
      <c r="A45" s="12"/>
      <c r="B45" s="5"/>
      <c r="C45" s="5" t="s">
        <v>90</v>
      </c>
      <c r="D45" s="5"/>
      <c r="E45" s="5"/>
      <c r="F45" s="66" t="s">
        <v>195</v>
      </c>
      <c r="G45" s="5"/>
      <c r="H45" s="5"/>
      <c r="I45" s="9"/>
      <c r="J45" t="s">
        <v>124</v>
      </c>
    </row>
    <row r="46" spans="1:10" x14ac:dyDescent="0.25">
      <c r="A46" s="31"/>
      <c r="B46" s="4"/>
      <c r="C46" s="4" t="s">
        <v>91</v>
      </c>
      <c r="D46" s="4"/>
      <c r="E46" s="4"/>
      <c r="F46" s="4" t="s">
        <v>114</v>
      </c>
      <c r="G46" s="4"/>
      <c r="H46" s="4"/>
      <c r="I46" s="32"/>
      <c r="J46" t="s">
        <v>125</v>
      </c>
    </row>
    <row r="49" spans="1:10" x14ac:dyDescent="0.25">
      <c r="A49" s="14" t="s">
        <v>127</v>
      </c>
      <c r="B49" s="15"/>
      <c r="C49" s="15"/>
      <c r="D49" s="15"/>
      <c r="E49" s="15"/>
      <c r="F49" s="15"/>
      <c r="G49" s="15"/>
      <c r="H49" s="15"/>
      <c r="I49" s="16"/>
    </row>
    <row r="50" spans="1:10" x14ac:dyDescent="0.25">
      <c r="A50" s="11" t="s">
        <v>84</v>
      </c>
      <c r="B50" s="3"/>
      <c r="C50" s="3"/>
      <c r="D50" s="3"/>
      <c r="E50" s="3"/>
      <c r="F50" s="3" t="s">
        <v>126</v>
      </c>
      <c r="G50" s="3"/>
      <c r="H50" s="3"/>
      <c r="I50" s="8"/>
    </row>
    <row r="51" spans="1:10" x14ac:dyDescent="0.25">
      <c r="A51" s="5" t="s">
        <v>93</v>
      </c>
      <c r="B51" s="5"/>
      <c r="C51" s="5"/>
      <c r="D51" s="5"/>
      <c r="E51" s="5"/>
      <c r="F51" s="55">
        <v>4</v>
      </c>
      <c r="G51" s="5"/>
      <c r="H51" s="5"/>
      <c r="I51" s="9"/>
    </row>
    <row r="52" spans="1:10" x14ac:dyDescent="0.25">
      <c r="A52" s="11" t="s">
        <v>85</v>
      </c>
      <c r="B52" s="3"/>
      <c r="C52" s="3"/>
      <c r="D52" s="3"/>
      <c r="E52" s="3"/>
      <c r="F52" s="3"/>
      <c r="G52" s="3"/>
      <c r="H52" s="3"/>
      <c r="I52" s="8"/>
    </row>
    <row r="53" spans="1:10" x14ac:dyDescent="0.25">
      <c r="A53" s="12"/>
      <c r="B53" s="5"/>
      <c r="C53" s="5" t="s">
        <v>88</v>
      </c>
      <c r="D53" s="5"/>
      <c r="E53" s="5"/>
      <c r="F53" s="66" t="s">
        <v>129</v>
      </c>
      <c r="G53" s="5"/>
      <c r="H53" s="5"/>
      <c r="I53" s="9"/>
    </row>
    <row r="54" spans="1:10" x14ac:dyDescent="0.25">
      <c r="A54" s="11"/>
      <c r="B54" s="63"/>
      <c r="C54" s="63" t="s">
        <v>89</v>
      </c>
      <c r="D54" s="63"/>
      <c r="E54" s="63"/>
      <c r="F54" s="63"/>
      <c r="G54" s="63"/>
      <c r="H54" s="63"/>
      <c r="I54" s="8"/>
    </row>
    <row r="55" spans="1:10" x14ac:dyDescent="0.25">
      <c r="A55" s="12"/>
      <c r="B55" s="5"/>
      <c r="C55" s="5" t="s">
        <v>90</v>
      </c>
      <c r="D55" s="5"/>
      <c r="E55" s="5"/>
      <c r="F55" s="66"/>
      <c r="G55" s="5"/>
      <c r="H55" s="5"/>
      <c r="I55" s="9"/>
      <c r="J55" t="s">
        <v>130</v>
      </c>
    </row>
    <row r="56" spans="1:10" x14ac:dyDescent="0.25">
      <c r="A56" s="31"/>
      <c r="B56" s="4"/>
      <c r="C56" s="4" t="s">
        <v>91</v>
      </c>
      <c r="D56" s="4"/>
      <c r="E56" s="4"/>
      <c r="F56" s="4" t="s">
        <v>114</v>
      </c>
      <c r="G56" s="4"/>
      <c r="H56" s="4"/>
      <c r="I56" s="32"/>
      <c r="J56" t="s">
        <v>128</v>
      </c>
    </row>
  </sheetData>
  <hyperlinks>
    <hyperlink ref="J43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topLeftCell="A10" workbookViewId="0">
      <selection activeCell="N28" sqref="N28"/>
    </sheetView>
  </sheetViews>
  <sheetFormatPr defaultRowHeight="15" x14ac:dyDescent="0.25"/>
  <cols>
    <col min="9" max="9" width="9.85546875" bestFit="1" customWidth="1"/>
  </cols>
  <sheetData>
    <row r="3" spans="1:9" x14ac:dyDescent="0.25">
      <c r="A3" s="14" t="s">
        <v>131</v>
      </c>
      <c r="B3" s="15"/>
      <c r="C3" s="15"/>
      <c r="D3" s="15"/>
      <c r="E3" s="15"/>
      <c r="F3" s="15"/>
      <c r="G3" s="15"/>
      <c r="H3" s="15"/>
      <c r="I3" s="16"/>
    </row>
    <row r="4" spans="1:9" x14ac:dyDescent="0.25">
      <c r="A4" s="11"/>
      <c r="B4" s="3"/>
      <c r="C4" s="63"/>
      <c r="D4" s="63" t="s">
        <v>84</v>
      </c>
      <c r="E4" s="63"/>
      <c r="F4" s="63" t="s">
        <v>149</v>
      </c>
      <c r="G4" s="63" t="s">
        <v>134</v>
      </c>
      <c r="H4" s="63"/>
      <c r="I4" s="69" t="s">
        <v>133</v>
      </c>
    </row>
    <row r="5" spans="1:9" x14ac:dyDescent="0.25">
      <c r="A5" s="12" t="s">
        <v>136</v>
      </c>
      <c r="B5" s="5"/>
      <c r="C5" s="5"/>
      <c r="D5" s="5" t="s">
        <v>92</v>
      </c>
      <c r="E5" s="55"/>
      <c r="F5" s="38">
        <v>1</v>
      </c>
      <c r="G5" s="65" t="s">
        <v>141</v>
      </c>
      <c r="H5" s="55"/>
      <c r="I5" s="70">
        <v>1.68</v>
      </c>
    </row>
    <row r="6" spans="1:9" x14ac:dyDescent="0.25">
      <c r="A6" s="11" t="s">
        <v>135</v>
      </c>
      <c r="B6" s="3"/>
      <c r="C6" s="3"/>
      <c r="D6" s="3" t="s">
        <v>98</v>
      </c>
      <c r="E6" s="3"/>
      <c r="F6" s="36">
        <v>1</v>
      </c>
      <c r="G6" s="63" t="s">
        <v>141</v>
      </c>
      <c r="H6" s="3"/>
      <c r="I6" s="71">
        <v>3.2</v>
      </c>
    </row>
    <row r="7" spans="1:9" x14ac:dyDescent="0.25">
      <c r="A7" s="12" t="s">
        <v>137</v>
      </c>
      <c r="B7" s="5"/>
      <c r="C7" s="5"/>
      <c r="D7" s="5"/>
      <c r="E7" s="5"/>
      <c r="F7" s="38">
        <v>1</v>
      </c>
      <c r="G7" s="65" t="s">
        <v>141</v>
      </c>
      <c r="H7" s="5"/>
      <c r="I7" s="72"/>
    </row>
    <row r="8" spans="1:9" x14ac:dyDescent="0.25">
      <c r="A8" s="11" t="s">
        <v>140</v>
      </c>
      <c r="B8" s="3"/>
      <c r="C8" s="3"/>
      <c r="D8" s="3" t="s">
        <v>123</v>
      </c>
      <c r="E8" s="3"/>
      <c r="F8" s="36">
        <v>1</v>
      </c>
      <c r="G8" s="63" t="s">
        <v>141</v>
      </c>
      <c r="H8" s="3"/>
      <c r="I8" s="71">
        <v>1.75</v>
      </c>
    </row>
    <row r="9" spans="1:9" x14ac:dyDescent="0.25">
      <c r="A9" s="12" t="s">
        <v>138</v>
      </c>
      <c r="B9" s="5"/>
      <c r="C9" s="5"/>
      <c r="D9" s="5" t="s">
        <v>96</v>
      </c>
      <c r="E9" s="5"/>
      <c r="F9" s="38">
        <v>1</v>
      </c>
      <c r="G9" s="65" t="s">
        <v>141</v>
      </c>
      <c r="H9" s="5"/>
      <c r="I9" s="70">
        <v>1.39</v>
      </c>
    </row>
    <row r="10" spans="1:9" x14ac:dyDescent="0.25">
      <c r="A10" s="11" t="s">
        <v>142</v>
      </c>
      <c r="B10" s="63"/>
      <c r="C10" s="63"/>
      <c r="D10" s="63"/>
      <c r="E10" s="63"/>
      <c r="F10" s="64"/>
      <c r="G10" s="63"/>
      <c r="H10" s="63"/>
      <c r="I10" s="8"/>
    </row>
    <row r="11" spans="1:9" x14ac:dyDescent="0.25">
      <c r="A11" s="12" t="s">
        <v>139</v>
      </c>
      <c r="B11" s="65"/>
      <c r="C11" s="65"/>
      <c r="D11" s="65"/>
      <c r="E11" s="65"/>
      <c r="F11" s="65"/>
      <c r="G11" s="65"/>
      <c r="H11" s="65"/>
      <c r="I11" s="9"/>
    </row>
    <row r="12" spans="1:9" x14ac:dyDescent="0.25">
      <c r="A12" s="68" t="s">
        <v>143</v>
      </c>
      <c r="B12" s="67"/>
      <c r="C12" s="67"/>
      <c r="D12" s="67"/>
      <c r="E12" s="67"/>
      <c r="F12" s="67"/>
      <c r="G12" s="67"/>
      <c r="H12" s="67"/>
      <c r="I12" s="77">
        <f>SUMPRODUCT(F5:F9,I5:I9)</f>
        <v>8.02</v>
      </c>
    </row>
    <row r="15" spans="1:9" x14ac:dyDescent="0.25">
      <c r="A15" s="24" t="s">
        <v>132</v>
      </c>
      <c r="B15" s="22"/>
      <c r="C15" s="22"/>
      <c r="D15" s="22"/>
      <c r="E15" s="22"/>
      <c r="F15" s="22"/>
      <c r="G15" s="22"/>
      <c r="H15" s="22"/>
      <c r="I15" s="23"/>
    </row>
    <row r="16" spans="1:9" x14ac:dyDescent="0.25">
      <c r="A16" s="25"/>
      <c r="B16" s="1"/>
      <c r="C16" s="1"/>
      <c r="D16" s="1" t="s">
        <v>144</v>
      </c>
      <c r="E16" s="1"/>
      <c r="F16" s="1" t="s">
        <v>149</v>
      </c>
      <c r="G16" s="17" t="s">
        <v>134</v>
      </c>
      <c r="H16" s="17"/>
      <c r="I16" s="19" t="s">
        <v>133</v>
      </c>
    </row>
    <row r="17" spans="1:10" x14ac:dyDescent="0.25">
      <c r="A17" s="74" t="s">
        <v>145</v>
      </c>
      <c r="B17" s="2"/>
      <c r="C17" s="2"/>
      <c r="D17" s="2" t="s">
        <v>147</v>
      </c>
      <c r="E17" s="2"/>
      <c r="F17" s="46">
        <v>1</v>
      </c>
      <c r="G17" s="2" t="s">
        <v>146</v>
      </c>
      <c r="H17" s="2"/>
      <c r="I17" s="80">
        <v>2.0099999999999998</v>
      </c>
      <c r="J17" t="s">
        <v>164</v>
      </c>
    </row>
    <row r="18" spans="1:10" x14ac:dyDescent="0.25">
      <c r="A18" s="25" t="s">
        <v>116</v>
      </c>
      <c r="B18" s="57"/>
      <c r="C18" s="57"/>
      <c r="D18" s="76" t="s">
        <v>148</v>
      </c>
      <c r="E18" s="57"/>
      <c r="F18" s="58">
        <v>1</v>
      </c>
      <c r="G18" s="57" t="s">
        <v>141</v>
      </c>
      <c r="H18" s="57"/>
      <c r="I18" s="81">
        <v>1.44</v>
      </c>
    </row>
    <row r="19" spans="1:10" x14ac:dyDescent="0.25">
      <c r="A19" s="75" t="s">
        <v>143</v>
      </c>
      <c r="B19" s="73"/>
      <c r="C19" s="73"/>
      <c r="D19" s="73"/>
      <c r="E19" s="73"/>
      <c r="F19" s="73"/>
      <c r="G19" s="73"/>
      <c r="H19" s="73"/>
      <c r="I19" s="78">
        <f>SUMPRODUCT(F17:F18,I17:I18)</f>
        <v>3.4499999999999997</v>
      </c>
    </row>
    <row r="22" spans="1:10" x14ac:dyDescent="0.25">
      <c r="A22" s="24" t="s">
        <v>150</v>
      </c>
      <c r="B22" s="22"/>
      <c r="C22" s="22"/>
      <c r="D22" s="22"/>
      <c r="E22" s="22"/>
      <c r="F22" s="22"/>
      <c r="G22" s="22"/>
      <c r="H22" s="22"/>
      <c r="I22" s="23"/>
    </row>
    <row r="23" spans="1:10" x14ac:dyDescent="0.25">
      <c r="A23" s="25"/>
      <c r="B23" s="1"/>
      <c r="C23" s="1"/>
      <c r="D23" s="1" t="s">
        <v>144</v>
      </c>
      <c r="E23" s="1"/>
      <c r="F23" s="1" t="s">
        <v>149</v>
      </c>
      <c r="G23" s="17" t="s">
        <v>134</v>
      </c>
      <c r="H23" s="17"/>
      <c r="I23" s="19" t="s">
        <v>133</v>
      </c>
    </row>
    <row r="24" spans="1:10" x14ac:dyDescent="0.25">
      <c r="A24" s="74" t="s">
        <v>150</v>
      </c>
      <c r="B24" s="2"/>
      <c r="C24" s="2"/>
      <c r="D24" s="2" t="s">
        <v>152</v>
      </c>
      <c r="E24" s="2"/>
      <c r="F24" s="46">
        <v>4</v>
      </c>
      <c r="G24" s="2" t="s">
        <v>151</v>
      </c>
      <c r="H24" s="2"/>
      <c r="I24" s="80">
        <v>325.93</v>
      </c>
    </row>
    <row r="25" spans="1:10" x14ac:dyDescent="0.25">
      <c r="A25" s="75" t="s">
        <v>143</v>
      </c>
      <c r="B25" s="73"/>
      <c r="C25" s="73"/>
      <c r="D25" s="73"/>
      <c r="E25" s="73"/>
      <c r="F25" s="73"/>
      <c r="G25" s="73"/>
      <c r="H25" s="73"/>
      <c r="I25" s="79">
        <f>SUMPRODUCT(F24:F24,I24:I24)</f>
        <v>1303.72</v>
      </c>
      <c r="J25" t="s">
        <v>159</v>
      </c>
    </row>
    <row r="28" spans="1:10" x14ac:dyDescent="0.25">
      <c r="A28" s="14" t="s">
        <v>153</v>
      </c>
      <c r="B28" s="15"/>
      <c r="C28" s="15"/>
      <c r="D28" s="15"/>
      <c r="E28" s="15"/>
      <c r="F28" s="15"/>
      <c r="G28" s="15"/>
      <c r="H28" s="15"/>
      <c r="I28" s="16"/>
    </row>
    <row r="29" spans="1:10" x14ac:dyDescent="0.25">
      <c r="A29" s="11"/>
      <c r="B29" s="3"/>
      <c r="C29" s="63"/>
      <c r="D29" s="63" t="s">
        <v>126</v>
      </c>
      <c r="E29" s="63"/>
      <c r="F29" s="63" t="s">
        <v>149</v>
      </c>
      <c r="G29" s="63" t="s">
        <v>134</v>
      </c>
      <c r="H29" s="63"/>
      <c r="I29" s="69" t="s">
        <v>133</v>
      </c>
    </row>
    <row r="30" spans="1:10" x14ac:dyDescent="0.25">
      <c r="A30" s="12" t="s">
        <v>153</v>
      </c>
      <c r="B30" s="5"/>
      <c r="C30" s="5"/>
      <c r="D30" s="5"/>
      <c r="E30" s="55"/>
      <c r="F30" s="38">
        <v>1</v>
      </c>
      <c r="G30" s="65"/>
      <c r="H30" s="55"/>
      <c r="I30" s="70">
        <v>0</v>
      </c>
    </row>
    <row r="31" spans="1:10" x14ac:dyDescent="0.25">
      <c r="A31" s="68" t="s">
        <v>143</v>
      </c>
      <c r="B31" s="67"/>
      <c r="C31" s="67"/>
      <c r="D31" s="67"/>
      <c r="E31" s="67"/>
      <c r="F31" s="67"/>
      <c r="G31" s="67"/>
      <c r="H31" s="67"/>
      <c r="I31" s="77">
        <f>SUMPRODUCT(F30:F30,I30:I30)</f>
        <v>0</v>
      </c>
    </row>
    <row r="34" spans="1:9" x14ac:dyDescent="0.25">
      <c r="A34" s="14" t="s">
        <v>154</v>
      </c>
      <c r="B34" s="15"/>
      <c r="C34" s="15"/>
      <c r="D34" s="15"/>
      <c r="E34" s="15"/>
      <c r="F34" s="15"/>
      <c r="G34" s="15"/>
      <c r="H34" s="15"/>
      <c r="I34" s="16"/>
    </row>
    <row r="35" spans="1:9" x14ac:dyDescent="0.25">
      <c r="A35" s="11"/>
      <c r="B35" s="3"/>
      <c r="C35" s="63"/>
      <c r="D35" s="63" t="s">
        <v>126</v>
      </c>
      <c r="E35" s="63"/>
      <c r="F35" s="63" t="s">
        <v>155</v>
      </c>
      <c r="G35" s="63"/>
      <c r="H35" s="63"/>
      <c r="I35" s="69" t="s">
        <v>154</v>
      </c>
    </row>
    <row r="36" spans="1:9" x14ac:dyDescent="0.25">
      <c r="A36" s="13"/>
      <c r="B36" s="6"/>
      <c r="C36" s="6"/>
      <c r="D36" s="6"/>
      <c r="E36" s="6"/>
      <c r="F36" s="6">
        <f>SUM(F5:F30)</f>
        <v>12</v>
      </c>
      <c r="G36" s="6"/>
      <c r="H36" s="6"/>
      <c r="I36" s="82">
        <f>(I12+I19+I25+I31)</f>
        <v>1315.19</v>
      </c>
    </row>
    <row r="38" spans="1:9" x14ac:dyDescent="0.25">
      <c r="A38" t="s">
        <v>209</v>
      </c>
    </row>
    <row r="39" spans="1:9" x14ac:dyDescent="0.25">
      <c r="A39" t="s">
        <v>210</v>
      </c>
      <c r="G39" t="s">
        <v>211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Solar panel data</vt:lpstr>
      <vt:lpstr>Solar cell data</vt:lpstr>
      <vt:lpstr>Sensor data</vt:lpstr>
      <vt:lpstr>Circuit data</vt:lpstr>
      <vt:lpstr>Connection data</vt:lpstr>
      <vt:lpstr>Bill of materials</vt:lpstr>
      <vt:lpstr>Handling and storage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2019-07-04T17:36:32Z</dcterms:created>
  <dcterms:modified xsi:type="dcterms:W3CDTF">2019-07-09T16:00:53Z</dcterms:modified>
</cp:coreProperties>
</file>