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gineering\CubeSat\Solar panels Summer Work\"/>
    </mc:Choice>
  </mc:AlternateContent>
  <bookViews>
    <workbookView xWindow="0" yWindow="0" windowWidth="28770" windowHeight="13650"/>
  </bookViews>
  <sheets>
    <sheet name="Bill of materials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AM14" i="4" l="1"/>
  <c r="AM40" i="4" s="1"/>
  <c r="AC14" i="4"/>
  <c r="S15" i="4"/>
  <c r="S40" i="4" s="1"/>
  <c r="I33" i="4"/>
  <c r="I25" i="4"/>
  <c r="I13" i="4"/>
  <c r="AJ40" i="4" l="1"/>
  <c r="Z40" i="4"/>
  <c r="F40" i="4"/>
  <c r="P40" i="4"/>
  <c r="AC40" i="4"/>
  <c r="I40" i="4" l="1"/>
  <c r="I50" i="4" s="1"/>
  <c r="I48" i="4" l="1"/>
  <c r="I49" i="4"/>
  <c r="I51" i="4" l="1"/>
</calcChain>
</file>

<file path=xl/sharedStrings.xml><?xml version="1.0" encoding="utf-8"?>
<sst xmlns="http://schemas.openxmlformats.org/spreadsheetml/2006/main" count="121" uniqueCount="69">
  <si>
    <t>Connector</t>
  </si>
  <si>
    <t>MOLEX 53398-1271</t>
  </si>
  <si>
    <t>?</t>
  </si>
  <si>
    <t>Cost</t>
  </si>
  <si>
    <t>Provider</t>
  </si>
  <si>
    <t>Total</t>
  </si>
  <si>
    <t>Sensor</t>
  </si>
  <si>
    <t>Quantity</t>
  </si>
  <si>
    <t>Solar cells</t>
  </si>
  <si>
    <t>Azur Space</t>
  </si>
  <si>
    <t>3G30A assembly</t>
  </si>
  <si>
    <t>PCB</t>
  </si>
  <si>
    <t>Total cost</t>
  </si>
  <si>
    <t>Total quantity</t>
  </si>
  <si>
    <t>MOLEX 53261-1271</t>
  </si>
  <si>
    <t>4 pins</t>
  </si>
  <si>
    <t>Electrical components - common</t>
  </si>
  <si>
    <t>Connectors - common</t>
  </si>
  <si>
    <t>Connectors - RBF/EPS variant</t>
  </si>
  <si>
    <t>Connectors - JTAG/OBC variant</t>
  </si>
  <si>
    <t>Connectors - Accelerometer variant</t>
  </si>
  <si>
    <t>Antenna release sensor</t>
  </si>
  <si>
    <t>TE Connectivity</t>
  </si>
  <si>
    <t>MOLEX</t>
  </si>
  <si>
    <t>Antenna release</t>
  </si>
  <si>
    <t>Manufacturer</t>
  </si>
  <si>
    <t>All components listed here (with the exception of the solar cells) have their prices taken from the provider Digikey.</t>
  </si>
  <si>
    <t>EPS bypass</t>
  </si>
  <si>
    <t>RBF connector</t>
  </si>
  <si>
    <t>Tensility Internalional Corp</t>
  </si>
  <si>
    <t>RBF plug</t>
  </si>
  <si>
    <t>Neglible</t>
  </si>
  <si>
    <t>MOLEX 47257-0001</t>
  </si>
  <si>
    <t>50-00402</t>
  </si>
  <si>
    <t>OBC bypass</t>
  </si>
  <si>
    <t>JTAG bypass - external</t>
  </si>
  <si>
    <t>JTAG bypass - internal</t>
  </si>
  <si>
    <t>Accelerometer bypass - external</t>
  </si>
  <si>
    <t>Accelerometer bypass - internal</t>
  </si>
  <si>
    <t>Accelerometers</t>
  </si>
  <si>
    <t>Production method</t>
  </si>
  <si>
    <t>printed</t>
  </si>
  <si>
    <t>Total cost - common components</t>
  </si>
  <si>
    <t>All prices are in CAD, and do not include taxes or shipping costs.</t>
  </si>
  <si>
    <t>Total cost - RBF/EPS components</t>
  </si>
  <si>
    <t>Total cost - Accelerometer components</t>
  </si>
  <si>
    <t>Total cost - JTAG/OBC components</t>
  </si>
  <si>
    <t>Total cost of required solar panels</t>
  </si>
  <si>
    <t>RBF/EPS variant</t>
  </si>
  <si>
    <t>JTAG/OBC variant</t>
  </si>
  <si>
    <t>Accelerometer variant</t>
  </si>
  <si>
    <t>Antenna release mount</t>
  </si>
  <si>
    <t>printed?</t>
  </si>
  <si>
    <t>UWO?</t>
  </si>
  <si>
    <t>Solar cells - common</t>
  </si>
  <si>
    <t>Hardware - common</t>
  </si>
  <si>
    <t>Each solar panel has a set of the 'common' components, in addition to its face-specific parts</t>
  </si>
  <si>
    <t>Part number</t>
  </si>
  <si>
    <t xml:space="preserve"> WM7608CT-ND</t>
  </si>
  <si>
    <t xml:space="preserve"> 
WM7624TR-ND</t>
  </si>
  <si>
    <t xml:space="preserve"> 
732-3155-2-ND</t>
  </si>
  <si>
    <t>WM7628TR-ND</t>
  </si>
  <si>
    <t>JMP1 &amp; JMP2 bypass pins</t>
  </si>
  <si>
    <t xml:space="preserve"> 
450-3308-2-ND</t>
  </si>
  <si>
    <t>Very likely making our own RBF plug; keeping this for reference</t>
  </si>
  <si>
    <t>Burnwire</t>
  </si>
  <si>
    <t>purchased</t>
  </si>
  <si>
    <t>Antenna release mount has not been designed yet. Burnwire will be purchased from somewhere.</t>
  </si>
  <si>
    <t>PCB costs are estimated from other CubeSat's solar panels.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</si>
</sst>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11" borderId="0" applyNumberFormat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4" borderId="7" xfId="0" applyFill="1" applyBorder="1"/>
    <xf numFmtId="0" fontId="0" fillId="5" borderId="7" xfId="0" applyFill="1" applyBorder="1"/>
    <xf numFmtId="0" fontId="0" fillId="5" borderId="8" xfId="0" applyFill="1" applyBorder="1"/>
    <xf numFmtId="0" fontId="2" fillId="5" borderId="6" xfId="0" applyFont="1" applyFill="1" applyBorder="1"/>
    <xf numFmtId="0" fontId="2" fillId="5" borderId="5" xfId="0" applyFont="1" applyFill="1" applyBorder="1"/>
    <xf numFmtId="0" fontId="2" fillId="5" borderId="4" xfId="0" applyFont="1" applyFill="1" applyBorder="1"/>
    <xf numFmtId="11" fontId="0" fillId="2" borderId="0" xfId="0" applyNumberFormat="1" applyFill="1"/>
    <xf numFmtId="11" fontId="0" fillId="2" borderId="3" xfId="0" applyNumberFormat="1" applyFill="1" applyBorder="1"/>
    <xf numFmtId="0" fontId="1" fillId="6" borderId="5" xfId="0" applyFont="1" applyFill="1" applyBorder="1"/>
    <xf numFmtId="0" fontId="1" fillId="6" borderId="4" xfId="0" applyFont="1" applyFill="1" applyBorder="1"/>
    <xf numFmtId="0" fontId="1" fillId="6" borderId="6" xfId="0" applyFont="1" applyFill="1" applyBorder="1"/>
    <xf numFmtId="0" fontId="0" fillId="2" borderId="7" xfId="0" applyFill="1" applyBorder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 applyBorder="1"/>
    <xf numFmtId="0" fontId="0" fillId="5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9" xfId="0" applyFill="1" applyBorder="1" applyAlignment="1">
      <alignment horizontal="left"/>
    </xf>
    <xf numFmtId="8" fontId="3" fillId="5" borderId="3" xfId="0" applyNumberFormat="1" applyFont="1" applyFill="1" applyBorder="1" applyAlignment="1">
      <alignment horizontal="left"/>
    </xf>
    <xf numFmtId="8" fontId="3" fillId="4" borderId="3" xfId="0" applyNumberFormat="1" applyFont="1" applyFill="1" applyBorder="1" applyAlignment="1">
      <alignment horizontal="left"/>
    </xf>
    <xf numFmtId="0" fontId="0" fillId="3" borderId="5" xfId="0" applyFill="1" applyBorder="1"/>
    <xf numFmtId="0" fontId="0" fillId="3" borderId="7" xfId="0" applyFont="1" applyFill="1" applyBorder="1"/>
    <xf numFmtId="0" fontId="0" fillId="3" borderId="6" xfId="0" applyFont="1" applyFill="1" applyBorder="1"/>
    <xf numFmtId="8" fontId="0" fillId="4" borderId="4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left"/>
    </xf>
    <xf numFmtId="8" fontId="0" fillId="3" borderId="4" xfId="0" applyNumberFormat="1" applyFill="1" applyBorder="1" applyAlignment="1">
      <alignment horizontal="left"/>
    </xf>
    <xf numFmtId="8" fontId="4" fillId="3" borderId="3" xfId="0" applyNumberFormat="1" applyFont="1" applyFill="1" applyBorder="1" applyAlignment="1">
      <alignment horizontal="left"/>
    </xf>
    <xf numFmtId="8" fontId="0" fillId="5" borderId="2" xfId="0" applyNumberFormat="1" applyFill="1" applyBorder="1" applyAlignment="1">
      <alignment horizontal="left"/>
    </xf>
    <xf numFmtId="0" fontId="0" fillId="5" borderId="0" xfId="0" applyFill="1" applyAlignment="1"/>
    <xf numFmtId="0" fontId="0" fillId="3" borderId="0" xfId="0" applyFill="1" applyAlignment="1"/>
    <xf numFmtId="0" fontId="0" fillId="7" borderId="0" xfId="0" applyFill="1"/>
    <xf numFmtId="0" fontId="0" fillId="0" borderId="0" xfId="0" quotePrefix="1"/>
    <xf numFmtId="0" fontId="0" fillId="8" borderId="0" xfId="0" applyFill="1"/>
    <xf numFmtId="0" fontId="0" fillId="9" borderId="0" xfId="0" applyFill="1"/>
    <xf numFmtId="0" fontId="0" fillId="7" borderId="7" xfId="0" applyFill="1" applyBorder="1"/>
    <xf numFmtId="0" fontId="0" fillId="7" borderId="0" xfId="0" applyFill="1" applyAlignment="1">
      <alignment horizontal="center"/>
    </xf>
    <xf numFmtId="0" fontId="0" fillId="7" borderId="0" xfId="0" applyFill="1" applyBorder="1"/>
    <xf numFmtId="8" fontId="3" fillId="7" borderId="3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10" borderId="7" xfId="0" applyFill="1" applyBorder="1"/>
    <xf numFmtId="0" fontId="0" fillId="10" borderId="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9" xfId="0" applyFill="1" applyBorder="1" applyAlignment="1">
      <alignment horizontal="left"/>
    </xf>
    <xf numFmtId="0" fontId="2" fillId="10" borderId="6" xfId="0" applyFont="1" applyFill="1" applyBorder="1"/>
    <xf numFmtId="0" fontId="2" fillId="10" borderId="5" xfId="0" applyFont="1" applyFill="1" applyBorder="1"/>
    <xf numFmtId="0" fontId="2" fillId="10" borderId="4" xfId="0" applyFont="1" applyFill="1" applyBorder="1"/>
    <xf numFmtId="0" fontId="0" fillId="10" borderId="0" xfId="0" applyFill="1" applyBorder="1" applyAlignment="1">
      <alignment horizontal="center"/>
    </xf>
    <xf numFmtId="8" fontId="0" fillId="10" borderId="3" xfId="0" applyNumberFormat="1" applyFill="1" applyBorder="1" applyAlignment="1">
      <alignment horizontal="left"/>
    </xf>
    <xf numFmtId="0" fontId="0" fillId="8" borderId="6" xfId="0" applyFill="1" applyBorder="1"/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8" fontId="0" fillId="8" borderId="3" xfId="0" applyNumberFormat="1" applyFill="1" applyBorder="1" applyAlignment="1">
      <alignment horizontal="left"/>
    </xf>
    <xf numFmtId="8" fontId="0" fillId="8" borderId="4" xfId="0" applyNumberFormat="1" applyFill="1" applyBorder="1" applyAlignment="1">
      <alignment horizontal="left"/>
    </xf>
    <xf numFmtId="8" fontId="0" fillId="0" borderId="0" xfId="0" applyNumberFormat="1"/>
    <xf numFmtId="0" fontId="5" fillId="11" borderId="0" xfId="1"/>
    <xf numFmtId="8" fontId="5" fillId="11" borderId="3" xfId="1" applyNumberFormat="1" applyBorder="1" applyAlignment="1">
      <alignment horizontal="left"/>
    </xf>
    <xf numFmtId="0" fontId="5" fillId="11" borderId="0" xfId="1" applyBorder="1"/>
    <xf numFmtId="0" fontId="0" fillId="4" borderId="0" xfId="0" applyFill="1" applyAlignment="1"/>
    <xf numFmtId="0" fontId="5" fillId="11" borderId="7" xfId="1" applyBorder="1"/>
    <xf numFmtId="0" fontId="5" fillId="11" borderId="0" xfId="1" applyAlignment="1">
      <alignment horizontal="center"/>
    </xf>
    <xf numFmtId="0" fontId="5" fillId="11" borderId="0" xfId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abSelected="1" workbookViewId="0">
      <selection activeCell="O24" sqref="O24"/>
    </sheetView>
  </sheetViews>
  <sheetFormatPr defaultRowHeight="15" x14ac:dyDescent="0.25"/>
  <cols>
    <col min="9" max="9" width="12" customWidth="1"/>
    <col min="19" max="19" width="9.140625" customWidth="1"/>
    <col min="31" max="31" width="13.5703125" customWidth="1"/>
  </cols>
  <sheetData>
    <row r="1" spans="1:39" s="42" customFormat="1" x14ac:dyDescent="0.25"/>
    <row r="2" spans="1:39" s="42" customFormat="1" x14ac:dyDescent="0.25">
      <c r="B2" s="42" t="s">
        <v>26</v>
      </c>
    </row>
    <row r="3" spans="1:39" s="42" customFormat="1" x14ac:dyDescent="0.25"/>
    <row r="5" spans="1:39" s="42" customFormat="1" x14ac:dyDescent="0.25"/>
    <row r="6" spans="1:39" s="42" customFormat="1" x14ac:dyDescent="0.25">
      <c r="B6" s="42" t="s">
        <v>43</v>
      </c>
    </row>
    <row r="7" spans="1:39" s="42" customFormat="1" x14ac:dyDescent="0.25"/>
    <row r="9" spans="1:39" x14ac:dyDescent="0.25">
      <c r="A9" s="9" t="s">
        <v>17</v>
      </c>
      <c r="B9" s="10"/>
      <c r="C9" s="10"/>
      <c r="D9" s="10"/>
      <c r="E9" s="10"/>
      <c r="F9" s="10"/>
      <c r="G9" s="10"/>
      <c r="H9" s="10"/>
      <c r="I9" s="11"/>
      <c r="K9" s="9" t="s">
        <v>18</v>
      </c>
      <c r="L9" s="10"/>
      <c r="M9" s="10"/>
      <c r="N9" s="10"/>
      <c r="O9" s="10"/>
      <c r="P9" s="10"/>
      <c r="Q9" s="10"/>
      <c r="R9" s="10"/>
      <c r="S9" s="11"/>
      <c r="U9" s="9" t="s">
        <v>19</v>
      </c>
      <c r="V9" s="10"/>
      <c r="W9" s="10"/>
      <c r="X9" s="10"/>
      <c r="Y9" s="10"/>
      <c r="Z9" s="10"/>
      <c r="AA9" s="10"/>
      <c r="AB9" s="10"/>
      <c r="AC9" s="11"/>
      <c r="AE9" s="9" t="s">
        <v>20</v>
      </c>
      <c r="AF9" s="10"/>
      <c r="AG9" s="10"/>
      <c r="AH9" s="10"/>
      <c r="AI9" s="10"/>
      <c r="AJ9" s="10"/>
      <c r="AK9" s="10"/>
      <c r="AL9" s="10"/>
      <c r="AM9" s="11"/>
    </row>
    <row r="10" spans="1:39" x14ac:dyDescent="0.25">
      <c r="A10" s="6"/>
      <c r="B10" s="3"/>
      <c r="C10" s="22"/>
      <c r="D10" s="22" t="s">
        <v>57</v>
      </c>
      <c r="E10" s="22"/>
      <c r="F10" s="22" t="s">
        <v>7</v>
      </c>
      <c r="G10" s="22" t="s">
        <v>25</v>
      </c>
      <c r="H10" s="22"/>
      <c r="I10" s="26" t="s">
        <v>3</v>
      </c>
      <c r="K10" s="6"/>
      <c r="L10" s="3"/>
      <c r="M10" s="22"/>
      <c r="N10" s="22" t="s">
        <v>57</v>
      </c>
      <c r="O10" s="22"/>
      <c r="P10" s="22" t="s">
        <v>7</v>
      </c>
      <c r="Q10" s="22" t="s">
        <v>25</v>
      </c>
      <c r="R10" s="22"/>
      <c r="S10" s="26" t="s">
        <v>3</v>
      </c>
      <c r="U10" s="6"/>
      <c r="V10" s="3"/>
      <c r="W10" s="22"/>
      <c r="X10" s="22" t="s">
        <v>57</v>
      </c>
      <c r="Y10" s="22"/>
      <c r="Z10" s="22" t="s">
        <v>7</v>
      </c>
      <c r="AA10" s="22" t="s">
        <v>25</v>
      </c>
      <c r="AB10" s="22"/>
      <c r="AC10" s="26" t="s">
        <v>3</v>
      </c>
      <c r="AE10" s="6"/>
      <c r="AF10" s="3"/>
      <c r="AG10" s="22"/>
      <c r="AH10" s="22" t="s">
        <v>0</v>
      </c>
      <c r="AI10" s="22"/>
      <c r="AJ10" s="22" t="s">
        <v>7</v>
      </c>
      <c r="AK10" s="22" t="s">
        <v>25</v>
      </c>
      <c r="AL10" s="22"/>
      <c r="AM10" s="26" t="s">
        <v>3</v>
      </c>
    </row>
    <row r="11" spans="1:39" x14ac:dyDescent="0.25">
      <c r="A11" s="7" t="s">
        <v>8</v>
      </c>
      <c r="B11" s="4"/>
      <c r="C11" s="4"/>
      <c r="D11" s="4" t="s">
        <v>58</v>
      </c>
      <c r="E11" s="21"/>
      <c r="F11" s="19">
        <v>1</v>
      </c>
      <c r="G11" s="23" t="s">
        <v>23</v>
      </c>
      <c r="H11" s="21"/>
      <c r="I11" s="27">
        <v>1.69</v>
      </c>
      <c r="K11" s="7" t="s">
        <v>62</v>
      </c>
      <c r="L11" s="4"/>
      <c r="M11" s="4"/>
      <c r="N11" s="4"/>
      <c r="O11" s="21"/>
      <c r="P11" s="19" t="s">
        <v>15</v>
      </c>
      <c r="Q11" s="23"/>
      <c r="R11" s="21"/>
      <c r="S11" s="27" t="s">
        <v>31</v>
      </c>
      <c r="U11" s="7" t="s">
        <v>34</v>
      </c>
      <c r="V11" s="4"/>
      <c r="W11" s="4"/>
      <c r="X11" s="37" t="s">
        <v>60</v>
      </c>
      <c r="Y11" s="21"/>
      <c r="Z11" s="19">
        <v>1</v>
      </c>
      <c r="AA11" s="23" t="s">
        <v>23</v>
      </c>
      <c r="AB11" s="21"/>
      <c r="AC11" s="27">
        <v>1.75</v>
      </c>
      <c r="AE11" s="7" t="s">
        <v>37</v>
      </c>
      <c r="AF11" s="4"/>
      <c r="AG11" s="4"/>
      <c r="AH11" s="4" t="s">
        <v>14</v>
      </c>
      <c r="AI11" s="21"/>
      <c r="AJ11" s="19">
        <v>2</v>
      </c>
      <c r="AK11" s="23" t="s">
        <v>23</v>
      </c>
      <c r="AL11" s="21"/>
      <c r="AM11" s="27">
        <v>3.29</v>
      </c>
    </row>
    <row r="12" spans="1:39" x14ac:dyDescent="0.25">
      <c r="A12" s="7" t="s">
        <v>24</v>
      </c>
      <c r="B12" s="4"/>
      <c r="C12" s="4"/>
      <c r="D12" s="37" t="s">
        <v>59</v>
      </c>
      <c r="E12" s="4"/>
      <c r="F12" s="19">
        <v>1</v>
      </c>
      <c r="G12" s="23" t="s">
        <v>23</v>
      </c>
      <c r="H12" s="4"/>
      <c r="I12" s="27">
        <v>1.05</v>
      </c>
      <c r="K12" s="6" t="s">
        <v>27</v>
      </c>
      <c r="L12" s="3"/>
      <c r="M12" s="3"/>
      <c r="N12" s="67" t="s">
        <v>60</v>
      </c>
      <c r="O12" s="3"/>
      <c r="P12" s="18">
        <v>1</v>
      </c>
      <c r="Q12" s="22" t="s">
        <v>23</v>
      </c>
      <c r="R12" s="3"/>
      <c r="S12" s="28">
        <v>1.75</v>
      </c>
      <c r="U12" s="6" t="s">
        <v>35</v>
      </c>
      <c r="V12" s="3"/>
      <c r="W12" s="3"/>
      <c r="X12" s="3" t="s">
        <v>61</v>
      </c>
      <c r="Y12" s="3"/>
      <c r="Z12" s="18">
        <v>1</v>
      </c>
      <c r="AA12" s="22" t="s">
        <v>23</v>
      </c>
      <c r="AB12" s="3"/>
      <c r="AC12" s="28">
        <v>1.38</v>
      </c>
      <c r="AE12" s="6" t="s">
        <v>38</v>
      </c>
      <c r="AF12" s="3"/>
      <c r="AG12" s="3"/>
      <c r="AH12" s="3" t="s">
        <v>1</v>
      </c>
      <c r="AI12" s="3"/>
      <c r="AJ12" s="18">
        <v>2</v>
      </c>
      <c r="AK12" s="22" t="s">
        <v>23</v>
      </c>
      <c r="AL12" s="3"/>
      <c r="AM12" s="28">
        <v>3.21</v>
      </c>
    </row>
    <row r="13" spans="1:39" x14ac:dyDescent="0.25">
      <c r="A13" s="25" t="s">
        <v>5</v>
      </c>
      <c r="B13" s="24"/>
      <c r="C13" s="24"/>
      <c r="D13" s="24"/>
      <c r="E13" s="24"/>
      <c r="F13" s="24"/>
      <c r="G13" s="24"/>
      <c r="H13" s="24"/>
      <c r="I13" s="32">
        <f>SUMPRODUCT(F11:F12,I11:I12)</f>
        <v>2.74</v>
      </c>
      <c r="K13" s="7" t="s">
        <v>28</v>
      </c>
      <c r="L13" s="4"/>
      <c r="M13" s="4"/>
      <c r="N13" s="4" t="s">
        <v>32</v>
      </c>
      <c r="O13" s="4"/>
      <c r="P13" s="19">
        <v>1</v>
      </c>
      <c r="Q13" s="23" t="s">
        <v>23</v>
      </c>
      <c r="R13" s="4"/>
      <c r="S13" s="27">
        <v>1.68</v>
      </c>
      <c r="U13" s="7" t="s">
        <v>36</v>
      </c>
      <c r="V13" s="4"/>
      <c r="W13" s="4"/>
      <c r="X13" s="4" t="s">
        <v>61</v>
      </c>
      <c r="Y13" s="4"/>
      <c r="Z13" s="19">
        <v>1</v>
      </c>
      <c r="AA13" s="23" t="s">
        <v>23</v>
      </c>
      <c r="AB13" s="4"/>
      <c r="AC13" s="27">
        <v>1.38</v>
      </c>
      <c r="AE13" s="43" t="s">
        <v>39</v>
      </c>
      <c r="AF13" s="39"/>
      <c r="AG13" s="39"/>
      <c r="AH13" s="39" t="s">
        <v>2</v>
      </c>
      <c r="AI13" s="39"/>
      <c r="AJ13" s="44" t="s">
        <v>2</v>
      </c>
      <c r="AK13" s="45" t="s">
        <v>2</v>
      </c>
      <c r="AL13" s="39"/>
      <c r="AM13" s="46" t="s">
        <v>2</v>
      </c>
    </row>
    <row r="14" spans="1:39" x14ac:dyDescent="0.25">
      <c r="K14" s="68" t="s">
        <v>30</v>
      </c>
      <c r="L14" s="64"/>
      <c r="M14" s="64"/>
      <c r="N14" s="64" t="s">
        <v>33</v>
      </c>
      <c r="O14" s="64"/>
      <c r="P14" s="69">
        <v>1</v>
      </c>
      <c r="Q14" s="66" t="s">
        <v>29</v>
      </c>
      <c r="R14" s="64"/>
      <c r="S14" s="65">
        <v>0.68</v>
      </c>
      <c r="U14" s="25" t="s">
        <v>5</v>
      </c>
      <c r="V14" s="24"/>
      <c r="W14" s="24"/>
      <c r="X14" s="24"/>
      <c r="Y14" s="24"/>
      <c r="Z14" s="24"/>
      <c r="AA14" s="24"/>
      <c r="AB14" s="24"/>
      <c r="AC14" s="32">
        <f>SUMPRODUCT(Z11:Z13,AC11:AC13)</f>
        <v>4.51</v>
      </c>
      <c r="AE14" s="25" t="s">
        <v>5</v>
      </c>
      <c r="AF14" s="24"/>
      <c r="AG14" s="24"/>
      <c r="AH14" s="24"/>
      <c r="AI14" s="24"/>
      <c r="AJ14" s="24"/>
      <c r="AK14" s="24"/>
      <c r="AL14" s="24"/>
      <c r="AM14" s="32">
        <f>SUMPRODUCT(AJ11:AJ13,AM11:AM13)</f>
        <v>13</v>
      </c>
    </row>
    <row r="15" spans="1:39" x14ac:dyDescent="0.25">
      <c r="K15" s="25" t="s">
        <v>5</v>
      </c>
      <c r="L15" s="24"/>
      <c r="M15" s="24"/>
      <c r="N15" s="24"/>
      <c r="O15" s="24"/>
      <c r="P15" s="24"/>
      <c r="Q15" s="24"/>
      <c r="R15" s="24"/>
      <c r="S15" s="32">
        <f>SUMPRODUCT(P11:P14,S11:S14)</f>
        <v>4.1099999999999994</v>
      </c>
    </row>
    <row r="16" spans="1:39" x14ac:dyDescent="0.25">
      <c r="A16" s="16" t="s">
        <v>16</v>
      </c>
      <c r="B16" s="14"/>
      <c r="C16" s="14"/>
      <c r="D16" s="14"/>
      <c r="E16" s="14"/>
      <c r="F16" s="14"/>
      <c r="G16" s="14"/>
      <c r="H16" s="14"/>
      <c r="I16" s="15"/>
      <c r="K16" t="s">
        <v>64</v>
      </c>
    </row>
    <row r="17" spans="1:9" x14ac:dyDescent="0.25">
      <c r="A17" s="17"/>
      <c r="B17" s="1"/>
      <c r="C17" s="1"/>
      <c r="D17" s="1" t="s">
        <v>57</v>
      </c>
      <c r="E17" s="1"/>
      <c r="F17" s="1" t="s">
        <v>7</v>
      </c>
      <c r="G17" s="12" t="s">
        <v>25</v>
      </c>
      <c r="H17" s="12"/>
      <c r="I17" s="13" t="s">
        <v>3</v>
      </c>
    </row>
    <row r="18" spans="1:9" x14ac:dyDescent="0.25">
      <c r="A18" s="30" t="s">
        <v>21</v>
      </c>
      <c r="B18" s="2"/>
      <c r="C18" s="2"/>
      <c r="D18" s="38" t="s">
        <v>63</v>
      </c>
      <c r="E18" s="2"/>
      <c r="F18" s="20">
        <v>1</v>
      </c>
      <c r="G18" s="2" t="s">
        <v>22</v>
      </c>
      <c r="H18" s="2"/>
      <c r="I18" s="35">
        <v>1.67</v>
      </c>
    </row>
    <row r="19" spans="1:9" x14ac:dyDescent="0.25">
      <c r="A19" s="31" t="s">
        <v>5</v>
      </c>
      <c r="B19" s="29"/>
      <c r="C19" s="29"/>
      <c r="D19" s="29"/>
      <c r="E19" s="29"/>
      <c r="F19" s="29"/>
      <c r="G19" s="29"/>
      <c r="H19" s="29"/>
      <c r="I19" s="33">
        <f>SUMPRODUCT(F18:F18,I18:I18)</f>
        <v>1.67</v>
      </c>
    </row>
    <row r="22" spans="1:9" x14ac:dyDescent="0.25">
      <c r="A22" s="16" t="s">
        <v>54</v>
      </c>
      <c r="B22" s="14"/>
      <c r="C22" s="14"/>
      <c r="D22" s="14"/>
      <c r="E22" s="14"/>
      <c r="F22" s="14"/>
      <c r="G22" s="14"/>
      <c r="H22" s="14"/>
      <c r="I22" s="15"/>
    </row>
    <row r="23" spans="1:9" x14ac:dyDescent="0.25">
      <c r="A23" s="17"/>
      <c r="B23" s="1"/>
      <c r="C23" s="1"/>
      <c r="D23" s="1" t="s">
        <v>6</v>
      </c>
      <c r="E23" s="1"/>
      <c r="F23" s="1" t="s">
        <v>7</v>
      </c>
      <c r="G23" s="12" t="s">
        <v>25</v>
      </c>
      <c r="H23" s="12"/>
      <c r="I23" s="13" t="s">
        <v>3</v>
      </c>
    </row>
    <row r="24" spans="1:9" x14ac:dyDescent="0.25">
      <c r="A24" s="30" t="s">
        <v>8</v>
      </c>
      <c r="B24" s="2"/>
      <c r="C24" s="2"/>
      <c r="D24" s="2" t="s">
        <v>10</v>
      </c>
      <c r="E24" s="2"/>
      <c r="F24" s="20">
        <v>4</v>
      </c>
      <c r="G24" s="2" t="s">
        <v>9</v>
      </c>
      <c r="H24" s="2"/>
      <c r="I24" s="35">
        <v>325.93</v>
      </c>
    </row>
    <row r="25" spans="1:9" x14ac:dyDescent="0.25">
      <c r="A25" s="31" t="s">
        <v>5</v>
      </c>
      <c r="B25" s="29"/>
      <c r="C25" s="29"/>
      <c r="D25" s="29"/>
      <c r="E25" s="29"/>
      <c r="F25" s="29"/>
      <c r="G25" s="29"/>
      <c r="H25" s="29"/>
      <c r="I25" s="34">
        <f>SUMPRODUCT(F24:F24,I24:I24)</f>
        <v>1303.72</v>
      </c>
    </row>
    <row r="28" spans="1:9" x14ac:dyDescent="0.25">
      <c r="A28" s="9" t="s">
        <v>55</v>
      </c>
      <c r="B28" s="10"/>
      <c r="C28" s="10"/>
      <c r="D28" s="10"/>
      <c r="E28" s="10"/>
      <c r="F28" s="10"/>
      <c r="G28" s="10"/>
      <c r="H28" s="10"/>
      <c r="I28" s="11"/>
    </row>
    <row r="29" spans="1:9" x14ac:dyDescent="0.25">
      <c r="A29" s="6"/>
      <c r="B29" s="3"/>
      <c r="C29" s="22"/>
      <c r="D29" s="22" t="s">
        <v>40</v>
      </c>
      <c r="E29" s="22"/>
      <c r="F29" s="22" t="s">
        <v>7</v>
      </c>
      <c r="G29" s="22" t="s">
        <v>4</v>
      </c>
      <c r="H29" s="22"/>
      <c r="I29" s="26" t="s">
        <v>3</v>
      </c>
    </row>
    <row r="30" spans="1:9" x14ac:dyDescent="0.25">
      <c r="A30" s="7" t="s">
        <v>11</v>
      </c>
      <c r="B30" s="4"/>
      <c r="C30" s="4"/>
      <c r="D30" s="4" t="s">
        <v>41</v>
      </c>
      <c r="E30" s="21"/>
      <c r="F30" s="19">
        <v>1</v>
      </c>
      <c r="G30" s="66"/>
      <c r="H30" s="70"/>
      <c r="I30" s="65">
        <v>1500</v>
      </c>
    </row>
    <row r="31" spans="1:9" x14ac:dyDescent="0.25">
      <c r="A31" s="68" t="s">
        <v>51</v>
      </c>
      <c r="B31" s="64"/>
      <c r="C31" s="64"/>
      <c r="D31" s="64" t="s">
        <v>52</v>
      </c>
      <c r="E31" s="64"/>
      <c r="F31" s="69">
        <v>1</v>
      </c>
      <c r="G31" s="66" t="s">
        <v>53</v>
      </c>
      <c r="H31" s="64"/>
      <c r="I31" s="65" t="s">
        <v>2</v>
      </c>
    </row>
    <row r="32" spans="1:9" x14ac:dyDescent="0.25">
      <c r="A32" s="68" t="s">
        <v>65</v>
      </c>
      <c r="B32" s="64"/>
      <c r="C32" s="64"/>
      <c r="D32" s="64" t="s">
        <v>66</v>
      </c>
      <c r="E32" s="64"/>
      <c r="F32" s="69">
        <v>1</v>
      </c>
      <c r="G32" s="66" t="s">
        <v>2</v>
      </c>
      <c r="H32" s="64"/>
      <c r="I32" s="65" t="s">
        <v>2</v>
      </c>
    </row>
    <row r="33" spans="1:39" x14ac:dyDescent="0.25">
      <c r="A33" s="25" t="s">
        <v>5</v>
      </c>
      <c r="B33" s="24"/>
      <c r="C33" s="24"/>
      <c r="D33" s="24"/>
      <c r="E33" s="24"/>
      <c r="F33" s="24"/>
      <c r="G33" s="24"/>
      <c r="H33" s="24"/>
      <c r="I33" s="32">
        <f>SUMPRODUCT(F30:F31,I30:I31)</f>
        <v>1500</v>
      </c>
    </row>
    <row r="34" spans="1:39" x14ac:dyDescent="0.25">
      <c r="A34" t="s">
        <v>68</v>
      </c>
    </row>
    <row r="35" spans="1:39" x14ac:dyDescent="0.25">
      <c r="A35" t="s">
        <v>67</v>
      </c>
    </row>
    <row r="38" spans="1:39" x14ac:dyDescent="0.25">
      <c r="A38" s="9" t="s">
        <v>42</v>
      </c>
      <c r="B38" s="10"/>
      <c r="C38" s="10"/>
      <c r="D38" s="10"/>
      <c r="E38" s="10"/>
      <c r="F38" s="10"/>
      <c r="G38" s="10"/>
      <c r="H38" s="10"/>
      <c r="I38" s="11"/>
      <c r="K38" s="9" t="s">
        <v>44</v>
      </c>
      <c r="L38" s="10"/>
      <c r="M38" s="10"/>
      <c r="N38" s="10"/>
      <c r="O38" s="10"/>
      <c r="P38" s="10"/>
      <c r="Q38" s="10"/>
      <c r="R38" s="10"/>
      <c r="S38" s="11"/>
      <c r="U38" s="9" t="s">
        <v>46</v>
      </c>
      <c r="V38" s="10"/>
      <c r="W38" s="10"/>
      <c r="X38" s="10"/>
      <c r="Y38" s="10"/>
      <c r="Z38" s="10"/>
      <c r="AA38" s="10"/>
      <c r="AB38" s="10"/>
      <c r="AC38" s="11"/>
      <c r="AE38" s="9" t="s">
        <v>45</v>
      </c>
      <c r="AF38" s="10"/>
      <c r="AG38" s="10"/>
      <c r="AH38" s="10"/>
      <c r="AI38" s="10"/>
      <c r="AJ38" s="10"/>
      <c r="AK38" s="10"/>
      <c r="AL38" s="10"/>
      <c r="AM38" s="11"/>
    </row>
    <row r="39" spans="1:39" x14ac:dyDescent="0.25">
      <c r="A39" s="6"/>
      <c r="B39" s="3"/>
      <c r="C39" s="22"/>
      <c r="D39" s="22"/>
      <c r="E39" s="22"/>
      <c r="F39" s="22" t="s">
        <v>13</v>
      </c>
      <c r="G39" s="22"/>
      <c r="H39" s="22"/>
      <c r="I39" s="26" t="s">
        <v>12</v>
      </c>
      <c r="K39" s="6"/>
      <c r="L39" s="3"/>
      <c r="M39" s="22"/>
      <c r="N39" s="22"/>
      <c r="O39" s="22"/>
      <c r="P39" s="22" t="s">
        <v>13</v>
      </c>
      <c r="Q39" s="22"/>
      <c r="R39" s="22"/>
      <c r="S39" s="26" t="s">
        <v>12</v>
      </c>
      <c r="U39" s="6"/>
      <c r="V39" s="3"/>
      <c r="W39" s="22"/>
      <c r="X39" s="22"/>
      <c r="Y39" s="22"/>
      <c r="Z39" s="22" t="s">
        <v>13</v>
      </c>
      <c r="AA39" s="22"/>
      <c r="AB39" s="22"/>
      <c r="AC39" s="26" t="s">
        <v>12</v>
      </c>
      <c r="AE39" s="6"/>
      <c r="AF39" s="3"/>
      <c r="AG39" s="22"/>
      <c r="AH39" s="22"/>
      <c r="AI39" s="22"/>
      <c r="AJ39" s="22" t="s">
        <v>13</v>
      </c>
      <c r="AK39" s="22"/>
      <c r="AL39" s="22"/>
      <c r="AM39" s="26" t="s">
        <v>12</v>
      </c>
    </row>
    <row r="40" spans="1:39" x14ac:dyDescent="0.25">
      <c r="A40" s="8"/>
      <c r="B40" s="5"/>
      <c r="C40" s="5"/>
      <c r="D40" s="5"/>
      <c r="E40" s="5"/>
      <c r="F40" s="47">
        <f>SUM(F11:F31)</f>
        <v>9</v>
      </c>
      <c r="G40" s="5"/>
      <c r="H40" s="5"/>
      <c r="I40" s="36">
        <f>(I13+I19+I25+I33)</f>
        <v>2808.13</v>
      </c>
      <c r="K40" s="8"/>
      <c r="L40" s="5"/>
      <c r="M40" s="5"/>
      <c r="N40" s="5"/>
      <c r="O40" s="5"/>
      <c r="P40" s="47">
        <f>SUM(P11:P30)</f>
        <v>3</v>
      </c>
      <c r="Q40" s="5"/>
      <c r="R40" s="5"/>
      <c r="S40" s="36">
        <f>(S15)</f>
        <v>4.1099999999999994</v>
      </c>
      <c r="U40" s="8"/>
      <c r="V40" s="5"/>
      <c r="W40" s="5"/>
      <c r="X40" s="5"/>
      <c r="Y40" s="5"/>
      <c r="Z40" s="47">
        <f>SUM(Z11:Z30)</f>
        <v>3</v>
      </c>
      <c r="AA40" s="5"/>
      <c r="AB40" s="5"/>
      <c r="AC40" s="36">
        <f>(AC14)</f>
        <v>4.51</v>
      </c>
      <c r="AE40" s="8"/>
      <c r="AF40" s="5"/>
      <c r="AG40" s="5"/>
      <c r="AH40" s="5"/>
      <c r="AI40" s="5"/>
      <c r="AJ40" s="47">
        <f>SUM(AJ11:AJ30)</f>
        <v>4</v>
      </c>
      <c r="AK40" s="5"/>
      <c r="AL40" s="5"/>
      <c r="AM40" s="36">
        <f>(AM14)</f>
        <v>13</v>
      </c>
    </row>
    <row r="41" spans="1:39" x14ac:dyDescent="0.25">
      <c r="A41" t="s">
        <v>56</v>
      </c>
    </row>
    <row r="46" spans="1:39" x14ac:dyDescent="0.25">
      <c r="A46" s="53" t="s">
        <v>47</v>
      </c>
      <c r="B46" s="54"/>
      <c r="C46" s="54"/>
      <c r="D46" s="54"/>
      <c r="E46" s="54"/>
      <c r="F46" s="54"/>
      <c r="G46" s="54"/>
      <c r="H46" s="54"/>
      <c r="I46" s="55"/>
      <c r="K46" s="40"/>
    </row>
    <row r="47" spans="1:39" x14ac:dyDescent="0.25">
      <c r="A47" s="50"/>
      <c r="B47" s="41"/>
      <c r="C47" s="51"/>
      <c r="D47" s="51"/>
      <c r="E47" s="51"/>
      <c r="F47" s="51" t="s">
        <v>13</v>
      </c>
      <c r="G47" s="51"/>
      <c r="H47" s="51"/>
      <c r="I47" s="52" t="s">
        <v>3</v>
      </c>
    </row>
    <row r="48" spans="1:39" x14ac:dyDescent="0.25">
      <c r="A48" s="48" t="s">
        <v>48</v>
      </c>
      <c r="B48" s="49"/>
      <c r="C48" s="49"/>
      <c r="D48" s="49"/>
      <c r="E48" s="49"/>
      <c r="F48" s="56">
        <v>1</v>
      </c>
      <c r="G48" s="49"/>
      <c r="H48" s="49"/>
      <c r="I48" s="57">
        <f>(I40+S40)</f>
        <v>2812.2400000000002</v>
      </c>
      <c r="K48" s="63"/>
    </row>
    <row r="49" spans="1:11" x14ac:dyDescent="0.25">
      <c r="A49" s="50" t="s">
        <v>49</v>
      </c>
      <c r="B49" s="51"/>
      <c r="C49" s="51"/>
      <c r="D49" s="51"/>
      <c r="E49" s="51"/>
      <c r="F49" s="60">
        <v>1</v>
      </c>
      <c r="G49" s="51"/>
      <c r="H49" s="51"/>
      <c r="I49" s="61">
        <f>(I40+AC40)</f>
        <v>2812.6400000000003</v>
      </c>
      <c r="K49" s="63"/>
    </row>
    <row r="50" spans="1:11" x14ac:dyDescent="0.25">
      <c r="A50" s="48" t="s">
        <v>50</v>
      </c>
      <c r="B50" s="49"/>
      <c r="C50" s="49"/>
      <c r="D50" s="49"/>
      <c r="E50" s="49"/>
      <c r="F50" s="56">
        <v>2</v>
      </c>
      <c r="G50" s="49"/>
      <c r="H50" s="49"/>
      <c r="I50" s="57">
        <f>(I40+AM40)</f>
        <v>2821.13</v>
      </c>
    </row>
    <row r="51" spans="1:11" x14ac:dyDescent="0.25">
      <c r="A51" s="58" t="s">
        <v>5</v>
      </c>
      <c r="B51" s="59"/>
      <c r="C51" s="59"/>
      <c r="D51" s="59"/>
      <c r="E51" s="59"/>
      <c r="F51" s="59"/>
      <c r="G51" s="59"/>
      <c r="H51" s="59"/>
      <c r="I51" s="62">
        <f>SUMPRODUCT(F48:F50,I48:I50)</f>
        <v>11267.140000000001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2019-07-04T17:36:32Z</dcterms:created>
  <dcterms:modified xsi:type="dcterms:W3CDTF">2020-08-20T19:36:37Z</dcterms:modified>
</cp:coreProperties>
</file>