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\Desktop\Ukpik - Cubesat\Ukpik Design\"/>
    </mc:Choice>
  </mc:AlternateContent>
  <xr:revisionPtr revIDLastSave="0" documentId="13_ncr:1_{CAB20C60-9C56-4A16-9D2A-479C129CB1A0}" xr6:coauthVersionLast="43" xr6:coauthVersionMax="43" xr10:uidLastSave="{00000000-0000-0000-0000-000000000000}"/>
  <bookViews>
    <workbookView xWindow="4740" yWindow="0" windowWidth="4660" windowHeight="3200" activeTab="1" xr2:uid="{F4EF2A9F-89B1-4302-AD2C-BF24B1D85659}"/>
  </bookViews>
  <sheets>
    <sheet name="BOM - $$" sheetId="1" r:id="rId1"/>
    <sheet name="BOM - Assembly Proper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7" i="2" l="1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56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28" i="2"/>
  <c r="H6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3" i="2"/>
  <c r="H24" i="2"/>
  <c r="H5" i="2"/>
  <c r="H85" i="2" l="1"/>
  <c r="H83" i="1"/>
  <c r="H102" i="1"/>
  <c r="H81" i="1"/>
  <c r="H121" i="1" l="1"/>
  <c r="H122" i="1"/>
  <c r="H29" i="1"/>
  <c r="H30" i="1"/>
  <c r="H120" i="1"/>
  <c r="H116" i="1"/>
  <c r="H117" i="1"/>
  <c r="H118" i="1"/>
  <c r="H119" i="1"/>
  <c r="H27" i="1"/>
  <c r="H28" i="1"/>
  <c r="H115" i="1"/>
  <c r="H114" i="1"/>
  <c r="H113" i="1"/>
  <c r="H111" i="1"/>
  <c r="H110" i="1"/>
  <c r="H21" i="1"/>
  <c r="H22" i="1"/>
  <c r="H132" i="1"/>
  <c r="H136" i="1" s="1"/>
  <c r="H26" i="1"/>
  <c r="H125" i="1" l="1"/>
  <c r="H53" i="1"/>
  <c r="E60" i="2" l="1"/>
  <c r="E59" i="2"/>
  <c r="E21" i="2"/>
  <c r="E20" i="2"/>
  <c r="H54" i="1"/>
  <c r="H18" i="1"/>
  <c r="H20" i="1"/>
  <c r="F20" i="1"/>
  <c r="F19" i="1"/>
  <c r="H19" i="1" s="1"/>
  <c r="H101" i="1"/>
  <c r="F80" i="1"/>
  <c r="H80" i="1" s="1"/>
  <c r="F79" i="1"/>
  <c r="H87" i="1"/>
  <c r="H71" i="1"/>
  <c r="H73" i="1"/>
  <c r="H76" i="1"/>
  <c r="H77" i="1"/>
  <c r="H78" i="1"/>
  <c r="H84" i="1"/>
  <c r="H85" i="1"/>
  <c r="H86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62" i="1"/>
  <c r="H13" i="1"/>
  <c r="H14" i="1"/>
  <c r="H15" i="1"/>
  <c r="H16" i="1"/>
  <c r="H17" i="1"/>
  <c r="H67" i="1"/>
  <c r="H69" i="1"/>
  <c r="H70" i="1"/>
  <c r="H61" i="1"/>
  <c r="H60" i="1"/>
  <c r="H59" i="1"/>
  <c r="H12" i="1"/>
  <c r="H6" i="1"/>
  <c r="H7" i="1"/>
  <c r="H8" i="1"/>
  <c r="H9" i="1"/>
  <c r="H10" i="1"/>
  <c r="H11" i="1"/>
  <c r="H33" i="1"/>
  <c r="H34" i="1"/>
  <c r="H45" i="1"/>
  <c r="H48" i="1"/>
  <c r="H49" i="1"/>
  <c r="H50" i="1"/>
  <c r="H51" i="1"/>
  <c r="H52" i="1"/>
  <c r="H56" i="1"/>
  <c r="H57" i="1"/>
  <c r="H58" i="1"/>
  <c r="H65" i="1"/>
  <c r="H66" i="1"/>
  <c r="H5" i="1"/>
  <c r="H79" i="1" l="1"/>
  <c r="H106" i="1" s="1"/>
  <c r="H138" i="1" s="1"/>
  <c r="F82" i="1"/>
  <c r="H82" i="1" s="1"/>
</calcChain>
</file>

<file path=xl/sharedStrings.xml><?xml version="1.0" encoding="utf-8"?>
<sst xmlns="http://schemas.openxmlformats.org/spreadsheetml/2006/main" count="1009" uniqueCount="364">
  <si>
    <t>SUBSYSTEM</t>
  </si>
  <si>
    <t>PART</t>
  </si>
  <si>
    <t>SUPPLIER</t>
  </si>
  <si>
    <t>QUANTITY</t>
  </si>
  <si>
    <t>Deployment</t>
  </si>
  <si>
    <t>RBF Pin</t>
  </si>
  <si>
    <t>Notes</t>
  </si>
  <si>
    <t>May be incorperated into solar panel from endurosat</t>
  </si>
  <si>
    <t>Deployment switches</t>
  </si>
  <si>
    <t>Electrical</t>
  </si>
  <si>
    <t>Harnessing</t>
  </si>
  <si>
    <t>Custom Board 1</t>
  </si>
  <si>
    <t>Custom Board 2</t>
  </si>
  <si>
    <t>Payload</t>
  </si>
  <si>
    <t>Camera</t>
  </si>
  <si>
    <t>Engraving</t>
  </si>
  <si>
    <t>Thermal</t>
  </si>
  <si>
    <t>Temperature Sensors</t>
  </si>
  <si>
    <t>ADCS</t>
  </si>
  <si>
    <t>Gyroscope</t>
  </si>
  <si>
    <t>PC104 Connectors</t>
  </si>
  <si>
    <t>Magnetorquers - core</t>
  </si>
  <si>
    <t>For building our own</t>
  </si>
  <si>
    <t>GPS</t>
  </si>
  <si>
    <t>GPS antenna</t>
  </si>
  <si>
    <t>ESP</t>
  </si>
  <si>
    <t>ESP board</t>
  </si>
  <si>
    <t>Comms</t>
  </si>
  <si>
    <t>Tranceiver</t>
  </si>
  <si>
    <t>Antenna</t>
  </si>
  <si>
    <t>OBC</t>
  </si>
  <si>
    <t>OBC board</t>
  </si>
  <si>
    <t>Structural</t>
  </si>
  <si>
    <t>This is changing.</t>
  </si>
  <si>
    <t>Canadensis</t>
  </si>
  <si>
    <t>NAC</t>
  </si>
  <si>
    <t xml:space="preserve">Silicon Sensing </t>
  </si>
  <si>
    <t>URL</t>
  </si>
  <si>
    <t xml:space="preserve"> </t>
  </si>
  <si>
    <t>Part Number</t>
  </si>
  <si>
    <t>n/a</t>
  </si>
  <si>
    <t>CMR 400046-0300</t>
  </si>
  <si>
    <t>ESPI Metals</t>
  </si>
  <si>
    <t>Permalloy 80</t>
  </si>
  <si>
    <t>https://www.siliconsensing.com/products/gyroscopes/</t>
  </si>
  <si>
    <t>Solar Cells</t>
  </si>
  <si>
    <t>Solar pannel plates</t>
  </si>
  <si>
    <t>https://www.endurosat.com/products/cubesat-power-module-type-i-plus/</t>
  </si>
  <si>
    <t>Endurosat</t>
  </si>
  <si>
    <t>ESP 1+</t>
  </si>
  <si>
    <t>COST/unit (USD)</t>
  </si>
  <si>
    <t>Cost/parts</t>
  </si>
  <si>
    <t>M3 button bolts</t>
  </si>
  <si>
    <t>Conformal Coating</t>
  </si>
  <si>
    <t>Solar cell connectors</t>
  </si>
  <si>
    <t>Solar cell wires (to ESP)</t>
  </si>
  <si>
    <t>Solar pannel with RBF pin</t>
  </si>
  <si>
    <t>Solar panel XY - RBF</t>
  </si>
  <si>
    <t>May not get as solar pannel would have different effiency than our built ones</t>
  </si>
  <si>
    <t>Antenna Deployment</t>
  </si>
  <si>
    <t>Picoblade Connectors M</t>
  </si>
  <si>
    <t>Picoblade Connectors f</t>
  </si>
  <si>
    <t>Cables for picoblade connector</t>
  </si>
  <si>
    <t>Kapton Tape</t>
  </si>
  <si>
    <t>Staking stuff</t>
  </si>
  <si>
    <t>Other wires for solar stuff</t>
  </si>
  <si>
    <t>Not sure what this would be but imagine we need some cables</t>
  </si>
  <si>
    <t>Coaxial Cable</t>
  </si>
  <si>
    <t>Top cover plate</t>
  </si>
  <si>
    <t>Bottom cover plate</t>
  </si>
  <si>
    <t>antenna plate</t>
  </si>
  <si>
    <t>transceiver plate</t>
  </si>
  <si>
    <t>OBC support 1</t>
  </si>
  <si>
    <t>OBC support 2</t>
  </si>
  <si>
    <t>OBC support 3</t>
  </si>
  <si>
    <t>Engraving plate</t>
  </si>
  <si>
    <t>Custom board 1 plate</t>
  </si>
  <si>
    <t>Custom board 2 plate</t>
  </si>
  <si>
    <t>Z magnetorquer support</t>
  </si>
  <si>
    <t>Rail - top left</t>
  </si>
  <si>
    <t>Rail - top right</t>
  </si>
  <si>
    <t>Rail - bottom left</t>
  </si>
  <si>
    <t>Rail - bottom right</t>
  </si>
  <si>
    <t>Can get estimate from UMS</t>
  </si>
  <si>
    <t>As of June 17th, 2019 - 40 to hold plates to rails</t>
  </si>
  <si>
    <t>M3*6mm flathead bolts</t>
  </si>
  <si>
    <t xml:space="preserve">M3 assorted </t>
  </si>
  <si>
    <t>As of June 17th, 2019 - 4/2 cells, 16 cells.. 4*8 = 32</t>
  </si>
  <si>
    <t>As of June 17th, 2019 - to hold components to plates - length TBD. 9 components*4bolts each</t>
  </si>
  <si>
    <t>Last update: June 18th, 2019</t>
  </si>
  <si>
    <t>Connector - F</t>
  </si>
  <si>
    <t>For antenna side</t>
  </si>
  <si>
    <t>For trancciever side</t>
  </si>
  <si>
    <t>Top camera plate</t>
  </si>
  <si>
    <t>Bottom camera plate</t>
  </si>
  <si>
    <t>Bolts - prob. M3</t>
  </si>
  <si>
    <t>to hold parts to custom boards - 4/torq, 4 gps, 4 gyroscope</t>
  </si>
  <si>
    <t>M3 locking nuts</t>
  </si>
  <si>
    <t>M3 Washers</t>
  </si>
  <si>
    <t>Support rods</t>
  </si>
  <si>
    <t>May not be needed… not sure yet</t>
  </si>
  <si>
    <t>Washers</t>
  </si>
  <si>
    <t>Maybe??</t>
  </si>
  <si>
    <t>M3 Locking Nuts</t>
  </si>
  <si>
    <t>-</t>
  </si>
  <si>
    <t>UMS?</t>
  </si>
  <si>
    <t>1/2 solar cells, 1 on each end plate</t>
  </si>
  <si>
    <t>UHF Transciever II</t>
  </si>
  <si>
    <t>https://www.endurosat.com/cubesat-store/cubesat-communication-modules/uhf-transceiver-type-ii/</t>
  </si>
  <si>
    <t>Photosensors</t>
  </si>
  <si>
    <t>1 for each end plate</t>
  </si>
  <si>
    <t>Magnetorquers - wire - AWG36, PTFE insulation</t>
  </si>
  <si>
    <t>For building our own (AWG is not finalized)</t>
  </si>
  <si>
    <t>Price not finalized.</t>
  </si>
  <si>
    <t>GOMSpace</t>
  </si>
  <si>
    <t>https://gomspace.com/shop/subsystems/communication-(1)/nanocom-ant430.aspx</t>
  </si>
  <si>
    <t>Maube…</t>
  </si>
  <si>
    <t>2U/3U</t>
  </si>
  <si>
    <t>TOTAL</t>
  </si>
  <si>
    <t xml:space="preserve">  </t>
  </si>
  <si>
    <t>Outer dimensions (mm)</t>
  </si>
  <si>
    <t>Mounting hole locations</t>
  </si>
  <si>
    <t>COM</t>
  </si>
  <si>
    <t>In model</t>
  </si>
  <si>
    <t>Location in model</t>
  </si>
  <si>
    <t>Wire bend radius</t>
  </si>
  <si>
    <t>Connection locations</t>
  </si>
  <si>
    <t>?</t>
  </si>
  <si>
    <t>Glue?</t>
  </si>
  <si>
    <t>to Custom board/ESP</t>
  </si>
  <si>
    <t>bottom</t>
  </si>
  <si>
    <t>N</t>
  </si>
  <si>
    <t>to hold wires together</t>
  </si>
  <si>
    <t>88x93.7x22</t>
  </si>
  <si>
    <t>4 corners</t>
  </si>
  <si>
    <t>Mech Connection</t>
  </si>
  <si>
    <t>Elec Connection</t>
  </si>
  <si>
    <t>M3 Bolts</t>
  </si>
  <si>
    <t>PC104 Stack, Picoblade</t>
  </si>
  <si>
    <t>Top and right sides</t>
  </si>
  <si>
    <t>COM is for cct board only.. Components addressed below.</t>
  </si>
  <si>
    <t>88x93.7x52</t>
  </si>
  <si>
    <t>23x66.55x5</t>
  </si>
  <si>
    <t>PC104 stack</t>
  </si>
  <si>
    <t>it’s the stack..</t>
  </si>
  <si>
    <t>Y</t>
  </si>
  <si>
    <t>20x4x4</t>
  </si>
  <si>
    <t>solder</t>
  </si>
  <si>
    <t>pins</t>
  </si>
  <si>
    <t>staking</t>
  </si>
  <si>
    <t>along length</t>
  </si>
  <si>
    <t>attached to cable between custom board and OBC</t>
  </si>
  <si>
    <t>50x50x42.32</t>
  </si>
  <si>
    <t>side face</t>
  </si>
  <si>
    <t>55x55x10</t>
  </si>
  <si>
    <t>kapton tape</t>
  </si>
  <si>
    <t>to custom board 1</t>
  </si>
  <si>
    <t>25x25x8.5</t>
  </si>
  <si>
    <t>bolt to custom board</t>
  </si>
  <si>
    <t>solder jumpers</t>
  </si>
  <si>
    <t>sides of board</t>
  </si>
  <si>
    <t>20x20x50</t>
  </si>
  <si>
    <t>custom board</t>
  </si>
  <si>
    <t>Including core</t>
  </si>
  <si>
    <t>solder jumpers, coaxle cable</t>
  </si>
  <si>
    <t>Part to be confirmed</t>
  </si>
  <si>
    <t>Part confirmed</t>
  </si>
  <si>
    <t>glue to cover plate</t>
  </si>
  <si>
    <t>bottom?</t>
  </si>
  <si>
    <t>solder wires to custom board</t>
  </si>
  <si>
    <t>90.2 x 95.9 x 30.0</t>
  </si>
  <si>
    <t>M3 bolts</t>
  </si>
  <si>
    <t>PC104 stack, connectors to solar pannels</t>
  </si>
  <si>
    <t>top and side</t>
  </si>
  <si>
    <t>back</t>
  </si>
  <si>
    <t>glue</t>
  </si>
  <si>
    <t xml:space="preserve">89 x  95 x 11 </t>
  </si>
  <si>
    <t>M3 botls</t>
  </si>
  <si>
    <t>PC104 stack to OBC, coaxial cable to antenna</t>
  </si>
  <si>
    <t>stack and side</t>
  </si>
  <si>
    <t>98x98x6</t>
  </si>
  <si>
    <t>2/side, opposite sides</t>
  </si>
  <si>
    <t>coaxial cable to transciever</t>
  </si>
  <si>
    <t>inner side (facing camera0</t>
  </si>
  <si>
    <t>y</t>
  </si>
  <si>
    <t>n</t>
  </si>
  <si>
    <t>89 x  95 x 23.5</t>
  </si>
  <si>
    <t>PC104 stack; picoblade connectors to custom boards</t>
  </si>
  <si>
    <t>96x96x10</t>
  </si>
  <si>
    <t>Corners, _|_ for rails</t>
  </si>
  <si>
    <t>100x100x16</t>
  </si>
  <si>
    <t>96x21x10</t>
  </si>
  <si>
    <t>15x15x211</t>
  </si>
  <si>
    <t>https://www.siliconsensing.com/products/development-tools/pinpoint-evaluation-boards/</t>
  </si>
  <si>
    <t xml:space="preserve"> https://www.siliconsensing.com/media/1445/pinpoint_gyro-eval-boards-rev3-draft-3.pdf</t>
  </si>
  <si>
    <t>https://cdn5.endurosat.com/modules-datasheets/EPS_User_Manual_Rev_2.pdf</t>
  </si>
  <si>
    <t>https://cdn5.endurosat.com/modules-datasheets/Solar-Panel_1U_User_Manual_Rev1_5.pdf</t>
  </si>
  <si>
    <t>https://gomspace.com/UserFiles/Subsystems/datasheet/gs-ds-nanocom-ant430-34.pdf</t>
  </si>
  <si>
    <t>https://www.endurosat.com/products/cubesat-onboard-computer-obc/#scroll-to</t>
  </si>
  <si>
    <t>GPS cable</t>
  </si>
  <si>
    <t>provided?</t>
  </si>
  <si>
    <t>Perhaps? May just have threaded components.</t>
  </si>
  <si>
    <t>Unknown/guestimate</t>
  </si>
  <si>
    <t>Connector - M</t>
  </si>
  <si>
    <t>Picoblade Connectors F</t>
  </si>
  <si>
    <t>for the magnetorques and gyroscope connections from OBC to custom boards (on custom board)</t>
  </si>
  <si>
    <t>Tool type thing</t>
  </si>
  <si>
    <t>Harnessing - lacing tape</t>
  </si>
  <si>
    <t>18DPTH</t>
  </si>
  <si>
    <t>for the magnetorques and gyroscope connections from OBC to custom boards. May come with connector on them</t>
  </si>
  <si>
    <t>Tools</t>
  </si>
  <si>
    <t>Crimpers</t>
  </si>
  <si>
    <t>Should have these</t>
  </si>
  <si>
    <t>Maybe?? - depends on the connectors we choose - if they come with wires attached or not</t>
  </si>
  <si>
    <t>DMC Cutters</t>
  </si>
  <si>
    <t>Flux</t>
  </si>
  <si>
    <t>Erem</t>
  </si>
  <si>
    <t>Amazon/Mouser</t>
  </si>
  <si>
    <t>All-spec</t>
  </si>
  <si>
    <t>Kester 186, type RMA</t>
  </si>
  <si>
    <t>Patlon Aircraft &amp; industries limieted</t>
  </si>
  <si>
    <t>Solder wick</t>
  </si>
  <si>
    <t xml:space="preserve">Should have some?? </t>
  </si>
  <si>
    <t>RTV</t>
  </si>
  <si>
    <t>NUSIL</t>
  </si>
  <si>
    <t>CV 2566/2946/2943</t>
  </si>
  <si>
    <t>Used to glue the solar pannels. Assuming from CSA presentation than any of three types are adequeate</t>
  </si>
  <si>
    <t>may or may not have</t>
  </si>
  <si>
    <t>Bell Jar</t>
  </si>
  <si>
    <t>Vacuum pump</t>
  </si>
  <si>
    <t>Digikey. Perotech</t>
  </si>
  <si>
    <t>ScienceCompany.com/Fischer Scientific</t>
  </si>
  <si>
    <t>We can probably find one somewhere</t>
  </si>
  <si>
    <t>ebay, Bush, Agilent, etc</t>
  </si>
  <si>
    <t>rotary vane</t>
  </si>
  <si>
    <t>MG442 - MG Chemicals</t>
  </si>
  <si>
    <t>Solder - wire</t>
  </si>
  <si>
    <t>Sn63Pb37 RMA - Kester</t>
  </si>
  <si>
    <t>Not sure how much comes with one. 1 may be sufficent.</t>
  </si>
  <si>
    <t>Nusil</t>
  </si>
  <si>
    <t>CV6-1144-0</t>
  </si>
  <si>
    <t>Uline</t>
  </si>
  <si>
    <t>1''x36yards. Mounting temp sensors and other stuff</t>
  </si>
  <si>
    <t>https://www.uline.ca/Product/Detail/S-11730/High-Temperature-Tapes/Kapton-Tape-1-Mil-1-x-36-yds?pricode=YF924&amp;gadtype=pla&amp;id=S-11730&amp;gclid=EAIaIQobChMI4JGn1Kj24gIVksVkCh3rZQKZEAYYASABEgI4MfD_BwE&amp;gclsrc=aw.ds</t>
  </si>
  <si>
    <t>for the magnetorques and gyroscope connections from OBC to custom boards (on cable - may be included with cable)</t>
  </si>
  <si>
    <t>Lead time (if not instock)</t>
  </si>
  <si>
    <t>In stock</t>
  </si>
  <si>
    <t xml:space="preserve">100/gal. not sure how much we will need… sold by the gallon </t>
  </si>
  <si>
    <t>date stock checked(y-m-d)</t>
  </si>
  <si>
    <t>25 days</t>
  </si>
  <si>
    <t>https://www.all-spec.com/Search?categoryId=All+Products&amp;criteria=kester+186+rma</t>
  </si>
  <si>
    <t>https://www.all-spec.com/Search?categoryId=All+Products&amp;criteria=sn63pb37+rma</t>
  </si>
  <si>
    <t>25-50/1 lb spool. Can be more expensive for thinner solder. Not sure how much comes with one. 1 may be sufficent.</t>
  </si>
  <si>
    <t>https://www.all-spec.com/Catalog/Soldering-Rework/Soldering-Rework-Aids-Probes/Desoldering-Braids/442-33018</t>
  </si>
  <si>
    <t>12 days</t>
  </si>
  <si>
    <t>Tax and shipping NOT included</t>
  </si>
  <si>
    <t>(y-m-d)</t>
  </si>
  <si>
    <t>https://www.thomasnet.com/catalogs/item/1110341-4521-1106-2395/consolidated-cordage-corp-/low-outgassing-polyester/</t>
  </si>
  <si>
    <t>28 days</t>
  </si>
  <si>
    <t>ESD Wrist strap</t>
  </si>
  <si>
    <t>ESD Labcoat</t>
  </si>
  <si>
    <t>ESD Mat</t>
  </si>
  <si>
    <t>ESD Carpet</t>
  </si>
  <si>
    <t>Not sure if we need this if we have the other ESD protection stuff</t>
  </si>
  <si>
    <t>8 wks</t>
  </si>
  <si>
    <t>For desk</t>
  </si>
  <si>
    <t>Interstage panel</t>
  </si>
  <si>
    <t>https://gomspace.com/shop/support/interstage.aspx</t>
  </si>
  <si>
    <t>8wks</t>
  </si>
  <si>
    <t>Newark</t>
  </si>
  <si>
    <t>62w4292</t>
  </si>
  <si>
    <t>https://canada.newark.com/scs/6810/mat-table-nitrile-2ft-x-4ft-grey/dp/62W4292</t>
  </si>
  <si>
    <t>51M0856</t>
  </si>
  <si>
    <t>https://canada.newark.com/desco/40980/statfree-dpl-plus-diamond-plate/dp/51M0856</t>
  </si>
  <si>
    <t>99H5974</t>
  </si>
  <si>
    <t>https://canada.newark.com/desco/19690/static-protection-wrist-grounder/dp/99H5974</t>
  </si>
  <si>
    <t>2 so 2 people can work together</t>
  </si>
  <si>
    <t>1/2 gallon</t>
  </si>
  <si>
    <t>Equipment that we</t>
  </si>
  <si>
    <t>Pull tester for wires</t>
  </si>
  <si>
    <t>only need if we are crimping stuff</t>
  </si>
  <si>
    <t>soldering station</t>
  </si>
  <si>
    <t xml:space="preserve">if we don't have this…. </t>
  </si>
  <si>
    <t>Kim wipes</t>
  </si>
  <si>
    <t>McMaster-Carr</t>
  </si>
  <si>
    <t>8.5"x4.5".280/container. 2 containers ??</t>
  </si>
  <si>
    <t>https://www.mcmaster.com/kimwipes</t>
  </si>
  <si>
    <t>Things we maybe need</t>
  </si>
  <si>
    <t>But not sure yet.</t>
  </si>
  <si>
    <t>Primer CF135</t>
  </si>
  <si>
    <t>Solithane</t>
  </si>
  <si>
    <t>Digikey</t>
  </si>
  <si>
    <t>396PV-ND</t>
  </si>
  <si>
    <t>https://www.digikey.ca/product-detail/en/panavise/396/396PV-ND/1810</t>
  </si>
  <si>
    <t>Helping hand for soldering</t>
  </si>
  <si>
    <t>Vise. Ribbed neoprene jaws</t>
  </si>
  <si>
    <t>14 days</t>
  </si>
  <si>
    <t>Wire manager helping hand</t>
  </si>
  <si>
    <t>digikey</t>
  </si>
  <si>
    <t>358PV-ND</t>
  </si>
  <si>
    <t>Probably don't need</t>
  </si>
  <si>
    <t>https://www.digikey.ca/products/en?keywords=358PV-ND</t>
  </si>
  <si>
    <t>tweezers</t>
  </si>
  <si>
    <t>Should be able to find some</t>
  </si>
  <si>
    <t>243-1268-ND</t>
  </si>
  <si>
    <t>should have</t>
  </si>
  <si>
    <t>Flux dispenser</t>
  </si>
  <si>
    <t>https://canada.newark.com/weller/fd2/flux-solvent-dispenser/dp/50F176?st=flux%20dispenser</t>
  </si>
  <si>
    <t>50f176</t>
  </si>
  <si>
    <t>8998T24</t>
  </si>
  <si>
    <t>Alcohol dispenser - static dissipative</t>
  </si>
  <si>
    <t>https://www.mcmaster.com/alcohol-bottles</t>
  </si>
  <si>
    <t>might have these</t>
  </si>
  <si>
    <t>99% isopropyl alcohol</t>
  </si>
  <si>
    <t>https://www.uline.ca/Product/Detail/S-17477/First-Aid/99-Isopropyl-Alcohol-3-78-L-Bottle?pricode=YF210&amp;gadtype=pla&amp;id=S-17477&amp;gclid=EAIaIQobChMIgu_Z1rb24gIVloTICh204AQWEAYYAyABEgIvv_D_BwE&amp;gclsrc=aw.ds</t>
  </si>
  <si>
    <t xml:space="preserve">or 100$ for 500 mL.. Not sure how much we'll need.. </t>
  </si>
  <si>
    <t>Solder bar</t>
  </si>
  <si>
    <t>All spec</t>
  </si>
  <si>
    <t>Kester</t>
  </si>
  <si>
    <t>only need if using a solder pot</t>
  </si>
  <si>
    <t>Chain nose plyer</t>
  </si>
  <si>
    <t>c113-300</t>
  </si>
  <si>
    <t>GRAND TOTAL</t>
  </si>
  <si>
    <t>We may make our own</t>
  </si>
  <si>
    <t>Burn wire</t>
  </si>
  <si>
    <t>if we make our own antenna deployment</t>
  </si>
  <si>
    <t>Same as bottom cover plate but add holes for deployment switches</t>
  </si>
  <si>
    <t>https://www.espimetals.com/index.php/online-catalog/831-Permalloy</t>
  </si>
  <si>
    <t>Epoxy - Loctite 271</t>
  </si>
  <si>
    <t>Secondary locking mechanism for bolts.</t>
  </si>
  <si>
    <t>Leads</t>
  </si>
  <si>
    <t>Wires for the temp sensors</t>
  </si>
  <si>
    <t>M3 Locking Washers</t>
  </si>
  <si>
    <t>M3 Helicoil</t>
  </si>
  <si>
    <t>https://www.thorintl.com/HeliCoil-Screw-Thread-Inserts-Emhart-Bollhoff.shtml</t>
  </si>
  <si>
    <t>Use the locking ones to help keep bolt in place despite vibration.</t>
  </si>
  <si>
    <t>https://www.espimetals.com/index.php/technical-data/175-Permalloy%2080</t>
  </si>
  <si>
    <t>Stock material for rails</t>
  </si>
  <si>
    <t>Stock material for end plates</t>
  </si>
  <si>
    <t>Tools for inserting Helicoils</t>
  </si>
  <si>
    <t>Amazon</t>
  </si>
  <si>
    <t>https://www.amazon.ca/Thread-Repair-Installation-Stainless-Helicoil/dp/B07HF6Y5LD/ref=sr_1_2_sspa?keywords=helicoil+kit+m3&amp;qid=1561579011&amp;s=gateway&amp;sr=8-2-spons&amp;psc=1</t>
  </si>
  <si>
    <t>MASS (g)</t>
  </si>
  <si>
    <t>Total Mass</t>
  </si>
  <si>
    <t>Last update: June 28th, 2019</t>
  </si>
  <si>
    <t>M3 helicoils</t>
  </si>
  <si>
    <t>Chandco</t>
  </si>
  <si>
    <t xml:space="preserve">Price does not include sheet metal bending. Material included. </t>
  </si>
  <si>
    <t>Accelerometers</t>
  </si>
  <si>
    <t>for vibration testing</t>
  </si>
  <si>
    <t>glue for accelerometers</t>
  </si>
  <si>
    <t>connectors for accelerometers to outside world</t>
  </si>
  <si>
    <t>Cables for picoblade connectors</t>
  </si>
  <si>
    <t>TESTING</t>
  </si>
  <si>
    <t>structure for vibe test interface</t>
  </si>
  <si>
    <t>nanoracks deployer type model to attach to interface between shacker table and cubesat</t>
  </si>
  <si>
    <t>Vibe test - prototype</t>
  </si>
  <si>
    <t>Vibe test - flight model</t>
  </si>
  <si>
    <t>Margin</t>
  </si>
  <si>
    <t>Margin - 10% off the shelf, 15% modified, 20% custom</t>
  </si>
  <si>
    <t>Max - 3.5 kg</t>
  </si>
  <si>
    <t>g</t>
  </si>
  <si>
    <t>nope</t>
  </si>
  <si>
    <t>Magnetorquers - wire - AWG32, PTFE insulation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</si>
</sst>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3"/>
      <color theme="1"/>
      <name val="Calibri"/>
      <family val="2"/>
      <scheme val="minor"/>
    </font>
    <font>
      <sz val="8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0" fontId="3" fillId="3" borderId="0" xfId="2"/>
    <xf numFmtId="0" fontId="5" fillId="0" borderId="0" xfId="4"/>
    <xf numFmtId="0" fontId="5" fillId="0" borderId="0" xfId="4" applyAlignment="1">
      <alignment vertical="center"/>
    </xf>
    <xf numFmtId="0" fontId="3" fillId="3" borderId="0" xfId="2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4" borderId="0" xfId="3"/>
    <xf numFmtId="0" fontId="0" fillId="4" borderId="0" xfId="3" applyFont="1"/>
    <xf numFmtId="0" fontId="2" fillId="2" borderId="0" xfId="1"/>
    <xf numFmtId="0" fontId="7" fillId="0" borderId="0" xfId="0" applyFont="1" applyAlignment="1">
      <alignment vertical="center"/>
    </xf>
    <xf numFmtId="0" fontId="1" fillId="5" borderId="0" xfId="5"/>
    <xf numFmtId="14" fontId="0" fillId="0" borderId="0" xfId="0" applyNumberFormat="1" applyAlignment="1">
      <alignment horizontal="center"/>
    </xf>
    <xf numFmtId="0" fontId="1" fillId="6" borderId="0" xfId="6" applyAlignment="1">
      <alignment horizontal="center"/>
    </xf>
    <xf numFmtId="14" fontId="0" fillId="0" borderId="0" xfId="0" applyNumberForma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1" fillId="6" borderId="0" xfId="6" applyAlignment="1">
      <alignment horizontal="left"/>
    </xf>
    <xf numFmtId="0" fontId="3" fillId="3" borderId="0" xfId="2" quotePrefix="1" applyAlignment="1">
      <alignment horizontal="center"/>
    </xf>
    <xf numFmtId="0" fontId="0" fillId="0" borderId="0" xfId="0" applyAlignment="1">
      <alignment horizontal="left"/>
    </xf>
  </cellXfs>
  <cellStyles count="7">
    <cellStyle name="20% - Accent2" xfId="5" builtinId="34"/>
    <cellStyle name="20% - Accent4" xfId="6" builtinId="42"/>
    <cellStyle name="20% - Accent5" xfId="3" builtinId="46"/>
    <cellStyle name="Good" xfId="1" builtinId="26"/>
    <cellStyle name="Hyperlink" xfId="4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omspace.com/UserFiles/Subsystems/datasheet/gs-ds-nanocom-ant430-34.pdf" TargetMode="External"/><Relationship Id="rId13" Type="http://schemas.openxmlformats.org/officeDocument/2006/relationships/hyperlink" Target="https://www.all-spec.com/Search?categoryId=All+Products&amp;criteria=sn63pb37+rma" TargetMode="External"/><Relationship Id="rId18" Type="http://schemas.openxmlformats.org/officeDocument/2006/relationships/hyperlink" Target="https://canada.newark.com/desco/40980/statfree-dpl-plus-diamond-plate/dp/51M0856" TargetMode="External"/><Relationship Id="rId26" Type="http://schemas.openxmlformats.org/officeDocument/2006/relationships/hyperlink" Target="https://www.espimetals.com/index.php/online-catalog/831-Permalloy" TargetMode="External"/><Relationship Id="rId3" Type="http://schemas.openxmlformats.org/officeDocument/2006/relationships/hyperlink" Target="https://www.endurosat.com/cubesat-store/cubesat-communication-modules/uhf-transceiver-type-ii/" TargetMode="External"/><Relationship Id="rId21" Type="http://schemas.openxmlformats.org/officeDocument/2006/relationships/hyperlink" Target="https://www.digikey.ca/product-detail/en/panavise/396/396PV-ND/1810" TargetMode="External"/><Relationship Id="rId7" Type="http://schemas.openxmlformats.org/officeDocument/2006/relationships/hyperlink" Target="https://cdn5.endurosat.com/modules-datasheets/Solar-Panel_1U_User_Manual_Rev1_5.pdf" TargetMode="External"/><Relationship Id="rId12" Type="http://schemas.openxmlformats.org/officeDocument/2006/relationships/hyperlink" Target="https://www.all-spec.com/Search?categoryId=All+Products&amp;criteria=kester+186+rma" TargetMode="External"/><Relationship Id="rId17" Type="http://schemas.openxmlformats.org/officeDocument/2006/relationships/hyperlink" Target="https://canada.newark.com/scs/6810/mat-table-nitrile-2ft-x-4ft-grey/dp/62W4292" TargetMode="External"/><Relationship Id="rId25" Type="http://schemas.openxmlformats.org/officeDocument/2006/relationships/hyperlink" Target="https://www.uline.ca/Product/Detail/S-17477/First-Aid/99-Isopropyl-Alcohol-3-78-L-Bottle?pricode=YF210&amp;gadtype=pla&amp;id=S-17477&amp;gclid=EAIaIQobChMIgu_Z1rb24gIVloTICh204AQWEAYYAyABEgIvv_D_BwE&amp;gclsrc=aw.ds" TargetMode="External"/><Relationship Id="rId2" Type="http://schemas.openxmlformats.org/officeDocument/2006/relationships/hyperlink" Target="https://www.endurosat.com/products/cubesat-power-module-type-i-plus/" TargetMode="External"/><Relationship Id="rId16" Type="http://schemas.openxmlformats.org/officeDocument/2006/relationships/hyperlink" Target="https://gomspace.com/shop/support/interstage.aspx" TargetMode="External"/><Relationship Id="rId20" Type="http://schemas.openxmlformats.org/officeDocument/2006/relationships/hyperlink" Target="https://www.mcmaster.com/kimwipes" TargetMode="External"/><Relationship Id="rId29" Type="http://schemas.openxmlformats.org/officeDocument/2006/relationships/hyperlink" Target="https://www.amazon.ca/Thread-Repair-Installation-Stainless-Helicoil/dp/B07HF6Y5LD/ref=sr_1_2_sspa?keywords=helicoil+kit+m3&amp;qid=1561579011&amp;s=gateway&amp;sr=8-2-spons&amp;psc=1" TargetMode="External"/><Relationship Id="rId1" Type="http://schemas.openxmlformats.org/officeDocument/2006/relationships/hyperlink" Target="https://www.siliconsensing.com/products/gyroscopes/" TargetMode="External"/><Relationship Id="rId6" Type="http://schemas.openxmlformats.org/officeDocument/2006/relationships/hyperlink" Target="https://cdn5.endurosat.com/modules-datasheets/EPS_User_Manual_Rev_2.pdf" TargetMode="External"/><Relationship Id="rId11" Type="http://schemas.openxmlformats.org/officeDocument/2006/relationships/hyperlink" Target="https://www.uline.ca/Product/Detail/S-11730/High-Temperature-Tapes/Kapton-Tape-1-Mil-1-x-36-yds?pricode=YF924&amp;gadtype=pla&amp;id=S-11730&amp;gclid=EAIaIQobChMI4JGn1Kj24gIVksVkCh3rZQKZEAYYASABEgI4MfD_BwE&amp;gclsrc=aw.ds" TargetMode="External"/><Relationship Id="rId24" Type="http://schemas.openxmlformats.org/officeDocument/2006/relationships/hyperlink" Target="https://www.mcmaster.com/alcohol-bottles" TargetMode="External"/><Relationship Id="rId5" Type="http://schemas.openxmlformats.org/officeDocument/2006/relationships/hyperlink" Target="https://www.siliconsensing.com/products/development-tools/pinpoint-evaluation-boards/" TargetMode="External"/><Relationship Id="rId15" Type="http://schemas.openxmlformats.org/officeDocument/2006/relationships/hyperlink" Target="https://www.thomasnet.com/catalogs/item/1110341-4521-1106-2395/consolidated-cordage-corp-/low-outgassing-polyester/" TargetMode="External"/><Relationship Id="rId23" Type="http://schemas.openxmlformats.org/officeDocument/2006/relationships/hyperlink" Target="https://canada.newark.com/weller/fd2/flux-solvent-dispenser/dp/50F176?st=flux%20dispenser" TargetMode="External"/><Relationship Id="rId28" Type="http://schemas.openxmlformats.org/officeDocument/2006/relationships/hyperlink" Target="https://www.espimetals.com/index.php/technical-data/175-Permalloy%2080" TargetMode="External"/><Relationship Id="rId10" Type="http://schemas.openxmlformats.org/officeDocument/2006/relationships/hyperlink" Target="https://www.endurosat.com/products/cubesat-onboard-computer-obc/" TargetMode="External"/><Relationship Id="rId19" Type="http://schemas.openxmlformats.org/officeDocument/2006/relationships/hyperlink" Target="https://canada.newark.com/desco/19690/static-protection-wrist-grounder/dp/99H5974" TargetMode="External"/><Relationship Id="rId4" Type="http://schemas.openxmlformats.org/officeDocument/2006/relationships/hyperlink" Target="https://gomspace.com/shop/subsystems/communication-(1)/nanocom-ant430.aspx" TargetMode="External"/><Relationship Id="rId9" Type="http://schemas.openxmlformats.org/officeDocument/2006/relationships/hyperlink" Target="https://gomspace.com/UserFiles/Subsystems/datasheet/gs-ds-nanocom-ant430-34.pdf" TargetMode="External"/><Relationship Id="rId14" Type="http://schemas.openxmlformats.org/officeDocument/2006/relationships/hyperlink" Target="https://www.all-spec.com/Catalog/Soldering-Rework/Soldering-Rework-Aids-Probes/Desoldering-Braids/442-33018" TargetMode="External"/><Relationship Id="rId22" Type="http://schemas.openxmlformats.org/officeDocument/2006/relationships/hyperlink" Target="https://www.digikey.ca/products/en?keywords=358PV-ND" TargetMode="External"/><Relationship Id="rId27" Type="http://schemas.openxmlformats.org/officeDocument/2006/relationships/hyperlink" Target="https://www.thorintl.com/HeliCoil-Screw-Thread-Inserts-Emhart-Bollhoff.shtml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durosat.com/cubesat-store/cubesat-communication-modules/uhf-transceiver-type-ii/" TargetMode="External"/><Relationship Id="rId2" Type="http://schemas.openxmlformats.org/officeDocument/2006/relationships/hyperlink" Target="https://www.endurosat.com/products/cubesat-power-module-type-i-plus/" TargetMode="External"/><Relationship Id="rId1" Type="http://schemas.openxmlformats.org/officeDocument/2006/relationships/hyperlink" Target="https://www.siliconsensing.com/products/gyroscopes/" TargetMode="External"/><Relationship Id="rId5" Type="http://schemas.openxmlformats.org/officeDocument/2006/relationships/hyperlink" Target="https://www.espimetals.com/index.php/online-catalog/831-Permalloy" TargetMode="External"/><Relationship Id="rId4" Type="http://schemas.openxmlformats.org/officeDocument/2006/relationships/hyperlink" Target="https://gomspace.com/shop/subsystems/communication-(1)/nanocom-ant430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AA03-F271-4434-8CD5-D6FC046A74C2}">
  <dimension ref="B1:S138"/>
  <sheetViews>
    <sheetView topLeftCell="A100" zoomScale="70" zoomScaleNormal="70" workbookViewId="0">
      <selection activeCell="G51" sqref="G51"/>
    </sheetView>
  </sheetViews>
  <sheetFormatPr defaultRowHeight="15" x14ac:dyDescent="0.25"/>
  <cols>
    <col min="2" max="2" width="18" customWidth="1"/>
    <col min="3" max="3" width="23.28515625" customWidth="1"/>
    <col min="4" max="4" width="14.85546875" customWidth="1"/>
    <col min="5" max="5" width="25.42578125" customWidth="1"/>
    <col min="6" max="6" width="14.7109375" customWidth="1"/>
    <col min="7" max="8" width="17.28515625" customWidth="1"/>
    <col min="9" max="9" width="8.28515625" customWidth="1"/>
    <col min="10" max="10" width="11.7109375" customWidth="1"/>
    <col min="11" max="11" width="8.5703125" customWidth="1"/>
    <col min="13" max="13" width="17" customWidth="1"/>
  </cols>
  <sheetData>
    <row r="1" spans="2:19" x14ac:dyDescent="0.25">
      <c r="B1" t="s">
        <v>344</v>
      </c>
      <c r="D1" s="1" t="s">
        <v>202</v>
      </c>
      <c r="F1" s="8" t="s">
        <v>165</v>
      </c>
      <c r="H1" s="9" t="s">
        <v>166</v>
      </c>
      <c r="J1" s="11" t="s">
        <v>206</v>
      </c>
    </row>
    <row r="2" spans="2:19" x14ac:dyDescent="0.25">
      <c r="G2" t="s">
        <v>255</v>
      </c>
    </row>
    <row r="3" spans="2:19" s="6" customFormat="1" x14ac:dyDescent="0.25">
      <c r="B3" s="6" t="s">
        <v>0</v>
      </c>
      <c r="C3" s="6" t="s">
        <v>1</v>
      </c>
      <c r="D3" s="6" t="s">
        <v>2</v>
      </c>
      <c r="E3" s="6" t="s">
        <v>39</v>
      </c>
      <c r="F3" s="6" t="s">
        <v>3</v>
      </c>
      <c r="G3" s="6" t="s">
        <v>50</v>
      </c>
      <c r="H3" s="6" t="s">
        <v>51</v>
      </c>
      <c r="I3" s="6" t="s">
        <v>246</v>
      </c>
      <c r="J3" s="6" t="s">
        <v>248</v>
      </c>
      <c r="K3" s="6" t="s">
        <v>245</v>
      </c>
      <c r="L3" s="6" t="s">
        <v>37</v>
      </c>
      <c r="M3" s="6" t="s">
        <v>6</v>
      </c>
      <c r="S3"/>
    </row>
    <row r="4" spans="2:19" x14ac:dyDescent="0.25">
      <c r="G4" t="s">
        <v>255</v>
      </c>
      <c r="J4" t="s">
        <v>256</v>
      </c>
    </row>
    <row r="5" spans="2:19" x14ac:dyDescent="0.25">
      <c r="B5" t="s">
        <v>4</v>
      </c>
      <c r="C5" t="s">
        <v>5</v>
      </c>
      <c r="D5" s="4"/>
      <c r="E5" s="4"/>
      <c r="F5" s="5">
        <v>1</v>
      </c>
      <c r="G5" s="4"/>
      <c r="H5" s="5">
        <f>G5*F5</f>
        <v>0</v>
      </c>
      <c r="I5" s="5"/>
      <c r="J5" s="5"/>
      <c r="K5" s="5"/>
      <c r="M5" t="s">
        <v>7</v>
      </c>
    </row>
    <row r="6" spans="2:19" x14ac:dyDescent="0.25">
      <c r="C6" t="s">
        <v>8</v>
      </c>
      <c r="D6" s="4"/>
      <c r="E6" s="4"/>
      <c r="F6" s="5">
        <v>4</v>
      </c>
      <c r="G6" s="4"/>
      <c r="H6" s="5">
        <f t="shared" ref="H6:H102" si="0">G6*F6</f>
        <v>0</v>
      </c>
      <c r="I6" s="5"/>
      <c r="J6" s="5"/>
      <c r="K6" s="5"/>
      <c r="M6" t="s">
        <v>38</v>
      </c>
    </row>
    <row r="7" spans="2:19" x14ac:dyDescent="0.25">
      <c r="D7" s="5"/>
      <c r="E7" s="5"/>
      <c r="F7" s="5"/>
      <c r="G7" s="5"/>
      <c r="H7" s="5">
        <f t="shared" si="0"/>
        <v>0</v>
      </c>
      <c r="I7" s="5"/>
      <c r="J7" s="5"/>
      <c r="K7" s="5"/>
      <c r="M7" t="s">
        <v>38</v>
      </c>
    </row>
    <row r="8" spans="2:19" x14ac:dyDescent="0.25">
      <c r="B8" t="s">
        <v>9</v>
      </c>
      <c r="C8" s="11" t="s">
        <v>207</v>
      </c>
      <c r="E8" t="s">
        <v>208</v>
      </c>
      <c r="F8" s="4">
        <v>1</v>
      </c>
      <c r="G8" s="4">
        <v>100</v>
      </c>
      <c r="H8" s="5">
        <f t="shared" si="0"/>
        <v>100</v>
      </c>
      <c r="I8" s="5" t="s">
        <v>127</v>
      </c>
      <c r="J8" s="12">
        <v>43635</v>
      </c>
      <c r="K8" s="5" t="s">
        <v>258</v>
      </c>
      <c r="L8" s="2" t="s">
        <v>257</v>
      </c>
      <c r="M8" t="s">
        <v>38</v>
      </c>
    </row>
    <row r="9" spans="2:19" x14ac:dyDescent="0.25">
      <c r="C9" t="s">
        <v>11</v>
      </c>
      <c r="D9" s="4"/>
      <c r="E9" s="5" t="s">
        <v>40</v>
      </c>
      <c r="F9" s="5">
        <v>1</v>
      </c>
      <c r="G9" s="4"/>
      <c r="H9" s="5">
        <f t="shared" si="0"/>
        <v>0</v>
      </c>
      <c r="I9" s="5"/>
      <c r="J9" s="5"/>
      <c r="K9" s="5"/>
      <c r="M9" t="s">
        <v>38</v>
      </c>
    </row>
    <row r="10" spans="2:19" x14ac:dyDescent="0.25">
      <c r="C10" t="s">
        <v>12</v>
      </c>
      <c r="D10" s="4"/>
      <c r="E10" s="5" t="s">
        <v>40</v>
      </c>
      <c r="F10" s="5">
        <v>1</v>
      </c>
      <c r="G10" s="4"/>
      <c r="H10" s="5">
        <f t="shared" si="0"/>
        <v>0</v>
      </c>
      <c r="I10" s="5"/>
      <c r="J10" s="5"/>
      <c r="K10" s="5"/>
    </row>
    <row r="11" spans="2:19" x14ac:dyDescent="0.25">
      <c r="C11" t="s">
        <v>20</v>
      </c>
      <c r="D11" s="4"/>
      <c r="E11" s="4"/>
      <c r="F11" s="5">
        <v>6</v>
      </c>
      <c r="G11" s="4">
        <v>27</v>
      </c>
      <c r="H11" s="5">
        <f t="shared" si="0"/>
        <v>162</v>
      </c>
      <c r="I11" s="5"/>
      <c r="J11" s="5"/>
      <c r="K11" s="5"/>
      <c r="L11" s="2"/>
    </row>
    <row r="12" spans="2:19" x14ac:dyDescent="0.25">
      <c r="C12" s="11" t="s">
        <v>53</v>
      </c>
      <c r="D12" t="s">
        <v>239</v>
      </c>
      <c r="E12" t="s">
        <v>240</v>
      </c>
      <c r="F12" s="4">
        <v>2</v>
      </c>
      <c r="G12" s="4"/>
      <c r="H12" s="5">
        <f t="shared" si="0"/>
        <v>0</v>
      </c>
      <c r="I12" s="5"/>
      <c r="J12" s="5"/>
      <c r="K12" s="5"/>
      <c r="M12" t="s">
        <v>238</v>
      </c>
    </row>
    <row r="13" spans="2:19" x14ac:dyDescent="0.25">
      <c r="C13" t="s">
        <v>60</v>
      </c>
      <c r="D13" s="4"/>
      <c r="E13" s="4"/>
      <c r="F13" s="4">
        <v>12</v>
      </c>
      <c r="G13" s="4">
        <v>2</v>
      </c>
      <c r="H13" s="5">
        <f t="shared" si="0"/>
        <v>24</v>
      </c>
      <c r="I13" s="5"/>
      <c r="J13" s="5"/>
      <c r="K13" s="5"/>
      <c r="M13" t="s">
        <v>244</v>
      </c>
    </row>
    <row r="14" spans="2:19" x14ac:dyDescent="0.25">
      <c r="C14" t="s">
        <v>204</v>
      </c>
      <c r="D14" s="4"/>
      <c r="E14" s="4"/>
      <c r="F14" s="5">
        <v>6</v>
      </c>
      <c r="G14" s="4">
        <v>2</v>
      </c>
      <c r="H14" s="5">
        <f t="shared" si="0"/>
        <v>12</v>
      </c>
      <c r="I14" s="5"/>
      <c r="J14" s="5"/>
      <c r="K14" s="5"/>
      <c r="M14" t="s">
        <v>205</v>
      </c>
    </row>
    <row r="15" spans="2:19" x14ac:dyDescent="0.25">
      <c r="C15" t="s">
        <v>352</v>
      </c>
      <c r="D15" s="4"/>
      <c r="E15" s="4"/>
      <c r="F15" s="5">
        <v>6</v>
      </c>
      <c r="G15" s="4"/>
      <c r="H15" s="5">
        <f t="shared" si="0"/>
        <v>0</v>
      </c>
      <c r="I15" s="5"/>
      <c r="J15" s="5"/>
      <c r="K15" s="5"/>
      <c r="M15" t="s">
        <v>209</v>
      </c>
    </row>
    <row r="16" spans="2:19" x14ac:dyDescent="0.25">
      <c r="C16" s="11" t="s">
        <v>63</v>
      </c>
      <c r="D16" t="s">
        <v>241</v>
      </c>
      <c r="F16" s="5">
        <v>1</v>
      </c>
      <c r="G16" s="5">
        <v>45</v>
      </c>
      <c r="H16" s="5">
        <f t="shared" si="0"/>
        <v>45</v>
      </c>
      <c r="I16" s="5" t="s">
        <v>184</v>
      </c>
      <c r="J16" s="12">
        <v>43635</v>
      </c>
      <c r="K16" s="5" t="s">
        <v>127</v>
      </c>
      <c r="L16" s="2" t="s">
        <v>243</v>
      </c>
      <c r="M16" t="s">
        <v>242</v>
      </c>
    </row>
    <row r="17" spans="2:19" x14ac:dyDescent="0.25">
      <c r="C17" s="11" t="s">
        <v>64</v>
      </c>
      <c r="D17" s="4"/>
      <c r="E17" s="4"/>
      <c r="F17" s="4"/>
      <c r="G17" s="4"/>
      <c r="H17" s="5">
        <f t="shared" si="0"/>
        <v>0</v>
      </c>
      <c r="I17" s="5"/>
      <c r="J17" s="5"/>
      <c r="K17" s="5"/>
    </row>
    <row r="18" spans="2:19" x14ac:dyDescent="0.25">
      <c r="C18" t="s">
        <v>95</v>
      </c>
      <c r="D18" s="4"/>
      <c r="E18" s="4"/>
      <c r="F18" s="5">
        <v>20</v>
      </c>
      <c r="G18" s="4">
        <v>0.75</v>
      </c>
      <c r="H18" s="5">
        <f t="shared" si="0"/>
        <v>15</v>
      </c>
      <c r="I18" s="5"/>
      <c r="J18" s="5"/>
      <c r="K18" s="5"/>
    </row>
    <row r="19" spans="2:19" x14ac:dyDescent="0.25">
      <c r="C19" t="s">
        <v>103</v>
      </c>
      <c r="D19" s="4"/>
      <c r="E19" s="4"/>
      <c r="F19" s="5">
        <f>F18</f>
        <v>20</v>
      </c>
      <c r="G19" s="4">
        <v>1</v>
      </c>
      <c r="H19" s="5">
        <f t="shared" si="0"/>
        <v>20</v>
      </c>
      <c r="I19" s="5"/>
      <c r="J19" s="5"/>
      <c r="K19" s="5"/>
      <c r="M19" t="s">
        <v>96</v>
      </c>
    </row>
    <row r="20" spans="2:19" x14ac:dyDescent="0.25">
      <c r="C20" t="s">
        <v>101</v>
      </c>
      <c r="D20" s="4"/>
      <c r="E20" s="4"/>
      <c r="F20" s="5">
        <f>F18</f>
        <v>20</v>
      </c>
      <c r="G20" s="4">
        <v>0.25</v>
      </c>
      <c r="H20" s="5">
        <f t="shared" si="0"/>
        <v>5</v>
      </c>
      <c r="I20" s="5"/>
      <c r="J20" s="5"/>
      <c r="K20" s="5"/>
      <c r="M20" t="s">
        <v>102</v>
      </c>
    </row>
    <row r="21" spans="2:19" x14ac:dyDescent="0.25">
      <c r="C21" s="11" t="s">
        <v>215</v>
      </c>
      <c r="D21" t="s">
        <v>218</v>
      </c>
      <c r="E21" t="s">
        <v>219</v>
      </c>
      <c r="F21" s="5">
        <v>1</v>
      </c>
      <c r="G21" s="5">
        <v>100</v>
      </c>
      <c r="H21" s="5">
        <f t="shared" si="0"/>
        <v>100</v>
      </c>
      <c r="I21" s="5" t="s">
        <v>184</v>
      </c>
      <c r="J21" s="12">
        <v>43635</v>
      </c>
      <c r="K21" s="5" t="s">
        <v>249</v>
      </c>
      <c r="L21" s="2" t="s">
        <v>250</v>
      </c>
      <c r="M21" t="s">
        <v>247</v>
      </c>
    </row>
    <row r="22" spans="2:19" x14ac:dyDescent="0.25">
      <c r="C22" s="11" t="s">
        <v>236</v>
      </c>
      <c r="D22" t="s">
        <v>218</v>
      </c>
      <c r="E22" t="s">
        <v>237</v>
      </c>
      <c r="F22" s="5">
        <v>1</v>
      </c>
      <c r="G22" s="5">
        <v>50</v>
      </c>
      <c r="H22" s="5">
        <f t="shared" si="0"/>
        <v>50</v>
      </c>
      <c r="I22" s="5" t="s">
        <v>184</v>
      </c>
      <c r="J22" s="12">
        <v>43635</v>
      </c>
      <c r="K22" s="5" t="s">
        <v>249</v>
      </c>
      <c r="L22" s="2" t="s">
        <v>251</v>
      </c>
      <c r="M22" t="s">
        <v>252</v>
      </c>
    </row>
    <row r="23" spans="2:19" x14ac:dyDescent="0.25">
      <c r="C23" s="11" t="s">
        <v>221</v>
      </c>
      <c r="D23" t="s">
        <v>218</v>
      </c>
      <c r="E23" t="s">
        <v>235</v>
      </c>
      <c r="F23" s="5">
        <v>20</v>
      </c>
      <c r="G23" s="5">
        <v>2</v>
      </c>
      <c r="H23" s="5">
        <v>15</v>
      </c>
      <c r="I23" s="5" t="s">
        <v>184</v>
      </c>
      <c r="J23" s="12">
        <v>43635</v>
      </c>
      <c r="K23" s="5" t="s">
        <v>254</v>
      </c>
      <c r="L23" s="2" t="s">
        <v>253</v>
      </c>
      <c r="M23" t="s">
        <v>222</v>
      </c>
    </row>
    <row r="24" spans="2:19" x14ac:dyDescent="0.25">
      <c r="G24" s="5"/>
      <c r="H24" s="5"/>
      <c r="I24" s="5"/>
      <c r="J24" s="5"/>
      <c r="K24" s="5"/>
    </row>
    <row r="25" spans="2:19" s="6" customFormat="1" x14ac:dyDescent="0.25">
      <c r="B25" s="6" t="s">
        <v>0</v>
      </c>
      <c r="C25" s="6" t="s">
        <v>1</v>
      </c>
      <c r="D25" s="6" t="s">
        <v>2</v>
      </c>
      <c r="E25" s="6" t="s">
        <v>39</v>
      </c>
      <c r="F25" s="6" t="s">
        <v>3</v>
      </c>
      <c r="G25" s="6" t="s">
        <v>50</v>
      </c>
      <c r="H25" s="6" t="s">
        <v>51</v>
      </c>
      <c r="I25" s="6" t="s">
        <v>246</v>
      </c>
      <c r="J25" s="6" t="s">
        <v>248</v>
      </c>
      <c r="K25" s="6" t="s">
        <v>245</v>
      </c>
      <c r="L25" s="6" t="s">
        <v>37</v>
      </c>
      <c r="M25" s="6" t="s">
        <v>6</v>
      </c>
      <c r="S25"/>
    </row>
    <row r="26" spans="2:19" x14ac:dyDescent="0.25">
      <c r="B26" t="s">
        <v>210</v>
      </c>
      <c r="C26" s="11" t="s">
        <v>214</v>
      </c>
      <c r="D26" t="s">
        <v>220</v>
      </c>
      <c r="F26">
        <v>1</v>
      </c>
      <c r="G26" s="5">
        <v>100</v>
      </c>
      <c r="H26" s="5">
        <f t="shared" si="0"/>
        <v>100</v>
      </c>
      <c r="I26" s="5"/>
      <c r="J26" s="5"/>
      <c r="K26" s="5"/>
      <c r="M26" t="s">
        <v>212</v>
      </c>
    </row>
    <row r="27" spans="2:19" x14ac:dyDescent="0.25">
      <c r="C27" s="11" t="s">
        <v>283</v>
      </c>
      <c r="D27" t="s">
        <v>284</v>
      </c>
      <c r="F27">
        <v>3</v>
      </c>
      <c r="G27" s="5">
        <v>5</v>
      </c>
      <c r="H27" s="5">
        <f t="shared" si="0"/>
        <v>15</v>
      </c>
      <c r="I27" s="5" t="s">
        <v>184</v>
      </c>
      <c r="J27" s="12">
        <v>43635</v>
      </c>
      <c r="K27" s="5" t="s">
        <v>127</v>
      </c>
      <c r="L27" s="2" t="s">
        <v>286</v>
      </c>
      <c r="M27" t="s">
        <v>285</v>
      </c>
    </row>
    <row r="28" spans="2:19" x14ac:dyDescent="0.25">
      <c r="C28" s="11" t="s">
        <v>313</v>
      </c>
      <c r="D28" t="s">
        <v>241</v>
      </c>
      <c r="F28">
        <v>1</v>
      </c>
      <c r="G28" s="5">
        <v>212</v>
      </c>
      <c r="H28" s="5">
        <f t="shared" si="0"/>
        <v>212</v>
      </c>
      <c r="I28" s="5" t="s">
        <v>127</v>
      </c>
      <c r="J28" s="12">
        <v>43635</v>
      </c>
      <c r="K28" s="5" t="s">
        <v>127</v>
      </c>
      <c r="L28" s="2" t="s">
        <v>314</v>
      </c>
      <c r="M28" t="s">
        <v>315</v>
      </c>
    </row>
    <row r="29" spans="2:19" x14ac:dyDescent="0.25">
      <c r="C29" s="11" t="s">
        <v>306</v>
      </c>
      <c r="D29" t="s">
        <v>269</v>
      </c>
      <c r="E29" t="s">
        <v>308</v>
      </c>
      <c r="F29">
        <v>1</v>
      </c>
      <c r="G29" s="5">
        <v>6</v>
      </c>
      <c r="H29" s="5">
        <f t="shared" si="0"/>
        <v>6</v>
      </c>
      <c r="I29" s="5" t="s">
        <v>184</v>
      </c>
      <c r="J29" s="12">
        <v>43635</v>
      </c>
      <c r="K29" s="5" t="s">
        <v>127</v>
      </c>
      <c r="L29" s="2" t="s">
        <v>307</v>
      </c>
      <c r="M29" s="5" t="s">
        <v>312</v>
      </c>
    </row>
    <row r="30" spans="2:19" x14ac:dyDescent="0.25">
      <c r="C30" s="11" t="s">
        <v>310</v>
      </c>
      <c r="D30" t="s">
        <v>284</v>
      </c>
      <c r="E30" t="s">
        <v>309</v>
      </c>
      <c r="F30">
        <v>1</v>
      </c>
      <c r="G30" s="5">
        <v>22</v>
      </c>
      <c r="H30" s="5">
        <f t="shared" si="0"/>
        <v>22</v>
      </c>
      <c r="I30" s="5" t="s">
        <v>184</v>
      </c>
      <c r="J30" s="12">
        <v>43635</v>
      </c>
      <c r="K30" s="5" t="s">
        <v>127</v>
      </c>
      <c r="L30" s="2" t="s">
        <v>311</v>
      </c>
      <c r="M30" t="s">
        <v>38</v>
      </c>
    </row>
    <row r="31" spans="2:19" x14ac:dyDescent="0.25">
      <c r="H31" s="5"/>
      <c r="I31" s="5"/>
      <c r="J31" s="5"/>
      <c r="K31" s="5"/>
    </row>
    <row r="32" spans="2:19" x14ac:dyDescent="0.25">
      <c r="D32" s="5"/>
      <c r="E32" s="5"/>
      <c r="F32" s="5"/>
      <c r="G32" s="5"/>
      <c r="H32" s="5"/>
      <c r="I32" s="5"/>
      <c r="J32" s="5"/>
      <c r="K32" s="5"/>
      <c r="M32" t="s">
        <v>38</v>
      </c>
    </row>
    <row r="33" spans="2:19" x14ac:dyDescent="0.25">
      <c r="B33" t="s">
        <v>13</v>
      </c>
      <c r="C33" s="9" t="s">
        <v>14</v>
      </c>
      <c r="D33" s="5" t="s">
        <v>34</v>
      </c>
      <c r="E33" s="5" t="s">
        <v>104</v>
      </c>
      <c r="F33" s="5">
        <v>2</v>
      </c>
      <c r="G33" s="5">
        <v>0</v>
      </c>
      <c r="H33" s="5">
        <f t="shared" si="0"/>
        <v>0</v>
      </c>
      <c r="I33" s="5"/>
      <c r="J33" s="5"/>
      <c r="K33" s="5"/>
      <c r="M33" t="s">
        <v>38</v>
      </c>
    </row>
    <row r="34" spans="2:19" x14ac:dyDescent="0.25">
      <c r="C34" s="9" t="s">
        <v>15</v>
      </c>
      <c r="D34" s="5" t="s">
        <v>35</v>
      </c>
      <c r="E34" s="5" t="s">
        <v>104</v>
      </c>
      <c r="F34" s="5">
        <v>1</v>
      </c>
      <c r="G34" s="5">
        <v>0</v>
      </c>
      <c r="H34" s="5">
        <f t="shared" si="0"/>
        <v>0</v>
      </c>
      <c r="I34" s="5"/>
      <c r="J34" s="5"/>
      <c r="K34" s="5"/>
    </row>
    <row r="35" spans="2:19" x14ac:dyDescent="0.25">
      <c r="D35" s="5"/>
      <c r="E35" s="5"/>
      <c r="F35" s="5"/>
      <c r="G35" s="5"/>
      <c r="H35" s="5"/>
      <c r="I35" s="5"/>
      <c r="J35" s="5"/>
      <c r="K35" s="5"/>
      <c r="M35" t="s">
        <v>349</v>
      </c>
    </row>
    <row r="36" spans="2:19" x14ac:dyDescent="0.25">
      <c r="D36" s="5"/>
      <c r="E36" s="5"/>
      <c r="F36" s="5"/>
      <c r="G36" s="5"/>
      <c r="H36" s="5"/>
      <c r="I36" s="5"/>
      <c r="J36" s="5"/>
      <c r="K36" s="5"/>
    </row>
    <row r="37" spans="2:19" x14ac:dyDescent="0.25">
      <c r="B37" t="s">
        <v>353</v>
      </c>
      <c r="C37" t="s">
        <v>348</v>
      </c>
      <c r="D37" s="5"/>
      <c r="E37" s="5"/>
      <c r="F37" s="5"/>
      <c r="G37" s="5"/>
      <c r="H37" s="5"/>
      <c r="I37" s="5"/>
      <c r="J37" s="5"/>
      <c r="K37" s="5"/>
    </row>
    <row r="38" spans="2:19" x14ac:dyDescent="0.25">
      <c r="C38" t="s">
        <v>351</v>
      </c>
      <c r="D38" s="5"/>
      <c r="E38" s="5"/>
      <c r="F38" s="5"/>
      <c r="G38" s="5"/>
      <c r="H38" s="5"/>
      <c r="I38" s="5"/>
      <c r="J38" s="5"/>
      <c r="K38" s="5"/>
    </row>
    <row r="39" spans="2:19" x14ac:dyDescent="0.25">
      <c r="C39" t="s">
        <v>350</v>
      </c>
      <c r="D39" s="5"/>
      <c r="E39" s="5"/>
      <c r="F39" s="5"/>
      <c r="G39" s="5"/>
      <c r="H39" s="5"/>
      <c r="I39" s="5"/>
      <c r="J39" s="5"/>
      <c r="K39" s="5"/>
    </row>
    <row r="40" spans="2:19" x14ac:dyDescent="0.25">
      <c r="C40" t="s">
        <v>354</v>
      </c>
      <c r="D40" s="5"/>
      <c r="E40" s="5"/>
      <c r="F40" s="5"/>
      <c r="G40" s="5"/>
      <c r="H40" s="5"/>
      <c r="I40" s="5"/>
      <c r="J40" s="5"/>
      <c r="K40" s="5"/>
      <c r="M40" t="s">
        <v>355</v>
      </c>
    </row>
    <row r="41" spans="2:19" x14ac:dyDescent="0.25">
      <c r="C41" t="s">
        <v>356</v>
      </c>
      <c r="D41" s="5"/>
      <c r="E41" s="5"/>
      <c r="F41" s="5"/>
      <c r="G41" s="5"/>
      <c r="H41" s="5"/>
      <c r="I41" s="5"/>
      <c r="J41" s="5"/>
      <c r="K41" s="5"/>
    </row>
    <row r="42" spans="2:19" x14ac:dyDescent="0.25">
      <c r="C42" t="s">
        <v>357</v>
      </c>
      <c r="D42" s="5"/>
      <c r="E42" s="5"/>
      <c r="F42" s="5"/>
      <c r="G42" s="5"/>
      <c r="H42" s="5"/>
      <c r="I42" s="5"/>
      <c r="J42" s="5"/>
      <c r="K42" s="5"/>
    </row>
    <row r="43" spans="2:19" x14ac:dyDescent="0.25">
      <c r="D43" s="5"/>
      <c r="E43" s="5"/>
      <c r="F43" s="5"/>
      <c r="G43" s="5"/>
      <c r="H43" s="5"/>
      <c r="I43" s="5"/>
      <c r="J43" s="5"/>
      <c r="K43" s="5"/>
      <c r="M43" t="s">
        <v>38</v>
      </c>
    </row>
    <row r="44" spans="2:19" s="6" customFormat="1" x14ac:dyDescent="0.25">
      <c r="B44" s="6" t="s">
        <v>0</v>
      </c>
      <c r="C44" s="6" t="s">
        <v>1</v>
      </c>
      <c r="D44" s="6" t="s">
        <v>2</v>
      </c>
      <c r="E44" s="6" t="s">
        <v>39</v>
      </c>
      <c r="F44" s="6" t="s">
        <v>3</v>
      </c>
      <c r="G44" s="6" t="s">
        <v>50</v>
      </c>
      <c r="H44" s="6" t="s">
        <v>51</v>
      </c>
      <c r="I44" s="6" t="s">
        <v>246</v>
      </c>
      <c r="J44" s="6" t="s">
        <v>248</v>
      </c>
      <c r="K44" s="6" t="s">
        <v>245</v>
      </c>
      <c r="L44" s="6" t="s">
        <v>37</v>
      </c>
      <c r="M44" s="6" t="s">
        <v>6</v>
      </c>
      <c r="S44"/>
    </row>
    <row r="45" spans="2:19" x14ac:dyDescent="0.25">
      <c r="B45" t="s">
        <v>16</v>
      </c>
      <c r="C45" t="s">
        <v>17</v>
      </c>
      <c r="D45" s="4"/>
      <c r="E45" s="4"/>
      <c r="F45" s="5">
        <v>10</v>
      </c>
      <c r="G45" s="4"/>
      <c r="H45" s="5">
        <f t="shared" si="0"/>
        <v>0</v>
      </c>
      <c r="I45" s="5"/>
      <c r="J45" s="5"/>
      <c r="K45" s="5"/>
      <c r="M45" t="s">
        <v>106</v>
      </c>
    </row>
    <row r="46" spans="2:19" x14ac:dyDescent="0.25">
      <c r="C46" t="s">
        <v>330</v>
      </c>
      <c r="D46" s="4"/>
      <c r="E46" s="4"/>
      <c r="F46" s="5">
        <v>20</v>
      </c>
      <c r="G46" s="4"/>
      <c r="H46" s="5"/>
      <c r="I46" s="5"/>
      <c r="J46" s="5"/>
      <c r="K46" s="5"/>
      <c r="M46" t="s">
        <v>331</v>
      </c>
    </row>
    <row r="47" spans="2:19" x14ac:dyDescent="0.25">
      <c r="D47" s="5"/>
      <c r="E47" s="5"/>
      <c r="F47" s="5"/>
      <c r="G47" s="5"/>
      <c r="H47" s="5"/>
      <c r="I47" s="5"/>
      <c r="J47" s="5"/>
      <c r="K47" s="5"/>
      <c r="M47" t="s">
        <v>38</v>
      </c>
    </row>
    <row r="48" spans="2:19" x14ac:dyDescent="0.25">
      <c r="B48" t="s">
        <v>18</v>
      </c>
      <c r="C48" s="9" t="s">
        <v>19</v>
      </c>
      <c r="D48" s="5" t="s">
        <v>36</v>
      </c>
      <c r="E48" s="5" t="s">
        <v>41</v>
      </c>
      <c r="F48" s="5">
        <v>1</v>
      </c>
      <c r="G48" s="5">
        <v>55</v>
      </c>
      <c r="H48" s="5">
        <f t="shared" si="0"/>
        <v>55</v>
      </c>
      <c r="I48" s="5"/>
      <c r="J48" s="5"/>
      <c r="K48" s="5"/>
      <c r="L48" s="2" t="s">
        <v>44</v>
      </c>
      <c r="M48" s="2" t="s">
        <v>193</v>
      </c>
      <c r="N48" t="s">
        <v>194</v>
      </c>
      <c r="O48" t="s">
        <v>38</v>
      </c>
    </row>
    <row r="49" spans="2:14" x14ac:dyDescent="0.25">
      <c r="C49" t="s">
        <v>111</v>
      </c>
      <c r="D49" s="4"/>
      <c r="E49" s="4"/>
      <c r="F49" s="4"/>
      <c r="G49" s="4"/>
      <c r="H49" s="5">
        <f t="shared" si="0"/>
        <v>0</v>
      </c>
      <c r="I49" s="5"/>
      <c r="J49" s="5"/>
      <c r="K49" s="5"/>
      <c r="M49" t="s">
        <v>112</v>
      </c>
    </row>
    <row r="50" spans="2:14" x14ac:dyDescent="0.25">
      <c r="C50" t="s">
        <v>21</v>
      </c>
      <c r="D50" s="5" t="s">
        <v>42</v>
      </c>
      <c r="E50" s="5" t="s">
        <v>43</v>
      </c>
      <c r="F50" s="5">
        <v>3</v>
      </c>
      <c r="G50" s="4"/>
      <c r="H50" s="5">
        <f t="shared" si="0"/>
        <v>0</v>
      </c>
      <c r="I50" s="5"/>
      <c r="J50" s="5"/>
      <c r="K50" s="2" t="s">
        <v>336</v>
      </c>
      <c r="L50" s="2" t="s">
        <v>327</v>
      </c>
      <c r="M50" t="s">
        <v>22</v>
      </c>
    </row>
    <row r="51" spans="2:14" x14ac:dyDescent="0.25">
      <c r="C51" s="7" t="s">
        <v>23</v>
      </c>
      <c r="D51" s="4"/>
      <c r="E51" s="4"/>
      <c r="F51" s="5">
        <v>1</v>
      </c>
      <c r="G51" s="4">
        <v>7000</v>
      </c>
      <c r="H51" s="5">
        <f t="shared" si="0"/>
        <v>7000</v>
      </c>
      <c r="I51" s="5"/>
      <c r="J51" s="5"/>
      <c r="K51" s="5"/>
      <c r="M51" t="s">
        <v>38</v>
      </c>
    </row>
    <row r="52" spans="2:14" x14ac:dyDescent="0.25">
      <c r="C52" s="7" t="s">
        <v>24</v>
      </c>
      <c r="D52" s="4"/>
      <c r="E52" s="4"/>
      <c r="F52" s="5">
        <v>1</v>
      </c>
      <c r="G52" s="4">
        <v>7000</v>
      </c>
      <c r="H52" s="5">
        <f t="shared" si="0"/>
        <v>7000</v>
      </c>
      <c r="I52" s="5"/>
      <c r="J52" s="5"/>
      <c r="K52" s="5"/>
      <c r="M52" t="s">
        <v>38</v>
      </c>
    </row>
    <row r="53" spans="2:14" x14ac:dyDescent="0.25">
      <c r="C53" s="7" t="s">
        <v>199</v>
      </c>
      <c r="D53" s="4"/>
      <c r="E53" s="4"/>
      <c r="F53" s="5"/>
      <c r="G53" s="4"/>
      <c r="H53" s="5">
        <f t="shared" si="0"/>
        <v>0</v>
      </c>
      <c r="I53" s="5"/>
      <c r="J53" s="5"/>
      <c r="K53" s="5"/>
      <c r="M53" t="s">
        <v>200</v>
      </c>
    </row>
    <row r="54" spans="2:14" x14ac:dyDescent="0.25">
      <c r="C54" t="s">
        <v>109</v>
      </c>
      <c r="D54" s="4"/>
      <c r="E54" s="4"/>
      <c r="F54" s="5">
        <v>2</v>
      </c>
      <c r="G54" s="4"/>
      <c r="H54" s="5">
        <f t="shared" ref="H54" si="1">G54*F54</f>
        <v>0</v>
      </c>
      <c r="I54" s="5"/>
      <c r="J54" s="5"/>
      <c r="K54" s="5"/>
      <c r="M54" t="s">
        <v>110</v>
      </c>
    </row>
    <row r="55" spans="2:14" x14ac:dyDescent="0.25">
      <c r="D55" s="5"/>
      <c r="E55" s="5"/>
      <c r="F55" s="5"/>
      <c r="G55" s="5"/>
      <c r="H55" s="5"/>
      <c r="I55" s="5"/>
      <c r="J55" s="5"/>
      <c r="K55" s="5"/>
      <c r="M55" t="s">
        <v>38</v>
      </c>
    </row>
    <row r="56" spans="2:14" x14ac:dyDescent="0.25">
      <c r="B56" t="s">
        <v>25</v>
      </c>
      <c r="C56" s="9" t="s">
        <v>26</v>
      </c>
      <c r="D56" s="5" t="s">
        <v>48</v>
      </c>
      <c r="E56" s="5" t="s">
        <v>49</v>
      </c>
      <c r="F56" s="5">
        <v>1</v>
      </c>
      <c r="G56" s="5">
        <v>4125</v>
      </c>
      <c r="H56" s="5">
        <f t="shared" si="0"/>
        <v>4125</v>
      </c>
      <c r="I56" s="5"/>
      <c r="J56" s="5"/>
      <c r="K56" s="5"/>
      <c r="L56" s="3" t="s">
        <v>47</v>
      </c>
      <c r="M56" s="2" t="s">
        <v>195</v>
      </c>
      <c r="N56" t="s">
        <v>38</v>
      </c>
    </row>
    <row r="57" spans="2:14" x14ac:dyDescent="0.25">
      <c r="C57" t="s">
        <v>46</v>
      </c>
      <c r="D57" s="4"/>
      <c r="E57" s="4"/>
      <c r="F57" s="5">
        <v>8</v>
      </c>
      <c r="G57" s="4"/>
      <c r="H57" s="5">
        <f t="shared" si="0"/>
        <v>0</v>
      </c>
      <c r="I57" s="5"/>
      <c r="J57" s="5"/>
      <c r="K57" s="5"/>
      <c r="M57" t="s">
        <v>38</v>
      </c>
    </row>
    <row r="58" spans="2:14" x14ac:dyDescent="0.25">
      <c r="C58" t="s">
        <v>45</v>
      </c>
      <c r="D58" s="4"/>
      <c r="E58" s="4"/>
      <c r="F58" s="5">
        <v>16</v>
      </c>
      <c r="G58" s="4">
        <v>200</v>
      </c>
      <c r="H58" s="5">
        <f t="shared" si="0"/>
        <v>3200</v>
      </c>
      <c r="I58" s="5"/>
      <c r="J58" s="5"/>
      <c r="K58" s="5"/>
      <c r="M58" t="s">
        <v>113</v>
      </c>
    </row>
    <row r="59" spans="2:14" x14ac:dyDescent="0.25">
      <c r="C59" t="s">
        <v>54</v>
      </c>
      <c r="D59" s="4"/>
      <c r="E59" s="4"/>
      <c r="F59" s="4">
        <v>8</v>
      </c>
      <c r="G59" s="4"/>
      <c r="H59" s="5">
        <f t="shared" si="0"/>
        <v>0</v>
      </c>
      <c r="I59" s="5"/>
      <c r="J59" s="5"/>
      <c r="K59" s="5"/>
    </row>
    <row r="60" spans="2:14" x14ac:dyDescent="0.25">
      <c r="C60" t="s">
        <v>55</v>
      </c>
      <c r="D60" s="4"/>
      <c r="E60" s="4"/>
      <c r="F60" s="4">
        <v>4</v>
      </c>
      <c r="G60" s="4"/>
      <c r="H60" s="5">
        <f t="shared" si="0"/>
        <v>0</v>
      </c>
      <c r="I60" s="5"/>
      <c r="J60" s="5"/>
      <c r="K60" s="5"/>
    </row>
    <row r="61" spans="2:14" x14ac:dyDescent="0.25">
      <c r="C61" t="s">
        <v>56</v>
      </c>
      <c r="D61" s="5" t="s">
        <v>48</v>
      </c>
      <c r="E61" s="5" t="s">
        <v>57</v>
      </c>
      <c r="F61" s="4">
        <v>0</v>
      </c>
      <c r="G61" s="4">
        <v>2000</v>
      </c>
      <c r="H61" s="5">
        <f t="shared" si="0"/>
        <v>0</v>
      </c>
      <c r="I61" s="5"/>
      <c r="J61" s="5"/>
      <c r="K61" s="5"/>
      <c r="L61" s="2" t="s">
        <v>196</v>
      </c>
      <c r="M61" t="s">
        <v>58</v>
      </c>
    </row>
    <row r="62" spans="2:14" x14ac:dyDescent="0.25">
      <c r="C62" t="s">
        <v>65</v>
      </c>
      <c r="D62" s="4"/>
      <c r="E62" s="4"/>
      <c r="F62" s="4"/>
      <c r="G62" s="4"/>
      <c r="H62" s="5">
        <f t="shared" si="0"/>
        <v>0</v>
      </c>
      <c r="I62" s="5"/>
      <c r="J62" s="5"/>
      <c r="K62" s="5"/>
      <c r="M62" t="s">
        <v>66</v>
      </c>
    </row>
    <row r="63" spans="2:14" x14ac:dyDescent="0.25">
      <c r="C63" s="11" t="s">
        <v>223</v>
      </c>
      <c r="D63" s="5" t="s">
        <v>224</v>
      </c>
      <c r="E63" s="5" t="s">
        <v>225</v>
      </c>
      <c r="F63" s="4"/>
      <c r="G63" s="4"/>
      <c r="H63" s="5"/>
      <c r="I63" s="5"/>
      <c r="J63" s="5"/>
      <c r="K63" s="5"/>
      <c r="M63" t="s">
        <v>226</v>
      </c>
    </row>
    <row r="64" spans="2:14" x14ac:dyDescent="0.25">
      <c r="D64" s="5"/>
      <c r="E64" s="5"/>
      <c r="F64" s="5"/>
      <c r="G64" s="5"/>
      <c r="H64" s="5"/>
      <c r="I64" s="5"/>
      <c r="J64" s="5"/>
      <c r="K64" s="5"/>
      <c r="M64" t="s">
        <v>38</v>
      </c>
    </row>
    <row r="65" spans="2:19" x14ac:dyDescent="0.25">
      <c r="B65" t="s">
        <v>27</v>
      </c>
      <c r="C65" t="s">
        <v>28</v>
      </c>
      <c r="D65" s="4" t="s">
        <v>48</v>
      </c>
      <c r="E65" s="4" t="s">
        <v>107</v>
      </c>
      <c r="F65" s="5">
        <v>1</v>
      </c>
      <c r="G65" s="4">
        <v>4375</v>
      </c>
      <c r="H65" s="5">
        <f t="shared" si="0"/>
        <v>4375</v>
      </c>
      <c r="I65" s="5"/>
      <c r="J65" s="5"/>
      <c r="K65" s="5"/>
      <c r="L65" s="2" t="s">
        <v>108</v>
      </c>
      <c r="M65" t="s">
        <v>33</v>
      </c>
    </row>
    <row r="66" spans="2:19" x14ac:dyDescent="0.25">
      <c r="C66" s="9" t="s">
        <v>29</v>
      </c>
      <c r="D66" s="5" t="s">
        <v>114</v>
      </c>
      <c r="E66" s="5" t="s">
        <v>117</v>
      </c>
      <c r="F66" s="4">
        <v>1</v>
      </c>
      <c r="G66" s="4">
        <v>7000</v>
      </c>
      <c r="H66" s="5">
        <f t="shared" si="0"/>
        <v>7000</v>
      </c>
      <c r="I66" s="5" t="s">
        <v>185</v>
      </c>
      <c r="J66" s="12">
        <v>43635</v>
      </c>
      <c r="K66" s="5" t="s">
        <v>264</v>
      </c>
      <c r="L66" s="2" t="s">
        <v>115</v>
      </c>
      <c r="M66" s="2" t="s">
        <v>197</v>
      </c>
      <c r="N66" t="s">
        <v>38</v>
      </c>
    </row>
    <row r="67" spans="2:19" x14ac:dyDescent="0.25">
      <c r="C67" t="s">
        <v>59</v>
      </c>
      <c r="D67" s="4" t="s">
        <v>114</v>
      </c>
      <c r="E67" s="4" t="s">
        <v>266</v>
      </c>
      <c r="F67" s="5">
        <v>4</v>
      </c>
      <c r="G67" s="4">
        <v>400</v>
      </c>
      <c r="H67" s="5">
        <f t="shared" si="0"/>
        <v>1600</v>
      </c>
      <c r="I67" s="5" t="s">
        <v>185</v>
      </c>
      <c r="J67" s="12">
        <v>43635</v>
      </c>
      <c r="K67" s="5" t="s">
        <v>268</v>
      </c>
      <c r="L67" s="2" t="s">
        <v>267</v>
      </c>
      <c r="M67" s="16" t="s">
        <v>323</v>
      </c>
    </row>
    <row r="68" spans="2:19" x14ac:dyDescent="0.25">
      <c r="C68" t="s">
        <v>324</v>
      </c>
      <c r="D68" s="4"/>
      <c r="E68" s="4"/>
      <c r="F68" s="5"/>
      <c r="G68" s="4"/>
      <c r="H68" s="5"/>
      <c r="I68" s="5"/>
      <c r="J68" s="12"/>
      <c r="K68" s="5"/>
      <c r="L68" s="2"/>
      <c r="M68" s="16" t="s">
        <v>325</v>
      </c>
    </row>
    <row r="69" spans="2:19" x14ac:dyDescent="0.25">
      <c r="C69" t="s">
        <v>67</v>
      </c>
      <c r="D69" s="4"/>
      <c r="E69" s="4"/>
      <c r="F69" s="5">
        <v>1</v>
      </c>
      <c r="G69" s="4"/>
      <c r="H69" s="5">
        <f t="shared" si="0"/>
        <v>0</v>
      </c>
      <c r="I69" s="5"/>
      <c r="J69" s="5"/>
      <c r="K69" s="5"/>
    </row>
    <row r="70" spans="2:19" x14ac:dyDescent="0.25">
      <c r="C70" t="s">
        <v>203</v>
      </c>
      <c r="D70" s="4"/>
      <c r="E70" s="4"/>
      <c r="F70" s="5">
        <v>1</v>
      </c>
      <c r="G70" s="4"/>
      <c r="H70" s="5">
        <f t="shared" si="0"/>
        <v>0</v>
      </c>
      <c r="I70" s="5"/>
      <c r="J70" s="5"/>
      <c r="K70" s="5"/>
      <c r="M70" t="s">
        <v>91</v>
      </c>
    </row>
    <row r="71" spans="2:19" x14ac:dyDescent="0.25">
      <c r="C71" t="s">
        <v>203</v>
      </c>
      <c r="D71" s="4"/>
      <c r="E71" s="4"/>
      <c r="F71" s="5">
        <v>1</v>
      </c>
      <c r="G71" s="4"/>
      <c r="H71" s="5">
        <f t="shared" si="0"/>
        <v>0</v>
      </c>
      <c r="I71" s="5"/>
      <c r="J71" s="5"/>
      <c r="K71" s="5"/>
      <c r="M71" t="s">
        <v>92</v>
      </c>
    </row>
    <row r="72" spans="2:19" x14ac:dyDescent="0.25">
      <c r="D72" s="5"/>
      <c r="E72" s="5"/>
      <c r="F72" s="5"/>
      <c r="G72" s="5"/>
      <c r="H72" s="5"/>
      <c r="I72" s="5"/>
      <c r="J72" s="5"/>
      <c r="K72" s="5"/>
      <c r="M72" t="s">
        <v>38</v>
      </c>
    </row>
    <row r="73" spans="2:19" x14ac:dyDescent="0.25">
      <c r="B73" t="s">
        <v>30</v>
      </c>
      <c r="C73" s="9" t="s">
        <v>31</v>
      </c>
      <c r="D73" s="5" t="s">
        <v>48</v>
      </c>
      <c r="E73" s="5" t="s">
        <v>30</v>
      </c>
      <c r="F73" s="5">
        <v>1</v>
      </c>
      <c r="G73" s="5">
        <v>3625</v>
      </c>
      <c r="H73" s="5">
        <f t="shared" si="0"/>
        <v>3625</v>
      </c>
      <c r="I73" s="5"/>
      <c r="J73" s="5"/>
      <c r="K73" s="5"/>
      <c r="L73" s="3" t="s">
        <v>198</v>
      </c>
      <c r="M73" s="2" t="s">
        <v>197</v>
      </c>
    </row>
    <row r="74" spans="2:19" x14ac:dyDescent="0.25">
      <c r="D74" s="5"/>
      <c r="E74" s="5"/>
      <c r="F74" s="5"/>
      <c r="G74" s="5"/>
      <c r="H74" s="5"/>
      <c r="I74" s="5"/>
      <c r="J74" s="5"/>
      <c r="K74" s="5"/>
      <c r="L74" s="10"/>
      <c r="M74" t="s">
        <v>38</v>
      </c>
    </row>
    <row r="75" spans="2:19" s="6" customFormat="1" x14ac:dyDescent="0.25">
      <c r="B75" s="6" t="s">
        <v>0</v>
      </c>
      <c r="C75" s="6" t="s">
        <v>1</v>
      </c>
      <c r="D75" s="6" t="s">
        <v>2</v>
      </c>
      <c r="E75" s="6" t="s">
        <v>39</v>
      </c>
      <c r="F75" s="6" t="s">
        <v>3</v>
      </c>
      <c r="G75" s="6" t="s">
        <v>50</v>
      </c>
      <c r="H75" s="6" t="s">
        <v>51</v>
      </c>
      <c r="I75" s="6" t="s">
        <v>246</v>
      </c>
      <c r="J75" s="6" t="s">
        <v>248</v>
      </c>
      <c r="K75" s="6" t="s">
        <v>245</v>
      </c>
      <c r="L75" s="6" t="s">
        <v>37</v>
      </c>
      <c r="M75" s="6" t="s">
        <v>6</v>
      </c>
      <c r="S75"/>
    </row>
    <row r="76" spans="2:19" x14ac:dyDescent="0.25">
      <c r="B76" t="s">
        <v>32</v>
      </c>
      <c r="C76" t="s">
        <v>85</v>
      </c>
      <c r="D76" s="4"/>
      <c r="E76" s="4"/>
      <c r="F76" s="5">
        <v>40</v>
      </c>
      <c r="G76" s="4">
        <v>0.75</v>
      </c>
      <c r="H76" s="5">
        <f t="shared" si="0"/>
        <v>30</v>
      </c>
      <c r="I76" s="5"/>
      <c r="J76" s="5"/>
      <c r="K76" s="5"/>
      <c r="M76" t="s">
        <v>84</v>
      </c>
    </row>
    <row r="77" spans="2:19" x14ac:dyDescent="0.25">
      <c r="C77" t="s">
        <v>86</v>
      </c>
      <c r="D77" s="4"/>
      <c r="E77" s="4"/>
      <c r="F77" s="5">
        <v>36</v>
      </c>
      <c r="G77" s="4">
        <v>1</v>
      </c>
      <c r="H77" s="5">
        <f t="shared" si="0"/>
        <v>36</v>
      </c>
      <c r="I77" s="5"/>
      <c r="J77" s="5"/>
      <c r="K77" s="5"/>
      <c r="M77" t="s">
        <v>88</v>
      </c>
    </row>
    <row r="78" spans="2:19" x14ac:dyDescent="0.25">
      <c r="C78" t="s">
        <v>52</v>
      </c>
      <c r="D78" s="4"/>
      <c r="E78" s="4"/>
      <c r="F78" s="5">
        <v>32</v>
      </c>
      <c r="G78" s="4">
        <v>0.75</v>
      </c>
      <c r="H78" s="5">
        <f t="shared" si="0"/>
        <v>24</v>
      </c>
      <c r="I78" s="5"/>
      <c r="J78" s="5"/>
      <c r="K78" s="5"/>
      <c r="M78" t="s">
        <v>87</v>
      </c>
    </row>
    <row r="79" spans="2:19" x14ac:dyDescent="0.25">
      <c r="C79" t="s">
        <v>332</v>
      </c>
      <c r="D79" s="4"/>
      <c r="E79" s="4"/>
      <c r="F79" s="5">
        <f>SUM(F76:F78)</f>
        <v>108</v>
      </c>
      <c r="G79" s="4">
        <v>0.25</v>
      </c>
      <c r="H79" s="5">
        <f t="shared" si="0"/>
        <v>27</v>
      </c>
      <c r="I79" s="5"/>
      <c r="J79" s="5"/>
      <c r="K79" s="5"/>
      <c r="M79" t="s">
        <v>116</v>
      </c>
    </row>
    <row r="80" spans="2:19" x14ac:dyDescent="0.25">
      <c r="C80" t="s">
        <v>97</v>
      </c>
      <c r="D80" s="4"/>
      <c r="E80" s="4"/>
      <c r="F80" s="5">
        <f>SUM(F76:F78)</f>
        <v>108</v>
      </c>
      <c r="G80" s="4">
        <v>1</v>
      </c>
      <c r="H80" s="5">
        <f t="shared" si="0"/>
        <v>108</v>
      </c>
      <c r="I80" s="5"/>
      <c r="J80" s="5"/>
      <c r="K80" s="5"/>
      <c r="M80" t="s">
        <v>201</v>
      </c>
    </row>
    <row r="81" spans="3:13" x14ac:dyDescent="0.25">
      <c r="C81" s="11" t="s">
        <v>328</v>
      </c>
      <c r="D81" s="4"/>
      <c r="E81" s="4"/>
      <c r="F81" s="5"/>
      <c r="G81" s="4"/>
      <c r="H81" s="5">
        <f t="shared" si="0"/>
        <v>0</v>
      </c>
      <c r="I81" s="5"/>
      <c r="J81" s="5"/>
      <c r="K81" s="5"/>
      <c r="M81" t="s">
        <v>329</v>
      </c>
    </row>
    <row r="82" spans="3:13" x14ac:dyDescent="0.25">
      <c r="C82" t="s">
        <v>333</v>
      </c>
      <c r="D82" s="4"/>
      <c r="E82" s="4"/>
      <c r="F82" s="5">
        <f>F79</f>
        <v>108</v>
      </c>
      <c r="G82" s="4">
        <v>0.2</v>
      </c>
      <c r="H82" s="5">
        <f t="shared" si="0"/>
        <v>21.6</v>
      </c>
      <c r="I82" s="5"/>
      <c r="J82" s="5"/>
      <c r="K82" s="5"/>
      <c r="L82" s="2" t="s">
        <v>334</v>
      </c>
      <c r="M82" t="s">
        <v>335</v>
      </c>
    </row>
    <row r="83" spans="3:13" x14ac:dyDescent="0.25">
      <c r="C83" s="11" t="s">
        <v>339</v>
      </c>
      <c r="D83" s="4" t="s">
        <v>340</v>
      </c>
      <c r="E83" s="4" t="s">
        <v>104</v>
      </c>
      <c r="F83" s="5">
        <v>1</v>
      </c>
      <c r="G83" s="4">
        <v>22</v>
      </c>
      <c r="H83" s="5">
        <f t="shared" si="0"/>
        <v>22</v>
      </c>
      <c r="I83" s="5"/>
      <c r="J83" s="5"/>
      <c r="K83" s="5"/>
      <c r="L83" s="2" t="s">
        <v>341</v>
      </c>
      <c r="M83" t="s">
        <v>38</v>
      </c>
    </row>
    <row r="84" spans="3:13" x14ac:dyDescent="0.25">
      <c r="C84" t="s">
        <v>68</v>
      </c>
      <c r="D84" s="13" t="s">
        <v>105</v>
      </c>
      <c r="E84" s="5" t="s">
        <v>104</v>
      </c>
      <c r="F84" s="5">
        <v>1</v>
      </c>
      <c r="G84" s="4"/>
      <c r="H84" s="5">
        <f t="shared" si="0"/>
        <v>0</v>
      </c>
      <c r="I84" s="5"/>
      <c r="J84" s="5"/>
      <c r="K84" s="5"/>
      <c r="M84" t="s">
        <v>326</v>
      </c>
    </row>
    <row r="85" spans="3:13" x14ac:dyDescent="0.25">
      <c r="C85" t="s">
        <v>69</v>
      </c>
      <c r="D85" s="13" t="s">
        <v>105</v>
      </c>
      <c r="E85" s="5" t="s">
        <v>104</v>
      </c>
      <c r="F85" s="5">
        <v>1</v>
      </c>
      <c r="G85" s="4"/>
      <c r="H85" s="5">
        <f t="shared" si="0"/>
        <v>0</v>
      </c>
      <c r="I85" s="5"/>
      <c r="J85" s="5"/>
      <c r="K85" s="5"/>
      <c r="M85" t="s">
        <v>83</v>
      </c>
    </row>
    <row r="86" spans="3:13" x14ac:dyDescent="0.25">
      <c r="C86" t="s">
        <v>70</v>
      </c>
      <c r="D86" s="13" t="s">
        <v>346</v>
      </c>
      <c r="E86" s="5" t="s">
        <v>104</v>
      </c>
      <c r="F86" s="5">
        <v>1</v>
      </c>
      <c r="G86" s="4">
        <v>20</v>
      </c>
      <c r="H86" s="5">
        <f t="shared" si="0"/>
        <v>20</v>
      </c>
      <c r="J86" s="5"/>
      <c r="M86" s="19" t="s">
        <v>347</v>
      </c>
    </row>
    <row r="87" spans="3:13" x14ac:dyDescent="0.25">
      <c r="C87" t="s">
        <v>93</v>
      </c>
      <c r="D87" s="13" t="s">
        <v>346</v>
      </c>
      <c r="E87" s="5" t="s">
        <v>104</v>
      </c>
      <c r="F87" s="5">
        <v>1</v>
      </c>
      <c r="G87" s="4">
        <v>20</v>
      </c>
      <c r="H87" s="5">
        <f t="shared" si="0"/>
        <v>20</v>
      </c>
      <c r="I87" s="5"/>
      <c r="J87" s="5"/>
      <c r="M87" s="19" t="s">
        <v>347</v>
      </c>
    </row>
    <row r="88" spans="3:13" x14ac:dyDescent="0.25">
      <c r="C88" t="s">
        <v>94</v>
      </c>
      <c r="D88" s="13" t="s">
        <v>346</v>
      </c>
      <c r="E88" s="5" t="s">
        <v>104</v>
      </c>
      <c r="F88" s="5">
        <v>1</v>
      </c>
      <c r="G88" s="4">
        <v>20</v>
      </c>
      <c r="H88" s="5">
        <f t="shared" si="0"/>
        <v>20</v>
      </c>
      <c r="I88" s="5"/>
      <c r="J88" s="5"/>
      <c r="M88" s="19" t="s">
        <v>347</v>
      </c>
    </row>
    <row r="89" spans="3:13" x14ac:dyDescent="0.25">
      <c r="C89" t="s">
        <v>71</v>
      </c>
      <c r="D89" s="13" t="s">
        <v>346</v>
      </c>
      <c r="E89" s="5" t="s">
        <v>104</v>
      </c>
      <c r="F89" s="5">
        <v>1</v>
      </c>
      <c r="G89" s="4">
        <v>20</v>
      </c>
      <c r="H89" s="5">
        <f t="shared" si="0"/>
        <v>20</v>
      </c>
      <c r="I89" s="5"/>
      <c r="J89" s="5"/>
      <c r="M89" s="19" t="s">
        <v>347</v>
      </c>
    </row>
    <row r="90" spans="3:13" x14ac:dyDescent="0.25">
      <c r="C90" t="s">
        <v>72</v>
      </c>
      <c r="D90" s="13" t="s">
        <v>346</v>
      </c>
      <c r="E90" s="5" t="s">
        <v>104</v>
      </c>
      <c r="F90" s="5">
        <v>1</v>
      </c>
      <c r="G90" s="4">
        <v>20</v>
      </c>
      <c r="H90" s="5">
        <f t="shared" si="0"/>
        <v>20</v>
      </c>
      <c r="I90" s="5"/>
      <c r="J90" s="5"/>
      <c r="M90" s="19" t="s">
        <v>347</v>
      </c>
    </row>
    <row r="91" spans="3:13" x14ac:dyDescent="0.25">
      <c r="C91" t="s">
        <v>73</v>
      </c>
      <c r="D91" s="13" t="s">
        <v>346</v>
      </c>
      <c r="E91" s="5" t="s">
        <v>104</v>
      </c>
      <c r="F91" s="5">
        <v>1</v>
      </c>
      <c r="G91" s="4">
        <v>20</v>
      </c>
      <c r="H91" s="5">
        <f t="shared" si="0"/>
        <v>20</v>
      </c>
      <c r="I91" s="5"/>
      <c r="J91" s="5"/>
      <c r="M91" s="19" t="s">
        <v>347</v>
      </c>
    </row>
    <row r="92" spans="3:13" x14ac:dyDescent="0.25">
      <c r="C92" t="s">
        <v>74</v>
      </c>
      <c r="D92" s="13" t="s">
        <v>346</v>
      </c>
      <c r="E92" s="5" t="s">
        <v>104</v>
      </c>
      <c r="F92" s="5">
        <v>1</v>
      </c>
      <c r="G92" s="4">
        <v>20</v>
      </c>
      <c r="H92" s="5">
        <f t="shared" si="0"/>
        <v>20</v>
      </c>
      <c r="I92" s="5"/>
      <c r="J92" s="5"/>
      <c r="M92" s="19" t="s">
        <v>347</v>
      </c>
    </row>
    <row r="93" spans="3:13" x14ac:dyDescent="0.25">
      <c r="C93" t="s">
        <v>75</v>
      </c>
      <c r="D93" s="13" t="s">
        <v>346</v>
      </c>
      <c r="E93" s="5" t="s">
        <v>104</v>
      </c>
      <c r="F93" s="5">
        <v>1</v>
      </c>
      <c r="G93" s="4">
        <v>20</v>
      </c>
      <c r="H93" s="5">
        <f t="shared" si="0"/>
        <v>20</v>
      </c>
      <c r="I93" s="5"/>
      <c r="J93" s="5"/>
      <c r="M93" s="19" t="s">
        <v>347</v>
      </c>
    </row>
    <row r="94" spans="3:13" x14ac:dyDescent="0.25">
      <c r="C94" t="s">
        <v>76</v>
      </c>
      <c r="D94" s="13" t="s">
        <v>346</v>
      </c>
      <c r="E94" s="5" t="s">
        <v>104</v>
      </c>
      <c r="F94" s="5">
        <v>2</v>
      </c>
      <c r="G94" s="4">
        <v>10</v>
      </c>
      <c r="H94" s="5">
        <f t="shared" si="0"/>
        <v>20</v>
      </c>
      <c r="I94" s="5"/>
      <c r="J94" s="5"/>
      <c r="M94" s="19" t="s">
        <v>347</v>
      </c>
    </row>
    <row r="95" spans="3:13" x14ac:dyDescent="0.25">
      <c r="C95" t="s">
        <v>77</v>
      </c>
      <c r="D95" s="13" t="s">
        <v>346</v>
      </c>
      <c r="E95" s="5" t="s">
        <v>104</v>
      </c>
      <c r="F95" s="5">
        <v>0</v>
      </c>
      <c r="G95" s="18">
        <v>20</v>
      </c>
      <c r="H95" s="5">
        <f t="shared" si="0"/>
        <v>0</v>
      </c>
      <c r="I95" s="5"/>
      <c r="J95" s="5"/>
      <c r="M95" s="19" t="s">
        <v>347</v>
      </c>
    </row>
    <row r="96" spans="3:13" x14ac:dyDescent="0.25">
      <c r="C96" t="s">
        <v>78</v>
      </c>
      <c r="D96" s="13" t="s">
        <v>105</v>
      </c>
      <c r="E96" s="5" t="s">
        <v>104</v>
      </c>
      <c r="F96" s="5">
        <v>1</v>
      </c>
      <c r="G96" s="4"/>
      <c r="H96" s="5">
        <f t="shared" si="0"/>
        <v>0</v>
      </c>
      <c r="I96" s="5"/>
      <c r="J96" s="5"/>
      <c r="K96" s="5"/>
      <c r="M96" t="s">
        <v>83</v>
      </c>
    </row>
    <row r="97" spans="2:19" x14ac:dyDescent="0.25">
      <c r="C97" t="s">
        <v>79</v>
      </c>
      <c r="D97" s="13" t="s">
        <v>105</v>
      </c>
      <c r="E97" s="5" t="s">
        <v>104</v>
      </c>
      <c r="F97" s="5">
        <v>1</v>
      </c>
      <c r="G97" s="4"/>
      <c r="H97" s="5">
        <f t="shared" si="0"/>
        <v>0</v>
      </c>
      <c r="I97" s="5"/>
      <c r="J97" s="5"/>
      <c r="K97" s="5"/>
      <c r="M97" t="s">
        <v>83</v>
      </c>
    </row>
    <row r="98" spans="2:19" x14ac:dyDescent="0.25">
      <c r="C98" t="s">
        <v>80</v>
      </c>
      <c r="D98" s="13" t="s">
        <v>105</v>
      </c>
      <c r="E98" s="5" t="s">
        <v>104</v>
      </c>
      <c r="F98" s="5">
        <v>1</v>
      </c>
      <c r="G98" s="4"/>
      <c r="H98" s="5">
        <f t="shared" si="0"/>
        <v>0</v>
      </c>
      <c r="I98" s="5"/>
      <c r="J98" s="5"/>
      <c r="K98" s="5"/>
      <c r="M98" t="s">
        <v>83</v>
      </c>
    </row>
    <row r="99" spans="2:19" x14ac:dyDescent="0.25">
      <c r="C99" t="s">
        <v>81</v>
      </c>
      <c r="D99" s="13" t="s">
        <v>105</v>
      </c>
      <c r="E99" s="5" t="s">
        <v>104</v>
      </c>
      <c r="F99" s="5">
        <v>1</v>
      </c>
      <c r="G99" s="4"/>
      <c r="H99" s="5">
        <f t="shared" si="0"/>
        <v>0</v>
      </c>
      <c r="I99" s="5"/>
      <c r="J99" s="5"/>
      <c r="K99" s="5"/>
      <c r="M99" t="s">
        <v>83</v>
      </c>
    </row>
    <row r="100" spans="2:19" x14ac:dyDescent="0.25">
      <c r="C100" t="s">
        <v>82</v>
      </c>
      <c r="D100" s="13" t="s">
        <v>105</v>
      </c>
      <c r="E100" s="5" t="s">
        <v>104</v>
      </c>
      <c r="F100" s="5">
        <v>1</v>
      </c>
      <c r="G100" s="4"/>
      <c r="H100" s="5">
        <f t="shared" si="0"/>
        <v>0</v>
      </c>
      <c r="I100" s="5"/>
      <c r="J100" s="5"/>
      <c r="K100" s="5"/>
      <c r="M100" t="s">
        <v>83</v>
      </c>
    </row>
    <row r="101" spans="2:19" x14ac:dyDescent="0.25">
      <c r="C101" t="s">
        <v>99</v>
      </c>
      <c r="D101" s="13" t="s">
        <v>105</v>
      </c>
      <c r="E101" s="5" t="s">
        <v>104</v>
      </c>
      <c r="F101" s="5">
        <v>4</v>
      </c>
      <c r="G101" s="4"/>
      <c r="H101" s="5">
        <f t="shared" si="0"/>
        <v>0</v>
      </c>
      <c r="I101" s="5"/>
      <c r="J101" s="5"/>
      <c r="K101" s="5"/>
      <c r="M101" t="s">
        <v>100</v>
      </c>
    </row>
    <row r="102" spans="2:19" x14ac:dyDescent="0.25">
      <c r="H102" s="5">
        <f t="shared" si="0"/>
        <v>0</v>
      </c>
    </row>
    <row r="103" spans="2:19" x14ac:dyDescent="0.25">
      <c r="C103" t="s">
        <v>337</v>
      </c>
      <c r="D103" s="17"/>
      <c r="E103" s="5"/>
      <c r="F103" s="5"/>
      <c r="G103" s="4"/>
      <c r="H103" s="5"/>
      <c r="L103" s="2"/>
    </row>
    <row r="104" spans="2:19" x14ac:dyDescent="0.25">
      <c r="C104" t="s">
        <v>338</v>
      </c>
      <c r="D104" s="17"/>
      <c r="E104" s="5"/>
      <c r="F104" s="5"/>
      <c r="G104" s="4"/>
      <c r="H104" s="5"/>
      <c r="L104" s="2"/>
    </row>
    <row r="106" spans="2:19" x14ac:dyDescent="0.25">
      <c r="G106" t="s">
        <v>118</v>
      </c>
      <c r="H106">
        <f>SUM(H5:H102)</f>
        <v>39331.599999999999</v>
      </c>
    </row>
    <row r="108" spans="2:19" s="6" customFormat="1" x14ac:dyDescent="0.25">
      <c r="B108" s="6" t="s">
        <v>0</v>
      </c>
      <c r="C108" s="6" t="s">
        <v>1</v>
      </c>
      <c r="D108" s="6" t="s">
        <v>2</v>
      </c>
      <c r="E108" s="6" t="s">
        <v>39</v>
      </c>
      <c r="F108" s="6" t="s">
        <v>3</v>
      </c>
      <c r="G108" s="6" t="s">
        <v>50</v>
      </c>
      <c r="H108" s="6" t="s">
        <v>51</v>
      </c>
      <c r="I108" s="6" t="s">
        <v>246</v>
      </c>
      <c r="J108" s="6" t="s">
        <v>248</v>
      </c>
      <c r="K108" s="6" t="s">
        <v>245</v>
      </c>
      <c r="L108" s="6" t="s">
        <v>37</v>
      </c>
      <c r="M108" s="6" t="s">
        <v>6</v>
      </c>
      <c r="S108"/>
    </row>
    <row r="110" spans="2:19" x14ac:dyDescent="0.25">
      <c r="B110" t="s">
        <v>278</v>
      </c>
      <c r="C110" s="11" t="s">
        <v>260</v>
      </c>
      <c r="D110" t="s">
        <v>230</v>
      </c>
      <c r="F110">
        <v>3</v>
      </c>
      <c r="G110">
        <v>60</v>
      </c>
      <c r="H110" s="5">
        <f t="shared" ref="H110:H122" si="2">G110*F110</f>
        <v>180</v>
      </c>
    </row>
    <row r="111" spans="2:19" x14ac:dyDescent="0.25">
      <c r="B111" t="s">
        <v>227</v>
      </c>
      <c r="C111" s="11" t="s">
        <v>228</v>
      </c>
      <c r="D111" t="s">
        <v>231</v>
      </c>
      <c r="E111" t="s">
        <v>277</v>
      </c>
      <c r="F111">
        <v>1</v>
      </c>
      <c r="G111">
        <v>80</v>
      </c>
      <c r="H111" s="5">
        <f t="shared" si="2"/>
        <v>80</v>
      </c>
      <c r="M111" t="s">
        <v>232</v>
      </c>
    </row>
    <row r="112" spans="2:19" x14ac:dyDescent="0.25">
      <c r="C112" s="11" t="s">
        <v>229</v>
      </c>
      <c r="D112" t="s">
        <v>233</v>
      </c>
      <c r="E112" t="s">
        <v>234</v>
      </c>
      <c r="F112">
        <v>1</v>
      </c>
      <c r="G112">
        <v>60</v>
      </c>
      <c r="H112" s="5">
        <v>100</v>
      </c>
    </row>
    <row r="113" spans="2:19" x14ac:dyDescent="0.25">
      <c r="C113" s="11" t="s">
        <v>259</v>
      </c>
      <c r="D113" t="s">
        <v>269</v>
      </c>
      <c r="E113" s="15" t="s">
        <v>274</v>
      </c>
      <c r="F113">
        <v>2</v>
      </c>
      <c r="G113">
        <v>30</v>
      </c>
      <c r="H113" s="5">
        <f t="shared" si="2"/>
        <v>60</v>
      </c>
      <c r="I113" t="s">
        <v>145</v>
      </c>
      <c r="J113" s="14">
        <v>43635</v>
      </c>
      <c r="K113" t="s">
        <v>127</v>
      </c>
      <c r="L113" s="2" t="s">
        <v>275</v>
      </c>
      <c r="M113" t="s">
        <v>276</v>
      </c>
    </row>
    <row r="114" spans="2:19" x14ac:dyDescent="0.25">
      <c r="C114" s="11" t="s">
        <v>261</v>
      </c>
      <c r="D114" t="s">
        <v>269</v>
      </c>
      <c r="E114" t="s">
        <v>270</v>
      </c>
      <c r="F114">
        <v>1</v>
      </c>
      <c r="G114">
        <v>85</v>
      </c>
      <c r="H114" s="5">
        <f t="shared" si="2"/>
        <v>85</v>
      </c>
      <c r="I114" t="s">
        <v>184</v>
      </c>
      <c r="J114" s="14">
        <v>43635</v>
      </c>
      <c r="K114" t="s">
        <v>127</v>
      </c>
      <c r="L114" s="2" t="s">
        <v>271</v>
      </c>
      <c r="M114" t="s">
        <v>265</v>
      </c>
    </row>
    <row r="115" spans="2:19" x14ac:dyDescent="0.25">
      <c r="C115" s="11" t="s">
        <v>262</v>
      </c>
      <c r="D115" t="s">
        <v>269</v>
      </c>
      <c r="E115" s="15" t="s">
        <v>272</v>
      </c>
      <c r="F115">
        <v>1</v>
      </c>
      <c r="G115">
        <v>390</v>
      </c>
      <c r="H115" s="5">
        <f t="shared" si="2"/>
        <v>390</v>
      </c>
      <c r="I115" t="s">
        <v>184</v>
      </c>
      <c r="J115" s="14">
        <v>43635</v>
      </c>
      <c r="K115" t="s">
        <v>127</v>
      </c>
      <c r="L115" s="2" t="s">
        <v>273</v>
      </c>
      <c r="M115" t="s">
        <v>263</v>
      </c>
    </row>
    <row r="116" spans="2:19" x14ac:dyDescent="0.25">
      <c r="C116" s="11" t="s">
        <v>279</v>
      </c>
      <c r="D116" s="1"/>
      <c r="E116" s="1"/>
      <c r="F116" s="1"/>
      <c r="G116" s="1"/>
      <c r="H116" s="5">
        <f t="shared" si="2"/>
        <v>0</v>
      </c>
      <c r="M116" t="s">
        <v>280</v>
      </c>
    </row>
    <row r="117" spans="2:19" x14ac:dyDescent="0.25">
      <c r="C117" s="11" t="s">
        <v>281</v>
      </c>
      <c r="D117" s="1"/>
      <c r="E117" s="1"/>
      <c r="F117" s="1"/>
      <c r="G117" s="1"/>
      <c r="H117" s="5">
        <f t="shared" si="2"/>
        <v>0</v>
      </c>
      <c r="M117" t="s">
        <v>282</v>
      </c>
    </row>
    <row r="118" spans="2:19" x14ac:dyDescent="0.25">
      <c r="C118" s="11" t="s">
        <v>295</v>
      </c>
      <c r="D118" t="s">
        <v>291</v>
      </c>
      <c r="E118" t="s">
        <v>292</v>
      </c>
      <c r="F118">
        <v>1</v>
      </c>
      <c r="G118">
        <v>110</v>
      </c>
      <c r="H118" s="5">
        <f t="shared" si="2"/>
        <v>110</v>
      </c>
      <c r="I118" t="s">
        <v>184</v>
      </c>
      <c r="J118" s="14">
        <v>43635</v>
      </c>
      <c r="K118" t="s">
        <v>296</v>
      </c>
      <c r="L118" s="2" t="s">
        <v>293</v>
      </c>
      <c r="M118" t="s">
        <v>294</v>
      </c>
    </row>
    <row r="119" spans="2:19" x14ac:dyDescent="0.25">
      <c r="C119" s="11" t="s">
        <v>297</v>
      </c>
      <c r="D119" t="s">
        <v>298</v>
      </c>
      <c r="E119" t="s">
        <v>299</v>
      </c>
      <c r="F119">
        <v>1</v>
      </c>
      <c r="G119">
        <v>35</v>
      </c>
      <c r="H119" s="5">
        <f t="shared" si="2"/>
        <v>35</v>
      </c>
      <c r="I119" t="s">
        <v>184</v>
      </c>
      <c r="J119" s="14">
        <v>43635</v>
      </c>
      <c r="K119" t="s">
        <v>296</v>
      </c>
      <c r="L119" s="2" t="s">
        <v>301</v>
      </c>
      <c r="M119" t="s">
        <v>300</v>
      </c>
    </row>
    <row r="120" spans="2:19" x14ac:dyDescent="0.25">
      <c r="C120" s="11" t="s">
        <v>302</v>
      </c>
      <c r="D120" t="s">
        <v>298</v>
      </c>
      <c r="E120" t="s">
        <v>304</v>
      </c>
      <c r="F120">
        <v>2</v>
      </c>
      <c r="G120">
        <v>10</v>
      </c>
      <c r="H120" s="5">
        <f t="shared" si="2"/>
        <v>20</v>
      </c>
      <c r="J120" s="14"/>
      <c r="L120" s="2"/>
      <c r="M120" t="s">
        <v>303</v>
      </c>
    </row>
    <row r="121" spans="2:19" x14ac:dyDescent="0.25">
      <c r="C121" s="11" t="s">
        <v>320</v>
      </c>
      <c r="D121" t="s">
        <v>269</v>
      </c>
      <c r="F121">
        <v>1</v>
      </c>
      <c r="G121">
        <v>10</v>
      </c>
      <c r="H121" s="5">
        <f t="shared" si="2"/>
        <v>10</v>
      </c>
      <c r="M121" t="s">
        <v>305</v>
      </c>
    </row>
    <row r="122" spans="2:19" x14ac:dyDescent="0.25">
      <c r="C122" s="11" t="s">
        <v>316</v>
      </c>
      <c r="D122" t="s">
        <v>317</v>
      </c>
      <c r="E122" t="s">
        <v>318</v>
      </c>
      <c r="F122">
        <v>1</v>
      </c>
      <c r="G122">
        <v>40</v>
      </c>
      <c r="H122" s="5">
        <f t="shared" si="2"/>
        <v>40</v>
      </c>
      <c r="M122" t="s">
        <v>319</v>
      </c>
    </row>
    <row r="125" spans="2:19" x14ac:dyDescent="0.25">
      <c r="G125" t="s">
        <v>118</v>
      </c>
      <c r="H125">
        <f>SUM(H110:H121)</f>
        <v>1070</v>
      </c>
    </row>
    <row r="128" spans="2:19" s="6" customFormat="1" x14ac:dyDescent="0.25">
      <c r="B128" s="6" t="s">
        <v>0</v>
      </c>
      <c r="C128" s="6" t="s">
        <v>1</v>
      </c>
      <c r="D128" s="6" t="s">
        <v>2</v>
      </c>
      <c r="E128" s="6" t="s">
        <v>39</v>
      </c>
      <c r="F128" s="6" t="s">
        <v>3</v>
      </c>
      <c r="G128" s="6" t="s">
        <v>50</v>
      </c>
      <c r="H128" s="6" t="s">
        <v>51</v>
      </c>
      <c r="I128" s="6" t="s">
        <v>246</v>
      </c>
      <c r="J128" s="6" t="s">
        <v>248</v>
      </c>
      <c r="K128" s="6" t="s">
        <v>245</v>
      </c>
      <c r="L128" s="6" t="s">
        <v>37</v>
      </c>
      <c r="M128" s="6" t="s">
        <v>6</v>
      </c>
      <c r="S128"/>
    </row>
    <row r="130" spans="2:13" x14ac:dyDescent="0.25">
      <c r="B130" t="s">
        <v>287</v>
      </c>
      <c r="C130" t="s">
        <v>289</v>
      </c>
      <c r="D130" t="s">
        <v>239</v>
      </c>
    </row>
    <row r="131" spans="2:13" x14ac:dyDescent="0.25">
      <c r="B131" t="s">
        <v>288</v>
      </c>
      <c r="C131" t="s">
        <v>290</v>
      </c>
      <c r="D131" t="s">
        <v>239</v>
      </c>
      <c r="E131" t="s">
        <v>321</v>
      </c>
    </row>
    <row r="132" spans="2:13" x14ac:dyDescent="0.25">
      <c r="C132" s="11" t="s">
        <v>211</v>
      </c>
      <c r="D132" t="s">
        <v>217</v>
      </c>
      <c r="E132" t="s">
        <v>216</v>
      </c>
      <c r="F132">
        <v>1</v>
      </c>
      <c r="G132" s="5">
        <v>300</v>
      </c>
      <c r="H132" s="5">
        <f>G132*F132</f>
        <v>300</v>
      </c>
      <c r="I132" s="5"/>
      <c r="J132" s="5"/>
      <c r="K132" s="5"/>
      <c r="M132" t="s">
        <v>213</v>
      </c>
    </row>
    <row r="136" spans="2:13" x14ac:dyDescent="0.25">
      <c r="G136" t="s">
        <v>118</v>
      </c>
      <c r="H136">
        <f>SUM(H130:H134)</f>
        <v>300</v>
      </c>
    </row>
    <row r="138" spans="2:13" x14ac:dyDescent="0.25">
      <c r="G138" t="s">
        <v>322</v>
      </c>
      <c r="H138">
        <f>H136+H125+H106</f>
        <v>40701.599999999999</v>
      </c>
    </row>
  </sheetData>
  <phoneticPr fontId="6" type="noConversion"/>
  <hyperlinks>
    <hyperlink ref="L48" r:id="rId1" xr:uid="{A23F0012-47CA-4EB5-860C-33EBC7BB3CA5}"/>
    <hyperlink ref="L56" r:id="rId2" xr:uid="{D87FF89B-988D-4933-AB09-624E70178FFA}"/>
    <hyperlink ref="L65" r:id="rId3" xr:uid="{7647C5ED-DFBB-4906-994E-6055FD913570}"/>
    <hyperlink ref="L66" r:id="rId4" xr:uid="{2FBF82FA-FCA9-42B6-8CCF-98390F6F857E}"/>
    <hyperlink ref="M48" r:id="rId5" xr:uid="{1C5CE3D0-9ACB-403D-B62B-FECC838EEB7A}"/>
    <hyperlink ref="M56" r:id="rId6" xr:uid="{C6A81B66-13F6-4F75-A1BC-27DBD9CACD0D}"/>
    <hyperlink ref="L61" r:id="rId7" xr:uid="{0499BF1B-98E1-4BC9-B20E-5934D79B172F}"/>
    <hyperlink ref="M66" r:id="rId8" xr:uid="{D83E1501-9160-420C-AE92-F85A781C5E43}"/>
    <hyperlink ref="M73" r:id="rId9" xr:uid="{5B4C213F-2C6C-41EB-8998-B2F7740B6FFD}"/>
    <hyperlink ref="L73" r:id="rId10" location="scroll-to" display="https://www.endurosat.com/products/cubesat-onboard-computer-obc/ - scroll-to" xr:uid="{BCC75E5C-B522-4FC4-8B0E-2206F77C2029}"/>
    <hyperlink ref="L16" r:id="rId11" xr:uid="{E6266297-FFB1-44AB-BD0C-8AD4E9773D31}"/>
    <hyperlink ref="L21" r:id="rId12" xr:uid="{7E260F5B-DD84-476F-A381-95674EA83DB5}"/>
    <hyperlink ref="L22" r:id="rId13" xr:uid="{B4103FE2-9DD8-4DCC-A70E-EDB35A59A001}"/>
    <hyperlink ref="L23" r:id="rId14" xr:uid="{160CD053-97F9-4B37-A48D-84F25ABC2521}"/>
    <hyperlink ref="L8" r:id="rId15" xr:uid="{AFEF99ED-6AF8-4D48-A2A1-036C68C6BCB9}"/>
    <hyperlink ref="L67" r:id="rId16" xr:uid="{75510C01-5466-43AE-9AA1-666388D1600E}"/>
    <hyperlink ref="L114" r:id="rId17" xr:uid="{BAA761F4-39E7-473B-B797-236DEB350FB1}"/>
    <hyperlink ref="L115" r:id="rId18" xr:uid="{B6ECA2CA-3C36-4A09-9B8B-B7BA6FE81EC3}"/>
    <hyperlink ref="L113" r:id="rId19" xr:uid="{9743C3DD-3DE1-44DC-8AA6-7CA2DE1CE5B1}"/>
    <hyperlink ref="L27" r:id="rId20" xr:uid="{F4D05162-7444-4C27-8F81-F171A62171CA}"/>
    <hyperlink ref="L118" r:id="rId21" xr:uid="{7F229A0A-87E6-4189-A32B-FF3095DBE862}"/>
    <hyperlink ref="L119" r:id="rId22" xr:uid="{6D27247B-C27D-4242-84D2-90210649972F}"/>
    <hyperlink ref="L29" r:id="rId23" xr:uid="{393F1368-8DEC-4169-A9F6-4902F1D7FDFF}"/>
    <hyperlink ref="L30" r:id="rId24" xr:uid="{075F3375-C7FF-4EEC-A9AE-7D59D5F9B942}"/>
    <hyperlink ref="L28" r:id="rId25" xr:uid="{D84FC9C0-B843-4093-9F6B-2A6004ADEC5F}"/>
    <hyperlink ref="L50" r:id="rId26" xr:uid="{D3D1F999-0F1E-4BDE-A5EA-64D29610F3DC}"/>
    <hyperlink ref="L82" r:id="rId27" xr:uid="{5BA51A00-B0EE-4A90-8518-B82789C5A4BE}"/>
    <hyperlink ref="K50" r:id="rId28" display="https://www.espimetals.com/index.php/technical-data/175-Permalloy 80" xr:uid="{BCE874F0-E7AC-44CC-8B75-2538A85E9C49}"/>
    <hyperlink ref="L83" r:id="rId29" xr:uid="{C8F0553E-6508-4B70-96C2-C5FA063BA14D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F2BC-F023-4985-99EC-AD6E55AF0B2F}">
  <dimension ref="B1:R85"/>
  <sheetViews>
    <sheetView tabSelected="1" topLeftCell="A46" zoomScale="80" zoomScaleNormal="80" workbookViewId="0">
      <selection activeCell="T52" sqref="T52"/>
    </sheetView>
  </sheetViews>
  <sheetFormatPr defaultRowHeight="15" x14ac:dyDescent="0.25"/>
  <cols>
    <col min="2" max="2" width="16.85546875" customWidth="1"/>
    <col min="3" max="3" width="20.85546875" customWidth="1"/>
    <col min="5" max="8" width="14.7109375" customWidth="1"/>
    <col min="9" max="9" width="17.42578125" customWidth="1"/>
    <col min="10" max="10" width="15" customWidth="1"/>
    <col min="11" max="11" width="13.28515625" customWidth="1"/>
    <col min="12" max="12" width="17.7109375" customWidth="1"/>
    <col min="13" max="13" width="18.42578125" customWidth="1"/>
    <col min="17" max="17" width="2.5703125" customWidth="1"/>
  </cols>
  <sheetData>
    <row r="1" spans="2:18" x14ac:dyDescent="0.25">
      <c r="B1" t="s">
        <v>89</v>
      </c>
      <c r="G1" t="s">
        <v>359</v>
      </c>
    </row>
    <row r="3" spans="2:18" x14ac:dyDescent="0.25">
      <c r="B3" s="6" t="s">
        <v>0</v>
      </c>
      <c r="C3" s="6" t="s">
        <v>1</v>
      </c>
      <c r="D3" s="6" t="s">
        <v>37</v>
      </c>
      <c r="E3" s="6" t="s">
        <v>3</v>
      </c>
      <c r="F3" s="6" t="s">
        <v>342</v>
      </c>
      <c r="G3" s="6" t="s">
        <v>358</v>
      </c>
      <c r="H3" s="6" t="s">
        <v>343</v>
      </c>
      <c r="I3" s="6" t="s">
        <v>120</v>
      </c>
      <c r="J3" s="6" t="s">
        <v>121</v>
      </c>
      <c r="K3" s="6" t="s">
        <v>135</v>
      </c>
      <c r="L3" s="6" t="s">
        <v>136</v>
      </c>
      <c r="M3" s="6" t="s">
        <v>126</v>
      </c>
      <c r="N3" s="6" t="s">
        <v>125</v>
      </c>
      <c r="O3" s="6" t="s">
        <v>122</v>
      </c>
      <c r="P3" s="6" t="s">
        <v>123</v>
      </c>
      <c r="Q3" s="6" t="s">
        <v>124</v>
      </c>
      <c r="R3" s="6" t="s">
        <v>6</v>
      </c>
    </row>
    <row r="4" spans="2:18" x14ac:dyDescent="0.25">
      <c r="I4" t="s">
        <v>38</v>
      </c>
    </row>
    <row r="5" spans="2:18" x14ac:dyDescent="0.25">
      <c r="B5" t="s">
        <v>4</v>
      </c>
      <c r="C5" t="s">
        <v>5</v>
      </c>
      <c r="E5" s="5">
        <v>1</v>
      </c>
      <c r="F5" s="5">
        <v>5</v>
      </c>
      <c r="G5" s="5">
        <v>0.1</v>
      </c>
      <c r="H5" s="5">
        <f>E5*F5*(1+G5)</f>
        <v>5.5</v>
      </c>
      <c r="I5" t="s">
        <v>127</v>
      </c>
    </row>
    <row r="6" spans="2:18" x14ac:dyDescent="0.25">
      <c r="C6" t="s">
        <v>8</v>
      </c>
      <c r="E6" s="5">
        <v>4</v>
      </c>
      <c r="F6" s="5">
        <v>5</v>
      </c>
      <c r="G6" s="5">
        <v>0.1</v>
      </c>
      <c r="H6" s="5">
        <f t="shared" ref="H6:H24" si="0">E6*F6*(1+G6)</f>
        <v>22</v>
      </c>
      <c r="J6" t="s">
        <v>128</v>
      </c>
      <c r="L6" t="s">
        <v>129</v>
      </c>
      <c r="M6" t="s">
        <v>130</v>
      </c>
      <c r="N6" t="s">
        <v>127</v>
      </c>
      <c r="O6" t="s">
        <v>127</v>
      </c>
      <c r="P6" t="s">
        <v>131</v>
      </c>
    </row>
    <row r="7" spans="2:18" x14ac:dyDescent="0.25">
      <c r="E7" s="5"/>
      <c r="F7" s="5"/>
      <c r="G7" s="5"/>
      <c r="H7" s="5"/>
    </row>
    <row r="8" spans="2:18" x14ac:dyDescent="0.25">
      <c r="E8" s="5"/>
      <c r="F8" s="5"/>
      <c r="G8" s="5"/>
      <c r="H8" s="5"/>
      <c r="I8" t="s">
        <v>38</v>
      </c>
    </row>
    <row r="9" spans="2:18" x14ac:dyDescent="0.25">
      <c r="B9" t="s">
        <v>9</v>
      </c>
      <c r="C9" t="s">
        <v>10</v>
      </c>
      <c r="E9" s="4"/>
      <c r="F9" s="4"/>
      <c r="G9" s="4">
        <v>0.15</v>
      </c>
      <c r="H9" s="5">
        <f t="shared" si="0"/>
        <v>0</v>
      </c>
      <c r="I9" t="s">
        <v>104</v>
      </c>
      <c r="J9" t="s">
        <v>104</v>
      </c>
      <c r="L9" t="s">
        <v>104</v>
      </c>
      <c r="M9" t="s">
        <v>104</v>
      </c>
      <c r="N9" t="s">
        <v>104</v>
      </c>
      <c r="O9" t="s">
        <v>104</v>
      </c>
      <c r="P9" t="s">
        <v>131</v>
      </c>
      <c r="Q9" t="s">
        <v>104</v>
      </c>
      <c r="R9" t="s">
        <v>132</v>
      </c>
    </row>
    <row r="10" spans="2:18" x14ac:dyDescent="0.25">
      <c r="C10" t="s">
        <v>11</v>
      </c>
      <c r="E10" s="5">
        <v>1</v>
      </c>
      <c r="F10" s="5">
        <v>100</v>
      </c>
      <c r="G10" s="5">
        <v>0.2</v>
      </c>
      <c r="H10" s="5">
        <f t="shared" si="0"/>
        <v>120</v>
      </c>
      <c r="I10" t="s">
        <v>133</v>
      </c>
      <c r="J10" t="s">
        <v>134</v>
      </c>
      <c r="K10" t="s">
        <v>137</v>
      </c>
      <c r="L10" t="s">
        <v>138</v>
      </c>
      <c r="M10" t="s">
        <v>139</v>
      </c>
      <c r="N10" s="1" t="s">
        <v>127</v>
      </c>
      <c r="O10" t="s">
        <v>127</v>
      </c>
      <c r="P10" t="s">
        <v>145</v>
      </c>
      <c r="R10" t="s">
        <v>140</v>
      </c>
    </row>
    <row r="11" spans="2:18" x14ac:dyDescent="0.25">
      <c r="C11" t="s">
        <v>12</v>
      </c>
      <c r="E11" s="5">
        <v>1</v>
      </c>
      <c r="F11" s="5">
        <v>70</v>
      </c>
      <c r="G11" s="5">
        <v>0.2</v>
      </c>
      <c r="H11" s="5">
        <f t="shared" si="0"/>
        <v>84</v>
      </c>
      <c r="I11" t="s">
        <v>141</v>
      </c>
      <c r="J11" t="s">
        <v>134</v>
      </c>
      <c r="K11" t="s">
        <v>137</v>
      </c>
      <c r="L11" t="s">
        <v>138</v>
      </c>
      <c r="M11" t="s">
        <v>139</v>
      </c>
      <c r="N11" s="1" t="s">
        <v>127</v>
      </c>
      <c r="O11" t="s">
        <v>127</v>
      </c>
      <c r="P11" t="s">
        <v>145</v>
      </c>
    </row>
    <row r="12" spans="2:18" x14ac:dyDescent="0.25">
      <c r="C12" t="s">
        <v>20</v>
      </c>
      <c r="E12" s="5">
        <v>12</v>
      </c>
      <c r="F12" s="5"/>
      <c r="G12" s="5">
        <v>0.1</v>
      </c>
      <c r="H12" s="5">
        <f t="shared" si="0"/>
        <v>0</v>
      </c>
      <c r="I12" t="s">
        <v>142</v>
      </c>
      <c r="J12" t="s">
        <v>104</v>
      </c>
      <c r="K12" t="s">
        <v>104</v>
      </c>
      <c r="L12" t="s">
        <v>143</v>
      </c>
      <c r="M12" t="s">
        <v>144</v>
      </c>
      <c r="N12" t="s">
        <v>104</v>
      </c>
      <c r="O12" t="s">
        <v>127</v>
      </c>
      <c r="P12" t="s">
        <v>145</v>
      </c>
    </row>
    <row r="13" spans="2:18" x14ac:dyDescent="0.25">
      <c r="C13" t="s">
        <v>53</v>
      </c>
      <c r="E13" s="4"/>
      <c r="F13" s="4"/>
      <c r="G13" s="4">
        <v>0.15</v>
      </c>
      <c r="H13" s="5">
        <f t="shared" si="0"/>
        <v>0</v>
      </c>
      <c r="I13" t="s">
        <v>104</v>
      </c>
      <c r="J13" t="s">
        <v>104</v>
      </c>
      <c r="K13" t="s">
        <v>104</v>
      </c>
      <c r="L13" t="s">
        <v>104</v>
      </c>
      <c r="M13" t="s">
        <v>104</v>
      </c>
      <c r="N13" t="s">
        <v>104</v>
      </c>
      <c r="O13" t="s">
        <v>104</v>
      </c>
      <c r="P13" t="s">
        <v>104</v>
      </c>
    </row>
    <row r="14" spans="2:18" x14ac:dyDescent="0.25">
      <c r="C14" t="s">
        <v>61</v>
      </c>
      <c r="E14" s="4">
        <v>12</v>
      </c>
      <c r="F14" s="4"/>
      <c r="G14" s="4">
        <v>0.1</v>
      </c>
      <c r="H14" s="5">
        <f t="shared" si="0"/>
        <v>0</v>
      </c>
      <c r="I14" t="s">
        <v>146</v>
      </c>
      <c r="J14" t="s">
        <v>151</v>
      </c>
      <c r="N14" s="1"/>
      <c r="O14" t="s">
        <v>127</v>
      </c>
      <c r="P14" t="s">
        <v>131</v>
      </c>
    </row>
    <row r="15" spans="2:18" x14ac:dyDescent="0.25">
      <c r="C15" t="s">
        <v>60</v>
      </c>
      <c r="E15" s="5">
        <v>6</v>
      </c>
      <c r="F15" s="5"/>
      <c r="G15" s="5">
        <v>0.1</v>
      </c>
      <c r="H15" s="5">
        <f t="shared" si="0"/>
        <v>0</v>
      </c>
      <c r="I15" t="s">
        <v>146</v>
      </c>
      <c r="J15" t="s">
        <v>148</v>
      </c>
      <c r="K15" t="s">
        <v>149</v>
      </c>
      <c r="L15" t="s">
        <v>147</v>
      </c>
      <c r="M15" t="s">
        <v>150</v>
      </c>
      <c r="N15" s="1"/>
      <c r="O15" t="s">
        <v>127</v>
      </c>
      <c r="P15" t="s">
        <v>145</v>
      </c>
    </row>
    <row r="16" spans="2:18" x14ac:dyDescent="0.25">
      <c r="C16" t="s">
        <v>62</v>
      </c>
      <c r="E16" s="5">
        <v>6</v>
      </c>
      <c r="F16" s="5"/>
      <c r="G16" s="5">
        <v>0.1</v>
      </c>
      <c r="H16" s="5">
        <f t="shared" si="0"/>
        <v>0</v>
      </c>
      <c r="I16" s="4"/>
      <c r="J16" t="s">
        <v>104</v>
      </c>
      <c r="K16" t="s">
        <v>10</v>
      </c>
      <c r="L16" t="s">
        <v>104</v>
      </c>
      <c r="M16" t="s">
        <v>127</v>
      </c>
      <c r="N16" s="1" t="s">
        <v>127</v>
      </c>
      <c r="O16" t="s">
        <v>127</v>
      </c>
      <c r="P16" t="s">
        <v>131</v>
      </c>
    </row>
    <row r="17" spans="2:18" x14ac:dyDescent="0.25">
      <c r="C17" t="s">
        <v>63</v>
      </c>
      <c r="E17" s="1"/>
      <c r="F17" s="1"/>
      <c r="G17" s="4">
        <v>0.15</v>
      </c>
      <c r="H17" s="5">
        <f t="shared" si="0"/>
        <v>0</v>
      </c>
      <c r="I17" t="s">
        <v>104</v>
      </c>
      <c r="J17" t="s">
        <v>104</v>
      </c>
      <c r="K17" t="s">
        <v>104</v>
      </c>
      <c r="L17" t="s">
        <v>104</v>
      </c>
      <c r="M17" t="s">
        <v>104</v>
      </c>
      <c r="N17" t="s">
        <v>104</v>
      </c>
      <c r="O17" t="s">
        <v>104</v>
      </c>
      <c r="P17" t="s">
        <v>104</v>
      </c>
    </row>
    <row r="18" spans="2:18" x14ac:dyDescent="0.25">
      <c r="C18" t="s">
        <v>64</v>
      </c>
      <c r="E18" s="1"/>
      <c r="F18" s="1"/>
      <c r="G18" s="4">
        <v>0.1</v>
      </c>
      <c r="H18" s="5">
        <f t="shared" si="0"/>
        <v>0</v>
      </c>
      <c r="I18" t="s">
        <v>104</v>
      </c>
      <c r="J18" t="s">
        <v>104</v>
      </c>
      <c r="K18" t="s">
        <v>104</v>
      </c>
      <c r="L18" t="s">
        <v>104</v>
      </c>
      <c r="M18" t="s">
        <v>104</v>
      </c>
      <c r="N18" t="s">
        <v>104</v>
      </c>
      <c r="O18" t="s">
        <v>104</v>
      </c>
      <c r="P18" t="s">
        <v>104</v>
      </c>
    </row>
    <row r="19" spans="2:18" x14ac:dyDescent="0.25">
      <c r="C19" t="s">
        <v>95</v>
      </c>
      <c r="E19" s="5">
        <v>20</v>
      </c>
      <c r="F19" s="5">
        <v>1</v>
      </c>
      <c r="G19" s="5">
        <v>0.1</v>
      </c>
      <c r="H19" s="5">
        <f t="shared" si="0"/>
        <v>22</v>
      </c>
      <c r="I19" t="s">
        <v>127</v>
      </c>
      <c r="J19" t="s">
        <v>104</v>
      </c>
      <c r="K19" t="s">
        <v>104</v>
      </c>
      <c r="L19" t="s">
        <v>104</v>
      </c>
      <c r="M19" t="s">
        <v>104</v>
      </c>
      <c r="N19" t="s">
        <v>104</v>
      </c>
      <c r="O19" t="s">
        <v>104</v>
      </c>
      <c r="P19" t="s">
        <v>131</v>
      </c>
    </row>
    <row r="20" spans="2:18" x14ac:dyDescent="0.25">
      <c r="C20" t="s">
        <v>103</v>
      </c>
      <c r="E20" s="5">
        <f>E19</f>
        <v>20</v>
      </c>
      <c r="F20" s="5">
        <v>1</v>
      </c>
      <c r="G20" s="5">
        <v>0.1</v>
      </c>
      <c r="H20" s="5">
        <f t="shared" si="0"/>
        <v>22</v>
      </c>
      <c r="I20" t="s">
        <v>127</v>
      </c>
      <c r="J20" t="s">
        <v>104</v>
      </c>
      <c r="K20" t="s">
        <v>104</v>
      </c>
      <c r="L20" t="s">
        <v>104</v>
      </c>
      <c r="M20" t="s">
        <v>104</v>
      </c>
      <c r="N20" t="s">
        <v>104</v>
      </c>
      <c r="O20" t="s">
        <v>104</v>
      </c>
      <c r="P20" t="s">
        <v>131</v>
      </c>
    </row>
    <row r="21" spans="2:18" x14ac:dyDescent="0.25">
      <c r="C21" t="s">
        <v>101</v>
      </c>
      <c r="E21" s="5">
        <f>E19</f>
        <v>20</v>
      </c>
      <c r="F21" s="5"/>
      <c r="G21" s="5">
        <v>0.1</v>
      </c>
      <c r="H21" s="5">
        <f t="shared" si="0"/>
        <v>0</v>
      </c>
      <c r="I21" t="s">
        <v>127</v>
      </c>
      <c r="J21" t="s">
        <v>104</v>
      </c>
      <c r="K21" t="s">
        <v>104</v>
      </c>
      <c r="L21" t="s">
        <v>104</v>
      </c>
      <c r="M21" t="s">
        <v>104</v>
      </c>
      <c r="N21" t="s">
        <v>104</v>
      </c>
      <c r="O21" t="s">
        <v>104</v>
      </c>
      <c r="P21" t="s">
        <v>131</v>
      </c>
    </row>
    <row r="22" spans="2:18" x14ac:dyDescent="0.25">
      <c r="E22" s="5"/>
      <c r="F22" s="5"/>
      <c r="G22" s="5"/>
      <c r="H22" s="5"/>
      <c r="I22" t="s">
        <v>38</v>
      </c>
    </row>
    <row r="23" spans="2:18" x14ac:dyDescent="0.25">
      <c r="B23" t="s">
        <v>13</v>
      </c>
      <c r="C23" t="s">
        <v>14</v>
      </c>
      <c r="E23" s="5">
        <v>2</v>
      </c>
      <c r="F23" s="5">
        <v>150</v>
      </c>
      <c r="G23" s="5">
        <v>0.1</v>
      </c>
      <c r="H23" s="5">
        <f t="shared" si="0"/>
        <v>330</v>
      </c>
      <c r="I23" t="s">
        <v>152</v>
      </c>
      <c r="J23" t="s">
        <v>134</v>
      </c>
      <c r="K23" t="s">
        <v>137</v>
      </c>
      <c r="L23" t="s">
        <v>127</v>
      </c>
      <c r="M23" t="s">
        <v>153</v>
      </c>
      <c r="N23" t="s">
        <v>127</v>
      </c>
      <c r="O23" t="s">
        <v>127</v>
      </c>
      <c r="P23" t="s">
        <v>145</v>
      </c>
    </row>
    <row r="24" spans="2:18" x14ac:dyDescent="0.25">
      <c r="C24" t="s">
        <v>15</v>
      </c>
      <c r="E24" s="5">
        <v>1</v>
      </c>
      <c r="F24" s="5">
        <v>400</v>
      </c>
      <c r="G24" s="5">
        <v>0.1</v>
      </c>
      <c r="H24" s="5">
        <f t="shared" si="0"/>
        <v>440.00000000000006</v>
      </c>
      <c r="I24" t="s">
        <v>154</v>
      </c>
      <c r="J24" t="s">
        <v>134</v>
      </c>
      <c r="K24" t="s">
        <v>137</v>
      </c>
      <c r="L24" t="s">
        <v>104</v>
      </c>
      <c r="M24" t="s">
        <v>104</v>
      </c>
      <c r="N24" t="s">
        <v>104</v>
      </c>
      <c r="O24" t="s">
        <v>127</v>
      </c>
      <c r="P24" t="s">
        <v>145</v>
      </c>
    </row>
    <row r="25" spans="2:18" x14ac:dyDescent="0.25">
      <c r="C25" t="s">
        <v>348</v>
      </c>
      <c r="E25" s="5"/>
      <c r="F25" s="5"/>
      <c r="G25" s="5"/>
      <c r="H25" s="5"/>
    </row>
    <row r="26" spans="2:18" x14ac:dyDescent="0.25">
      <c r="E26" s="5"/>
      <c r="F26" s="5"/>
      <c r="G26" s="5"/>
      <c r="H26" s="5"/>
    </row>
    <row r="27" spans="2:18" x14ac:dyDescent="0.25">
      <c r="B27" s="6" t="s">
        <v>0</v>
      </c>
      <c r="C27" s="6" t="s">
        <v>1</v>
      </c>
      <c r="D27" s="6" t="s">
        <v>37</v>
      </c>
      <c r="E27" s="6" t="s">
        <v>3</v>
      </c>
      <c r="F27" s="6" t="s">
        <v>342</v>
      </c>
      <c r="G27" s="6" t="s">
        <v>358</v>
      </c>
      <c r="H27" s="6" t="s">
        <v>343</v>
      </c>
      <c r="I27" s="6" t="s">
        <v>120</v>
      </c>
      <c r="J27" s="6" t="s">
        <v>121</v>
      </c>
      <c r="K27" s="6" t="s">
        <v>135</v>
      </c>
      <c r="L27" s="6" t="s">
        <v>136</v>
      </c>
      <c r="M27" s="6" t="s">
        <v>126</v>
      </c>
      <c r="N27" s="6" t="s">
        <v>125</v>
      </c>
      <c r="O27" s="6" t="s">
        <v>122</v>
      </c>
      <c r="P27" s="6" t="s">
        <v>123</v>
      </c>
      <c r="Q27" s="6" t="s">
        <v>124</v>
      </c>
      <c r="R27" s="6" t="s">
        <v>6</v>
      </c>
    </row>
    <row r="28" spans="2:18" x14ac:dyDescent="0.25">
      <c r="B28" t="s">
        <v>16</v>
      </c>
      <c r="C28" t="s">
        <v>17</v>
      </c>
      <c r="E28" s="5">
        <v>10</v>
      </c>
      <c r="F28" s="5"/>
      <c r="G28" s="5">
        <v>0.1</v>
      </c>
      <c r="H28" s="5">
        <f t="shared" ref="H28:H53" si="1">E28*F28*(1+G28)</f>
        <v>0</v>
      </c>
      <c r="I28" t="s">
        <v>127</v>
      </c>
      <c r="J28" t="s">
        <v>40</v>
      </c>
      <c r="K28" t="s">
        <v>155</v>
      </c>
      <c r="L28" t="s">
        <v>127</v>
      </c>
      <c r="M28" t="s">
        <v>156</v>
      </c>
      <c r="N28" t="s">
        <v>127</v>
      </c>
      <c r="O28" t="s">
        <v>127</v>
      </c>
      <c r="P28" t="s">
        <v>131</v>
      </c>
    </row>
    <row r="29" spans="2:18" x14ac:dyDescent="0.25">
      <c r="E29" s="5"/>
      <c r="F29" s="5"/>
      <c r="G29" s="5"/>
      <c r="H29" s="5">
        <f t="shared" si="1"/>
        <v>0</v>
      </c>
      <c r="I29" t="s">
        <v>38</v>
      </c>
    </row>
    <row r="30" spans="2:18" x14ac:dyDescent="0.25">
      <c r="B30" t="s">
        <v>18</v>
      </c>
      <c r="C30" t="s">
        <v>19</v>
      </c>
      <c r="D30" s="2" t="s">
        <v>44</v>
      </c>
      <c r="E30" s="5">
        <v>1</v>
      </c>
      <c r="F30" s="5">
        <v>5</v>
      </c>
      <c r="G30" s="5">
        <v>0.1</v>
      </c>
      <c r="H30" s="5">
        <f t="shared" si="1"/>
        <v>5.5</v>
      </c>
      <c r="I30" t="s">
        <v>157</v>
      </c>
      <c r="J30" t="s">
        <v>134</v>
      </c>
      <c r="K30" t="s">
        <v>158</v>
      </c>
      <c r="L30" t="s">
        <v>159</v>
      </c>
      <c r="M30" t="s">
        <v>160</v>
      </c>
      <c r="N30" t="s">
        <v>104</v>
      </c>
      <c r="O30" t="s">
        <v>127</v>
      </c>
      <c r="P30" t="s">
        <v>145</v>
      </c>
      <c r="R30" t="s">
        <v>163</v>
      </c>
    </row>
    <row r="31" spans="2:18" x14ac:dyDescent="0.25">
      <c r="C31" t="s">
        <v>363</v>
      </c>
      <c r="E31" s="4">
        <v>3</v>
      </c>
      <c r="F31" s="4">
        <v>20</v>
      </c>
      <c r="G31" s="4">
        <v>0.2</v>
      </c>
      <c r="H31" s="5">
        <f t="shared" si="1"/>
        <v>72</v>
      </c>
      <c r="I31" t="s">
        <v>161</v>
      </c>
      <c r="J31" t="s">
        <v>127</v>
      </c>
      <c r="K31" t="s">
        <v>127</v>
      </c>
      <c r="L31" t="s">
        <v>147</v>
      </c>
      <c r="M31" t="s">
        <v>162</v>
      </c>
      <c r="N31" t="s">
        <v>104</v>
      </c>
      <c r="O31" t="s">
        <v>127</v>
      </c>
      <c r="P31" t="s">
        <v>145</v>
      </c>
    </row>
    <row r="32" spans="2:18" x14ac:dyDescent="0.25">
      <c r="C32" t="s">
        <v>21</v>
      </c>
      <c r="D32" s="2" t="s">
        <v>327</v>
      </c>
      <c r="E32" s="5">
        <v>3</v>
      </c>
      <c r="F32" s="5">
        <v>15</v>
      </c>
      <c r="G32" s="5">
        <v>0.2</v>
      </c>
      <c r="H32" s="5">
        <f t="shared" si="1"/>
        <v>54</v>
      </c>
      <c r="I32" t="s">
        <v>104</v>
      </c>
      <c r="J32" t="s">
        <v>104</v>
      </c>
      <c r="K32" t="s">
        <v>104</v>
      </c>
      <c r="L32" t="s">
        <v>104</v>
      </c>
      <c r="M32" t="s">
        <v>104</v>
      </c>
      <c r="N32" t="s">
        <v>104</v>
      </c>
      <c r="O32" t="s">
        <v>104</v>
      </c>
      <c r="P32" t="s">
        <v>104</v>
      </c>
    </row>
    <row r="33" spans="2:16" x14ac:dyDescent="0.25">
      <c r="C33" s="1" t="s">
        <v>23</v>
      </c>
      <c r="E33" s="5">
        <v>1</v>
      </c>
      <c r="F33" s="5"/>
      <c r="G33" s="5">
        <v>0.1</v>
      </c>
      <c r="H33" s="5">
        <f t="shared" si="1"/>
        <v>0</v>
      </c>
      <c r="I33" s="1" t="s">
        <v>127</v>
      </c>
      <c r="J33" t="s">
        <v>134</v>
      </c>
      <c r="K33" t="s">
        <v>171</v>
      </c>
      <c r="L33" t="s">
        <v>164</v>
      </c>
      <c r="M33" t="s">
        <v>162</v>
      </c>
      <c r="N33" t="s">
        <v>104</v>
      </c>
    </row>
    <row r="34" spans="2:16" x14ac:dyDescent="0.25">
      <c r="C34" s="1" t="s">
        <v>24</v>
      </c>
      <c r="E34" s="5">
        <v>1</v>
      </c>
      <c r="F34" s="5"/>
      <c r="G34" s="5">
        <v>0.1</v>
      </c>
      <c r="H34" s="5">
        <f t="shared" si="1"/>
        <v>0</v>
      </c>
      <c r="I34" s="1" t="s">
        <v>127</v>
      </c>
      <c r="J34" t="s">
        <v>40</v>
      </c>
      <c r="K34" t="s">
        <v>167</v>
      </c>
      <c r="L34" t="s">
        <v>127</v>
      </c>
      <c r="M34" t="s">
        <v>168</v>
      </c>
      <c r="N34" t="s">
        <v>127</v>
      </c>
      <c r="O34" t="s">
        <v>127</v>
      </c>
      <c r="P34" t="s">
        <v>145</v>
      </c>
    </row>
    <row r="35" spans="2:16" x14ac:dyDescent="0.25">
      <c r="C35" s="1" t="s">
        <v>199</v>
      </c>
      <c r="E35" s="5">
        <v>1</v>
      </c>
      <c r="F35" s="5"/>
      <c r="G35" s="5">
        <v>0.1</v>
      </c>
      <c r="H35" s="5">
        <f t="shared" si="1"/>
        <v>0</v>
      </c>
      <c r="I35" s="1"/>
    </row>
    <row r="36" spans="2:16" x14ac:dyDescent="0.25">
      <c r="C36" t="s">
        <v>109</v>
      </c>
      <c r="E36" s="5">
        <v>2</v>
      </c>
      <c r="F36" s="5"/>
      <c r="G36" s="5">
        <v>0.1</v>
      </c>
      <c r="H36" s="5">
        <f t="shared" si="1"/>
        <v>0</v>
      </c>
      <c r="I36" t="s">
        <v>127</v>
      </c>
      <c r="J36" t="s">
        <v>40</v>
      </c>
      <c r="K36" t="s">
        <v>149</v>
      </c>
      <c r="L36" t="s">
        <v>169</v>
      </c>
      <c r="N36" t="s">
        <v>127</v>
      </c>
      <c r="O36" t="s">
        <v>127</v>
      </c>
      <c r="P36" t="s">
        <v>131</v>
      </c>
    </row>
    <row r="37" spans="2:16" x14ac:dyDescent="0.25">
      <c r="E37" s="5"/>
      <c r="F37" s="5"/>
      <c r="G37" s="5"/>
      <c r="H37" s="5">
        <f t="shared" si="1"/>
        <v>0</v>
      </c>
    </row>
    <row r="38" spans="2:16" x14ac:dyDescent="0.25">
      <c r="B38" t="s">
        <v>25</v>
      </c>
      <c r="C38" t="s">
        <v>26</v>
      </c>
      <c r="D38" s="3" t="s">
        <v>47</v>
      </c>
      <c r="E38" s="5">
        <v>1</v>
      </c>
      <c r="F38" s="5">
        <v>292</v>
      </c>
      <c r="G38" s="5">
        <v>0.1</v>
      </c>
      <c r="H38" s="5">
        <f t="shared" si="1"/>
        <v>321.20000000000005</v>
      </c>
      <c r="I38" t="s">
        <v>170</v>
      </c>
      <c r="J38" t="s">
        <v>134</v>
      </c>
      <c r="K38" t="s">
        <v>171</v>
      </c>
      <c r="L38" t="s">
        <v>172</v>
      </c>
      <c r="M38" t="s">
        <v>173</v>
      </c>
      <c r="N38" t="s">
        <v>127</v>
      </c>
      <c r="O38" t="s">
        <v>127</v>
      </c>
      <c r="P38" t="s">
        <v>145</v>
      </c>
    </row>
    <row r="39" spans="2:16" x14ac:dyDescent="0.25">
      <c r="C39" t="s">
        <v>46</v>
      </c>
      <c r="E39" s="5">
        <v>8</v>
      </c>
      <c r="F39" s="5"/>
      <c r="G39" s="5">
        <v>0.2</v>
      </c>
      <c r="H39" s="5">
        <f t="shared" si="1"/>
        <v>0</v>
      </c>
      <c r="I39" t="s">
        <v>127</v>
      </c>
      <c r="J39" t="s">
        <v>134</v>
      </c>
      <c r="K39" t="s">
        <v>171</v>
      </c>
      <c r="L39" t="s">
        <v>127</v>
      </c>
      <c r="M39" t="s">
        <v>174</v>
      </c>
      <c r="N39" t="s">
        <v>127</v>
      </c>
      <c r="O39" t="s">
        <v>127</v>
      </c>
      <c r="P39" t="s">
        <v>131</v>
      </c>
    </row>
    <row r="40" spans="2:16" x14ac:dyDescent="0.25">
      <c r="C40" t="s">
        <v>45</v>
      </c>
      <c r="E40" s="5">
        <v>16</v>
      </c>
      <c r="F40" s="5"/>
      <c r="G40" s="5">
        <v>0.2</v>
      </c>
      <c r="H40" s="5">
        <f t="shared" si="1"/>
        <v>0</v>
      </c>
      <c r="I40" t="s">
        <v>127</v>
      </c>
      <c r="J40" t="s">
        <v>40</v>
      </c>
      <c r="K40" t="s">
        <v>175</v>
      </c>
      <c r="L40" t="s">
        <v>127</v>
      </c>
      <c r="M40" t="s">
        <v>127</v>
      </c>
      <c r="N40" t="s">
        <v>127</v>
      </c>
      <c r="O40" t="s">
        <v>127</v>
      </c>
      <c r="P40" t="s">
        <v>131</v>
      </c>
    </row>
    <row r="41" spans="2:16" x14ac:dyDescent="0.25">
      <c r="C41" t="s">
        <v>54</v>
      </c>
      <c r="E41" s="4">
        <v>8</v>
      </c>
      <c r="F41" s="4"/>
      <c r="G41" s="4">
        <v>0.2</v>
      </c>
      <c r="H41" s="5">
        <f t="shared" si="1"/>
        <v>0</v>
      </c>
      <c r="I41" t="s">
        <v>38</v>
      </c>
    </row>
    <row r="42" spans="2:16" x14ac:dyDescent="0.25">
      <c r="C42" t="s">
        <v>55</v>
      </c>
      <c r="E42" s="4">
        <v>4</v>
      </c>
      <c r="F42" s="4"/>
      <c r="G42" s="4">
        <v>0.2</v>
      </c>
      <c r="H42" s="5">
        <f t="shared" si="1"/>
        <v>0</v>
      </c>
      <c r="I42" t="s">
        <v>119</v>
      </c>
    </row>
    <row r="43" spans="2:16" x14ac:dyDescent="0.25">
      <c r="C43" t="s">
        <v>56</v>
      </c>
      <c r="E43" s="4">
        <v>1</v>
      </c>
      <c r="F43" s="4"/>
      <c r="G43" s="4">
        <v>0.2</v>
      </c>
      <c r="H43" s="5">
        <f t="shared" si="1"/>
        <v>0</v>
      </c>
      <c r="I43" t="s">
        <v>38</v>
      </c>
    </row>
    <row r="44" spans="2:16" x14ac:dyDescent="0.25">
      <c r="C44" t="s">
        <v>65</v>
      </c>
      <c r="E44" s="4"/>
      <c r="F44" s="4"/>
      <c r="G44" s="4">
        <v>0.2</v>
      </c>
      <c r="H44" s="5">
        <f t="shared" si="1"/>
        <v>0</v>
      </c>
      <c r="I44" t="s">
        <v>38</v>
      </c>
    </row>
    <row r="45" spans="2:16" x14ac:dyDescent="0.25">
      <c r="E45" s="5"/>
      <c r="F45" s="5"/>
      <c r="G45" s="5"/>
      <c r="H45" s="5">
        <f t="shared" si="1"/>
        <v>0</v>
      </c>
      <c r="I45" t="s">
        <v>38</v>
      </c>
    </row>
    <row r="46" spans="2:16" x14ac:dyDescent="0.25">
      <c r="B46" t="s">
        <v>27</v>
      </c>
      <c r="C46" t="s">
        <v>28</v>
      </c>
      <c r="D46" s="2" t="s">
        <v>108</v>
      </c>
      <c r="E46" s="5">
        <v>1</v>
      </c>
      <c r="F46" s="5">
        <v>94</v>
      </c>
      <c r="G46" s="5">
        <v>0.1</v>
      </c>
      <c r="H46" s="5">
        <f t="shared" si="1"/>
        <v>103.4</v>
      </c>
      <c r="I46" t="s">
        <v>176</v>
      </c>
      <c r="J46" t="s">
        <v>134</v>
      </c>
      <c r="K46" t="s">
        <v>177</v>
      </c>
      <c r="L46" t="s">
        <v>178</v>
      </c>
      <c r="M46" t="s">
        <v>179</v>
      </c>
      <c r="N46" t="s">
        <v>127</v>
      </c>
      <c r="O46" t="s">
        <v>127</v>
      </c>
      <c r="P46" t="s">
        <v>145</v>
      </c>
    </row>
    <row r="47" spans="2:16" x14ac:dyDescent="0.25">
      <c r="C47" t="s">
        <v>29</v>
      </c>
      <c r="D47" s="2" t="s">
        <v>115</v>
      </c>
      <c r="E47" s="4">
        <v>1</v>
      </c>
      <c r="F47" s="4">
        <v>30</v>
      </c>
      <c r="G47" s="4">
        <v>0.1</v>
      </c>
      <c r="H47" s="5">
        <f t="shared" si="1"/>
        <v>33</v>
      </c>
      <c r="I47" t="s">
        <v>180</v>
      </c>
      <c r="J47" t="s">
        <v>181</v>
      </c>
      <c r="K47" t="s">
        <v>171</v>
      </c>
      <c r="L47" t="s">
        <v>182</v>
      </c>
      <c r="M47" t="s">
        <v>183</v>
      </c>
      <c r="O47" t="s">
        <v>127</v>
      </c>
      <c r="P47" t="s">
        <v>184</v>
      </c>
    </row>
    <row r="48" spans="2:16" x14ac:dyDescent="0.25">
      <c r="C48" t="s">
        <v>59</v>
      </c>
      <c r="E48" s="5">
        <v>4</v>
      </c>
      <c r="F48" s="5"/>
      <c r="G48" s="5">
        <v>0.2</v>
      </c>
      <c r="H48" s="5">
        <f t="shared" si="1"/>
        <v>0</v>
      </c>
      <c r="I48" t="s">
        <v>127</v>
      </c>
      <c r="J48" t="s">
        <v>127</v>
      </c>
      <c r="K48" t="s">
        <v>127</v>
      </c>
      <c r="L48" t="s">
        <v>127</v>
      </c>
      <c r="M48" t="s">
        <v>127</v>
      </c>
      <c r="N48" t="s">
        <v>127</v>
      </c>
      <c r="O48" t="s">
        <v>127</v>
      </c>
      <c r="P48" t="s">
        <v>185</v>
      </c>
    </row>
    <row r="49" spans="2:18" x14ac:dyDescent="0.25">
      <c r="C49" t="s">
        <v>67</v>
      </c>
      <c r="E49" s="5">
        <v>1</v>
      </c>
      <c r="F49" s="5"/>
      <c r="G49" s="5">
        <v>0.1</v>
      </c>
      <c r="H49" s="5">
        <f t="shared" si="1"/>
        <v>0</v>
      </c>
      <c r="I49" t="s">
        <v>38</v>
      </c>
    </row>
    <row r="50" spans="2:18" x14ac:dyDescent="0.25">
      <c r="C50" t="s">
        <v>90</v>
      </c>
      <c r="E50" s="5">
        <v>1</v>
      </c>
      <c r="F50" s="5"/>
      <c r="G50" s="5">
        <v>0.1</v>
      </c>
      <c r="H50" s="5">
        <f t="shared" si="1"/>
        <v>0</v>
      </c>
      <c r="I50" t="s">
        <v>104</v>
      </c>
      <c r="J50" t="s">
        <v>104</v>
      </c>
      <c r="K50" t="s">
        <v>104</v>
      </c>
      <c r="L50" t="s">
        <v>104</v>
      </c>
      <c r="M50" t="s">
        <v>104</v>
      </c>
      <c r="N50" t="s">
        <v>104</v>
      </c>
      <c r="O50" t="s">
        <v>104</v>
      </c>
      <c r="P50" t="s">
        <v>104</v>
      </c>
    </row>
    <row r="51" spans="2:18" x14ac:dyDescent="0.25">
      <c r="C51" t="s">
        <v>90</v>
      </c>
      <c r="E51" s="5">
        <v>1</v>
      </c>
      <c r="F51" s="5"/>
      <c r="G51" s="5">
        <v>0.1</v>
      </c>
      <c r="H51" s="5">
        <f t="shared" si="1"/>
        <v>0</v>
      </c>
      <c r="I51" t="s">
        <v>104</v>
      </c>
      <c r="J51" t="s">
        <v>104</v>
      </c>
      <c r="K51" t="s">
        <v>104</v>
      </c>
      <c r="L51" t="s">
        <v>104</v>
      </c>
      <c r="M51" t="s">
        <v>104</v>
      </c>
      <c r="N51" t="s">
        <v>104</v>
      </c>
      <c r="O51" t="s">
        <v>104</v>
      </c>
      <c r="P51" t="s">
        <v>104</v>
      </c>
    </row>
    <row r="52" spans="2:18" x14ac:dyDescent="0.25">
      <c r="E52" s="5"/>
      <c r="F52" s="5"/>
      <c r="G52" s="5"/>
      <c r="H52" s="5">
        <f t="shared" si="1"/>
        <v>0</v>
      </c>
      <c r="I52" t="s">
        <v>38</v>
      </c>
    </row>
    <row r="53" spans="2:18" x14ac:dyDescent="0.25">
      <c r="B53" t="s">
        <v>30</v>
      </c>
      <c r="C53" t="s">
        <v>31</v>
      </c>
      <c r="E53" s="5">
        <v>1</v>
      </c>
      <c r="F53" s="5">
        <v>58</v>
      </c>
      <c r="G53" s="5">
        <v>0.1</v>
      </c>
      <c r="H53" s="5">
        <f t="shared" si="1"/>
        <v>63.800000000000004</v>
      </c>
      <c r="I53" t="s">
        <v>186</v>
      </c>
      <c r="J53" t="s">
        <v>134</v>
      </c>
      <c r="K53" t="s">
        <v>177</v>
      </c>
      <c r="L53" t="s">
        <v>187</v>
      </c>
      <c r="M53" t="s">
        <v>179</v>
      </c>
      <c r="N53" t="s">
        <v>127</v>
      </c>
      <c r="O53" t="s">
        <v>127</v>
      </c>
      <c r="P53" t="s">
        <v>145</v>
      </c>
    </row>
    <row r="54" spans="2:18" x14ac:dyDescent="0.25">
      <c r="E54" s="5"/>
      <c r="F54" s="5"/>
      <c r="G54" s="5"/>
      <c r="H54" s="5"/>
      <c r="I54" t="s">
        <v>38</v>
      </c>
    </row>
    <row r="55" spans="2:18" x14ac:dyDescent="0.25">
      <c r="B55" s="6" t="s">
        <v>0</v>
      </c>
      <c r="C55" s="6" t="s">
        <v>1</v>
      </c>
      <c r="D55" s="6" t="s">
        <v>37</v>
      </c>
      <c r="E55" s="6" t="s">
        <v>3</v>
      </c>
      <c r="F55" s="6" t="s">
        <v>342</v>
      </c>
      <c r="G55" s="6" t="s">
        <v>358</v>
      </c>
      <c r="H55" s="6" t="s">
        <v>343</v>
      </c>
      <c r="I55" s="6" t="s">
        <v>120</v>
      </c>
      <c r="J55" s="6" t="s">
        <v>121</v>
      </c>
      <c r="K55" s="6" t="s">
        <v>135</v>
      </c>
      <c r="L55" s="6" t="s">
        <v>136</v>
      </c>
      <c r="M55" s="6" t="s">
        <v>126</v>
      </c>
      <c r="N55" s="6" t="s">
        <v>125</v>
      </c>
      <c r="O55" s="6" t="s">
        <v>122</v>
      </c>
      <c r="P55" s="6" t="s">
        <v>123</v>
      </c>
      <c r="Q55" s="6" t="s">
        <v>124</v>
      </c>
      <c r="R55" s="6" t="s">
        <v>6</v>
      </c>
    </row>
    <row r="56" spans="2:18" x14ac:dyDescent="0.25">
      <c r="B56" t="s">
        <v>32</v>
      </c>
      <c r="C56" t="s">
        <v>85</v>
      </c>
      <c r="E56" s="5">
        <v>40</v>
      </c>
      <c r="F56" s="5">
        <v>0.5</v>
      </c>
      <c r="G56" s="5">
        <v>0.1</v>
      </c>
      <c r="H56" s="5">
        <f t="shared" ref="H56:H80" si="2">E56*F56*(1+G56)</f>
        <v>22</v>
      </c>
      <c r="I56" t="s">
        <v>38</v>
      </c>
      <c r="J56" t="s">
        <v>104</v>
      </c>
      <c r="K56" t="s">
        <v>104</v>
      </c>
      <c r="L56" t="s">
        <v>104</v>
      </c>
      <c r="M56" t="s">
        <v>104</v>
      </c>
      <c r="N56" t="s">
        <v>104</v>
      </c>
      <c r="P56" t="s">
        <v>184</v>
      </c>
    </row>
    <row r="57" spans="2:18" x14ac:dyDescent="0.25">
      <c r="C57" t="s">
        <v>86</v>
      </c>
      <c r="E57" s="5">
        <v>36</v>
      </c>
      <c r="F57" s="5">
        <v>1</v>
      </c>
      <c r="G57" s="5">
        <v>0.1</v>
      </c>
      <c r="H57" s="5">
        <f t="shared" si="2"/>
        <v>39.6</v>
      </c>
      <c r="I57" t="s">
        <v>38</v>
      </c>
      <c r="J57" t="s">
        <v>104</v>
      </c>
      <c r="K57" t="s">
        <v>104</v>
      </c>
      <c r="L57" t="s">
        <v>104</v>
      </c>
      <c r="M57" t="s">
        <v>104</v>
      </c>
      <c r="N57" t="s">
        <v>104</v>
      </c>
      <c r="P57" t="s">
        <v>185</v>
      </c>
    </row>
    <row r="58" spans="2:18" x14ac:dyDescent="0.25">
      <c r="C58" t="s">
        <v>52</v>
      </c>
      <c r="E58" s="5">
        <v>32</v>
      </c>
      <c r="F58" s="5">
        <v>1</v>
      </c>
      <c r="G58" s="5">
        <v>0.1</v>
      </c>
      <c r="H58" s="5">
        <f t="shared" si="2"/>
        <v>35.200000000000003</v>
      </c>
      <c r="I58" t="s">
        <v>38</v>
      </c>
      <c r="J58" t="s">
        <v>104</v>
      </c>
      <c r="K58" t="s">
        <v>104</v>
      </c>
      <c r="L58" t="s">
        <v>104</v>
      </c>
      <c r="M58" t="s">
        <v>104</v>
      </c>
      <c r="N58" t="s">
        <v>104</v>
      </c>
      <c r="P58" t="s">
        <v>185</v>
      </c>
    </row>
    <row r="59" spans="2:18" x14ac:dyDescent="0.25">
      <c r="C59" t="s">
        <v>98</v>
      </c>
      <c r="E59" s="5">
        <f>SUM(E56:E58)</f>
        <v>108</v>
      </c>
      <c r="F59" s="5">
        <v>0.5</v>
      </c>
      <c r="G59" s="5">
        <v>0.1</v>
      </c>
      <c r="H59" s="5">
        <f t="shared" si="2"/>
        <v>59.400000000000006</v>
      </c>
      <c r="I59" t="s">
        <v>38</v>
      </c>
      <c r="J59" t="s">
        <v>104</v>
      </c>
      <c r="K59" t="s">
        <v>104</v>
      </c>
      <c r="L59" t="s">
        <v>104</v>
      </c>
      <c r="M59" t="s">
        <v>104</v>
      </c>
      <c r="N59" t="s">
        <v>104</v>
      </c>
      <c r="P59" t="s">
        <v>185</v>
      </c>
    </row>
    <row r="60" spans="2:18" x14ac:dyDescent="0.25">
      <c r="C60" t="s">
        <v>97</v>
      </c>
      <c r="E60" s="5">
        <f>SUM(E56:E58)</f>
        <v>108</v>
      </c>
      <c r="F60" s="5">
        <v>1</v>
      </c>
      <c r="G60" s="5">
        <v>0.1</v>
      </c>
      <c r="H60" s="5">
        <f t="shared" si="2"/>
        <v>118.80000000000001</v>
      </c>
      <c r="I60" t="s">
        <v>38</v>
      </c>
      <c r="J60" t="s">
        <v>104</v>
      </c>
      <c r="K60" t="s">
        <v>104</v>
      </c>
      <c r="L60" t="s">
        <v>104</v>
      </c>
      <c r="M60" t="s">
        <v>104</v>
      </c>
      <c r="N60" t="s">
        <v>104</v>
      </c>
      <c r="P60" t="s">
        <v>185</v>
      </c>
    </row>
    <row r="61" spans="2:18" x14ac:dyDescent="0.25">
      <c r="C61" t="s">
        <v>345</v>
      </c>
      <c r="E61" s="5">
        <v>108</v>
      </c>
      <c r="F61" s="5">
        <v>0.5</v>
      </c>
      <c r="G61" s="5">
        <v>0.1</v>
      </c>
      <c r="H61" s="5">
        <f t="shared" si="2"/>
        <v>59.400000000000006</v>
      </c>
    </row>
    <row r="62" spans="2:18" x14ac:dyDescent="0.25">
      <c r="C62" t="s">
        <v>68</v>
      </c>
      <c r="E62" s="5">
        <v>1</v>
      </c>
      <c r="F62" s="5">
        <v>100</v>
      </c>
      <c r="G62" s="5">
        <v>0.2</v>
      </c>
      <c r="H62" s="5">
        <f t="shared" si="2"/>
        <v>120</v>
      </c>
      <c r="I62" t="s">
        <v>190</v>
      </c>
      <c r="J62" t="s">
        <v>189</v>
      </c>
      <c r="K62" t="s">
        <v>171</v>
      </c>
      <c r="L62" t="s">
        <v>104</v>
      </c>
      <c r="M62" t="s">
        <v>104</v>
      </c>
      <c r="N62" t="s">
        <v>104</v>
      </c>
      <c r="P62" t="s">
        <v>184</v>
      </c>
    </row>
    <row r="63" spans="2:18" x14ac:dyDescent="0.25">
      <c r="C63" t="s">
        <v>69</v>
      </c>
      <c r="E63" s="5">
        <v>1</v>
      </c>
      <c r="F63" s="5">
        <v>100</v>
      </c>
      <c r="G63" s="5">
        <v>0.2</v>
      </c>
      <c r="H63" s="5">
        <f t="shared" si="2"/>
        <v>120</v>
      </c>
      <c r="I63" t="s">
        <v>190</v>
      </c>
      <c r="J63" t="s">
        <v>189</v>
      </c>
      <c r="K63" t="s">
        <v>171</v>
      </c>
      <c r="L63" t="s">
        <v>104</v>
      </c>
      <c r="M63" t="s">
        <v>104</v>
      </c>
      <c r="N63" t="s">
        <v>104</v>
      </c>
      <c r="P63" t="s">
        <v>184</v>
      </c>
    </row>
    <row r="64" spans="2:18" x14ac:dyDescent="0.25">
      <c r="C64" t="s">
        <v>70</v>
      </c>
      <c r="E64" s="5">
        <v>1</v>
      </c>
      <c r="F64" s="5">
        <v>40</v>
      </c>
      <c r="G64" s="5">
        <v>0.2</v>
      </c>
      <c r="H64" s="5">
        <f t="shared" si="2"/>
        <v>48</v>
      </c>
      <c r="I64" t="s">
        <v>188</v>
      </c>
      <c r="J64" t="s">
        <v>189</v>
      </c>
      <c r="K64" t="s">
        <v>171</v>
      </c>
      <c r="L64" t="s">
        <v>104</v>
      </c>
      <c r="M64" t="s">
        <v>104</v>
      </c>
      <c r="N64" t="s">
        <v>104</v>
      </c>
      <c r="P64" t="s">
        <v>184</v>
      </c>
    </row>
    <row r="65" spans="3:16" x14ac:dyDescent="0.25">
      <c r="C65" t="s">
        <v>93</v>
      </c>
      <c r="E65" s="5">
        <v>1</v>
      </c>
      <c r="F65" s="5">
        <v>45</v>
      </c>
      <c r="G65" s="5">
        <v>0.2</v>
      </c>
      <c r="H65" s="5">
        <f t="shared" si="2"/>
        <v>54</v>
      </c>
      <c r="I65" t="s">
        <v>188</v>
      </c>
      <c r="J65" t="s">
        <v>189</v>
      </c>
      <c r="K65" t="s">
        <v>171</v>
      </c>
      <c r="L65" t="s">
        <v>104</v>
      </c>
      <c r="M65" t="s">
        <v>104</v>
      </c>
      <c r="N65" t="s">
        <v>104</v>
      </c>
      <c r="P65" t="s">
        <v>184</v>
      </c>
    </row>
    <row r="66" spans="3:16" x14ac:dyDescent="0.25">
      <c r="C66" t="s">
        <v>94</v>
      </c>
      <c r="E66" s="5">
        <v>1</v>
      </c>
      <c r="F66" s="5">
        <v>45</v>
      </c>
      <c r="G66" s="5">
        <v>0.2</v>
      </c>
      <c r="H66" s="5">
        <f t="shared" si="2"/>
        <v>54</v>
      </c>
      <c r="I66" t="s">
        <v>188</v>
      </c>
      <c r="J66" t="s">
        <v>189</v>
      </c>
      <c r="K66" t="s">
        <v>171</v>
      </c>
      <c r="L66" t="s">
        <v>104</v>
      </c>
      <c r="M66" t="s">
        <v>104</v>
      </c>
      <c r="N66" t="s">
        <v>104</v>
      </c>
      <c r="P66" t="s">
        <v>184</v>
      </c>
    </row>
    <row r="67" spans="3:16" x14ac:dyDescent="0.25">
      <c r="C67" t="s">
        <v>71</v>
      </c>
      <c r="E67" s="5">
        <v>1</v>
      </c>
      <c r="F67" s="5">
        <v>30</v>
      </c>
      <c r="G67" s="5">
        <v>0.2</v>
      </c>
      <c r="H67" s="5">
        <f t="shared" si="2"/>
        <v>36</v>
      </c>
      <c r="I67" t="s">
        <v>188</v>
      </c>
      <c r="J67" t="s">
        <v>189</v>
      </c>
      <c r="K67" t="s">
        <v>171</v>
      </c>
      <c r="L67" t="s">
        <v>104</v>
      </c>
      <c r="M67" t="s">
        <v>104</v>
      </c>
      <c r="N67" t="s">
        <v>104</v>
      </c>
      <c r="P67" t="s">
        <v>184</v>
      </c>
    </row>
    <row r="68" spans="3:16" x14ac:dyDescent="0.25">
      <c r="C68" t="s">
        <v>72</v>
      </c>
      <c r="E68" s="5">
        <v>1</v>
      </c>
      <c r="F68" s="5">
        <v>10</v>
      </c>
      <c r="G68" s="5">
        <v>0.2</v>
      </c>
      <c r="H68" s="5">
        <f t="shared" si="2"/>
        <v>12</v>
      </c>
      <c r="I68" t="s">
        <v>191</v>
      </c>
      <c r="J68" t="s">
        <v>189</v>
      </c>
      <c r="K68" t="s">
        <v>171</v>
      </c>
      <c r="L68" t="s">
        <v>104</v>
      </c>
      <c r="M68" t="s">
        <v>104</v>
      </c>
      <c r="N68" t="s">
        <v>104</v>
      </c>
      <c r="P68" t="s">
        <v>184</v>
      </c>
    </row>
    <row r="69" spans="3:16" x14ac:dyDescent="0.25">
      <c r="C69" t="s">
        <v>73</v>
      </c>
      <c r="E69" s="5">
        <v>1</v>
      </c>
      <c r="F69" s="5">
        <v>5</v>
      </c>
      <c r="G69" s="5">
        <v>0.2</v>
      </c>
      <c r="H69" s="5">
        <f t="shared" si="2"/>
        <v>6</v>
      </c>
      <c r="J69" t="s">
        <v>189</v>
      </c>
      <c r="K69" t="s">
        <v>171</v>
      </c>
      <c r="L69" t="s">
        <v>104</v>
      </c>
      <c r="M69" t="s">
        <v>104</v>
      </c>
      <c r="N69" t="s">
        <v>104</v>
      </c>
      <c r="P69" t="s">
        <v>184</v>
      </c>
    </row>
    <row r="70" spans="3:16" x14ac:dyDescent="0.25">
      <c r="C70" t="s">
        <v>74</v>
      </c>
      <c r="E70" s="5">
        <v>1</v>
      </c>
      <c r="F70" s="5">
        <v>5</v>
      </c>
      <c r="G70" s="5">
        <v>0.2</v>
      </c>
      <c r="H70" s="5">
        <f t="shared" si="2"/>
        <v>6</v>
      </c>
      <c r="I70" t="s">
        <v>119</v>
      </c>
      <c r="J70" t="s">
        <v>189</v>
      </c>
      <c r="K70" t="s">
        <v>171</v>
      </c>
      <c r="L70" t="s">
        <v>104</v>
      </c>
      <c r="M70" t="s">
        <v>104</v>
      </c>
      <c r="N70" t="s">
        <v>104</v>
      </c>
      <c r="P70" t="s">
        <v>184</v>
      </c>
    </row>
    <row r="71" spans="3:16" x14ac:dyDescent="0.25">
      <c r="C71" t="s">
        <v>75</v>
      </c>
      <c r="E71" s="5">
        <v>1</v>
      </c>
      <c r="F71" s="5">
        <v>60</v>
      </c>
      <c r="G71" s="5">
        <v>0.2</v>
      </c>
      <c r="H71" s="5">
        <f t="shared" si="2"/>
        <v>72</v>
      </c>
      <c r="I71" t="s">
        <v>188</v>
      </c>
      <c r="J71" t="s">
        <v>189</v>
      </c>
      <c r="K71" t="s">
        <v>171</v>
      </c>
      <c r="L71" t="s">
        <v>104</v>
      </c>
      <c r="M71" t="s">
        <v>104</v>
      </c>
      <c r="N71" t="s">
        <v>104</v>
      </c>
      <c r="P71" t="s">
        <v>184</v>
      </c>
    </row>
    <row r="72" spans="3:16" x14ac:dyDescent="0.25">
      <c r="C72" t="s">
        <v>76</v>
      </c>
      <c r="E72" s="5">
        <v>1</v>
      </c>
      <c r="F72" s="5">
        <v>30</v>
      </c>
      <c r="G72" s="5">
        <v>0.2</v>
      </c>
      <c r="H72" s="5">
        <f t="shared" si="2"/>
        <v>36</v>
      </c>
      <c r="I72" t="s">
        <v>188</v>
      </c>
      <c r="J72" t="s">
        <v>189</v>
      </c>
      <c r="K72" t="s">
        <v>171</v>
      </c>
      <c r="L72" t="s">
        <v>104</v>
      </c>
      <c r="M72" t="s">
        <v>104</v>
      </c>
      <c r="N72" t="s">
        <v>104</v>
      </c>
      <c r="P72" t="s">
        <v>184</v>
      </c>
    </row>
    <row r="73" spans="3:16" x14ac:dyDescent="0.25">
      <c r="C73" t="s">
        <v>77</v>
      </c>
      <c r="E73" s="5">
        <v>1</v>
      </c>
      <c r="F73" s="5">
        <v>30</v>
      </c>
      <c r="G73" s="5">
        <v>0.2</v>
      </c>
      <c r="H73" s="5">
        <f t="shared" si="2"/>
        <v>36</v>
      </c>
      <c r="I73" t="s">
        <v>188</v>
      </c>
      <c r="J73" t="s">
        <v>189</v>
      </c>
      <c r="K73" t="s">
        <v>171</v>
      </c>
      <c r="L73" t="s">
        <v>104</v>
      </c>
      <c r="M73" t="s">
        <v>104</v>
      </c>
      <c r="N73" t="s">
        <v>104</v>
      </c>
      <c r="P73" t="s">
        <v>184</v>
      </c>
    </row>
    <row r="74" spans="3:16" x14ac:dyDescent="0.25">
      <c r="C74" t="s">
        <v>78</v>
      </c>
      <c r="E74" s="5">
        <v>1</v>
      </c>
      <c r="F74" s="5"/>
      <c r="G74" s="5">
        <v>0.2</v>
      </c>
      <c r="H74" s="5">
        <f t="shared" si="2"/>
        <v>0</v>
      </c>
      <c r="I74" t="s">
        <v>38</v>
      </c>
      <c r="K74" t="s">
        <v>171</v>
      </c>
      <c r="L74" t="s">
        <v>104</v>
      </c>
      <c r="M74" t="s">
        <v>104</v>
      </c>
      <c r="N74" t="s">
        <v>104</v>
      </c>
      <c r="P74" t="s">
        <v>362</v>
      </c>
    </row>
    <row r="75" spans="3:16" x14ac:dyDescent="0.25">
      <c r="C75" t="s">
        <v>79</v>
      </c>
      <c r="E75" s="5">
        <v>1</v>
      </c>
      <c r="F75" s="5">
        <v>40</v>
      </c>
      <c r="G75" s="5">
        <v>0.2</v>
      </c>
      <c r="H75" s="5">
        <f t="shared" si="2"/>
        <v>48</v>
      </c>
      <c r="I75" t="s">
        <v>192</v>
      </c>
      <c r="J75" t="s">
        <v>104</v>
      </c>
      <c r="K75" t="s">
        <v>171</v>
      </c>
      <c r="L75" t="s">
        <v>104</v>
      </c>
      <c r="M75" t="s">
        <v>104</v>
      </c>
      <c r="N75" t="s">
        <v>104</v>
      </c>
      <c r="P75" t="s">
        <v>184</v>
      </c>
    </row>
    <row r="76" spans="3:16" x14ac:dyDescent="0.25">
      <c r="C76" t="s">
        <v>80</v>
      </c>
      <c r="E76" s="5">
        <v>1</v>
      </c>
      <c r="F76" s="5">
        <v>40</v>
      </c>
      <c r="G76" s="5">
        <v>0.2</v>
      </c>
      <c r="H76" s="5">
        <f t="shared" si="2"/>
        <v>48</v>
      </c>
      <c r="I76" t="s">
        <v>192</v>
      </c>
      <c r="J76" t="s">
        <v>104</v>
      </c>
      <c r="K76" t="s">
        <v>171</v>
      </c>
      <c r="L76" t="s">
        <v>104</v>
      </c>
      <c r="M76" t="s">
        <v>104</v>
      </c>
      <c r="N76" t="s">
        <v>104</v>
      </c>
      <c r="P76" t="s">
        <v>184</v>
      </c>
    </row>
    <row r="77" spans="3:16" x14ac:dyDescent="0.25">
      <c r="C77" t="s">
        <v>81</v>
      </c>
      <c r="E77" s="5">
        <v>1</v>
      </c>
      <c r="F77" s="5">
        <v>40</v>
      </c>
      <c r="G77" s="5">
        <v>0.2</v>
      </c>
      <c r="H77" s="5">
        <f t="shared" si="2"/>
        <v>48</v>
      </c>
      <c r="I77" t="s">
        <v>192</v>
      </c>
      <c r="J77" t="s">
        <v>104</v>
      </c>
      <c r="K77" t="s">
        <v>171</v>
      </c>
      <c r="L77" t="s">
        <v>104</v>
      </c>
      <c r="M77" t="s">
        <v>104</v>
      </c>
      <c r="N77" t="s">
        <v>104</v>
      </c>
      <c r="P77" t="s">
        <v>184</v>
      </c>
    </row>
    <row r="78" spans="3:16" x14ac:dyDescent="0.25">
      <c r="C78" t="s">
        <v>82</v>
      </c>
      <c r="E78" s="5">
        <v>1</v>
      </c>
      <c r="F78" s="5">
        <v>40</v>
      </c>
      <c r="G78" s="5">
        <v>0.2</v>
      </c>
      <c r="H78" s="5">
        <f t="shared" si="2"/>
        <v>48</v>
      </c>
      <c r="I78" t="s">
        <v>192</v>
      </c>
      <c r="J78" t="s">
        <v>104</v>
      </c>
      <c r="K78" t="s">
        <v>171</v>
      </c>
      <c r="L78" t="s">
        <v>104</v>
      </c>
      <c r="M78" t="s">
        <v>104</v>
      </c>
      <c r="N78" t="s">
        <v>104</v>
      </c>
      <c r="P78" t="s">
        <v>184</v>
      </c>
    </row>
    <row r="79" spans="3:16" x14ac:dyDescent="0.25">
      <c r="C79" t="s">
        <v>99</v>
      </c>
      <c r="E79" s="5">
        <v>4</v>
      </c>
      <c r="F79" s="5"/>
      <c r="G79" s="5"/>
      <c r="H79" s="5">
        <f t="shared" si="2"/>
        <v>0</v>
      </c>
      <c r="I79" t="s">
        <v>119</v>
      </c>
      <c r="J79" t="s">
        <v>40</v>
      </c>
      <c r="K79" t="s">
        <v>171</v>
      </c>
      <c r="L79" t="s">
        <v>104</v>
      </c>
      <c r="M79" t="s">
        <v>104</v>
      </c>
      <c r="N79" t="s">
        <v>104</v>
      </c>
      <c r="P79" t="s">
        <v>362</v>
      </c>
    </row>
    <row r="80" spans="3:16" x14ac:dyDescent="0.25">
      <c r="H80" s="5">
        <f t="shared" si="2"/>
        <v>0</v>
      </c>
      <c r="I80" t="s">
        <v>38</v>
      </c>
    </row>
    <row r="81" spans="6:10" x14ac:dyDescent="0.25">
      <c r="I81" t="s">
        <v>38</v>
      </c>
    </row>
    <row r="85" spans="6:10" x14ac:dyDescent="0.25">
      <c r="F85" t="s">
        <v>118</v>
      </c>
      <c r="H85">
        <f>SUM(H5:H82)</f>
        <v>2824.8</v>
      </c>
      <c r="I85" t="s">
        <v>361</v>
      </c>
      <c r="J85" t="s">
        <v>360</v>
      </c>
    </row>
  </sheetData>
  <hyperlinks>
    <hyperlink ref="D30" r:id="rId1" xr:uid="{39267B5D-4018-48AE-91CF-D9D71F604B38}"/>
    <hyperlink ref="D38" r:id="rId2" xr:uid="{2EA93084-64A1-4CFB-81B0-D250A8B0559B}"/>
    <hyperlink ref="D46" r:id="rId3" xr:uid="{C1F845D6-E34C-4E61-9773-6FF910687122}"/>
    <hyperlink ref="D47" r:id="rId4" xr:uid="{B1C6EF5B-23BE-4EFB-971E-DA18FFF92A96}"/>
    <hyperlink ref="D32" r:id="rId5" xr:uid="{5ED3CEC2-6F7B-4FEC-9DD1-C7DBC37D39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- $$</vt:lpstr>
      <vt:lpstr>BOM - Assembly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2019-06-18T14:39:36Z</dcterms:created>
  <dcterms:modified xsi:type="dcterms:W3CDTF">2019-08-20T18:31:10Z</dcterms:modified>
</cp:coreProperties>
</file>