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drew\Documents\2019-2020 (Fourth year)\ECE 4416 (Capstone Project)\Timer\"/>
    </mc:Choice>
  </mc:AlternateContent>
  <bookViews>
    <workbookView xWindow="0" yWindow="0" windowWidth="20490" windowHeight="7365"/>
  </bookViews>
  <sheets>
    <sheet name="Min. Values" sheetId="1" r:id="rId1"/>
    <sheet name="Given Value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7" i="2" l="1"/>
  <c r="K36" i="2"/>
  <c r="H36" i="2"/>
  <c r="D36" i="2"/>
  <c r="D38" i="2" s="1"/>
  <c r="H35" i="2" s="1"/>
  <c r="H34" i="2"/>
  <c r="K33" i="2"/>
  <c r="I33" i="2"/>
  <c r="I36" i="2" s="1"/>
  <c r="D32" i="2"/>
  <c r="J33" i="2" s="1"/>
  <c r="D24" i="2"/>
  <c r="H23" i="2"/>
  <c r="D23" i="2"/>
  <c r="D25" i="2" s="1"/>
  <c r="H22" i="2" s="1"/>
  <c r="H21" i="2"/>
  <c r="K20" i="2"/>
  <c r="K23" i="2" s="1"/>
  <c r="I20" i="2"/>
  <c r="I23" i="2" s="1"/>
  <c r="D19" i="2"/>
  <c r="J20" i="2" s="1"/>
  <c r="D37" i="1"/>
  <c r="H36" i="1"/>
  <c r="D36" i="1"/>
  <c r="D38" i="1" s="1"/>
  <c r="H35" i="1" s="1"/>
  <c r="H34" i="1"/>
  <c r="K33" i="1"/>
  <c r="K36" i="1" s="1"/>
  <c r="I33" i="1"/>
  <c r="I36" i="1" s="1"/>
  <c r="D32" i="1"/>
  <c r="J33" i="1" s="1"/>
  <c r="D24" i="1"/>
  <c r="H23" i="1"/>
  <c r="D23" i="1"/>
  <c r="H21" i="1"/>
  <c r="K20" i="1"/>
  <c r="I20" i="1"/>
  <c r="D19" i="1"/>
  <c r="J20" i="1" s="1"/>
  <c r="D11" i="2"/>
  <c r="H10" i="2"/>
  <c r="D10" i="2"/>
  <c r="D12" i="2" s="1"/>
  <c r="H9" i="2" s="1"/>
  <c r="H8" i="2"/>
  <c r="K7" i="2"/>
  <c r="I7" i="2"/>
  <c r="D6" i="2"/>
  <c r="J7" i="2" s="1"/>
  <c r="H10" i="1"/>
  <c r="H8" i="1"/>
  <c r="I7" i="1"/>
  <c r="I8" i="1" s="1"/>
  <c r="D11" i="1"/>
  <c r="D10" i="1"/>
  <c r="D12" i="1" s="1"/>
  <c r="H9" i="1" s="1"/>
  <c r="K7" i="1"/>
  <c r="K10" i="1" s="1"/>
  <c r="D6" i="1"/>
  <c r="J7" i="1" s="1"/>
  <c r="J10" i="1" s="1"/>
  <c r="J35" i="2" l="1"/>
  <c r="J34" i="2"/>
  <c r="J36" i="2"/>
  <c r="K35" i="2"/>
  <c r="K34" i="2"/>
  <c r="I34" i="2"/>
  <c r="I35" i="2"/>
  <c r="J22" i="2"/>
  <c r="J21" i="2"/>
  <c r="J23" i="2"/>
  <c r="K22" i="2"/>
  <c r="K21" i="2"/>
  <c r="I21" i="2"/>
  <c r="I22" i="2"/>
  <c r="J35" i="1"/>
  <c r="J34" i="1"/>
  <c r="J36" i="1"/>
  <c r="K34" i="1"/>
  <c r="K35" i="1"/>
  <c r="I34" i="1"/>
  <c r="I35" i="1"/>
  <c r="K9" i="1"/>
  <c r="K8" i="1"/>
  <c r="K23" i="1"/>
  <c r="D25" i="1"/>
  <c r="H22" i="1" s="1"/>
  <c r="J22" i="1" s="1"/>
  <c r="I23" i="1"/>
  <c r="K21" i="1"/>
  <c r="J23" i="1"/>
  <c r="I21" i="1"/>
  <c r="J21" i="1"/>
  <c r="I10" i="2"/>
  <c r="J9" i="2"/>
  <c r="J8" i="2"/>
  <c r="J10" i="2"/>
  <c r="K9" i="2"/>
  <c r="K10" i="2"/>
  <c r="K8" i="2"/>
  <c r="I8" i="2"/>
  <c r="I9" i="2"/>
  <c r="I9" i="1"/>
  <c r="I10" i="1"/>
  <c r="J8" i="1"/>
  <c r="J9" i="1"/>
  <c r="K22" i="1" l="1"/>
  <c r="I22" i="1"/>
</calcChain>
</file>

<file path=xl/sharedStrings.xml><?xml version="1.0" encoding="utf-8"?>
<sst xmlns="http://schemas.openxmlformats.org/spreadsheetml/2006/main" count="108" uniqueCount="15">
  <si>
    <t>Tolerance</t>
  </si>
  <si>
    <t>Quantity</t>
  </si>
  <si>
    <t>given value</t>
  </si>
  <si>
    <t>min. value</t>
  </si>
  <si>
    <t>max. value</t>
  </si>
  <si>
    <t>Capacatance (μF)</t>
  </si>
  <si>
    <t>Total Capacatance (μF)</t>
  </si>
  <si>
    <t>Resistance (kΩ)</t>
  </si>
  <si>
    <t>Total Restance (kΩ)</t>
  </si>
  <si>
    <t>Note: Times are in minutes</t>
  </si>
  <si>
    <r>
      <t>Resistance (k</t>
    </r>
    <r>
      <rPr>
        <u/>
        <sz val="11"/>
        <color theme="1"/>
        <rFont val="Calibri"/>
        <family val="2"/>
      </rPr>
      <t>Ω)</t>
    </r>
  </si>
  <si>
    <r>
      <t>Capacatance (</t>
    </r>
    <r>
      <rPr>
        <u/>
        <sz val="11"/>
        <color theme="1"/>
        <rFont val="Calibri"/>
        <family val="2"/>
      </rPr>
      <t>μ</t>
    </r>
    <r>
      <rPr>
        <u/>
        <sz val="11"/>
        <color theme="1"/>
        <rFont val="Calibri"/>
        <family val="2"/>
        <scheme val="minor"/>
      </rPr>
      <t>F)</t>
    </r>
  </si>
  <si>
    <t>2 Capacitors, 4 Resistors</t>
  </si>
  <si>
    <t>3 Capacitors, 3 Resistors</t>
  </si>
  <si>
    <t>4 Capacitors, 2 Resistors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</si>
</sst>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"/>
      <name val="Calibri"/>
      <family val="2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0" fillId="0" borderId="1" xfId="0" applyFont="1" applyBorder="1"/>
    <xf numFmtId="0" fontId="1" fillId="0" borderId="1" xfId="0" applyFont="1" applyBorder="1"/>
    <xf numFmtId="0" fontId="0" fillId="0" borderId="1" xfId="0" applyBorder="1"/>
    <xf numFmtId="0" fontId="0" fillId="0" borderId="2" xfId="0" applyFont="1" applyBorder="1"/>
    <xf numFmtId="0" fontId="0" fillId="0" borderId="3" xfId="0" applyBorder="1"/>
    <xf numFmtId="0" fontId="0" fillId="0" borderId="4" xfId="0" applyFont="1" applyBorder="1"/>
    <xf numFmtId="0" fontId="0" fillId="0" borderId="5" xfId="0" applyFont="1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2" fontId="0" fillId="0" borderId="1" xfId="0" applyNumberFormat="1" applyFont="1" applyBorder="1"/>
    <xf numFmtId="2" fontId="0" fillId="0" borderId="1" xfId="0" applyNumberFormat="1" applyBorder="1"/>
    <xf numFmtId="0" fontId="0" fillId="0" borderId="9" xfId="0" applyFont="1" applyBorder="1"/>
    <xf numFmtId="0" fontId="0" fillId="0" borderId="10" xfId="0" applyFont="1" applyBorder="1"/>
    <xf numFmtId="0" fontId="0" fillId="0" borderId="4" xfId="0" applyBorder="1"/>
    <xf numFmtId="0" fontId="0" fillId="0" borderId="8" xfId="0" applyFont="1" applyBorder="1"/>
    <xf numFmtId="0" fontId="1" fillId="0" borderId="3" xfId="0" applyFont="1" applyBorder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8"/>
  <sheetViews>
    <sheetView tabSelected="1" workbookViewId="0">
      <selection activeCell="A28" sqref="A28"/>
    </sheetView>
  </sheetViews>
  <sheetFormatPr defaultRowHeight="15" x14ac:dyDescent="0.25"/>
  <cols>
    <col min="1" max="1" width="16" customWidth="1"/>
    <col min="2" max="2" width="10.5703125" customWidth="1"/>
    <col min="7" max="7" width="14.7109375" customWidth="1"/>
    <col min="8" max="8" width="9.140625" customWidth="1"/>
    <col min="9" max="9" width="11.140625" customWidth="1"/>
    <col min="10" max="11" width="11.5703125" customWidth="1"/>
    <col min="12" max="12" width="9.140625" customWidth="1"/>
  </cols>
  <sheetData>
    <row r="2" spans="1:11" x14ac:dyDescent="0.25">
      <c r="A2" s="19" t="s">
        <v>12</v>
      </c>
    </row>
    <row r="4" spans="1:11" x14ac:dyDescent="0.25">
      <c r="A4" s="1" t="s">
        <v>5</v>
      </c>
      <c r="B4" s="1" t="s">
        <v>0</v>
      </c>
      <c r="C4" s="1" t="s">
        <v>1</v>
      </c>
      <c r="D4" s="1" t="s">
        <v>6</v>
      </c>
      <c r="E4" s="1"/>
      <c r="G4" s="9"/>
    </row>
    <row r="5" spans="1:11" x14ac:dyDescent="0.25">
      <c r="G5" s="5"/>
      <c r="H5" s="16"/>
      <c r="I5" s="14"/>
      <c r="J5" s="18" t="s">
        <v>11</v>
      </c>
      <c r="K5" s="7"/>
    </row>
    <row r="6" spans="1:11" x14ac:dyDescent="0.25">
      <c r="A6">
        <v>1800</v>
      </c>
      <c r="B6">
        <v>10</v>
      </c>
      <c r="C6">
        <v>2</v>
      </c>
      <c r="D6">
        <f>(A6)*C6</f>
        <v>3600</v>
      </c>
      <c r="G6" s="8"/>
      <c r="H6" s="10"/>
      <c r="I6" s="2" t="s">
        <v>3</v>
      </c>
      <c r="J6" s="2" t="s">
        <v>2</v>
      </c>
      <c r="K6" s="2" t="s">
        <v>4</v>
      </c>
    </row>
    <row r="7" spans="1:11" x14ac:dyDescent="0.25">
      <c r="G7" s="3" t="s">
        <v>10</v>
      </c>
      <c r="H7" s="17"/>
      <c r="I7" s="2">
        <f>((A6)-(A6*(B6*10^-2)))*C6</f>
        <v>3240</v>
      </c>
      <c r="J7" s="2">
        <f>D6</f>
        <v>3600</v>
      </c>
      <c r="K7" s="4">
        <f>((A6)+(A6*(B6*10^-2)))*C6</f>
        <v>3960</v>
      </c>
    </row>
    <row r="8" spans="1:11" x14ac:dyDescent="0.25">
      <c r="A8" s="1" t="s">
        <v>7</v>
      </c>
      <c r="B8" s="1" t="s">
        <v>0</v>
      </c>
      <c r="C8" s="1" t="s">
        <v>1</v>
      </c>
      <c r="D8" s="1" t="s">
        <v>8</v>
      </c>
      <c r="E8" s="1"/>
      <c r="G8" s="15" t="s">
        <v>3</v>
      </c>
      <c r="H8" s="12">
        <f>((A10-(A10*B10*10^-2))*C10)+((A11-(A11*B11*10^-2))*C11)</f>
        <v>505.94939999999997</v>
      </c>
      <c r="I8" s="12">
        <f>(1.1*(I7*10^-6)*(H8*10^3))/60</f>
        <v>30.053394359999995</v>
      </c>
      <c r="J8" s="12">
        <f>(1.1*(J7*10^-6)*(H8*10^3))/60</f>
        <v>33.392660399999997</v>
      </c>
      <c r="K8" s="13">
        <f>(1.1*(K7*10^-6)*(H8*10^3))/60</f>
        <v>36.731926440000002</v>
      </c>
    </row>
    <row r="9" spans="1:11" x14ac:dyDescent="0.25">
      <c r="G9" s="2" t="s">
        <v>2</v>
      </c>
      <c r="H9" s="12">
        <f>D12</f>
        <v>506</v>
      </c>
      <c r="I9" s="12">
        <f>(1.1*(I7*10^-6)*(H9*10^3))/60</f>
        <v>30.0564</v>
      </c>
      <c r="J9" s="12">
        <f>(1.1*(J7*10^-6)*(H9*10^3))/60</f>
        <v>33.396000000000001</v>
      </c>
      <c r="K9" s="13">
        <f>(1.1*(K7*10^-6)*(H9*10^3))/60</f>
        <v>36.735600000000005</v>
      </c>
    </row>
    <row r="10" spans="1:11" x14ac:dyDescent="0.25">
      <c r="A10">
        <v>132</v>
      </c>
      <c r="B10">
        <v>0.01</v>
      </c>
      <c r="C10">
        <v>3</v>
      </c>
      <c r="D10">
        <f>A10*C10</f>
        <v>396</v>
      </c>
      <c r="G10" s="2" t="s">
        <v>4</v>
      </c>
      <c r="H10" s="13">
        <f>((A10+(A10*B10*10^-2))*C10)+((A11+(A11*B11*10^-2))*C11)</f>
        <v>506.05060000000003</v>
      </c>
      <c r="I10" s="13">
        <f>(1.1*(I7*10^-6)*(H10*10^3))/60</f>
        <v>30.059405640000001</v>
      </c>
      <c r="J10" s="13">
        <f>(1.1*(J7*10^-6)*(H10*10^3))/60</f>
        <v>33.399339600000005</v>
      </c>
      <c r="K10" s="13">
        <f>(1.1*(K7*10^-6)*(H10*10^3))/60</f>
        <v>36.739273560000008</v>
      </c>
    </row>
    <row r="11" spans="1:11" x14ac:dyDescent="0.25">
      <c r="A11">
        <v>110</v>
      </c>
      <c r="B11">
        <v>0.01</v>
      </c>
      <c r="C11">
        <v>1</v>
      </c>
      <c r="D11" s="11">
        <f>A11*C11</f>
        <v>110</v>
      </c>
    </row>
    <row r="12" spans="1:11" x14ac:dyDescent="0.25">
      <c r="D12">
        <f>D10+D11</f>
        <v>506</v>
      </c>
      <c r="I12" t="s">
        <v>9</v>
      </c>
    </row>
    <row r="13" spans="1:11" s="11" customFormat="1" x14ac:dyDescent="0.25"/>
    <row r="14" spans="1:11" s="6" customFormat="1" x14ac:dyDescent="0.25"/>
    <row r="15" spans="1:11" x14ac:dyDescent="0.25">
      <c r="A15" s="19" t="s">
        <v>13</v>
      </c>
    </row>
    <row r="17" spans="1:11" x14ac:dyDescent="0.25">
      <c r="A17" s="1" t="s">
        <v>5</v>
      </c>
      <c r="B17" s="1" t="s">
        <v>0</v>
      </c>
      <c r="C17" s="1" t="s">
        <v>1</v>
      </c>
      <c r="D17" s="1" t="s">
        <v>6</v>
      </c>
      <c r="E17" s="1"/>
      <c r="G17" s="9"/>
    </row>
    <row r="18" spans="1:11" x14ac:dyDescent="0.25">
      <c r="G18" s="5"/>
      <c r="H18" s="16"/>
      <c r="I18" s="14"/>
      <c r="J18" s="18" t="s">
        <v>11</v>
      </c>
      <c r="K18" s="7"/>
    </row>
    <row r="19" spans="1:11" x14ac:dyDescent="0.25">
      <c r="A19">
        <v>1800</v>
      </c>
      <c r="B19">
        <v>10</v>
      </c>
      <c r="C19">
        <v>3</v>
      </c>
      <c r="D19">
        <f>(A19)*C19</f>
        <v>5400</v>
      </c>
      <c r="G19" s="8"/>
      <c r="H19" s="10"/>
      <c r="I19" s="2" t="s">
        <v>3</v>
      </c>
      <c r="J19" s="2" t="s">
        <v>2</v>
      </c>
      <c r="K19" s="2" t="s">
        <v>4</v>
      </c>
    </row>
    <row r="20" spans="1:11" x14ac:dyDescent="0.25">
      <c r="G20" s="3" t="s">
        <v>10</v>
      </c>
      <c r="H20" s="17"/>
      <c r="I20" s="2">
        <f>((A19)-(A19*(B19*10^-2)))*C19</f>
        <v>4860</v>
      </c>
      <c r="J20" s="2">
        <f>D19</f>
        <v>5400</v>
      </c>
      <c r="K20" s="4">
        <f>((A19)+(A19*(B19*10^-2)))*C19</f>
        <v>5940</v>
      </c>
    </row>
    <row r="21" spans="1:11" x14ac:dyDescent="0.25">
      <c r="A21" s="1" t="s">
        <v>7</v>
      </c>
      <c r="B21" s="1" t="s">
        <v>0</v>
      </c>
      <c r="C21" s="1" t="s">
        <v>1</v>
      </c>
      <c r="D21" s="1" t="s">
        <v>8</v>
      </c>
      <c r="E21" s="1"/>
      <c r="G21" s="15" t="s">
        <v>3</v>
      </c>
      <c r="H21" s="12">
        <f>((A23-(A23*B23*10^-2))*C23)+((A24-(A24*B24*10^-2))*C24)</f>
        <v>336.96629999999999</v>
      </c>
      <c r="I21" s="12">
        <f>(1.1*(I20*10^-6)*(H21*10^3))/60</f>
        <v>30.023697330000001</v>
      </c>
      <c r="J21" s="12">
        <f>(1.1*(J20*10^-6)*(H21*10^3))/60</f>
        <v>33.359663699999999</v>
      </c>
      <c r="K21" s="13">
        <f>(1.1*(K20*10^-6)*(H21*10^3))/60</f>
        <v>36.69563007</v>
      </c>
    </row>
    <row r="22" spans="1:11" x14ac:dyDescent="0.25">
      <c r="G22" s="2" t="s">
        <v>2</v>
      </c>
      <c r="H22" s="12">
        <f>D25</f>
        <v>337</v>
      </c>
      <c r="I22" s="12">
        <f>(1.1*(I20*10^-6)*(H22*10^3))/60</f>
        <v>30.026700000000002</v>
      </c>
      <c r="J22" s="12">
        <f>(1.1*(J20*10^-6)*(H22*10^3))/60</f>
        <v>33.363</v>
      </c>
      <c r="K22" s="13">
        <f>(1.1*(K20*10^-6)*(H22*10^3))/60</f>
        <v>36.699300000000001</v>
      </c>
    </row>
    <row r="23" spans="1:11" x14ac:dyDescent="0.25">
      <c r="A23">
        <v>132</v>
      </c>
      <c r="B23">
        <v>0.01</v>
      </c>
      <c r="C23">
        <v>2</v>
      </c>
      <c r="D23">
        <f>A23*C23</f>
        <v>264</v>
      </c>
      <c r="G23" s="2" t="s">
        <v>4</v>
      </c>
      <c r="H23" s="13">
        <f>((A23+(A23*B23*10^-2))*C23)+((A24+(A24*B24*10^-2))*C24)</f>
        <v>337.03370000000001</v>
      </c>
      <c r="I23" s="13">
        <f>(1.1*(I20*10^-6)*(H23*10^3))/60</f>
        <v>30.029702670000002</v>
      </c>
      <c r="J23" s="13">
        <f>(1.1*(J20*10^-6)*(H23*10^3))/60</f>
        <v>33.3663363</v>
      </c>
      <c r="K23" s="13">
        <f>(1.1*(K20*10^-6)*(H23*10^3))/60</f>
        <v>36.702969930000002</v>
      </c>
    </row>
    <row r="24" spans="1:11" x14ac:dyDescent="0.25">
      <c r="A24">
        <v>73</v>
      </c>
      <c r="B24">
        <v>0.01</v>
      </c>
      <c r="C24">
        <v>1</v>
      </c>
      <c r="D24" s="11">
        <f>A24*C24</f>
        <v>73</v>
      </c>
    </row>
    <row r="25" spans="1:11" x14ac:dyDescent="0.25">
      <c r="D25">
        <f>D23+D24</f>
        <v>337</v>
      </c>
      <c r="I25" t="s">
        <v>9</v>
      </c>
    </row>
    <row r="26" spans="1:11" s="11" customFormat="1" x14ac:dyDescent="0.25"/>
    <row r="27" spans="1:11" s="6" customFormat="1" x14ac:dyDescent="0.25"/>
    <row r="28" spans="1:11" x14ac:dyDescent="0.25">
      <c r="A28" s="19" t="s">
        <v>14</v>
      </c>
    </row>
    <row r="30" spans="1:11" x14ac:dyDescent="0.25">
      <c r="A30" s="1" t="s">
        <v>5</v>
      </c>
      <c r="B30" s="1" t="s">
        <v>0</v>
      </c>
      <c r="C30" s="1" t="s">
        <v>1</v>
      </c>
      <c r="D30" s="1" t="s">
        <v>6</v>
      </c>
      <c r="E30" s="1"/>
      <c r="G30" s="9"/>
    </row>
    <row r="31" spans="1:11" x14ac:dyDescent="0.25">
      <c r="G31" s="5"/>
      <c r="H31" s="16"/>
      <c r="I31" s="14"/>
      <c r="J31" s="18" t="s">
        <v>11</v>
      </c>
      <c r="K31" s="7"/>
    </row>
    <row r="32" spans="1:11" x14ac:dyDescent="0.25">
      <c r="A32">
        <v>1800</v>
      </c>
      <c r="B32">
        <v>10</v>
      </c>
      <c r="C32">
        <v>4</v>
      </c>
      <c r="D32">
        <f>(A32)*C32</f>
        <v>7200</v>
      </c>
      <c r="G32" s="8"/>
      <c r="H32" s="10"/>
      <c r="I32" s="2" t="s">
        <v>3</v>
      </c>
      <c r="J32" s="2" t="s">
        <v>2</v>
      </c>
      <c r="K32" s="2" t="s">
        <v>4</v>
      </c>
    </row>
    <row r="33" spans="1:11" x14ac:dyDescent="0.25">
      <c r="G33" s="3" t="s">
        <v>10</v>
      </c>
      <c r="H33" s="17"/>
      <c r="I33" s="2">
        <f>((A32)-(A32*(B32*10^-2)))*C32</f>
        <v>6480</v>
      </c>
      <c r="J33" s="2">
        <f>D32</f>
        <v>7200</v>
      </c>
      <c r="K33" s="4">
        <f>((A32)+(A32*(B32*10^-2)))*C32</f>
        <v>7920</v>
      </c>
    </row>
    <row r="34" spans="1:11" x14ac:dyDescent="0.25">
      <c r="A34" s="1" t="s">
        <v>7</v>
      </c>
      <c r="B34" s="1" t="s">
        <v>0</v>
      </c>
      <c r="C34" s="1" t="s">
        <v>1</v>
      </c>
      <c r="D34" s="1" t="s">
        <v>8</v>
      </c>
      <c r="E34" s="1"/>
      <c r="G34" s="15" t="s">
        <v>3</v>
      </c>
      <c r="H34" s="12">
        <f>((A36-(A36*B36*10^-2))*C36)+((A37-(A37*B37*10^-2))*C37)</f>
        <v>252.97469999999998</v>
      </c>
      <c r="I34" s="12">
        <f>(1.1*(I33*10^-6)*(H34*10^3))/60</f>
        <v>30.053394359999995</v>
      </c>
      <c r="J34" s="12">
        <f>(1.1*(J33*10^-6)*(H34*10^3))/60</f>
        <v>33.392660399999997</v>
      </c>
      <c r="K34" s="13">
        <f>(1.1*(K33*10^-6)*(H34*10^3))/60</f>
        <v>36.731926440000002</v>
      </c>
    </row>
    <row r="35" spans="1:11" x14ac:dyDescent="0.25">
      <c r="G35" s="2" t="s">
        <v>2</v>
      </c>
      <c r="H35" s="12">
        <f>D38</f>
        <v>253</v>
      </c>
      <c r="I35" s="12">
        <f>(1.1*(I33*10^-6)*(H35*10^3))/60</f>
        <v>30.0564</v>
      </c>
      <c r="J35" s="12">
        <f>(1.1*(J33*10^-6)*(H35*10^3))/60</f>
        <v>33.396000000000001</v>
      </c>
      <c r="K35" s="13">
        <f>(1.1*(K33*10^-6)*(H35*10^3))/60</f>
        <v>36.735600000000005</v>
      </c>
    </row>
    <row r="36" spans="1:11" x14ac:dyDescent="0.25">
      <c r="A36">
        <v>132</v>
      </c>
      <c r="B36">
        <v>0.01</v>
      </c>
      <c r="C36">
        <v>1</v>
      </c>
      <c r="D36">
        <f>A36*C36</f>
        <v>132</v>
      </c>
      <c r="G36" s="2" t="s">
        <v>4</v>
      </c>
      <c r="H36" s="13">
        <f>((A36+(A36*B36*10^-2))*C36)+((A37+(A37*B37*10^-2))*C37)</f>
        <v>253.02530000000002</v>
      </c>
      <c r="I36" s="13">
        <f>(1.1*(I33*10^-6)*(H36*10^3))/60</f>
        <v>30.059405640000001</v>
      </c>
      <c r="J36" s="13">
        <f>(1.1*(J33*10^-6)*(H36*10^3))/60</f>
        <v>33.399339600000005</v>
      </c>
      <c r="K36" s="13">
        <f>(1.1*(K33*10^-6)*(H36*10^3))/60</f>
        <v>36.739273560000008</v>
      </c>
    </row>
    <row r="37" spans="1:11" x14ac:dyDescent="0.25">
      <c r="A37">
        <v>121</v>
      </c>
      <c r="B37">
        <v>0.01</v>
      </c>
      <c r="C37">
        <v>1</v>
      </c>
      <c r="D37" s="11">
        <f>A37*C37</f>
        <v>121</v>
      </c>
    </row>
    <row r="38" spans="1:11" x14ac:dyDescent="0.25">
      <c r="D38">
        <f>D36+D37</f>
        <v>253</v>
      </c>
      <c r="I38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8"/>
  <sheetViews>
    <sheetView topLeftCell="A10" workbookViewId="0">
      <selection activeCell="A30" sqref="A30:K39"/>
    </sheetView>
  </sheetViews>
  <sheetFormatPr defaultRowHeight="15" x14ac:dyDescent="0.25"/>
  <cols>
    <col min="1" max="1" width="16" customWidth="1"/>
    <col min="2" max="2" width="10.5703125" customWidth="1"/>
    <col min="7" max="7" width="14.7109375" customWidth="1"/>
    <col min="8" max="8" width="9.140625" customWidth="1"/>
    <col min="9" max="9" width="11.140625" customWidth="1"/>
    <col min="10" max="11" width="11.5703125" customWidth="1"/>
    <col min="12" max="12" width="9.140625" customWidth="1"/>
  </cols>
  <sheetData>
    <row r="2" spans="1:11" x14ac:dyDescent="0.25">
      <c r="A2" s="19" t="s">
        <v>12</v>
      </c>
    </row>
    <row r="4" spans="1:11" x14ac:dyDescent="0.25">
      <c r="A4" s="1" t="s">
        <v>5</v>
      </c>
      <c r="B4" s="1" t="s">
        <v>0</v>
      </c>
      <c r="C4" s="1" t="s">
        <v>1</v>
      </c>
      <c r="D4" s="1" t="s">
        <v>6</v>
      </c>
      <c r="E4" s="1"/>
      <c r="G4" s="9"/>
    </row>
    <row r="5" spans="1:11" x14ac:dyDescent="0.25">
      <c r="G5" s="5"/>
      <c r="H5" s="16"/>
      <c r="I5" s="14"/>
      <c r="J5" s="18" t="s">
        <v>11</v>
      </c>
      <c r="K5" s="7"/>
    </row>
    <row r="6" spans="1:11" x14ac:dyDescent="0.25">
      <c r="A6">
        <v>1800</v>
      </c>
      <c r="B6">
        <v>10</v>
      </c>
      <c r="C6">
        <v>2</v>
      </c>
      <c r="D6">
        <f>(A6)*C6</f>
        <v>3600</v>
      </c>
      <c r="G6" s="8"/>
      <c r="H6" s="10"/>
      <c r="I6" s="2" t="s">
        <v>3</v>
      </c>
      <c r="J6" s="2" t="s">
        <v>2</v>
      </c>
      <c r="K6" s="2" t="s">
        <v>4</v>
      </c>
    </row>
    <row r="7" spans="1:11" x14ac:dyDescent="0.25">
      <c r="G7" s="3" t="s">
        <v>10</v>
      </c>
      <c r="H7" s="17"/>
      <c r="I7" s="2">
        <f>((A6)-(A6*(B6*10^-2)))*C6</f>
        <v>3240</v>
      </c>
      <c r="J7" s="2">
        <f>D6</f>
        <v>3600</v>
      </c>
      <c r="K7" s="4">
        <f>((A6)+(A6*(B6*10^-2)))*C6</f>
        <v>3960</v>
      </c>
    </row>
    <row r="8" spans="1:11" x14ac:dyDescent="0.25">
      <c r="A8" s="1" t="s">
        <v>7</v>
      </c>
      <c r="B8" s="1" t="s">
        <v>0</v>
      </c>
      <c r="C8" s="1" t="s">
        <v>1</v>
      </c>
      <c r="D8" s="1" t="s">
        <v>8</v>
      </c>
      <c r="E8" s="1"/>
      <c r="G8" s="15" t="s">
        <v>3</v>
      </c>
      <c r="H8" s="12">
        <f>((A10-(A10*B10*10^-2))*C10)+((A11-(A11*B11*10^-2))*C11)</f>
        <v>454.95449999999994</v>
      </c>
      <c r="I8" s="12">
        <f>(1.1*(I7*10^-6)*(H8*10^3))/60</f>
        <v>27.024297299999997</v>
      </c>
      <c r="J8" s="12">
        <f>(1.1*(J7*10^-6)*(H8*10^3))/60</f>
        <v>30.026996999999994</v>
      </c>
      <c r="K8" s="13">
        <f>(1.1*(K7*10^-6)*(H8*10^3))/60</f>
        <v>33.029696700000002</v>
      </c>
    </row>
    <row r="9" spans="1:11" x14ac:dyDescent="0.25">
      <c r="G9" s="2" t="s">
        <v>2</v>
      </c>
      <c r="H9" s="12">
        <f>D12</f>
        <v>455</v>
      </c>
      <c r="I9" s="12">
        <f>(1.1*(I7*10^-6)*(H9*10^3))/60</f>
        <v>27.026999999999997</v>
      </c>
      <c r="J9" s="12">
        <f>(1.1*(J7*10^-6)*(H9*10^3))/60</f>
        <v>30.029999999999998</v>
      </c>
      <c r="K9" s="13">
        <f>(1.1*(K7*10^-6)*(H9*10^3))/60</f>
        <v>33.033000000000001</v>
      </c>
    </row>
    <row r="10" spans="1:11" x14ac:dyDescent="0.25">
      <c r="A10">
        <v>132</v>
      </c>
      <c r="B10">
        <v>0.01</v>
      </c>
      <c r="C10">
        <v>3</v>
      </c>
      <c r="D10">
        <f>A10*C10</f>
        <v>396</v>
      </c>
      <c r="G10" s="2" t="s">
        <v>4</v>
      </c>
      <c r="H10" s="13">
        <f>((A10+(A10*B10*10^-2))*C10)+((A11+(A11*B11*10^-2))*C11)</f>
        <v>455.04550000000006</v>
      </c>
      <c r="I10" s="13">
        <f>(1.1*(I7*10^-6)*(H10*10^3))/60</f>
        <v>27.029702700000005</v>
      </c>
      <c r="J10" s="13">
        <f>(1.1*(J7*10^-6)*(H10*10^3))/60</f>
        <v>30.033003000000004</v>
      </c>
      <c r="K10" s="13">
        <f>(1.1*(K7*10^-6)*(H10*10^3))/60</f>
        <v>33.036303300000007</v>
      </c>
    </row>
    <row r="11" spans="1:11" x14ac:dyDescent="0.25">
      <c r="A11">
        <v>59</v>
      </c>
      <c r="B11">
        <v>0.01</v>
      </c>
      <c r="C11">
        <v>1</v>
      </c>
      <c r="D11" s="11">
        <f>A11*C11</f>
        <v>59</v>
      </c>
    </row>
    <row r="12" spans="1:11" x14ac:dyDescent="0.25">
      <c r="D12">
        <f>D10+D11</f>
        <v>455</v>
      </c>
      <c r="I12" t="s">
        <v>9</v>
      </c>
    </row>
    <row r="13" spans="1:11" s="11" customFormat="1" x14ac:dyDescent="0.25"/>
    <row r="14" spans="1:11" s="6" customFormat="1" x14ac:dyDescent="0.25"/>
    <row r="15" spans="1:11" x14ac:dyDescent="0.25">
      <c r="A15" s="19" t="s">
        <v>13</v>
      </c>
    </row>
    <row r="17" spans="1:11" x14ac:dyDescent="0.25">
      <c r="A17" s="1" t="s">
        <v>5</v>
      </c>
      <c r="B17" s="1" t="s">
        <v>0</v>
      </c>
      <c r="C17" s="1" t="s">
        <v>1</v>
      </c>
      <c r="D17" s="1" t="s">
        <v>6</v>
      </c>
      <c r="E17" s="1"/>
      <c r="G17" s="9"/>
    </row>
    <row r="18" spans="1:11" x14ac:dyDescent="0.25">
      <c r="G18" s="5"/>
      <c r="H18" s="16"/>
      <c r="I18" s="14"/>
      <c r="J18" s="18" t="s">
        <v>11</v>
      </c>
      <c r="K18" s="7"/>
    </row>
    <row r="19" spans="1:11" x14ac:dyDescent="0.25">
      <c r="A19">
        <v>1800</v>
      </c>
      <c r="B19">
        <v>10</v>
      </c>
      <c r="C19">
        <v>3</v>
      </c>
      <c r="D19">
        <f>(A19)*C19</f>
        <v>5400</v>
      </c>
      <c r="G19" s="8"/>
      <c r="H19" s="10"/>
      <c r="I19" s="2" t="s">
        <v>3</v>
      </c>
      <c r="J19" s="2" t="s">
        <v>2</v>
      </c>
      <c r="K19" s="2" t="s">
        <v>4</v>
      </c>
    </row>
    <row r="20" spans="1:11" x14ac:dyDescent="0.25">
      <c r="G20" s="3" t="s">
        <v>10</v>
      </c>
      <c r="H20" s="17"/>
      <c r="I20" s="2">
        <f>((A19)-(A19*(B19*10^-2)))*C19</f>
        <v>4860</v>
      </c>
      <c r="J20" s="2">
        <f>D19</f>
        <v>5400</v>
      </c>
      <c r="K20" s="4">
        <f>((A19)+(A19*(B19*10^-2)))*C19</f>
        <v>5940</v>
      </c>
    </row>
    <row r="21" spans="1:11" x14ac:dyDescent="0.25">
      <c r="A21" s="1" t="s">
        <v>7</v>
      </c>
      <c r="B21" s="1" t="s">
        <v>0</v>
      </c>
      <c r="C21" s="1" t="s">
        <v>1</v>
      </c>
      <c r="D21" s="1" t="s">
        <v>8</v>
      </c>
      <c r="E21" s="1"/>
      <c r="G21" s="15" t="s">
        <v>3</v>
      </c>
      <c r="H21" s="12">
        <f>((A23-(A23*B23*10^-2))*C23)+((A24-(A24*B24*10^-2))*C24)</f>
        <v>303.96959999999996</v>
      </c>
      <c r="I21" s="12">
        <f>(1.1*(I20*10^-6)*(H21*10^3))/60</f>
        <v>27.083691359999996</v>
      </c>
      <c r="J21" s="12">
        <f>(1.1*(J20*10^-6)*(H21*10^3))/60</f>
        <v>30.092990399999998</v>
      </c>
      <c r="K21" s="13">
        <f>(1.1*(K20*10^-6)*(H21*10^3))/60</f>
        <v>33.10228944</v>
      </c>
    </row>
    <row r="22" spans="1:11" x14ac:dyDescent="0.25">
      <c r="G22" s="2" t="s">
        <v>2</v>
      </c>
      <c r="H22" s="12">
        <f>D25</f>
        <v>304</v>
      </c>
      <c r="I22" s="12">
        <f>(1.1*(I20*10^-6)*(H22*10^3))/60</f>
        <v>27.086400000000001</v>
      </c>
      <c r="J22" s="12">
        <f>(1.1*(J20*10^-6)*(H22*10^3))/60</f>
        <v>30.096</v>
      </c>
      <c r="K22" s="13">
        <f>(1.1*(K20*10^-6)*(H22*10^3))/60</f>
        <v>33.105600000000003</v>
      </c>
    </row>
    <row r="23" spans="1:11" x14ac:dyDescent="0.25">
      <c r="A23">
        <v>132</v>
      </c>
      <c r="B23">
        <v>0.01</v>
      </c>
      <c r="C23">
        <v>2</v>
      </c>
      <c r="D23">
        <f>A23*C23</f>
        <v>264</v>
      </c>
      <c r="G23" s="2" t="s">
        <v>4</v>
      </c>
      <c r="H23" s="13">
        <f>((A23+(A23*B23*10^-2))*C23)+((A24+(A24*B24*10^-2))*C24)</f>
        <v>304.03040000000004</v>
      </c>
      <c r="I23" s="13">
        <f>(1.1*(I20*10^-6)*(H23*10^3))/60</f>
        <v>27.089108640000003</v>
      </c>
      <c r="J23" s="13">
        <f>(1.1*(J20*10^-6)*(H23*10^3))/60</f>
        <v>30.099009600000002</v>
      </c>
      <c r="K23" s="13">
        <f>(1.1*(K20*10^-6)*(H23*10^3))/60</f>
        <v>33.108910560000005</v>
      </c>
    </row>
    <row r="24" spans="1:11" x14ac:dyDescent="0.25">
      <c r="A24">
        <v>40</v>
      </c>
      <c r="B24">
        <v>0.01</v>
      </c>
      <c r="C24">
        <v>1</v>
      </c>
      <c r="D24" s="11">
        <f>A24*C24</f>
        <v>40</v>
      </c>
    </row>
    <row r="25" spans="1:11" x14ac:dyDescent="0.25">
      <c r="D25">
        <f>D23+D24</f>
        <v>304</v>
      </c>
      <c r="I25" t="s">
        <v>9</v>
      </c>
    </row>
    <row r="26" spans="1:11" s="11" customFormat="1" x14ac:dyDescent="0.25"/>
    <row r="27" spans="1:11" s="6" customFormat="1" x14ac:dyDescent="0.25"/>
    <row r="28" spans="1:11" x14ac:dyDescent="0.25">
      <c r="A28" s="19" t="s">
        <v>14</v>
      </c>
    </row>
    <row r="30" spans="1:11" x14ac:dyDescent="0.25">
      <c r="A30" s="1" t="s">
        <v>5</v>
      </c>
      <c r="B30" s="1" t="s">
        <v>0</v>
      </c>
      <c r="C30" s="1" t="s">
        <v>1</v>
      </c>
      <c r="D30" s="1" t="s">
        <v>6</v>
      </c>
      <c r="E30" s="1"/>
      <c r="G30" s="9"/>
    </row>
    <row r="31" spans="1:11" x14ac:dyDescent="0.25">
      <c r="G31" s="5"/>
      <c r="H31" s="16"/>
      <c r="I31" s="14"/>
      <c r="J31" s="18" t="s">
        <v>11</v>
      </c>
      <c r="K31" s="7"/>
    </row>
    <row r="32" spans="1:11" x14ac:dyDescent="0.25">
      <c r="A32">
        <v>1800</v>
      </c>
      <c r="B32">
        <v>10</v>
      </c>
      <c r="C32">
        <v>4</v>
      </c>
      <c r="D32">
        <f>(A32)*C32</f>
        <v>7200</v>
      </c>
      <c r="G32" s="8"/>
      <c r="H32" s="10"/>
      <c r="I32" s="2" t="s">
        <v>3</v>
      </c>
      <c r="J32" s="2" t="s">
        <v>2</v>
      </c>
      <c r="K32" s="2" t="s">
        <v>4</v>
      </c>
    </row>
    <row r="33" spans="1:11" x14ac:dyDescent="0.25">
      <c r="G33" s="3" t="s">
        <v>10</v>
      </c>
      <c r="H33" s="17"/>
      <c r="I33" s="2">
        <f>((A32)-(A32*(B32*10^-2)))*C32</f>
        <v>6480</v>
      </c>
      <c r="J33" s="2">
        <f>D32</f>
        <v>7200</v>
      </c>
      <c r="K33" s="4">
        <f>((A32)+(A32*(B32*10^-2)))*C32</f>
        <v>7920</v>
      </c>
    </row>
    <row r="34" spans="1:11" x14ac:dyDescent="0.25">
      <c r="A34" s="1" t="s">
        <v>7</v>
      </c>
      <c r="B34" s="1" t="s">
        <v>0</v>
      </c>
      <c r="C34" s="1" t="s">
        <v>1</v>
      </c>
      <c r="D34" s="1" t="s">
        <v>8</v>
      </c>
      <c r="E34" s="1"/>
      <c r="G34" s="15" t="s">
        <v>3</v>
      </c>
      <c r="H34" s="12">
        <f>((A36-(A36*B36*10^-2))*C36)+((A37-(A37*B37*10^-2))*C37)</f>
        <v>227.97719999999998</v>
      </c>
      <c r="I34" s="12">
        <f>(1.1*(I33*10^-6)*(H34*10^3))/60</f>
        <v>27.083691359999996</v>
      </c>
      <c r="J34" s="12">
        <f>(1.1*(J33*10^-6)*(H34*10^3))/60</f>
        <v>30.092990399999998</v>
      </c>
      <c r="K34" s="13">
        <f>(1.1*(K33*10^-6)*(H34*10^3))/60</f>
        <v>33.10228944</v>
      </c>
    </row>
    <row r="35" spans="1:11" x14ac:dyDescent="0.25">
      <c r="G35" s="2" t="s">
        <v>2</v>
      </c>
      <c r="H35" s="12">
        <f>D38</f>
        <v>228</v>
      </c>
      <c r="I35" s="12">
        <f>(1.1*(I33*10^-6)*(H35*10^3))/60</f>
        <v>27.086400000000001</v>
      </c>
      <c r="J35" s="12">
        <f>(1.1*(J33*10^-6)*(H35*10^3))/60</f>
        <v>30.096</v>
      </c>
      <c r="K35" s="13">
        <f>(1.1*(K33*10^-6)*(H35*10^3))/60</f>
        <v>33.105600000000003</v>
      </c>
    </row>
    <row r="36" spans="1:11" x14ac:dyDescent="0.25">
      <c r="A36">
        <v>132</v>
      </c>
      <c r="B36">
        <v>0.01</v>
      </c>
      <c r="C36">
        <v>1</v>
      </c>
      <c r="D36">
        <f>A36*C36</f>
        <v>132</v>
      </c>
      <c r="G36" s="2" t="s">
        <v>4</v>
      </c>
      <c r="H36" s="13">
        <f>((A36+(A36*B36*10^-2))*C36)+((A37+(A37*B37*10^-2))*C37)</f>
        <v>228.02280000000002</v>
      </c>
      <c r="I36" s="13">
        <f>(1.1*(I33*10^-6)*(H36*10^3))/60</f>
        <v>27.089108640000003</v>
      </c>
      <c r="J36" s="13">
        <f>(1.1*(J33*10^-6)*(H36*10^3))/60</f>
        <v>30.099009600000002</v>
      </c>
      <c r="K36" s="13">
        <f>(1.1*(K33*10^-6)*(H36*10^3))/60</f>
        <v>33.108910560000005</v>
      </c>
    </row>
    <row r="37" spans="1:11" x14ac:dyDescent="0.25">
      <c r="A37">
        <v>96</v>
      </c>
      <c r="B37">
        <v>0.01</v>
      </c>
      <c r="C37">
        <v>1</v>
      </c>
      <c r="D37" s="11">
        <f>A37*C37</f>
        <v>96</v>
      </c>
    </row>
    <row r="38" spans="1:11" x14ac:dyDescent="0.25">
      <c r="D38">
        <f>D36+D37</f>
        <v>228</v>
      </c>
      <c r="I38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Min. Values</vt:lpstr>
      <vt:lpstr>Given Values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</dc:creator>
  <cp:lastModifiedBy>Andrew</cp:lastModifiedBy>
  <dcterms:created xsi:type="dcterms:W3CDTF">2019-11-27T03:33:10Z</dcterms:created>
  <dcterms:modified xsi:type="dcterms:W3CDTF">2019-11-27T05:09:37Z</dcterms:modified>
</cp:coreProperties>
</file>