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2108/Dropbox/Work/Other projects/Paul_Carling/English_Lake_District_paper/"/>
    </mc:Choice>
  </mc:AlternateContent>
  <xr:revisionPtr revIDLastSave="0" documentId="8_{97D27464-F9FC-4244-A611-04BD9AB70852}" xr6:coauthVersionLast="47" xr6:coauthVersionMax="47" xr10:uidLastSave="{00000000-0000-0000-0000-000000000000}"/>
  <bookViews>
    <workbookView xWindow="2360" yWindow="1860" windowWidth="26440" windowHeight="14940" xr2:uid="{DF67F405-5120-F94A-A909-E36A0311C87B}"/>
  </bookViews>
  <sheets>
    <sheet name="Summary" sheetId="3" r:id="rId1"/>
    <sheet name="BeAl inventory" sheetId="2" r:id="rId2"/>
    <sheet name="AMS 10B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I2" i="2"/>
  <c r="I4" i="2" l="1"/>
  <c r="K2" i="2"/>
  <c r="I5" i="2"/>
  <c r="L5" i="2" s="1"/>
  <c r="L4" i="2"/>
  <c r="J5" i="2"/>
  <c r="K5" i="2" s="1"/>
  <c r="J4" i="2"/>
  <c r="K4" i="2" s="1"/>
  <c r="I3" i="2"/>
  <c r="L3" i="2" s="1"/>
  <c r="J3" i="2"/>
  <c r="Q5" i="1"/>
  <c r="Q4" i="1"/>
  <c r="P4" i="1"/>
  <c r="P5" i="1"/>
  <c r="K3" i="2" l="1"/>
</calcChain>
</file>

<file path=xl/sharedStrings.xml><?xml version="1.0" encoding="utf-8"?>
<sst xmlns="http://schemas.openxmlformats.org/spreadsheetml/2006/main" count="53" uniqueCount="37">
  <si>
    <t>All samples are normalised to ICN-01-5-4 (10Be/Be = 2.851E-12, 1sigma=1.1%, Nishiizumi et al., 2007)</t>
  </si>
  <si>
    <t>Name</t>
  </si>
  <si>
    <t>Column1</t>
  </si>
  <si>
    <t>Blank name</t>
  </si>
  <si>
    <t>Rn (Blank, 1E-12)</t>
  </si>
  <si>
    <t>SE</t>
  </si>
  <si>
    <t>BLK FLAG</t>
  </si>
  <si>
    <t>live time (min)</t>
  </si>
  <si>
    <t>Total charge (mC)</t>
  </si>
  <si>
    <t>10B sec-1 microA-1</t>
  </si>
  <si>
    <t>R10/9n (1E-12)</t>
  </si>
  <si>
    <t>SE2</t>
  </si>
  <si>
    <t>rel. err. (%)</t>
  </si>
  <si>
    <t>R10/9nb (1E-12)</t>
  </si>
  <si>
    <t>SE3</t>
  </si>
  <si>
    <t>rel. Err. (%)4</t>
  </si>
  <si>
    <t>Sample ID</t>
  </si>
  <si>
    <t>Type</t>
  </si>
  <si>
    <t>Batch ID</t>
  </si>
  <si>
    <t>Quartz (g)</t>
  </si>
  <si>
    <t>Be spike (ug)</t>
  </si>
  <si>
    <t>uncert</t>
  </si>
  <si>
    <t>10Be/9Be</t>
  </si>
  <si>
    <t>Uncertainty</t>
  </si>
  <si>
    <t>N10 (at/g)</t>
  </si>
  <si>
    <t>Unc (at/g)</t>
  </si>
  <si>
    <t>Notes</t>
  </si>
  <si>
    <t>Processing blank</t>
  </si>
  <si>
    <t>Sample</t>
  </si>
  <si>
    <t>CoQtz-N intercalibration sample</t>
  </si>
  <si>
    <r>
      <t>N10</t>
    </r>
    <r>
      <rPr>
        <b/>
        <vertAlign val="subscript"/>
        <sz val="12"/>
        <color theme="1"/>
        <rFont val="Calibri (Body)"/>
      </rPr>
      <t>blank</t>
    </r>
    <r>
      <rPr>
        <b/>
        <sz val="12"/>
        <color theme="1"/>
        <rFont val="Calibri"/>
        <family val="2"/>
        <scheme val="minor"/>
      </rPr>
      <t>/N10</t>
    </r>
    <r>
      <rPr>
        <b/>
        <vertAlign val="subscript"/>
        <sz val="12"/>
        <color theme="1"/>
        <rFont val="Calibri (Body)"/>
      </rPr>
      <t xml:space="preserve">sample </t>
    </r>
    <r>
      <rPr>
        <b/>
        <sz val="12"/>
        <color theme="1"/>
        <rFont val="Calibri (Body)"/>
      </rPr>
      <t>(%)</t>
    </r>
  </si>
  <si>
    <r>
      <t>N10</t>
    </r>
    <r>
      <rPr>
        <b/>
        <vertAlign val="subscript"/>
        <sz val="12"/>
        <color theme="1"/>
        <rFont val="Calibri (Body)"/>
      </rPr>
      <t>blank</t>
    </r>
    <r>
      <rPr>
        <b/>
        <sz val="12"/>
        <color theme="1"/>
        <rFont val="Calibri"/>
        <family val="2"/>
        <scheme val="minor"/>
      </rPr>
      <t>/N10</t>
    </r>
    <r>
      <rPr>
        <b/>
        <vertAlign val="subscript"/>
        <sz val="12"/>
        <color theme="1"/>
        <rFont val="Calibri (Body)"/>
      </rPr>
      <t>sample</t>
    </r>
    <r>
      <rPr>
        <b/>
        <sz val="12"/>
        <color theme="1"/>
        <rFont val="Calibri"/>
        <family val="2"/>
        <scheme val="minor"/>
      </rPr>
      <t xml:space="preserve"> (%)</t>
    </r>
  </si>
  <si>
    <t>Unc (%)</t>
  </si>
  <si>
    <t>J-HW</t>
  </si>
  <si>
    <t>AU2107</t>
  </si>
  <si>
    <t>J-RSF</t>
  </si>
  <si>
    <t>CO-23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</si>
</sst>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E+00"/>
    <numFmt numFmtId="167" formatCode="0.0%"/>
    <numFmt numFmtId="168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2"/>
      <color theme="1"/>
      <name val="Calibri (Body)"/>
    </font>
    <font>
      <b/>
      <sz val="12"/>
      <color theme="1"/>
      <name val="Calibri (Body)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2" borderId="0" xfId="0" applyFill="1"/>
    <xf numFmtId="2" fontId="0" fillId="2" borderId="0" xfId="0" applyNumberFormat="1" applyFill="1"/>
    <xf numFmtId="166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1" fillId="0" borderId="0" xfId="0" applyNumberFormat="1" applyFont="1"/>
    <xf numFmtId="0" fontId="1" fillId="0" borderId="0" xfId="0" applyFont="1"/>
    <xf numFmtId="167" fontId="0" fillId="0" borderId="0" xfId="0" applyNumberFormat="1"/>
    <xf numFmtId="9" fontId="0" fillId="2" borderId="0" xfId="1" applyFont="1" applyFill="1"/>
    <xf numFmtId="9" fontId="0" fillId="0" borderId="0" xfId="1" applyFont="1"/>
    <xf numFmtId="167" fontId="0" fillId="0" borderId="0" xfId="1" applyNumberFormat="1" applyFont="1"/>
    <xf numFmtId="0" fontId="0" fillId="3" borderId="0" xfId="0" applyFill="1"/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8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3" borderId="0" xfId="0" applyFont="1" applyFill="1"/>
  </cellXfs>
  <cellStyles count="2">
    <cellStyle name="Normal" xfId="0" builtinId="0"/>
    <cellStyle name="Per 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C5DF-5A25-6449-98BF-600D55350640}">
  <dimension ref="A1:F3"/>
  <sheetViews>
    <sheetView tabSelected="1" workbookViewId="0">
      <selection activeCell="B2" sqref="B2:C3"/>
    </sheetView>
  </sheetViews>
  <sheetFormatPr baseColWidth="10" defaultRowHeight="16" x14ac:dyDescent="0.2"/>
  <cols>
    <col min="1" max="1" width="12.33203125" bestFit="1" customWidth="1"/>
    <col min="5" max="5" width="8.6640625" customWidth="1"/>
    <col min="6" max="6" width="24.33203125" bestFit="1" customWidth="1"/>
  </cols>
  <sheetData>
    <row r="1" spans="1:6" ht="55" x14ac:dyDescent="0.2">
      <c r="A1" s="13" t="s">
        <v>16</v>
      </c>
      <c r="B1" s="3" t="s">
        <v>24</v>
      </c>
      <c r="C1" s="3" t="s">
        <v>25</v>
      </c>
      <c r="D1" s="3" t="s">
        <v>32</v>
      </c>
      <c r="E1" s="1" t="s">
        <v>31</v>
      </c>
      <c r="F1" s="3" t="s">
        <v>26</v>
      </c>
    </row>
    <row r="2" spans="1:6" x14ac:dyDescent="0.2">
      <c r="A2" t="s">
        <v>33</v>
      </c>
      <c r="B2" s="10">
        <v>57499.076945924207</v>
      </c>
      <c r="C2" s="10">
        <v>1974.6543196630348</v>
      </c>
      <c r="D2" s="16">
        <v>3.4342365556931036E-2</v>
      </c>
      <c r="E2" s="17">
        <v>1.2491033813530282E-2</v>
      </c>
    </row>
    <row r="3" spans="1:6" x14ac:dyDescent="0.2">
      <c r="A3" t="s">
        <v>35</v>
      </c>
      <c r="B3" s="10">
        <v>63968.650911092926</v>
      </c>
      <c r="C3" s="10">
        <v>2016.9085745048703</v>
      </c>
      <c r="D3" s="16">
        <v>3.1529640625188086E-2</v>
      </c>
      <c r="E3" s="17">
        <v>1.1056289030222172E-2</v>
      </c>
    </row>
  </sheetData>
  <sortState xmlns:xlrd2="http://schemas.microsoft.com/office/spreadsheetml/2017/richdata2" ref="A2:E3">
    <sortCondition ref="A2: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1189-AE12-4040-805A-9491C29846CD}">
  <dimension ref="A1:S5"/>
  <sheetViews>
    <sheetView workbookViewId="0">
      <selection activeCell="A3" sqref="A3:XFD4"/>
    </sheetView>
  </sheetViews>
  <sheetFormatPr baseColWidth="10" defaultRowHeight="16" x14ac:dyDescent="0.2"/>
  <cols>
    <col min="1" max="1" width="12.33203125" bestFit="1" customWidth="1"/>
    <col min="12" max="12" width="8.83203125" customWidth="1"/>
  </cols>
  <sheetData>
    <row r="1" spans="1:19" s="3" customFormat="1" ht="55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32</v>
      </c>
      <c r="L1" s="3" t="s">
        <v>30</v>
      </c>
      <c r="M1" s="3" t="s">
        <v>26</v>
      </c>
      <c r="N1" s="4"/>
      <c r="O1" s="4"/>
      <c r="P1" s="4"/>
      <c r="S1" s="5"/>
    </row>
    <row r="2" spans="1:19" s="6" customFormat="1" x14ac:dyDescent="0.2">
      <c r="A2" s="6" t="s">
        <v>34</v>
      </c>
      <c r="B2" s="6" t="s">
        <v>27</v>
      </c>
      <c r="C2" s="6" t="s">
        <v>34</v>
      </c>
      <c r="D2" s="6">
        <v>0</v>
      </c>
      <c r="E2" s="7">
        <v>240.98620200000062</v>
      </c>
      <c r="F2" s="7">
        <v>1.6437811784164011</v>
      </c>
      <c r="G2" s="8">
        <v>1.6047012759546735E-15</v>
      </c>
      <c r="H2" s="8">
        <v>6.2130458411885856E-16</v>
      </c>
      <c r="I2" s="11">
        <f>(G2*E2*10^-6*6.0221*10^23)/(9.0122)</f>
        <v>25840.654947251776</v>
      </c>
      <c r="J2" s="11">
        <f>SQRT((((E2*10^-6*6.0221E+23)/9.0122)*H2)^2+(((G2*6.0221E+23)/9.0122)*F2*10^-6)^2)</f>
        <v>10006.47841649184</v>
      </c>
      <c r="K2" s="15">
        <f>J2/I2</f>
        <v>0.38723780170889421</v>
      </c>
    </row>
    <row r="3" spans="1:19" x14ac:dyDescent="0.2">
      <c r="A3" t="s">
        <v>33</v>
      </c>
      <c r="B3" t="s">
        <v>28</v>
      </c>
      <c r="C3" t="s">
        <v>34</v>
      </c>
      <c r="D3">
        <v>35.9786</v>
      </c>
      <c r="E3" s="2">
        <v>241.02417799999918</v>
      </c>
      <c r="F3" s="2">
        <v>1.6440186136525288</v>
      </c>
      <c r="G3" s="9">
        <v>1.3005245855747201E-13</v>
      </c>
      <c r="H3" s="9">
        <v>4.2761928467371609E-15</v>
      </c>
      <c r="I3" s="12">
        <f>1/D3*((G3*E3*10^-6*6.0221E+23/9.0122)-$I$2)</f>
        <v>57499.076945924207</v>
      </c>
      <c r="J3" s="12">
        <f>SQRT(((E3*10^-6*6.0221E+23)/(D3*9.0122)*H3)^2+((-1/D3)*$J$2)^2+((G3*6.0221E+23)/(D3*9.0122)*F3*10^-6)^2)</f>
        <v>1974.6543196630348</v>
      </c>
      <c r="K3" s="16">
        <f>J3/I3</f>
        <v>3.4342365556931036E-2</v>
      </c>
      <c r="L3" s="14">
        <f>I$2/(I3*D3)</f>
        <v>1.2491033813530282E-2</v>
      </c>
    </row>
    <row r="4" spans="1:19" x14ac:dyDescent="0.2">
      <c r="A4" t="s">
        <v>35</v>
      </c>
      <c r="B4" t="s">
        <v>28</v>
      </c>
      <c r="C4" t="s">
        <v>34</v>
      </c>
      <c r="D4">
        <v>36.536499999999997</v>
      </c>
      <c r="E4" s="2">
        <v>241.5938180000004</v>
      </c>
      <c r="F4" s="2">
        <v>1.6475805157248031</v>
      </c>
      <c r="G4" s="9">
        <v>1.4637486565475949E-13</v>
      </c>
      <c r="H4" s="9">
        <v>4.410855068609307E-15</v>
      </c>
      <c r="I4" s="12">
        <f t="shared" ref="I4:I5" si="0">1/D4*((G4*E4*10^-6*6.0221E+23/9.0122)-$I$2)</f>
        <v>63968.650911092926</v>
      </c>
      <c r="J4" s="12">
        <f t="shared" ref="J4:J5" si="1">SQRT(((E4*10^-6*6.0221E+23)/(D4*9.0122)*H4)^2+((-1/D4)*$J$2)^2+((G4*6.0221E+23)/(D4*9.0122)*F4*10^-6)^2)</f>
        <v>2016.9085745048703</v>
      </c>
      <c r="K4" s="16">
        <f t="shared" ref="K4:K5" si="2">J4/I4</f>
        <v>3.1529640625188086E-2</v>
      </c>
      <c r="L4" s="14">
        <f t="shared" ref="L4:L5" si="3">I$2/(I4*D4)</f>
        <v>1.1056289030222172E-2</v>
      </c>
    </row>
    <row r="5" spans="1:19" x14ac:dyDescent="0.2">
      <c r="A5" t="s">
        <v>36</v>
      </c>
      <c r="B5" t="s">
        <v>29</v>
      </c>
      <c r="C5" t="s">
        <v>34</v>
      </c>
      <c r="D5">
        <v>5.0036999999999949</v>
      </c>
      <c r="E5" s="2">
        <v>220.61207800000039</v>
      </c>
      <c r="F5" s="2">
        <v>1.5168847324816765</v>
      </c>
      <c r="G5" s="9">
        <v>8.3620352534508611E-13</v>
      </c>
      <c r="H5" s="9">
        <v>1.4402322795309044E-14</v>
      </c>
      <c r="I5" s="12">
        <f t="shared" si="0"/>
        <v>2458418.4602270816</v>
      </c>
      <c r="J5" s="12">
        <f t="shared" si="1"/>
        <v>45731.379609613272</v>
      </c>
      <c r="K5" s="16">
        <f t="shared" si="2"/>
        <v>1.8601950949143586E-2</v>
      </c>
      <c r="L5" s="14">
        <f t="shared" si="3"/>
        <v>2.1006632857845419E-3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6542-382D-DD47-A5F9-7DC09E6C602B}">
  <dimension ref="A1:Q5"/>
  <sheetViews>
    <sheetView topLeftCell="A3" workbookViewId="0">
      <selection activeCell="F20" sqref="F20"/>
    </sheetView>
  </sheetViews>
  <sheetFormatPr baseColWidth="10" defaultRowHeight="16" x14ac:dyDescent="0.2"/>
  <cols>
    <col min="1" max="1" width="12.6640625" customWidth="1"/>
    <col min="16" max="16" width="12.1640625" bestFit="1" customWidth="1"/>
  </cols>
  <sheetData>
    <row r="1" spans="1:17" x14ac:dyDescent="0.2">
      <c r="A1" t="s">
        <v>0</v>
      </c>
    </row>
    <row r="3" spans="1:17" s="1" customFormat="1" ht="5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7" x14ac:dyDescent="0.2">
      <c r="A4" s="27" t="s">
        <v>33</v>
      </c>
      <c r="B4" s="18" t="b">
        <v>1</v>
      </c>
      <c r="C4" s="18" t="s">
        <v>34</v>
      </c>
      <c r="D4" s="19">
        <v>1.6000000000000001E-3</v>
      </c>
      <c r="E4" s="19">
        <v>5.9999999999999995E-4</v>
      </c>
      <c r="F4" s="20">
        <v>0</v>
      </c>
      <c r="G4" s="21">
        <v>1.1007368333333334</v>
      </c>
      <c r="H4" s="21">
        <v>6.1797387035276996</v>
      </c>
      <c r="I4" s="21">
        <v>6.0065646430666471</v>
      </c>
      <c r="J4" s="22">
        <v>0.13005245855747202</v>
      </c>
      <c r="K4" s="22">
        <v>4.2761928467371611E-3</v>
      </c>
      <c r="L4" s="21">
        <v>3.2880522937960843</v>
      </c>
      <c r="M4" s="22">
        <v>0.12845245855747203</v>
      </c>
      <c r="N4" s="22">
        <v>4.3180812014697069E-3</v>
      </c>
      <c r="O4" s="21">
        <v>3.3616181815139932</v>
      </c>
      <c r="P4" s="9">
        <f t="shared" ref="P4:Q5" si="0">J4*0.000000000001</f>
        <v>1.3005245855747201E-13</v>
      </c>
      <c r="Q4" s="9">
        <f t="shared" si="0"/>
        <v>4.2761928467371609E-15</v>
      </c>
    </row>
    <row r="5" spans="1:17" x14ac:dyDescent="0.2">
      <c r="A5" s="13" t="s">
        <v>35</v>
      </c>
      <c r="B5" t="b">
        <v>1</v>
      </c>
      <c r="C5" t="s">
        <v>34</v>
      </c>
      <c r="D5" s="23">
        <v>1.6000000000000001E-3</v>
      </c>
      <c r="E5" s="23">
        <v>5.9999999999999995E-4</v>
      </c>
      <c r="F5" s="24">
        <v>0</v>
      </c>
      <c r="G5" s="25">
        <v>1.2230883333333331</v>
      </c>
      <c r="H5" s="25">
        <v>6.6553089503529996</v>
      </c>
      <c r="I5" s="25">
        <v>4.5889680295578303</v>
      </c>
      <c r="J5" s="26">
        <v>0.14637486565475949</v>
      </c>
      <c r="K5" s="26">
        <v>4.4108550686093075E-3</v>
      </c>
      <c r="L5" s="25">
        <v>3.0133964932290853</v>
      </c>
      <c r="M5" s="26">
        <v>0.1447748656547595</v>
      </c>
      <c r="N5" s="26">
        <v>4.4514764333057431E-3</v>
      </c>
      <c r="O5" s="25">
        <v>3.0747577717813614</v>
      </c>
      <c r="P5" s="9">
        <f t="shared" si="0"/>
        <v>1.4637486565475949E-13</v>
      </c>
      <c r="Q5" s="9">
        <f t="shared" si="0"/>
        <v>4.410855068609307E-15</v>
      </c>
    </row>
  </sheetData>
  <conditionalFormatting sqref="A4:A5">
    <cfRule type="duplicateValues" dxfId="2" priority="22"/>
  </conditionalFormatting>
  <conditionalFormatting sqref="A4:A5">
    <cfRule type="duplicateValues" dxfId="1" priority="23"/>
    <cfRule type="duplicateValues" dxfId="0" priority="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BeAl inventory</vt:lpstr>
      <vt:lpstr>AMS 10Be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2022-03-31T18:01:46Z</dcterms:created>
  <dcterms:modified xsi:type="dcterms:W3CDTF">2022-09-21T07:40:14Z</dcterms:modified>
</cp:coreProperties>
</file>