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0978011\Documents\r-projects\implementation-costing-instrument\assets\"/>
    </mc:Choice>
  </mc:AlternateContent>
  <xr:revisionPtr revIDLastSave="0" documentId="13_ncr:1_{FCDEFC39-1836-4D91-B0EC-7FB68DF4FBC3}" xr6:coauthVersionLast="47" xr6:coauthVersionMax="47" xr10:uidLastSave="{00000000-0000-0000-0000-000000000000}"/>
  <bookViews>
    <workbookView xWindow="-120" yWindow="-120" windowWidth="29040" windowHeight="15840" xr2:uid="{3ECB8846-40C6-43A7-A1C9-028CED48C876}"/>
  </bookViews>
  <sheets>
    <sheet name="Planning template" sheetId="8" r:id="rId1"/>
    <sheet name="Labour resources" sheetId="12" r:id="rId2"/>
    <sheet name="Non-Labour resources" sheetId="2" r:id="rId3"/>
    <sheet name="Summary table- by strategy" sheetId="3" r:id="rId4"/>
    <sheet name="Sheet2" sheetId="10" state="hidden" r:id="rId5"/>
    <sheet name="Summary table- by activity" sheetId="11" r:id="rId6"/>
    <sheet name="Summary table- by role" sheetId="5" r:id="rId7"/>
  </sheet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2" l="1"/>
  <c r="K3" i="12" s="1"/>
  <c r="J4" i="12"/>
  <c r="K4" i="12" s="1"/>
  <c r="J5" i="12"/>
  <c r="K5" i="12" s="1"/>
  <c r="J6" i="12"/>
  <c r="K6" i="12"/>
  <c r="J7" i="12"/>
  <c r="K7" i="12"/>
  <c r="J8" i="12"/>
  <c r="K8" i="12"/>
  <c r="J9" i="12"/>
  <c r="K9" i="12"/>
  <c r="J10" i="12"/>
  <c r="K10" i="12"/>
  <c r="J11" i="12"/>
  <c r="K11" i="12"/>
  <c r="J12" i="12"/>
  <c r="K12" i="12"/>
  <c r="J13" i="12"/>
  <c r="K13" i="12"/>
  <c r="J14" i="12"/>
  <c r="K14" i="12"/>
  <c r="J15" i="12"/>
  <c r="K15" i="12"/>
  <c r="J16" i="12"/>
  <c r="K16" i="12"/>
  <c r="J17" i="12"/>
  <c r="K17" i="12"/>
  <c r="J18" i="12"/>
  <c r="K18" i="12"/>
  <c r="J19" i="12"/>
  <c r="K19" i="12"/>
  <c r="J20" i="12"/>
  <c r="K20" i="12"/>
  <c r="J21" i="12"/>
  <c r="K21" i="12"/>
  <c r="J22" i="12"/>
  <c r="K22" i="12"/>
  <c r="J23" i="12"/>
  <c r="K23" i="12"/>
  <c r="J24" i="12"/>
  <c r="K24" i="12"/>
  <c r="J25" i="12"/>
  <c r="K25" i="12"/>
  <c r="J26" i="12"/>
  <c r="K26" i="12"/>
  <c r="J27" i="12"/>
  <c r="K27" i="12"/>
  <c r="J28" i="12"/>
  <c r="K28" i="12"/>
  <c r="J29" i="12"/>
  <c r="K29" i="12"/>
  <c r="J30" i="12"/>
  <c r="K30" i="12"/>
  <c r="J31" i="12"/>
  <c r="K31" i="12"/>
  <c r="J32" i="12"/>
  <c r="K32" i="12"/>
  <c r="J33" i="12"/>
  <c r="K33" i="12"/>
  <c r="J34" i="12"/>
  <c r="K34" i="12"/>
  <c r="J35" i="12"/>
  <c r="K35" i="12"/>
  <c r="J36" i="12"/>
  <c r="K36" i="12"/>
  <c r="J37" i="12"/>
  <c r="K37" i="12"/>
  <c r="J38" i="12"/>
  <c r="K38" i="12"/>
  <c r="J39" i="12"/>
  <c r="K39" i="12"/>
  <c r="C4" i="5"/>
  <c r="C5" i="5"/>
  <c r="C6" i="5"/>
  <c r="C7" i="5"/>
  <c r="C8" i="5"/>
  <c r="C9" i="5"/>
  <c r="C3" i="5"/>
  <c r="D17" i="11"/>
  <c r="D16" i="11"/>
  <c r="D15" i="11"/>
  <c r="D14" i="11"/>
  <c r="D12" i="11"/>
  <c r="D11" i="11"/>
  <c r="D10" i="11"/>
  <c r="D8" i="11"/>
  <c r="D7" i="11"/>
  <c r="D5" i="11"/>
  <c r="D4" i="11"/>
  <c r="D3" i="11"/>
  <c r="D25" i="3"/>
  <c r="D24" i="3"/>
  <c r="D23" i="3"/>
  <c r="D22" i="3"/>
  <c r="D21" i="3"/>
  <c r="D19" i="3"/>
  <c r="D18" i="3"/>
  <c r="D17" i="3"/>
  <c r="D16" i="3"/>
  <c r="D15" i="3"/>
  <c r="D10" i="3"/>
  <c r="D13" i="3"/>
  <c r="D12" i="3"/>
  <c r="D11" i="3"/>
  <c r="D9" i="3"/>
  <c r="D7" i="3"/>
  <c r="D6" i="3"/>
  <c r="D5" i="3"/>
  <c r="D4" i="3"/>
  <c r="D3" i="3"/>
  <c r="E4" i="3" l="1"/>
  <c r="E23" i="3"/>
  <c r="E22" i="3"/>
  <c r="E12" i="3"/>
  <c r="E3" i="3"/>
  <c r="E25" i="3"/>
  <c r="E10" i="3"/>
  <c r="E17" i="11"/>
  <c r="D9" i="5"/>
  <c r="D8" i="5"/>
  <c r="E5" i="3"/>
  <c r="E13" i="3"/>
  <c r="F18" i="11"/>
  <c r="F13" i="11"/>
  <c r="F9" i="11"/>
  <c r="F6" i="11"/>
  <c r="E11" i="3" l="1"/>
  <c r="E16" i="3"/>
  <c r="E5" i="11"/>
  <c r="E9" i="3"/>
  <c r="E6" i="3"/>
  <c r="E4" i="11"/>
  <c r="E12" i="11"/>
  <c r="D7" i="5"/>
  <c r="E16" i="11"/>
  <c r="E14" i="11"/>
  <c r="E10" i="11"/>
  <c r="E7" i="11"/>
  <c r="E15" i="3"/>
  <c r="E24" i="3"/>
  <c r="E7" i="3"/>
  <c r="E17" i="3"/>
  <c r="D4" i="5"/>
  <c r="D3" i="5"/>
  <c r="E15" i="11"/>
  <c r="E18" i="3"/>
  <c r="D5" i="5"/>
  <c r="E19" i="3"/>
  <c r="D6" i="5"/>
  <c r="E21" i="3"/>
  <c r="E8" i="11"/>
  <c r="F19" i="11"/>
  <c r="F26" i="3"/>
  <c r="F20" i="3"/>
  <c r="F14" i="3"/>
  <c r="E11" i="11" l="1"/>
  <c r="E13" i="11" s="1"/>
  <c r="G13" i="11" s="1"/>
  <c r="E3" i="11"/>
  <c r="E6" i="11" s="1"/>
  <c r="G6" i="11" s="1"/>
  <c r="E9" i="11"/>
  <c r="G9" i="11" s="1"/>
  <c r="E26" i="3"/>
  <c r="E18" i="11"/>
  <c r="G18" i="11" s="1"/>
  <c r="E14" i="3" l="1"/>
  <c r="G14" i="3" s="1"/>
  <c r="G26" i="3"/>
  <c r="E20" i="3"/>
  <c r="G20" i="3" s="1"/>
  <c r="E19" i="11"/>
  <c r="G19" i="11" s="1"/>
  <c r="F8" i="3" l="1"/>
  <c r="F27" i="3" s="1"/>
  <c r="J3" i="2"/>
  <c r="D10" i="5" l="1"/>
  <c r="C10" i="5"/>
  <c r="E8" i="3" l="1"/>
  <c r="G8" i="3" s="1"/>
  <c r="E27" i="3" l="1"/>
  <c r="G27" i="3" s="1"/>
</calcChain>
</file>

<file path=xl/sharedStrings.xml><?xml version="1.0" encoding="utf-8"?>
<sst xmlns="http://schemas.openxmlformats.org/spreadsheetml/2006/main" count="62" uniqueCount="49">
  <si>
    <t xml:space="preserve">Strategy </t>
  </si>
  <si>
    <t>Activities</t>
  </si>
  <si>
    <t>Resources</t>
  </si>
  <si>
    <t>Audit and feedback</t>
  </si>
  <si>
    <t>Involve existing governing structures</t>
  </si>
  <si>
    <t>Train-the-trainer</t>
  </si>
  <si>
    <t>Identify and prepare champions</t>
  </si>
  <si>
    <t>Activity</t>
  </si>
  <si>
    <t>Purpose</t>
  </si>
  <si>
    <t>Strategy</t>
  </si>
  <si>
    <t>Role</t>
  </si>
  <si>
    <t>Hourly wage rate</t>
  </si>
  <si>
    <t>Number of personnel involved</t>
  </si>
  <si>
    <t>Notes</t>
  </si>
  <si>
    <t>Non-labour resource</t>
  </si>
  <si>
    <t>Monetary or opportunity cost?</t>
  </si>
  <si>
    <t>Unit description</t>
  </si>
  <si>
    <t>Amount of resource</t>
  </si>
  <si>
    <r>
      <t>Cost</t>
    </r>
    <r>
      <rPr>
        <sz val="14"/>
        <color rgb="FFFFFFFF"/>
        <rFont val="Calibri"/>
        <family val="2"/>
        <scheme val="minor"/>
      </rPr>
      <t xml:space="preserve"> </t>
    </r>
    <r>
      <rPr>
        <b/>
        <sz val="14"/>
        <color rgb="FFFFFFFF"/>
        <rFont val="Calibri"/>
        <family val="2"/>
        <scheme val="minor"/>
      </rPr>
      <t>per unit of resource ($)</t>
    </r>
  </si>
  <si>
    <t>Cost source</t>
  </si>
  <si>
    <t>Cost year</t>
  </si>
  <si>
    <t>Total ($)</t>
  </si>
  <si>
    <t>Labour subtotal</t>
  </si>
  <si>
    <t>Non-labour subtotal</t>
  </si>
  <si>
    <t>Strategy subtotal</t>
  </si>
  <si>
    <t>Totals</t>
  </si>
  <si>
    <t>Time spent per person (mins)</t>
  </si>
  <si>
    <t>Total person minutes</t>
  </si>
  <si>
    <t>Meet with stakeholders to identify outcomes</t>
  </si>
  <si>
    <t>Retrieve and analyse data on outcomes</t>
  </si>
  <si>
    <t>Present data to stakeholders</t>
  </si>
  <si>
    <t>Meet with executives</t>
  </si>
  <si>
    <t>Meet with clinical team/s</t>
  </si>
  <si>
    <t>Engage with stakeholders to identify potential champions</t>
  </si>
  <si>
    <t>Ongoing support for champions</t>
  </si>
  <si>
    <t>Engage (meetings or emails) with possible champions</t>
  </si>
  <si>
    <t>Train the champions to be trainers</t>
  </si>
  <si>
    <t xml:space="preserve">Create opportunities for the trainers to train others </t>
  </si>
  <si>
    <t>Monitor training progress</t>
  </si>
  <si>
    <t>Adapt training with stakeholders</t>
  </si>
  <si>
    <t>Index</t>
  </si>
  <si>
    <t xml:space="preserve"> subtotals</t>
  </si>
  <si>
    <t xml:space="preserve"> Total</t>
  </si>
  <si>
    <t>Total time spent (mins)</t>
  </si>
  <si>
    <t>Row Labels</t>
  </si>
  <si>
    <t>Grand Total</t>
  </si>
  <si>
    <t>Sum of Total person minutes</t>
  </si>
  <si>
    <t>Labour ($)</t>
  </si>
  <si>
    <t xml:space="preserve">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</si>
</sst>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A5A5A5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4" borderId="10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4" borderId="11" xfId="0" applyFont="1" applyFill="1" applyBorder="1" applyAlignment="1">
      <alignment horizontal="left" vertical="top" wrapText="1"/>
    </xf>
    <xf numFmtId="0" fontId="7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44" fontId="1" fillId="2" borderId="8" xfId="1" applyFont="1" applyFill="1" applyBorder="1"/>
    <xf numFmtId="44" fontId="0" fillId="2" borderId="9" xfId="0" applyNumberFormat="1" applyFill="1" applyBorder="1"/>
    <xf numFmtId="44" fontId="1" fillId="0" borderId="0" xfId="1" applyFont="1" applyBorder="1"/>
    <xf numFmtId="44" fontId="0" fillId="2" borderId="2" xfId="0" applyNumberFormat="1" applyFill="1" applyBorder="1"/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2" borderId="0" xfId="0" applyFill="1"/>
    <xf numFmtId="44" fontId="0" fillId="0" borderId="0" xfId="0" applyNumberFormat="1"/>
    <xf numFmtId="0" fontId="10" fillId="0" borderId="14" xfId="0" applyFont="1" applyBorder="1" applyAlignment="1">
      <alignment horizontal="center" vertical="center" wrapText="1"/>
    </xf>
    <xf numFmtId="0" fontId="0" fillId="2" borderId="14" xfId="0" applyFill="1" applyBorder="1"/>
    <xf numFmtId="44" fontId="0" fillId="2" borderId="16" xfId="0" applyNumberFormat="1" applyFill="1" applyBorder="1"/>
    <xf numFmtId="0" fontId="9" fillId="0" borderId="6" xfId="0" applyFont="1" applyBorder="1" applyAlignment="1">
      <alignment horizontal="right" vertical="center" wrapText="1"/>
    </xf>
    <xf numFmtId="44" fontId="8" fillId="0" borderId="4" xfId="1" applyFont="1" applyBorder="1"/>
    <xf numFmtId="44" fontId="8" fillId="0" borderId="1" xfId="0" applyNumberFormat="1" applyFont="1" applyBorder="1"/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6" borderId="12" xfId="0" applyFont="1" applyFill="1" applyBorder="1" applyAlignment="1">
      <alignment horizontal="left" vertical="center" wrapText="1"/>
    </xf>
    <xf numFmtId="0" fontId="7" fillId="6" borderId="13" xfId="0" applyFont="1" applyFill="1" applyBorder="1" applyAlignment="1">
      <alignment horizontal="left" vertical="top" wrapText="1"/>
    </xf>
    <xf numFmtId="0" fontId="7" fillId="6" borderId="10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left" vertical="top" wrapText="1"/>
    </xf>
    <xf numFmtId="0" fontId="10" fillId="6" borderId="11" xfId="0" applyFont="1" applyFill="1" applyBorder="1" applyAlignment="1">
      <alignment horizontal="left" vertical="top" wrapText="1"/>
    </xf>
    <xf numFmtId="44" fontId="0" fillId="0" borderId="0" xfId="1" applyFont="1"/>
    <xf numFmtId="2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 wrapText="1"/>
    </xf>
    <xf numFmtId="0" fontId="9" fillId="7" borderId="6" xfId="0" applyFont="1" applyFill="1" applyBorder="1" applyAlignment="1">
      <alignment horizontal="right" vertical="center" wrapText="1"/>
    </xf>
    <xf numFmtId="0" fontId="10" fillId="7" borderId="4" xfId="0" applyFont="1" applyFill="1" applyBorder="1" applyAlignment="1">
      <alignment horizontal="center" vertical="center" wrapText="1"/>
    </xf>
    <xf numFmtId="44" fontId="8" fillId="7" borderId="4" xfId="1" applyFont="1" applyFill="1" applyBorder="1"/>
    <xf numFmtId="44" fontId="8" fillId="7" borderId="1" xfId="0" applyNumberFormat="1" applyFont="1" applyFill="1" applyBorder="1"/>
    <xf numFmtId="0" fontId="6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7" borderId="4" xfId="0" applyFont="1" applyFill="1" applyBorder="1" applyAlignment="1">
      <alignment horizontal="left" vertical="center"/>
    </xf>
    <xf numFmtId="0" fontId="9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 wrapText="1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0" fillId="0" borderId="0" xfId="0" applyFont="1" applyAlignment="1">
      <alignment horizontal="left" vertical="center"/>
    </xf>
    <xf numFmtId="0" fontId="0" fillId="2" borderId="0" xfId="1" applyNumberFormat="1" applyFont="1" applyFill="1" applyBorder="1"/>
    <xf numFmtId="0" fontId="6" fillId="0" borderId="0" xfId="0" applyFont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7" borderId="4" xfId="0" applyFont="1" applyFill="1" applyBorder="1" applyAlignment="1">
      <alignment horizontal="left" vertical="center" wrapText="1"/>
    </xf>
    <xf numFmtId="44" fontId="10" fillId="0" borderId="0" xfId="1" applyFont="1" applyBorder="1" applyAlignment="1">
      <alignment horizontal="center" vertical="center" wrapText="1"/>
    </xf>
    <xf numFmtId="44" fontId="10" fillId="0" borderId="0" xfId="1" applyFont="1" applyFill="1" applyBorder="1" applyAlignment="1">
      <alignment horizontal="center" vertical="center" wrapText="1"/>
    </xf>
    <xf numFmtId="44" fontId="10" fillId="0" borderId="0" xfId="1" applyFont="1" applyFill="1" applyAlignment="1">
      <alignment horizontal="center" vertical="center" wrapText="1"/>
    </xf>
    <xf numFmtId="0" fontId="10" fillId="8" borderId="8" xfId="0" applyFont="1" applyFill="1" applyBorder="1" applyAlignment="1">
      <alignment horizontal="left" vertical="center" wrapText="1"/>
    </xf>
    <xf numFmtId="0" fontId="10" fillId="8" borderId="8" xfId="0" applyFont="1" applyFill="1" applyBorder="1" applyAlignment="1">
      <alignment horizontal="center" vertical="center" wrapText="1"/>
    </xf>
    <xf numFmtId="44" fontId="1" fillId="8" borderId="8" xfId="1" applyFont="1" applyFill="1" applyBorder="1"/>
    <xf numFmtId="0" fontId="9" fillId="8" borderId="5" xfId="0" applyFont="1" applyFill="1" applyBorder="1" applyAlignment="1">
      <alignment horizontal="left" vertical="center" wrapText="1"/>
    </xf>
    <xf numFmtId="0" fontId="10" fillId="8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center" vertical="center" wrapText="1"/>
    </xf>
    <xf numFmtId="44" fontId="1" fillId="8" borderId="0" xfId="1" applyFont="1" applyFill="1" applyBorder="1"/>
    <xf numFmtId="0" fontId="9" fillId="8" borderId="15" xfId="0" applyFont="1" applyFill="1" applyBorder="1" applyAlignment="1">
      <alignment horizontal="left" vertical="center" wrapText="1"/>
    </xf>
    <xf numFmtId="0" fontId="10" fillId="8" borderId="14" xfId="0" applyFont="1" applyFill="1" applyBorder="1" applyAlignment="1">
      <alignment horizontal="left" vertical="center" wrapText="1"/>
    </xf>
    <xf numFmtId="0" fontId="10" fillId="8" borderId="14" xfId="0" applyFont="1" applyFill="1" applyBorder="1" applyAlignment="1">
      <alignment horizontal="center" vertical="center" wrapText="1"/>
    </xf>
    <xf numFmtId="44" fontId="1" fillId="8" borderId="14" xfId="1" applyFont="1" applyFill="1" applyBorder="1"/>
    <xf numFmtId="44" fontId="0" fillId="8" borderId="0" xfId="1" applyFont="1" applyFill="1" applyBorder="1"/>
    <xf numFmtId="0" fontId="9" fillId="9" borderId="6" xfId="0" applyFont="1" applyFill="1" applyBorder="1" applyAlignment="1">
      <alignment horizontal="right" vertical="center" wrapText="1"/>
    </xf>
    <xf numFmtId="0" fontId="9" fillId="9" borderId="4" xfId="0" applyFont="1" applyFill="1" applyBorder="1" applyAlignment="1">
      <alignment horizontal="left" vertical="center" wrapText="1"/>
    </xf>
    <xf numFmtId="0" fontId="10" fillId="9" borderId="4" xfId="0" applyFont="1" applyFill="1" applyBorder="1" applyAlignment="1">
      <alignment horizontal="center" vertical="center" wrapText="1"/>
    </xf>
    <xf numFmtId="44" fontId="8" fillId="9" borderId="4" xfId="1" applyFont="1" applyFill="1" applyBorder="1"/>
    <xf numFmtId="44" fontId="8" fillId="9" borderId="1" xfId="0" applyNumberFormat="1" applyFont="1" applyFill="1" applyBorder="1"/>
    <xf numFmtId="0" fontId="0" fillId="9" borderId="0" xfId="0" applyFill="1"/>
    <xf numFmtId="0" fontId="10" fillId="8" borderId="8" xfId="0" applyFont="1" applyFill="1" applyBorder="1" applyAlignment="1">
      <alignment horizontal="left" vertical="center"/>
    </xf>
    <xf numFmtId="0" fontId="10" fillId="8" borderId="0" xfId="0" applyFont="1" applyFill="1" applyAlignment="1">
      <alignment horizontal="left" vertical="center"/>
    </xf>
    <xf numFmtId="0" fontId="10" fillId="8" borderId="14" xfId="0" applyFont="1" applyFill="1" applyBorder="1" applyAlignment="1">
      <alignment horizontal="left" vertical="center"/>
    </xf>
    <xf numFmtId="0" fontId="9" fillId="9" borderId="4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9" fillId="8" borderId="7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3" fontId="10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wrapText="1"/>
    </xf>
    <xf numFmtId="0" fontId="0" fillId="9" borderId="0" xfId="0" applyFill="1" applyAlignment="1">
      <alignment horizontal="left" wrapText="1"/>
    </xf>
    <xf numFmtId="0" fontId="0" fillId="9" borderId="0" xfId="0" applyFill="1" applyAlignment="1">
      <alignment horizontal="left"/>
    </xf>
    <xf numFmtId="0" fontId="11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0" fontId="10" fillId="9" borderId="0" xfId="0" applyFont="1" applyFill="1" applyAlignment="1">
      <alignment horizontal="left" vertical="center" wrapText="1"/>
    </xf>
    <xf numFmtId="0" fontId="10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8" fillId="9" borderId="0" xfId="0" applyFont="1" applyFill="1" applyAlignment="1">
      <alignment horizontal="left" wrapText="1"/>
    </xf>
    <xf numFmtId="44" fontId="0" fillId="9" borderId="0" xfId="0" applyNumberFormat="1" applyFill="1"/>
    <xf numFmtId="44" fontId="1" fillId="8" borderId="8" xfId="1" applyFont="1" applyFill="1" applyBorder="1" applyAlignment="1">
      <alignment vertical="center"/>
    </xf>
    <xf numFmtId="44" fontId="1" fillId="8" borderId="0" xfId="1" applyFont="1" applyFill="1" applyBorder="1" applyAlignment="1">
      <alignment vertical="center"/>
    </xf>
    <xf numFmtId="44" fontId="0" fillId="8" borderId="14" xfId="1" applyFont="1" applyFill="1" applyBorder="1" applyAlignment="1">
      <alignment vertical="center"/>
    </xf>
    <xf numFmtId="44" fontId="8" fillId="9" borderId="4" xfId="1" applyFont="1" applyFill="1" applyBorder="1" applyAlignment="1">
      <alignment vertical="center"/>
    </xf>
    <xf numFmtId="44" fontId="1" fillId="8" borderId="14" xfId="1" applyFont="1" applyFill="1" applyBorder="1" applyAlignment="1">
      <alignment vertical="center"/>
    </xf>
    <xf numFmtId="44" fontId="0" fillId="8" borderId="0" xfId="1" applyFont="1" applyFill="1" applyBorder="1" applyAlignment="1">
      <alignment vertical="center"/>
    </xf>
    <xf numFmtId="44" fontId="1" fillId="0" borderId="14" xfId="1" applyFont="1" applyBorder="1" applyAlignment="1">
      <alignment vertical="center"/>
    </xf>
    <xf numFmtId="44" fontId="5" fillId="0" borderId="0" xfId="1" applyFont="1" applyFill="1" applyBorder="1" applyAlignment="1">
      <alignment horizontal="center" vertical="center" wrapText="1"/>
    </xf>
    <xf numFmtId="44" fontId="0" fillId="9" borderId="0" xfId="1" applyFont="1" applyFill="1"/>
    <xf numFmtId="2" fontId="10" fillId="9" borderId="0" xfId="0" applyNumberFormat="1" applyFont="1" applyFill="1" applyAlignment="1">
      <alignment horizontal="center" vertical="center" wrapText="1"/>
    </xf>
    <xf numFmtId="44" fontId="10" fillId="9" borderId="0" xfId="1" applyFont="1" applyFill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47">
    <dxf>
      <numFmt numFmtId="34" formatCode="_-&quot;$&quot;* #,##0.00_-;\-&quot;$&quot;* #,##0.00_-;_-&quot;$&quot;* &quot;-&quot;??_-;_-@_-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</font>
      <numFmt numFmtId="34" formatCode="_-&quot;$&quot;* #,##0.00_-;\-&quot;$&quot;* #,##0.00_-;_-&quot;$&quot;* &quot;-&quot;??_-;_-@_-"/>
    </dxf>
    <dxf>
      <font>
        <b val="0"/>
        <i val="0"/>
      </font>
      <numFmt numFmtId="0" formatCode="General"/>
    </dxf>
    <dxf>
      <font>
        <b val="0"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</font>
      <numFmt numFmtId="34" formatCode="_-&quot;$&quot;* #,##0.00_-;\-&quot;$&quot;* #,##0.00_-;_-&quot;$&quot;* &quot;-&quot;??_-;_-@_-"/>
    </dxf>
    <dxf>
      <font>
        <b val="0"/>
        <i val="0"/>
      </font>
      <numFmt numFmtId="0" formatCode="General"/>
    </dxf>
    <dxf>
      <font>
        <b val="0"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</font>
      <alignment horizontal="left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i val="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ina Donovan" refreshedDate="45308.625531597223" createdVersion="8" refreshedVersion="8" minRefreshableVersion="3" recordCount="37" xr:uid="{63996932-C7E5-416F-946F-32FA069D5E33}">
  <cacheSource type="worksheet">
    <worksheetSource name="Table13"/>
  </cacheSource>
  <cacheFields count="10">
    <cacheField name="Index" numFmtId="0">
      <sharedItems containsSemiMixedTypes="0" containsString="0" containsNumber="1" containsInteger="1" minValue="1" maxValue="17"/>
    </cacheField>
    <cacheField name="Activity" numFmtId="0">
      <sharedItems count="12">
        <s v="Meet with executives"/>
        <s v="Meet with clinical team/s"/>
        <s v="Meet with stakeholders to identify outcomes"/>
        <s v="Engage with stakeholders to identify potential champions"/>
        <s v="Engage (meetings or emails) with possible champions"/>
        <s v="Adapt training with stakeholders"/>
        <s v="Train the champions to be trainers"/>
        <s v="Create opportunities for the trainers to train others "/>
        <s v="Ongoing support for champions"/>
        <s v="Monitor training progress"/>
        <s v="Retrieve and analyse data on outcomes"/>
        <s v="Present data to stakeholders"/>
      </sharedItems>
    </cacheField>
    <cacheField name="Purpose" numFmtId="0">
      <sharedItems/>
    </cacheField>
    <cacheField name="Strategy" numFmtId="0">
      <sharedItems count="4">
        <s v="Involve existing governing structures"/>
        <s v="Audit and feedback"/>
        <s v="Identify and prepare champions"/>
        <s v="Train-the-trainer"/>
      </sharedItems>
    </cacheField>
    <cacheField name="Role" numFmtId="0">
      <sharedItems/>
    </cacheField>
    <cacheField name="Hourly wage rate" numFmtId="2">
      <sharedItems containsSemiMixedTypes="0" containsString="0" containsNumber="1" minValue="56.872999999999998" maxValue="150.4776"/>
    </cacheField>
    <cacheField name="Number of personnel involved" numFmtId="0">
      <sharedItems containsSemiMixedTypes="0" containsString="0" containsNumber="1" containsInteger="1" minValue="1" maxValue="1"/>
    </cacheField>
    <cacheField name="Time spent per person (mins)" numFmtId="0">
      <sharedItems containsSemiMixedTypes="0" containsString="0" containsNumber="1" containsInteger="1" minValue="10" maxValue="60" count="4">
        <n v="30"/>
        <n v="60"/>
        <n v="10"/>
        <n v="15"/>
      </sharedItems>
    </cacheField>
    <cacheField name="Total person minutes" numFmtId="0">
      <sharedItems containsSemiMixedTypes="0" containsString="0" containsNumber="1" containsInteger="1" minValue="10" maxValue="60"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n v="1"/>
    <x v="0"/>
    <s v="present intervention aims and outcomes"/>
    <x v="0"/>
    <s v="Project officer"/>
    <n v="85.21"/>
    <n v="1"/>
    <x v="0"/>
    <n v="30"/>
    <m/>
  </r>
  <r>
    <n v="1"/>
    <x v="0"/>
    <s v="present intervention aims and outcomes"/>
    <x v="0"/>
    <s v="Executive A"/>
    <n v="134.07650000000001"/>
    <n v="1"/>
    <x v="0"/>
    <n v="30"/>
    <m/>
  </r>
  <r>
    <n v="1"/>
    <x v="0"/>
    <s v="present intervention aims and outcomes"/>
    <x v="0"/>
    <s v="Executive B"/>
    <n v="150.4776"/>
    <n v="1"/>
    <x v="0"/>
    <n v="30"/>
    <m/>
  </r>
  <r>
    <n v="2"/>
    <x v="1"/>
    <s v="present intervention aims and outcomes"/>
    <x v="0"/>
    <s v="Project officer"/>
    <n v="85.21"/>
    <n v="1"/>
    <x v="0"/>
    <n v="30"/>
    <m/>
  </r>
  <r>
    <n v="2"/>
    <x v="1"/>
    <s v="present intervention aims and outcomes"/>
    <x v="0"/>
    <s v="Team leader A"/>
    <n v="97.291399999999996"/>
    <n v="1"/>
    <x v="0"/>
    <n v="30"/>
    <m/>
  </r>
  <r>
    <n v="2"/>
    <x v="1"/>
    <s v="present intervention aims and outcomes"/>
    <x v="0"/>
    <s v="Team leader B"/>
    <n v="115.62"/>
    <n v="1"/>
    <x v="0"/>
    <n v="30"/>
    <m/>
  </r>
  <r>
    <n v="3"/>
    <x v="2"/>
    <s v="meeting to identify what needs to be audited and how to feed it back"/>
    <x v="1"/>
    <s v="Project officer"/>
    <n v="85.21"/>
    <n v="1"/>
    <x v="1"/>
    <n v="60"/>
    <m/>
  </r>
  <r>
    <n v="3"/>
    <x v="2"/>
    <s v="meeting to identify what needs to be audited and how to feed it back"/>
    <x v="1"/>
    <s v="Team leader A"/>
    <n v="97.291399999999996"/>
    <n v="1"/>
    <x v="1"/>
    <n v="60"/>
    <m/>
  </r>
  <r>
    <n v="3"/>
    <x v="2"/>
    <s v="meeting to identify what needs to be audited and how to feed it back"/>
    <x v="1"/>
    <s v="Team leader B"/>
    <n v="115.62"/>
    <n v="1"/>
    <x v="1"/>
    <n v="60"/>
    <m/>
  </r>
  <r>
    <n v="4"/>
    <x v="3"/>
    <s v="email asking for champion suggestions"/>
    <x v="2"/>
    <s v="Project officer"/>
    <n v="85.21"/>
    <n v="1"/>
    <x v="2"/>
    <n v="10"/>
    <m/>
  </r>
  <r>
    <n v="4"/>
    <x v="3"/>
    <s v="champion suggested via email"/>
    <x v="2"/>
    <s v="Team leader A"/>
    <n v="97.291399999999996"/>
    <n v="1"/>
    <x v="2"/>
    <n v="10"/>
    <m/>
  </r>
  <r>
    <n v="4"/>
    <x v="3"/>
    <s v="champion suggested via email"/>
    <x v="2"/>
    <s v="Team leader B"/>
    <n v="115.62"/>
    <n v="1"/>
    <x v="2"/>
    <n v="10"/>
    <m/>
  </r>
  <r>
    <n v="5"/>
    <x v="4"/>
    <s v="met with clinical team A champion "/>
    <x v="2"/>
    <s v="Project officer"/>
    <n v="85.21"/>
    <n v="1"/>
    <x v="0"/>
    <n v="30"/>
    <m/>
  </r>
  <r>
    <n v="5"/>
    <x v="4"/>
    <s v="met with clinical team A champion "/>
    <x v="2"/>
    <s v="Clinical team A - champion"/>
    <n v="78.802499999999995"/>
    <n v="1"/>
    <x v="0"/>
    <n v="30"/>
    <m/>
  </r>
  <r>
    <n v="6"/>
    <x v="4"/>
    <s v="met with clinical team B champion "/>
    <x v="2"/>
    <s v="Project officer"/>
    <n v="85.21"/>
    <n v="1"/>
    <x v="0"/>
    <n v="30"/>
    <m/>
  </r>
  <r>
    <n v="6"/>
    <x v="4"/>
    <s v="met with clinical team B champion "/>
    <x v="2"/>
    <s v="Clinical team B - champion"/>
    <n v="56.872999999999998"/>
    <n v="1"/>
    <x v="0"/>
    <n v="30"/>
    <m/>
  </r>
  <r>
    <n v="7"/>
    <x v="5"/>
    <s v="discuss training with stakeholders and adapt to clinical context if needed"/>
    <x v="3"/>
    <s v="Project officer"/>
    <n v="85.21"/>
    <n v="1"/>
    <x v="1"/>
    <n v="60"/>
    <m/>
  </r>
  <r>
    <n v="7"/>
    <x v="5"/>
    <s v="discuss training with stakeholders and adapt to clinical context if needed"/>
    <x v="3"/>
    <s v="Team leader A"/>
    <n v="97.291399999999996"/>
    <n v="1"/>
    <x v="1"/>
    <n v="60"/>
    <m/>
  </r>
  <r>
    <n v="7"/>
    <x v="5"/>
    <s v="discuss training with stakeholders and adapt to clinical context if needed"/>
    <x v="3"/>
    <s v="Team leader B"/>
    <n v="115.62"/>
    <n v="1"/>
    <x v="1"/>
    <n v="60"/>
    <m/>
  </r>
  <r>
    <n v="7"/>
    <x v="5"/>
    <s v="discuss training with stakeholders and adapt to clinical context if needed"/>
    <x v="3"/>
    <s v="Clinical team A - champion"/>
    <n v="78.802499999999995"/>
    <n v="1"/>
    <x v="1"/>
    <n v="60"/>
    <m/>
  </r>
  <r>
    <n v="7"/>
    <x v="5"/>
    <s v="discuss training with stakeholders and adapt to clinical context if needed"/>
    <x v="3"/>
    <s v="Clinical team B - champion"/>
    <n v="56.872999999999998"/>
    <n v="1"/>
    <x v="1"/>
    <n v="60"/>
    <m/>
  </r>
  <r>
    <n v="8"/>
    <x v="5"/>
    <s v="Incorporate adaptations to training"/>
    <x v="3"/>
    <s v="Project officer"/>
    <n v="85.21"/>
    <n v="1"/>
    <x v="1"/>
    <n v="60"/>
    <m/>
  </r>
  <r>
    <n v="9"/>
    <x v="6"/>
    <s v="same as activity"/>
    <x v="3"/>
    <s v="Project officer"/>
    <n v="85.21"/>
    <n v="1"/>
    <x v="1"/>
    <n v="60"/>
    <m/>
  </r>
  <r>
    <n v="9"/>
    <x v="6"/>
    <s v="same as activity"/>
    <x v="3"/>
    <s v="Clinical team A - champion"/>
    <n v="78.802499999999995"/>
    <n v="1"/>
    <x v="1"/>
    <n v="60"/>
    <m/>
  </r>
  <r>
    <n v="9"/>
    <x v="6"/>
    <s v="same as activity"/>
    <x v="3"/>
    <s v="Clinical team B - champion"/>
    <n v="56.872999999999998"/>
    <n v="1"/>
    <x v="1"/>
    <n v="60"/>
    <m/>
  </r>
  <r>
    <n v="10"/>
    <x v="7"/>
    <s v="book meeting room for monthly training sessions for champions to train"/>
    <x v="3"/>
    <s v="Project officer"/>
    <n v="85.21"/>
    <n v="1"/>
    <x v="3"/>
    <n v="15"/>
    <m/>
  </r>
  <r>
    <n v="11"/>
    <x v="8"/>
    <s v="check in with champions"/>
    <x v="2"/>
    <s v="Project officer"/>
    <n v="85.21"/>
    <n v="1"/>
    <x v="0"/>
    <n v="30"/>
    <m/>
  </r>
  <r>
    <n v="12"/>
    <x v="9"/>
    <s v="request current training numbers"/>
    <x v="3"/>
    <s v="Project officer"/>
    <n v="85.21"/>
    <n v="1"/>
    <x v="2"/>
    <n v="10"/>
    <m/>
  </r>
  <r>
    <n v="13"/>
    <x v="10"/>
    <s v="same as activity"/>
    <x v="1"/>
    <s v="Project officer"/>
    <n v="85.21"/>
    <n v="1"/>
    <x v="0"/>
    <n v="30"/>
    <m/>
  </r>
  <r>
    <n v="14"/>
    <x v="8"/>
    <s v="check in with champions"/>
    <x v="2"/>
    <s v="Project officer"/>
    <n v="85.21"/>
    <n v="1"/>
    <x v="0"/>
    <n v="30"/>
    <m/>
  </r>
  <r>
    <n v="15"/>
    <x v="9"/>
    <s v="request current training numbers"/>
    <x v="3"/>
    <s v="Project officer"/>
    <n v="85.21"/>
    <n v="1"/>
    <x v="2"/>
    <n v="10"/>
    <m/>
  </r>
  <r>
    <n v="16"/>
    <x v="10"/>
    <s v="same as activity"/>
    <x v="1"/>
    <s v="Project officer"/>
    <n v="85.21"/>
    <n v="1"/>
    <x v="0"/>
    <n v="30"/>
    <m/>
  </r>
  <r>
    <n v="17"/>
    <x v="11"/>
    <s v="ensure stakeholders are happy with progress, and address any issues"/>
    <x v="1"/>
    <s v="Project officer"/>
    <n v="85.21"/>
    <n v="1"/>
    <x v="0"/>
    <n v="30"/>
    <m/>
  </r>
  <r>
    <n v="17"/>
    <x v="11"/>
    <s v="ensure stakeholders are happy with progress, and address any issues"/>
    <x v="1"/>
    <s v="Clinical team A - champion"/>
    <n v="78.802499999999995"/>
    <n v="1"/>
    <x v="0"/>
    <n v="30"/>
    <m/>
  </r>
  <r>
    <n v="17"/>
    <x v="11"/>
    <s v="ensure stakeholders are happy with progress, and address any issues"/>
    <x v="1"/>
    <s v="Clinical team B - champion"/>
    <n v="56.872999999999998"/>
    <n v="1"/>
    <x v="0"/>
    <n v="30"/>
    <m/>
  </r>
  <r>
    <n v="17"/>
    <x v="11"/>
    <s v="ensure stakeholders are happy with progress, and address any issues"/>
    <x v="1"/>
    <s v="Team leader A"/>
    <n v="97.291399999999996"/>
    <n v="1"/>
    <x v="0"/>
    <n v="30"/>
    <m/>
  </r>
  <r>
    <n v="17"/>
    <x v="11"/>
    <s v="ensure stakeholders are happy with progress, and address any issues"/>
    <x v="1"/>
    <s v="Team leader B"/>
    <n v="115.62"/>
    <n v="1"/>
    <x v="0"/>
    <n v="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29209-2587-4CBA-B0D3-3405C937829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0">
    <pivotField showAll="0"/>
    <pivotField axis="axisRow" showAll="0">
      <items count="13">
        <item x="5"/>
        <item x="7"/>
        <item x="4"/>
        <item x="3"/>
        <item x="1"/>
        <item x="0"/>
        <item x="2"/>
        <item x="9"/>
        <item x="8"/>
        <item x="11"/>
        <item x="10"/>
        <item x="6"/>
        <item t="default"/>
      </items>
    </pivotField>
    <pivotField showAll="0"/>
    <pivotField axis="axisRow" showAll="0" sortType="ascending">
      <items count="5">
        <item x="1"/>
        <item x="2"/>
        <item x="0"/>
        <item x="3"/>
        <item t="default"/>
      </items>
    </pivotField>
    <pivotField showAll="0"/>
    <pivotField numFmtId="2" showAll="0"/>
    <pivotField showAll="0"/>
    <pivotField showAll="0">
      <items count="5">
        <item x="2"/>
        <item x="3"/>
        <item x="0"/>
        <item x="1"/>
        <item t="default"/>
      </items>
    </pivotField>
    <pivotField dataField="1" showAll="0"/>
    <pivotField showAll="0"/>
  </pivotFields>
  <rowFields count="2">
    <field x="3"/>
    <field x="1"/>
  </rowFields>
  <rowItems count="17">
    <i>
      <x/>
    </i>
    <i r="1">
      <x v="6"/>
    </i>
    <i r="1">
      <x v="9"/>
    </i>
    <i r="1">
      <x v="10"/>
    </i>
    <i>
      <x v="1"/>
    </i>
    <i r="1">
      <x v="2"/>
    </i>
    <i r="1">
      <x v="3"/>
    </i>
    <i r="1">
      <x v="8"/>
    </i>
    <i>
      <x v="2"/>
    </i>
    <i r="1">
      <x v="4"/>
    </i>
    <i r="1">
      <x v="5"/>
    </i>
    <i>
      <x v="3"/>
    </i>
    <i r="1">
      <x/>
    </i>
    <i r="1">
      <x v="1"/>
    </i>
    <i r="1">
      <x v="7"/>
    </i>
    <i r="1">
      <x v="11"/>
    </i>
    <i t="grand">
      <x/>
    </i>
  </rowItems>
  <colItems count="1">
    <i/>
  </colItems>
  <dataFields count="1">
    <dataField name="Sum of Total person minut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E1B2E4-7B76-4921-A6B4-A6BB35C1BA7E}" name="Table139" displayName="Table139" ref="B2:L39" totalsRowShown="0" headerRowDxfId="46" dataDxfId="45">
  <autoFilter ref="B2:L39" xr:uid="{7FAED7EF-9D76-4C71-B0A0-DC349BAA87CE}"/>
  <tableColumns count="11">
    <tableColumn id="12" xr3:uid="{1D8DB98D-6D53-48E2-A7BA-F60B14C5C9F4}" name="Index" dataDxfId="44"/>
    <tableColumn id="2" xr3:uid="{74BF2167-3485-450A-94F7-19ACF0F9DF7D}" name="Activity" dataDxfId="43"/>
    <tableColumn id="10" xr3:uid="{36C3081C-5C2E-44F2-89FF-C6F8182B27E7}" name="Purpose" dataDxfId="42"/>
    <tableColumn id="8" xr3:uid="{572E721F-014A-4DBC-AFF0-A75FA9F006D5}" name="Strategy" dataDxfId="41"/>
    <tableColumn id="3" xr3:uid="{4BB9DAD7-9C2B-497A-9558-BC2424366DA6}" name="Role" dataDxfId="40"/>
    <tableColumn id="11" xr3:uid="{4350129D-3F74-4F71-A221-F32327E2126E}" name="Hourly wage rate" dataDxfId="39"/>
    <tableColumn id="5" xr3:uid="{998CDD84-983C-4775-903B-01BA70E9226C}" name="Number of personnel involved" dataDxfId="38"/>
    <tableColumn id="1" xr3:uid="{0EB50AAC-EED2-4D08-85F9-966B2F47AA28}" name="Time spent per person (mins)" dataDxfId="37"/>
    <tableColumn id="6" xr3:uid="{80077D57-D4C2-43F6-9D87-95A2DC9A0E4A}" name="Total person minutes" dataDxfId="36">
      <calculatedColumnFormula>Table139[[#This Row],[Number of personnel involved]]*Table139[[#This Row],[Time spent per person (mins)]]</calculatedColumnFormula>
    </tableColumn>
    <tableColumn id="13" xr3:uid="{BC9CC268-677A-4011-8DA6-B17D60E24417}" name="Labour ($)" dataDxfId="35" dataCellStyle="Currency">
      <calculatedColumnFormula>(Table139[[#This Row],[Total person minutes]]/60)*Table139[[#This Row],[Hourly wage rate]]</calculatedColumnFormula>
    </tableColumn>
    <tableColumn id="7" xr3:uid="{5D67C849-35B1-48F5-BFC5-D69062A338FD}" name="Notes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A5C8C0-4E09-4AAE-91D5-538BB4BC84DF}" name="Table3" displayName="Table3" ref="B2:J4" totalsRowShown="0" headerRowDxfId="33" dataDxfId="32">
  <tableColumns count="9">
    <tableColumn id="1" xr3:uid="{399EDCB8-6B29-489A-9822-B72F1DE482C1}" name="Non-labour resource" dataDxfId="31"/>
    <tableColumn id="9" xr3:uid="{9E2D20E3-0198-41AE-B692-1F42E2B702F4}" name="Strategy" dataDxfId="30"/>
    <tableColumn id="2" xr3:uid="{56C9B09E-4B69-464A-9003-EF8C0B2A939A}" name="Monetary or opportunity cost?" dataDxfId="29"/>
    <tableColumn id="3" xr3:uid="{697D0319-1BF3-43AE-BD7D-554EB4382484}" name="Unit description" dataDxfId="28"/>
    <tableColumn id="4" xr3:uid="{99B8FC2B-C005-4357-908C-5449D8751374}" name="Amount of resource" dataDxfId="27"/>
    <tableColumn id="5" xr3:uid="{E89B6055-EC03-4E90-AACF-CFABE96CE600}" name="Cost per unit of resource ($)" dataDxfId="26"/>
    <tableColumn id="6" xr3:uid="{8382626D-1446-42FA-B15B-0CED4F91AD12}" name="Cost source" dataDxfId="25"/>
    <tableColumn id="7" xr3:uid="{3D97ECD3-9FD5-4A3C-A5D0-0DBA8198DC45}" name="Cost year" dataDxfId="24"/>
    <tableColumn id="8" xr3:uid="{A3DC313E-09A1-4C57-8C96-B807B93B92B6}" name="Total ($)" dataDxfId="2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467A0E-3D02-4256-9651-10D234DAEA57}" name="Table4" displayName="Table4" ref="B2:G26" totalsRowShown="0" headerRowDxfId="22" dataDxfId="21">
  <tableColumns count="6">
    <tableColumn id="1" xr3:uid="{9A76F1DC-224F-4313-8FEF-3B4EA935DA47}" name="Strategy" dataDxfId="20"/>
    <tableColumn id="6" xr3:uid="{780E57E8-AB07-4DD1-9F80-581694515D83}" name="Role" dataDxfId="19"/>
    <tableColumn id="5" xr3:uid="{FC1C5CEC-0549-47F1-8D26-0D0015C9DF58}" name="Total time spent (mins)" dataDxfId="18"/>
    <tableColumn id="2" xr3:uid="{D391067A-BA9C-46D0-B014-DC66670E9B44}" name="Labour subtotal" dataDxfId="17" dataCellStyle="Currency">
      <calculatedColumnFormula>Table4[[#This Row],[Total time spent (mins)]]*(VLOOKUP(Table4[[#This Row],[Role]],#REF!,2, FALSE))</calculatedColumnFormula>
    </tableColumn>
    <tableColumn id="3" xr3:uid="{8F4B8B48-50FF-4C1E-B475-A8DC7FFA15CF}" name="Non-labour subtotal" dataDxfId="16">
      <calculatedColumnFormula>250+10900</calculatedColumnFormula>
    </tableColumn>
    <tableColumn id="4" xr3:uid="{70B69F16-37F0-4F58-B7E4-D823BE2FF6F7}" name="Strategy subtotal" dataDxfId="15">
      <calculatedColumnFormula>SUM(E3:E7)+Table4[[#This Row],[Non-labour subtotal]]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A06DEE-6EDA-4E0A-BC3E-E2056F67C55B}" name="Table48" displayName="Table48" ref="B2:G18" totalsRowShown="0" headerRowDxfId="14" dataDxfId="13">
  <tableColumns count="6">
    <tableColumn id="1" xr3:uid="{48DF4008-CDDD-48A7-8A73-8CA678212A7D}" name="Strategy" dataDxfId="12"/>
    <tableColumn id="6" xr3:uid="{6B21F240-318C-4181-88C9-B4677A4D85F9}" name="Activity" dataDxfId="11"/>
    <tableColumn id="5" xr3:uid="{CB2289E3-FF13-45CE-84C3-8EA4C1379C4E}" name="Total time spent (mins)" dataDxfId="10"/>
    <tableColumn id="2" xr3:uid="{FEAF428D-797C-4BE3-9182-E53D379AD671}" name="Labour subtotal" dataDxfId="9" dataCellStyle="Currency">
      <calculatedColumnFormula>Table48[[#This Row],[Total time spent (mins)]]*(VLOOKUP(Table48[[#This Row],[Activity]],#REF!,2, FALSE))</calculatedColumnFormula>
    </tableColumn>
    <tableColumn id="3" xr3:uid="{F6D8E0F2-0E8F-43E4-B9D7-3BCFEE1A33C9}" name="Non-labour subtotal" dataDxfId="8">
      <calculatedColumnFormula>250+10900</calculatedColumnFormula>
    </tableColumn>
    <tableColumn id="4" xr3:uid="{20871A53-2EDA-4AA6-9572-778A89A1CB83}" name="Strategy subtotal" dataDxfId="7">
      <calculatedColumnFormula>SUM(E3:E5)+Table48[[#This Row],[Non-labour subtotal]]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C960A4-BAFA-4896-BB04-9C6E7F799986}" name="Table46" displayName="Table46" ref="B2:D10" totalsRowCount="1" headerRowDxfId="6">
  <tableColumns count="3">
    <tableColumn id="6" xr3:uid="{E2BE3444-7C83-4015-85FF-5E1D8427B0F4}" name="Role" totalsRowLabel="Totals" dataDxfId="5" totalsRowDxfId="2"/>
    <tableColumn id="5" xr3:uid="{CA0CA215-28F3-4677-BCF6-1BB784D00B9F}" name="Total time spent (mins)" totalsRowFunction="custom" dataDxfId="4" totalsRowDxfId="1">
      <calculatedColumnFormula>SUMIF(Table139[Role],Table46[[#This Row],[Role]],Table139[Total person minutes])</calculatedColumnFormula>
      <totalsRowFormula>SUM(Table46[Total time spent (mins)])</totalsRowFormula>
    </tableColumn>
    <tableColumn id="2" xr3:uid="{F0D2ED63-C844-44B0-9DA8-80CF995B4CC3}" name="Labour subtotal" totalsRowFunction="custom" dataDxfId="3" totalsRowDxfId="0" dataCellStyle="Currency">
      <calculatedColumnFormula>(Table46[[#This Row],[Total time spent (mins)]]/60)*(VLOOKUP(Table46[[#This Row],[Role]],#REF!,2, FALSE))</calculatedColumnFormula>
      <totalsRowFormula>SUM(Table46[Labour subtotal])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45CE-FAC0-4BB1-AA08-7E6F1C8713CA}">
  <dimension ref="A1:F29"/>
  <sheetViews>
    <sheetView tabSelected="1" zoomScaleNormal="100" workbookViewId="0">
      <selection activeCell="B3" sqref="B3:D24"/>
    </sheetView>
  </sheetViews>
  <sheetFormatPr defaultRowHeight="15" x14ac:dyDescent="0.25"/>
  <cols>
    <col min="1" max="1" width="9.140625" style="93"/>
    <col min="2" max="2" width="23.85546875" customWidth="1"/>
    <col min="3" max="3" width="61.7109375" customWidth="1"/>
    <col min="4" max="4" width="30.140625" customWidth="1"/>
    <col min="5" max="6" width="9.140625" style="93"/>
  </cols>
  <sheetData>
    <row r="1" spans="2:5" s="93" customFormat="1" ht="15.75" thickBot="1" x14ac:dyDescent="0.3"/>
    <row r="2" spans="2:5" ht="33" customHeight="1" thickBot="1" x14ac:dyDescent="0.3">
      <c r="B2" s="31" t="s">
        <v>0</v>
      </c>
      <c r="C2" s="32" t="s">
        <v>1</v>
      </c>
      <c r="D2" s="33" t="s">
        <v>2</v>
      </c>
    </row>
    <row r="3" spans="2:5" ht="15.75" x14ac:dyDescent="0.25">
      <c r="B3" s="127"/>
      <c r="C3" s="39"/>
      <c r="D3" s="40"/>
      <c r="E3" s="103"/>
    </row>
    <row r="4" spans="2:5" ht="15.75" x14ac:dyDescent="0.25">
      <c r="B4" s="128"/>
      <c r="C4" s="43"/>
      <c r="D4" s="45"/>
      <c r="E4" s="103"/>
    </row>
    <row r="5" spans="2:5" ht="15.75" x14ac:dyDescent="0.25">
      <c r="B5" s="128"/>
      <c r="C5" s="34"/>
      <c r="D5" s="12"/>
      <c r="E5" s="103"/>
    </row>
    <row r="6" spans="2:5" ht="15.75" x14ac:dyDescent="0.25">
      <c r="B6" s="128"/>
      <c r="C6" s="7"/>
      <c r="D6" s="13"/>
      <c r="E6" s="103"/>
    </row>
    <row r="7" spans="2:5" ht="16.5" thickBot="1" x14ac:dyDescent="0.3">
      <c r="B7" s="129"/>
      <c r="C7" s="14"/>
      <c r="D7" s="15"/>
      <c r="E7" s="103"/>
    </row>
    <row r="8" spans="2:5" ht="15.75" x14ac:dyDescent="0.25">
      <c r="B8" s="130"/>
      <c r="C8" s="10"/>
      <c r="D8" s="11"/>
    </row>
    <row r="9" spans="2:5" ht="15.75" x14ac:dyDescent="0.25">
      <c r="B9" s="131"/>
      <c r="C9" s="8"/>
      <c r="D9" s="12"/>
    </row>
    <row r="10" spans="2:5" ht="15.75" x14ac:dyDescent="0.25">
      <c r="B10" s="131"/>
      <c r="C10" s="9"/>
      <c r="D10" s="13"/>
    </row>
    <row r="11" spans="2:5" ht="15.75" x14ac:dyDescent="0.25">
      <c r="B11" s="131"/>
      <c r="C11" s="34"/>
      <c r="D11" s="12"/>
    </row>
    <row r="12" spans="2:5" ht="16.5" thickBot="1" x14ac:dyDescent="0.3">
      <c r="B12" s="132"/>
      <c r="C12" s="41"/>
      <c r="D12" s="42"/>
    </row>
    <row r="13" spans="2:5" ht="15.75" x14ac:dyDescent="0.25">
      <c r="B13" s="133"/>
      <c r="C13" s="36"/>
      <c r="D13" s="37"/>
    </row>
    <row r="14" spans="2:5" ht="15.75" x14ac:dyDescent="0.25">
      <c r="B14" s="133"/>
      <c r="C14" s="43"/>
      <c r="D14" s="45"/>
    </row>
    <row r="15" spans="2:5" ht="15.75" x14ac:dyDescent="0.25">
      <c r="B15" s="133"/>
      <c r="C15" s="34"/>
      <c r="D15" s="12"/>
    </row>
    <row r="16" spans="2:5" ht="15.75" x14ac:dyDescent="0.25">
      <c r="B16" s="133"/>
      <c r="C16" s="43"/>
      <c r="D16" s="44"/>
    </row>
    <row r="17" spans="2:4" ht="16.5" thickBot="1" x14ac:dyDescent="0.3">
      <c r="B17" s="133"/>
      <c r="C17" s="34"/>
      <c r="D17" s="38"/>
    </row>
    <row r="18" spans="2:4" ht="15.75" x14ac:dyDescent="0.25">
      <c r="B18" s="130"/>
      <c r="C18" s="39"/>
      <c r="D18" s="40"/>
    </row>
    <row r="19" spans="2:4" ht="15.75" x14ac:dyDescent="0.25">
      <c r="B19" s="131"/>
      <c r="C19" s="43"/>
      <c r="D19" s="45"/>
    </row>
    <row r="20" spans="2:4" ht="15.75" x14ac:dyDescent="0.25">
      <c r="B20" s="131"/>
      <c r="C20" s="34"/>
      <c r="D20" s="12"/>
    </row>
    <row r="21" spans="2:4" ht="15.75" x14ac:dyDescent="0.25">
      <c r="B21" s="131"/>
      <c r="C21" s="43"/>
      <c r="D21" s="44"/>
    </row>
    <row r="22" spans="2:4" ht="15.75" x14ac:dyDescent="0.25">
      <c r="B22" s="131"/>
      <c r="C22" s="34"/>
      <c r="D22" s="38"/>
    </row>
    <row r="23" spans="2:4" ht="15.75" x14ac:dyDescent="0.25">
      <c r="B23" s="131"/>
      <c r="C23" s="43"/>
      <c r="D23" s="44"/>
    </row>
    <row r="24" spans="2:4" ht="16.5" thickBot="1" x14ac:dyDescent="0.3">
      <c r="B24" s="132"/>
      <c r="C24" s="14"/>
      <c r="D24" s="35"/>
    </row>
    <row r="25" spans="2:4" s="93" customFormat="1" x14ac:dyDescent="0.25"/>
    <row r="26" spans="2:4" s="93" customFormat="1" x14ac:dyDescent="0.25"/>
    <row r="27" spans="2:4" s="93" customFormat="1" x14ac:dyDescent="0.25"/>
    <row r="28" spans="2:4" s="93" customFormat="1" x14ac:dyDescent="0.25"/>
    <row r="29" spans="2:4" s="93" customFormat="1" x14ac:dyDescent="0.25"/>
  </sheetData>
  <mergeCells count="4">
    <mergeCell ref="B3:B7"/>
    <mergeCell ref="B8:B12"/>
    <mergeCell ref="B13:B17"/>
    <mergeCell ref="B18:B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C202-E549-4430-9FF6-002408992344}">
  <dimension ref="A1:M42"/>
  <sheetViews>
    <sheetView topLeftCell="B1" workbookViewId="0">
      <selection activeCell="I3" sqref="C3:I39"/>
    </sheetView>
  </sheetViews>
  <sheetFormatPr defaultRowHeight="15" x14ac:dyDescent="0.25"/>
  <cols>
    <col min="1" max="1" width="9.140625" style="93"/>
    <col min="2" max="2" width="10.85546875" style="16" bestFit="1" customWidth="1"/>
    <col min="3" max="3" width="53.28515625" style="51" bestFit="1" customWidth="1"/>
    <col min="4" max="4" width="42.5703125" style="51" customWidth="1"/>
    <col min="5" max="5" width="35.85546875" style="51" bestFit="1" customWidth="1"/>
    <col min="6" max="6" width="26.42578125" style="52" bestFit="1" customWidth="1"/>
    <col min="7" max="7" width="13.42578125" style="1" bestFit="1" customWidth="1"/>
    <col min="8" max="8" width="11.5703125" bestFit="1" customWidth="1"/>
    <col min="9" max="9" width="18.42578125" customWidth="1"/>
    <col min="10" max="10" width="13.42578125" bestFit="1" customWidth="1"/>
    <col min="11" max="11" width="13.42578125" style="46" customWidth="1"/>
    <col min="12" max="12" width="22.7109375" customWidth="1"/>
    <col min="13" max="13" width="9.140625" style="93"/>
  </cols>
  <sheetData>
    <row r="1" spans="1:13" s="93" customFormat="1" x14ac:dyDescent="0.25">
      <c r="B1" s="105"/>
      <c r="C1" s="106"/>
      <c r="D1" s="106"/>
      <c r="E1" s="106"/>
      <c r="F1" s="107"/>
      <c r="G1" s="104"/>
      <c r="K1" s="124"/>
    </row>
    <row r="2" spans="1:13" s="1" customFormat="1" ht="67.5" customHeight="1" x14ac:dyDescent="0.25">
      <c r="A2" s="104"/>
      <c r="B2" s="2" t="s">
        <v>40</v>
      </c>
      <c r="C2" s="2" t="s">
        <v>7</v>
      </c>
      <c r="D2" s="2" t="s">
        <v>8</v>
      </c>
      <c r="E2" s="2" t="s">
        <v>9</v>
      </c>
      <c r="F2" s="2" t="s">
        <v>10</v>
      </c>
      <c r="G2" s="6" t="s">
        <v>11</v>
      </c>
      <c r="H2" s="2" t="s">
        <v>12</v>
      </c>
      <c r="I2" s="2" t="s">
        <v>26</v>
      </c>
      <c r="J2" s="6" t="s">
        <v>27</v>
      </c>
      <c r="K2" s="123" t="s">
        <v>47</v>
      </c>
      <c r="L2" s="2" t="s">
        <v>13</v>
      </c>
      <c r="M2" s="104"/>
    </row>
    <row r="3" spans="1:13" ht="15.75" x14ac:dyDescent="0.25">
      <c r="B3" s="48"/>
      <c r="C3" s="49"/>
      <c r="D3" s="49"/>
      <c r="E3" s="49"/>
      <c r="F3" s="36"/>
      <c r="G3" s="47"/>
      <c r="H3" s="22"/>
      <c r="I3" s="22"/>
      <c r="J3" s="22">
        <f>Table139[[#This Row],[Number of personnel involved]]*Table139[[#This Row],[Time spent per person (mins)]]</f>
        <v>0</v>
      </c>
      <c r="K3" s="73">
        <f>(Table139[[#This Row],[Total person minutes]]/60)*Table139[[#This Row],[Hourly wage rate]]</f>
        <v>0</v>
      </c>
      <c r="L3" s="22"/>
    </row>
    <row r="4" spans="1:13" ht="15.75" x14ac:dyDescent="0.25">
      <c r="B4" s="48">
        <v>1</v>
      </c>
      <c r="C4" s="49"/>
      <c r="D4" s="49"/>
      <c r="E4" s="49"/>
      <c r="F4" s="36"/>
      <c r="G4" s="47"/>
      <c r="H4" s="22"/>
      <c r="I4" s="22"/>
      <c r="J4" s="22">
        <f>Table139[[#This Row],[Number of personnel involved]]*Table139[[#This Row],[Time spent per person (mins)]]</f>
        <v>0</v>
      </c>
      <c r="K4" s="73">
        <f>(Table139[[#This Row],[Total person minutes]]/60)*Table139[[#This Row],[Hourly wage rate]]</f>
        <v>0</v>
      </c>
      <c r="L4" s="4"/>
    </row>
    <row r="5" spans="1:13" ht="15.75" x14ac:dyDescent="0.25">
      <c r="B5" s="48">
        <v>1</v>
      </c>
      <c r="C5" s="49"/>
      <c r="D5" s="49"/>
      <c r="E5" s="49"/>
      <c r="F5" s="36"/>
      <c r="G5" s="47"/>
      <c r="H5" s="22"/>
      <c r="I5" s="22"/>
      <c r="J5" s="22">
        <f>Table139[[#This Row],[Number of personnel involved]]*Table139[[#This Row],[Time spent per person (mins)]]</f>
        <v>0</v>
      </c>
      <c r="K5" s="74">
        <f>(Table139[[#This Row],[Total person minutes]]/60)*Table139[[#This Row],[Hourly wage rate]]</f>
        <v>0</v>
      </c>
      <c r="L5" s="4"/>
    </row>
    <row r="6" spans="1:13" ht="15.75" x14ac:dyDescent="0.25">
      <c r="B6" s="48">
        <v>2</v>
      </c>
      <c r="C6" s="49"/>
      <c r="D6" s="49"/>
      <c r="E6" s="49"/>
      <c r="F6" s="36"/>
      <c r="G6" s="47"/>
      <c r="H6" s="22"/>
      <c r="I6" s="22"/>
      <c r="J6" s="22">
        <f>Table139[[#This Row],[Number of personnel involved]]*Table139[[#This Row],[Time spent per person (mins)]]</f>
        <v>0</v>
      </c>
      <c r="K6" s="73">
        <f>(Table139[[#This Row],[Total person minutes]]/60)*Table139[[#This Row],[Hourly wage rate]]</f>
        <v>0</v>
      </c>
      <c r="L6" s="22"/>
    </row>
    <row r="7" spans="1:13" ht="15.75" x14ac:dyDescent="0.25">
      <c r="B7" s="48">
        <v>2</v>
      </c>
      <c r="C7" s="49"/>
      <c r="D7" s="49"/>
      <c r="E7" s="49"/>
      <c r="F7" s="36"/>
      <c r="G7" s="47"/>
      <c r="H7" s="22"/>
      <c r="I7" s="22"/>
      <c r="J7" s="22">
        <f>Table139[[#This Row],[Number of personnel involved]]*Table139[[#This Row],[Time spent per person (mins)]]</f>
        <v>0</v>
      </c>
      <c r="K7" s="73">
        <f>(Table139[[#This Row],[Total person minutes]]/60)*Table139[[#This Row],[Hourly wage rate]]</f>
        <v>0</v>
      </c>
      <c r="L7" s="4"/>
    </row>
    <row r="8" spans="1:13" ht="15.75" x14ac:dyDescent="0.25">
      <c r="B8" s="48">
        <v>2</v>
      </c>
      <c r="C8" s="49"/>
      <c r="D8" s="49"/>
      <c r="E8" s="49"/>
      <c r="F8" s="36"/>
      <c r="G8" s="47"/>
      <c r="H8" s="22"/>
      <c r="I8" s="22"/>
      <c r="J8" s="22">
        <f>Table139[[#This Row],[Number of personnel involved]]*Table139[[#This Row],[Time spent per person (mins)]]</f>
        <v>0</v>
      </c>
      <c r="K8" s="74">
        <f>(Table139[[#This Row],[Total person minutes]]/60)*Table139[[#This Row],[Hourly wage rate]]</f>
        <v>0</v>
      </c>
      <c r="L8" s="4"/>
    </row>
    <row r="9" spans="1:13" ht="15.75" x14ac:dyDescent="0.25">
      <c r="B9" s="48">
        <v>3</v>
      </c>
      <c r="C9" s="36"/>
      <c r="D9" s="49"/>
      <c r="E9" s="49"/>
      <c r="F9" s="36"/>
      <c r="G9" s="47"/>
      <c r="H9" s="22"/>
      <c r="I9" s="22"/>
      <c r="J9" s="22">
        <f>Table139[[#This Row],[Number of personnel involved]]*Table139[[#This Row],[Time spent per person (mins)]]</f>
        <v>0</v>
      </c>
      <c r="K9" s="73">
        <f>(Table139[[#This Row],[Total person minutes]]/60)*Table139[[#This Row],[Hourly wage rate]]</f>
        <v>0</v>
      </c>
      <c r="L9" s="22"/>
    </row>
    <row r="10" spans="1:13" ht="15.75" x14ac:dyDescent="0.25">
      <c r="B10" s="48">
        <v>3</v>
      </c>
      <c r="C10" s="36"/>
      <c r="D10" s="49"/>
      <c r="E10" s="49"/>
      <c r="F10" s="36"/>
      <c r="G10" s="47"/>
      <c r="H10" s="22"/>
      <c r="I10" s="22"/>
      <c r="J10" s="22">
        <f>Table139[[#This Row],[Number of personnel involved]]*Table139[[#This Row],[Time spent per person (mins)]]</f>
        <v>0</v>
      </c>
      <c r="K10" s="73">
        <f>(Table139[[#This Row],[Total person minutes]]/60)*Table139[[#This Row],[Hourly wage rate]]</f>
        <v>0</v>
      </c>
      <c r="L10" s="4"/>
    </row>
    <row r="11" spans="1:13" ht="15.75" x14ac:dyDescent="0.25">
      <c r="B11" s="48">
        <v>3</v>
      </c>
      <c r="C11" s="36"/>
      <c r="D11" s="49"/>
      <c r="E11" s="49"/>
      <c r="F11" s="36"/>
      <c r="G11" s="47"/>
      <c r="H11" s="22"/>
      <c r="I11" s="22"/>
      <c r="J11" s="22">
        <f>Table139[[#This Row],[Number of personnel involved]]*Table139[[#This Row],[Time spent per person (mins)]]</f>
        <v>0</v>
      </c>
      <c r="K11" s="73">
        <f>(Table139[[#This Row],[Total person minutes]]/60)*Table139[[#This Row],[Hourly wage rate]]</f>
        <v>0</v>
      </c>
      <c r="L11" s="4"/>
    </row>
    <row r="12" spans="1:13" ht="15.75" x14ac:dyDescent="0.25">
      <c r="B12" s="48">
        <v>4</v>
      </c>
      <c r="C12" s="50"/>
      <c r="D12" s="36"/>
      <c r="F12" s="36"/>
      <c r="G12" s="47"/>
      <c r="H12" s="22"/>
      <c r="I12" s="22"/>
      <c r="J12" s="22">
        <f>Table139[[#This Row],[Number of personnel involved]]*Table139[[#This Row],[Time spent per person (mins)]]</f>
        <v>0</v>
      </c>
      <c r="K12" s="74">
        <f>(Table139[[#This Row],[Total person minutes]]/60)*Table139[[#This Row],[Hourly wage rate]]</f>
        <v>0</v>
      </c>
      <c r="L12" s="4"/>
    </row>
    <row r="13" spans="1:13" ht="15.75" x14ac:dyDescent="0.25">
      <c r="B13" s="48">
        <v>4</v>
      </c>
      <c r="C13" s="50"/>
      <c r="D13" s="36"/>
      <c r="F13" s="36"/>
      <c r="G13" s="47"/>
      <c r="H13" s="22"/>
      <c r="I13" s="22"/>
      <c r="J13" s="22">
        <f>Table139[[#This Row],[Number of personnel involved]]*Table139[[#This Row],[Time spent per person (mins)]]</f>
        <v>0</v>
      </c>
      <c r="K13" s="74">
        <f>(Table139[[#This Row],[Total person minutes]]/60)*Table139[[#This Row],[Hourly wage rate]]</f>
        <v>0</v>
      </c>
      <c r="L13" s="4"/>
    </row>
    <row r="14" spans="1:13" ht="15.75" x14ac:dyDescent="0.25">
      <c r="B14" s="48">
        <v>4</v>
      </c>
      <c r="C14" s="50"/>
      <c r="D14" s="36"/>
      <c r="F14" s="36"/>
      <c r="G14" s="47"/>
      <c r="H14" s="22"/>
      <c r="I14" s="22"/>
      <c r="J14" s="22">
        <f>Table139[[#This Row],[Number of personnel involved]]*Table139[[#This Row],[Time spent per person (mins)]]</f>
        <v>0</v>
      </c>
      <c r="K14" s="74">
        <f>(Table139[[#This Row],[Total person minutes]]/60)*Table139[[#This Row],[Hourly wage rate]]</f>
        <v>0</v>
      </c>
      <c r="L14" s="4"/>
    </row>
    <row r="15" spans="1:13" ht="15.75" x14ac:dyDescent="0.25">
      <c r="B15" s="48">
        <v>5</v>
      </c>
      <c r="C15" s="50"/>
      <c r="D15" s="36"/>
      <c r="F15" s="36"/>
      <c r="G15" s="47"/>
      <c r="H15" s="22"/>
      <c r="I15" s="22"/>
      <c r="J15" s="22">
        <f>Table139[[#This Row],[Number of personnel involved]]*Table139[[#This Row],[Time spent per person (mins)]]</f>
        <v>0</v>
      </c>
      <c r="K15" s="74">
        <f>(Table139[[#This Row],[Total person minutes]]/60)*Table139[[#This Row],[Hourly wage rate]]</f>
        <v>0</v>
      </c>
      <c r="L15" s="4"/>
    </row>
    <row r="16" spans="1:13" ht="15.75" x14ac:dyDescent="0.25">
      <c r="B16" s="48">
        <v>5</v>
      </c>
      <c r="C16" s="50"/>
      <c r="D16" s="36"/>
      <c r="F16" s="36"/>
      <c r="G16" s="47"/>
      <c r="H16" s="22"/>
      <c r="I16" s="22"/>
      <c r="J16" s="22">
        <f>Table139[[#This Row],[Number of personnel involved]]*Table139[[#This Row],[Time spent per person (mins)]]</f>
        <v>0</v>
      </c>
      <c r="K16" s="74">
        <f>(Table139[[#This Row],[Total person minutes]]/60)*Table139[[#This Row],[Hourly wage rate]]</f>
        <v>0</v>
      </c>
      <c r="L16" s="4"/>
    </row>
    <row r="17" spans="2:12" ht="15.75" x14ac:dyDescent="0.25">
      <c r="B17" s="48">
        <v>6</v>
      </c>
      <c r="C17" s="50"/>
      <c r="D17" s="36"/>
      <c r="F17" s="36"/>
      <c r="G17" s="47"/>
      <c r="H17" s="22"/>
      <c r="I17" s="22"/>
      <c r="J17" s="22">
        <f>Table139[[#This Row],[Number of personnel involved]]*Table139[[#This Row],[Time spent per person (mins)]]</f>
        <v>0</v>
      </c>
      <c r="K17" s="74">
        <f>(Table139[[#This Row],[Total person minutes]]/60)*Table139[[#This Row],[Hourly wage rate]]</f>
        <v>0</v>
      </c>
      <c r="L17" s="4"/>
    </row>
    <row r="18" spans="2:12" ht="15.75" x14ac:dyDescent="0.25">
      <c r="B18" s="48">
        <v>6</v>
      </c>
      <c r="C18" s="50"/>
      <c r="D18" s="36"/>
      <c r="F18" s="36"/>
      <c r="G18" s="47"/>
      <c r="H18" s="22"/>
      <c r="I18" s="22"/>
      <c r="J18" s="22">
        <f>Table139[[#This Row],[Number of personnel involved]]*Table139[[#This Row],[Time spent per person (mins)]]</f>
        <v>0</v>
      </c>
      <c r="K18" s="74">
        <f>(Table139[[#This Row],[Total person minutes]]/60)*Table139[[#This Row],[Hourly wage rate]]</f>
        <v>0</v>
      </c>
      <c r="L18" s="4"/>
    </row>
    <row r="19" spans="2:12" ht="15.75" x14ac:dyDescent="0.25">
      <c r="B19" s="48">
        <v>7</v>
      </c>
      <c r="C19" s="50"/>
      <c r="D19" s="36"/>
      <c r="F19" s="36"/>
      <c r="G19" s="47"/>
      <c r="H19" s="22"/>
      <c r="I19" s="22"/>
      <c r="J19" s="22">
        <f>Table139[[#This Row],[Number of personnel involved]]*Table139[[#This Row],[Time spent per person (mins)]]</f>
        <v>0</v>
      </c>
      <c r="K19" s="74">
        <f>(Table139[[#This Row],[Total person minutes]]/60)*Table139[[#This Row],[Hourly wage rate]]</f>
        <v>0</v>
      </c>
      <c r="L19" s="4"/>
    </row>
    <row r="20" spans="2:12" ht="15.75" x14ac:dyDescent="0.25">
      <c r="B20" s="48">
        <v>7</v>
      </c>
      <c r="C20" s="50"/>
      <c r="D20" s="36"/>
      <c r="F20" s="36"/>
      <c r="G20" s="47"/>
      <c r="H20" s="22"/>
      <c r="I20" s="22"/>
      <c r="J20" s="22">
        <f>Table139[[#This Row],[Number of personnel involved]]*Table139[[#This Row],[Time spent per person (mins)]]</f>
        <v>0</v>
      </c>
      <c r="K20" s="74">
        <f>(Table139[[#This Row],[Total person minutes]]/60)*Table139[[#This Row],[Hourly wage rate]]</f>
        <v>0</v>
      </c>
      <c r="L20" s="4"/>
    </row>
    <row r="21" spans="2:12" ht="15.75" x14ac:dyDescent="0.25">
      <c r="B21" s="48">
        <v>7</v>
      </c>
      <c r="C21" s="50"/>
      <c r="D21" s="36"/>
      <c r="F21" s="36"/>
      <c r="G21" s="47"/>
      <c r="H21" s="22"/>
      <c r="I21" s="22"/>
      <c r="J21" s="22">
        <f>Table139[[#This Row],[Number of personnel involved]]*Table139[[#This Row],[Time spent per person (mins)]]</f>
        <v>0</v>
      </c>
      <c r="K21" s="74">
        <f>(Table139[[#This Row],[Total person minutes]]/60)*Table139[[#This Row],[Hourly wage rate]]</f>
        <v>0</v>
      </c>
      <c r="L21" s="4"/>
    </row>
    <row r="22" spans="2:12" ht="15.75" x14ac:dyDescent="0.25">
      <c r="B22" s="48">
        <v>7</v>
      </c>
      <c r="C22" s="50"/>
      <c r="D22" s="36"/>
      <c r="F22" s="36"/>
      <c r="G22" s="47"/>
      <c r="H22" s="22"/>
      <c r="I22" s="22"/>
      <c r="J22" s="22">
        <f>Table139[[#This Row],[Number of personnel involved]]*Table139[[#This Row],[Time spent per person (mins)]]</f>
        <v>0</v>
      </c>
      <c r="K22" s="74">
        <f>(Table139[[#This Row],[Total person minutes]]/60)*Table139[[#This Row],[Hourly wage rate]]</f>
        <v>0</v>
      </c>
      <c r="L22" s="4"/>
    </row>
    <row r="23" spans="2:12" ht="15.75" x14ac:dyDescent="0.25">
      <c r="B23" s="48">
        <v>7</v>
      </c>
      <c r="C23" s="50"/>
      <c r="D23" s="36"/>
      <c r="F23" s="36"/>
      <c r="G23" s="47"/>
      <c r="H23" s="22"/>
      <c r="I23" s="22"/>
      <c r="J23" s="22">
        <f>Table139[[#This Row],[Number of personnel involved]]*Table139[[#This Row],[Time spent per person (mins)]]</f>
        <v>0</v>
      </c>
      <c r="K23" s="74">
        <f>(Table139[[#This Row],[Total person minutes]]/60)*Table139[[#This Row],[Hourly wage rate]]</f>
        <v>0</v>
      </c>
      <c r="L23" s="4"/>
    </row>
    <row r="24" spans="2:12" ht="15.75" x14ac:dyDescent="0.25">
      <c r="B24" s="48">
        <v>8</v>
      </c>
      <c r="C24" s="50"/>
      <c r="D24" s="36"/>
      <c r="F24" s="36"/>
      <c r="G24" s="47"/>
      <c r="H24" s="22"/>
      <c r="I24" s="22"/>
      <c r="J24" s="22">
        <f>Table139[[#This Row],[Number of personnel involved]]*Table139[[#This Row],[Time spent per person (mins)]]</f>
        <v>0</v>
      </c>
      <c r="K24" s="74">
        <f>(Table139[[#This Row],[Total person minutes]]/60)*Table139[[#This Row],[Hourly wage rate]]</f>
        <v>0</v>
      </c>
      <c r="L24" s="4"/>
    </row>
    <row r="25" spans="2:12" ht="15.75" x14ac:dyDescent="0.25">
      <c r="B25" s="48">
        <v>9</v>
      </c>
      <c r="C25" s="50"/>
      <c r="D25" s="36"/>
      <c r="F25" s="36"/>
      <c r="G25" s="47"/>
      <c r="H25" s="22"/>
      <c r="I25" s="22"/>
      <c r="J25" s="22">
        <f>Table139[[#This Row],[Number of personnel involved]]*Table139[[#This Row],[Time spent per person (mins)]]</f>
        <v>0</v>
      </c>
      <c r="K25" s="74">
        <f>(Table139[[#This Row],[Total person minutes]]/60)*Table139[[#This Row],[Hourly wage rate]]</f>
        <v>0</v>
      </c>
      <c r="L25" s="4"/>
    </row>
    <row r="26" spans="2:12" ht="15.75" x14ac:dyDescent="0.25">
      <c r="B26" s="48">
        <v>9</v>
      </c>
      <c r="C26" s="50"/>
      <c r="D26" s="36"/>
      <c r="F26" s="36"/>
      <c r="G26" s="47"/>
      <c r="H26" s="22"/>
      <c r="I26" s="22"/>
      <c r="J26" s="22">
        <f>Table139[[#This Row],[Number of personnel involved]]*Table139[[#This Row],[Time spent per person (mins)]]</f>
        <v>0</v>
      </c>
      <c r="K26" s="74">
        <f>(Table139[[#This Row],[Total person minutes]]/60)*Table139[[#This Row],[Hourly wage rate]]</f>
        <v>0</v>
      </c>
      <c r="L26" s="4"/>
    </row>
    <row r="27" spans="2:12" ht="15.75" x14ac:dyDescent="0.25">
      <c r="B27" s="48">
        <v>9</v>
      </c>
      <c r="C27" s="50"/>
      <c r="D27" s="36"/>
      <c r="F27" s="36"/>
      <c r="G27" s="47"/>
      <c r="H27" s="22"/>
      <c r="I27" s="22"/>
      <c r="J27" s="22">
        <f>Table139[[#This Row],[Number of personnel involved]]*Table139[[#This Row],[Time spent per person (mins)]]</f>
        <v>0</v>
      </c>
      <c r="K27" s="74">
        <f>(Table139[[#This Row],[Total person minutes]]/60)*Table139[[#This Row],[Hourly wage rate]]</f>
        <v>0</v>
      </c>
      <c r="L27" s="4"/>
    </row>
    <row r="28" spans="2:12" ht="15.75" x14ac:dyDescent="0.25">
      <c r="B28" s="48">
        <v>10</v>
      </c>
      <c r="C28" s="50"/>
      <c r="D28" s="36"/>
      <c r="F28" s="36"/>
      <c r="G28" s="47"/>
      <c r="H28" s="22"/>
      <c r="I28" s="22"/>
      <c r="J28" s="22">
        <f>Table139[[#This Row],[Number of personnel involved]]*Table139[[#This Row],[Time spent per person (mins)]]</f>
        <v>0</v>
      </c>
      <c r="K28" s="75">
        <f>(Table139[[#This Row],[Total person minutes]]/60)*Table139[[#This Row],[Hourly wage rate]]</f>
        <v>0</v>
      </c>
      <c r="L28" s="4"/>
    </row>
    <row r="29" spans="2:12" ht="15.75" x14ac:dyDescent="0.25">
      <c r="B29" s="48">
        <v>11</v>
      </c>
      <c r="C29" s="50"/>
      <c r="D29" s="36"/>
      <c r="F29" s="36"/>
      <c r="G29" s="47"/>
      <c r="H29" s="22"/>
      <c r="I29" s="22"/>
      <c r="J29" s="22">
        <f>Table139[[#This Row],[Number of personnel involved]]*Table139[[#This Row],[Time spent per person (mins)]]</f>
        <v>0</v>
      </c>
      <c r="K29" s="75">
        <f>(Table139[[#This Row],[Total person minutes]]/60)*Table139[[#This Row],[Hourly wage rate]]</f>
        <v>0</v>
      </c>
      <c r="L29" s="4"/>
    </row>
    <row r="30" spans="2:12" ht="15.75" x14ac:dyDescent="0.25">
      <c r="B30" s="48">
        <v>12</v>
      </c>
      <c r="C30" s="50"/>
      <c r="D30" s="36"/>
      <c r="F30" s="36"/>
      <c r="G30" s="47"/>
      <c r="H30" s="22"/>
      <c r="I30" s="22"/>
      <c r="J30" s="22">
        <f>Table139[[#This Row],[Number of personnel involved]]*Table139[[#This Row],[Time spent per person (mins)]]</f>
        <v>0</v>
      </c>
      <c r="K30" s="75">
        <f>(Table139[[#This Row],[Total person minutes]]/60)*Table139[[#This Row],[Hourly wage rate]]</f>
        <v>0</v>
      </c>
      <c r="L30" s="4"/>
    </row>
    <row r="31" spans="2:12" ht="15.75" x14ac:dyDescent="0.25">
      <c r="B31" s="48">
        <v>13</v>
      </c>
      <c r="C31" s="50"/>
      <c r="D31" s="36"/>
      <c r="F31" s="36"/>
      <c r="G31" s="47"/>
      <c r="H31" s="22"/>
      <c r="I31" s="22"/>
      <c r="J31" s="22">
        <f>Table139[[#This Row],[Number of personnel involved]]*Table139[[#This Row],[Time spent per person (mins)]]</f>
        <v>0</v>
      </c>
      <c r="K31" s="75">
        <f>(Table139[[#This Row],[Total person minutes]]/60)*Table139[[#This Row],[Hourly wage rate]]</f>
        <v>0</v>
      </c>
      <c r="L31" s="4"/>
    </row>
    <row r="32" spans="2:12" ht="15.75" x14ac:dyDescent="0.25">
      <c r="B32" s="48">
        <v>14</v>
      </c>
      <c r="C32" s="50"/>
      <c r="D32" s="36"/>
      <c r="F32" s="36"/>
      <c r="G32" s="47"/>
      <c r="H32" s="22"/>
      <c r="I32" s="22"/>
      <c r="J32" s="22">
        <f>Table139[[#This Row],[Number of personnel involved]]*Table139[[#This Row],[Time spent per person (mins)]]</f>
        <v>0</v>
      </c>
      <c r="K32" s="75">
        <f>(Table139[[#This Row],[Total person minutes]]/60)*Table139[[#This Row],[Hourly wage rate]]</f>
        <v>0</v>
      </c>
      <c r="L32" s="4"/>
    </row>
    <row r="33" spans="2:12" ht="15.75" x14ac:dyDescent="0.25">
      <c r="B33" s="48">
        <v>15</v>
      </c>
      <c r="C33" s="50"/>
      <c r="D33" s="36"/>
      <c r="F33" s="36"/>
      <c r="G33" s="47"/>
      <c r="H33" s="22"/>
      <c r="I33" s="22"/>
      <c r="J33" s="22">
        <f>Table139[[#This Row],[Number of personnel involved]]*Table139[[#This Row],[Time spent per person (mins)]]</f>
        <v>0</v>
      </c>
      <c r="K33" s="75">
        <f>(Table139[[#This Row],[Total person minutes]]/60)*Table139[[#This Row],[Hourly wage rate]]</f>
        <v>0</v>
      </c>
      <c r="L33" s="4"/>
    </row>
    <row r="34" spans="2:12" ht="15.75" x14ac:dyDescent="0.25">
      <c r="B34" s="48">
        <v>16</v>
      </c>
      <c r="C34" s="50"/>
      <c r="D34" s="36"/>
      <c r="F34" s="36"/>
      <c r="G34" s="47"/>
      <c r="H34" s="22"/>
      <c r="I34" s="22"/>
      <c r="J34" s="22">
        <f>Table139[[#This Row],[Number of personnel involved]]*Table139[[#This Row],[Time spent per person (mins)]]</f>
        <v>0</v>
      </c>
      <c r="K34" s="75">
        <f>(Table139[[#This Row],[Total person minutes]]/60)*Table139[[#This Row],[Hourly wage rate]]</f>
        <v>0</v>
      </c>
      <c r="L34" s="4"/>
    </row>
    <row r="35" spans="2:12" ht="15.75" x14ac:dyDescent="0.25">
      <c r="B35" s="48">
        <v>17</v>
      </c>
      <c r="C35" s="50"/>
      <c r="D35" s="36"/>
      <c r="F35" s="36"/>
      <c r="G35" s="47"/>
      <c r="H35" s="22"/>
      <c r="I35" s="22"/>
      <c r="J35" s="22">
        <f>Table139[[#This Row],[Number of personnel involved]]*Table139[[#This Row],[Time spent per person (mins)]]</f>
        <v>0</v>
      </c>
      <c r="K35" s="75">
        <f>(Table139[[#This Row],[Total person minutes]]/60)*Table139[[#This Row],[Hourly wage rate]]</f>
        <v>0</v>
      </c>
      <c r="L35" s="4"/>
    </row>
    <row r="36" spans="2:12" ht="15.75" x14ac:dyDescent="0.25">
      <c r="B36" s="48">
        <v>17</v>
      </c>
      <c r="C36" s="50"/>
      <c r="D36" s="36"/>
      <c r="F36" s="36"/>
      <c r="G36" s="47"/>
      <c r="H36" s="22"/>
      <c r="I36" s="22"/>
      <c r="J36" s="22">
        <f>Table139[[#This Row],[Number of personnel involved]]*Table139[[#This Row],[Time spent per person (mins)]]</f>
        <v>0</v>
      </c>
      <c r="K36" s="75">
        <f>(Table139[[#This Row],[Total person minutes]]/60)*Table139[[#This Row],[Hourly wage rate]]</f>
        <v>0</v>
      </c>
      <c r="L36" s="4"/>
    </row>
    <row r="37" spans="2:12" ht="15.75" x14ac:dyDescent="0.25">
      <c r="B37" s="48">
        <v>17</v>
      </c>
      <c r="C37" s="50"/>
      <c r="D37" s="36"/>
      <c r="F37" s="36"/>
      <c r="G37" s="47"/>
      <c r="H37" s="22"/>
      <c r="I37" s="22"/>
      <c r="J37" s="22">
        <f>Table139[[#This Row],[Number of personnel involved]]*Table139[[#This Row],[Time spent per person (mins)]]</f>
        <v>0</v>
      </c>
      <c r="K37" s="75">
        <f>(Table139[[#This Row],[Total person minutes]]/60)*Table139[[#This Row],[Hourly wage rate]]</f>
        <v>0</v>
      </c>
      <c r="L37" s="4"/>
    </row>
    <row r="38" spans="2:12" ht="15.75" x14ac:dyDescent="0.25">
      <c r="B38" s="48">
        <v>17</v>
      </c>
      <c r="C38" s="50"/>
      <c r="D38" s="36"/>
      <c r="F38" s="36"/>
      <c r="G38" s="47"/>
      <c r="H38" s="22"/>
      <c r="I38" s="22"/>
      <c r="J38" s="22">
        <f>Table139[[#This Row],[Number of personnel involved]]*Table139[[#This Row],[Time spent per person (mins)]]</f>
        <v>0</v>
      </c>
      <c r="K38" s="75">
        <f>(Table139[[#This Row],[Total person minutes]]/60)*Table139[[#This Row],[Hourly wage rate]]</f>
        <v>0</v>
      </c>
      <c r="L38" s="4"/>
    </row>
    <row r="39" spans="2:12" ht="15.75" x14ac:dyDescent="0.25">
      <c r="B39" s="48">
        <v>17</v>
      </c>
      <c r="C39" s="50"/>
      <c r="D39" s="36"/>
      <c r="F39" s="36"/>
      <c r="G39" s="47"/>
      <c r="H39" s="22"/>
      <c r="I39" s="22"/>
      <c r="J39" s="22">
        <f>Table139[[#This Row],[Number of personnel involved]]*Table139[[#This Row],[Time spent per person (mins)]]</f>
        <v>0</v>
      </c>
      <c r="K39" s="75">
        <f>(Table139[[#This Row],[Total person minutes]]/60)*Table139[[#This Row],[Hourly wage rate]]</f>
        <v>0</v>
      </c>
      <c r="L39" s="4"/>
    </row>
    <row r="40" spans="2:12" s="93" customFormat="1" ht="15.75" x14ac:dyDescent="0.25">
      <c r="B40" s="108"/>
      <c r="C40" s="109"/>
      <c r="D40" s="110"/>
      <c r="E40" s="106"/>
      <c r="F40" s="110"/>
      <c r="G40" s="125"/>
      <c r="H40" s="111"/>
      <c r="I40" s="111"/>
      <c r="J40" s="111"/>
      <c r="K40" s="126"/>
      <c r="L40" s="112"/>
    </row>
    <row r="41" spans="2:12" s="93" customFormat="1" ht="15.75" x14ac:dyDescent="0.25">
      <c r="B41" s="108"/>
      <c r="C41" s="109"/>
      <c r="D41" s="110"/>
      <c r="E41" s="106"/>
      <c r="F41" s="110"/>
      <c r="G41" s="125"/>
      <c r="H41" s="111"/>
      <c r="I41" s="111"/>
      <c r="J41" s="111"/>
      <c r="K41" s="126"/>
      <c r="L41" s="112"/>
    </row>
    <row r="42" spans="2:12" s="93" customFormat="1" x14ac:dyDescent="0.25">
      <c r="B42" s="105"/>
      <c r="C42" s="106"/>
      <c r="D42" s="106"/>
      <c r="E42" s="106"/>
      <c r="F42" s="107"/>
      <c r="G42" s="104"/>
      <c r="K42" s="124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1C0ED97-2646-44F6-B023-CAF8FECBCCBA}">
          <x14:formula1>
            <xm:f>'Planning template'!$C:$C</xm:f>
          </x14:formula1>
          <xm:sqref>C1:C1048576</xm:sqref>
        </x14:dataValidation>
        <x14:dataValidation type="list" allowBlank="1" showInputMessage="1" showErrorMessage="1" xr:uid="{7E92D680-0EE6-4A43-A338-876078A0D673}">
          <x14:formula1>
            <xm:f>'Planning template'!$D:$D</xm:f>
          </x14:formula1>
          <xm:sqref>F1:F1048576</xm:sqref>
        </x14:dataValidation>
        <x14:dataValidation type="list" allowBlank="1" showInputMessage="1" showErrorMessage="1" xr:uid="{A9062C3A-49C8-489D-9977-390B9D4F76FB}">
          <x14:formula1>
            <xm:f>'Planning template'!$B:$B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F69CE-8E28-4156-A18E-FD8CB912B0D9}">
  <dimension ref="A1:L7"/>
  <sheetViews>
    <sheetView workbookViewId="0">
      <selection activeCell="I3" sqref="I3:I4"/>
    </sheetView>
  </sheetViews>
  <sheetFormatPr defaultRowHeight="15" x14ac:dyDescent="0.25"/>
  <cols>
    <col min="1" max="1" width="7" style="93" customWidth="1"/>
    <col min="2" max="2" width="26.5703125" customWidth="1"/>
    <col min="3" max="3" width="18.7109375" customWidth="1"/>
    <col min="4" max="4" width="21.85546875" bestFit="1" customWidth="1"/>
    <col min="5" max="5" width="26.85546875" customWidth="1"/>
    <col min="6" max="6" width="13.42578125" bestFit="1" customWidth="1"/>
    <col min="7" max="7" width="20.140625" customWidth="1"/>
    <col min="8" max="8" width="16.28515625" customWidth="1"/>
    <col min="9" max="9" width="13.7109375" customWidth="1"/>
    <col min="10" max="10" width="15.140625" customWidth="1"/>
    <col min="11" max="12" width="9.140625" style="93"/>
  </cols>
  <sheetData>
    <row r="1" spans="2:10" s="93" customFormat="1" x14ac:dyDescent="0.25"/>
    <row r="2" spans="2:10" ht="39" customHeight="1" x14ac:dyDescent="0.25">
      <c r="B2" s="53" t="s">
        <v>14</v>
      </c>
      <c r="C2" s="53" t="s">
        <v>9</v>
      </c>
      <c r="D2" s="53" t="s">
        <v>15</v>
      </c>
      <c r="E2" s="102" t="s">
        <v>16</v>
      </c>
      <c r="F2" s="53" t="s">
        <v>17</v>
      </c>
      <c r="G2" s="53" t="s">
        <v>18</v>
      </c>
      <c r="H2" s="53" t="s">
        <v>19</v>
      </c>
      <c r="I2" s="53" t="s">
        <v>20</v>
      </c>
      <c r="J2" s="53" t="s">
        <v>21</v>
      </c>
    </row>
    <row r="3" spans="2:10" ht="15.75" x14ac:dyDescent="0.25">
      <c r="B3" s="36"/>
      <c r="C3" s="36"/>
      <c r="D3" s="36"/>
      <c r="E3" s="67"/>
      <c r="F3" s="22"/>
      <c r="G3" s="22"/>
      <c r="H3" s="36"/>
      <c r="I3" s="22"/>
      <c r="J3" s="22">
        <f>Table3[[#This Row],[Amount of resource]]*Table3[[#This Row],[Cost per unit of resource ($)]]</f>
        <v>0</v>
      </c>
    </row>
    <row r="4" spans="2:10" ht="15.75" x14ac:dyDescent="0.25">
      <c r="B4" s="36"/>
      <c r="C4" s="36"/>
      <c r="D4" s="36"/>
      <c r="E4" s="67"/>
      <c r="F4" s="22"/>
      <c r="G4" s="22"/>
      <c r="H4" s="36"/>
      <c r="I4" s="22"/>
      <c r="J4" s="101">
        <v>900</v>
      </c>
    </row>
    <row r="5" spans="2:10" s="93" customFormat="1" x14ac:dyDescent="0.25"/>
    <row r="6" spans="2:10" s="93" customFormat="1" x14ac:dyDescent="0.25"/>
    <row r="7" spans="2:10" s="93" customFormat="1" x14ac:dyDescent="0.25"/>
  </sheetData>
  <dataValidations count="1">
    <dataValidation type="list" showInputMessage="1" showErrorMessage="1" sqref="D3:D4" xr:uid="{0CCE4534-ABAB-49D4-8386-52EA8582429F}">
      <formula1>"monetary, opportunity"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F53E2EC-A054-4B93-8F3C-C71FA2C0E223}">
          <x14:formula1>
            <xm:f>'Planning template'!$B:$B</xm:f>
          </x14:formula1>
          <xm:sqref>C3:C4</xm:sqref>
        </x14:dataValidation>
        <x14:dataValidation type="list" allowBlank="1" showInputMessage="1" showErrorMessage="1" xr:uid="{1D64971E-8A77-41FA-BDB2-FECD7D249AFA}">
          <x14:formula1>
            <xm:f>'Planning template'!$D:$D</xm:f>
          </x14:formula1>
          <xm:sqref>B3:B4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41A3-2210-4CD3-83AF-62F3FF7DB27F}">
  <dimension ref="A1:I30"/>
  <sheetViews>
    <sheetView workbookViewId="0">
      <selection activeCell="B3" sqref="B3:C25"/>
    </sheetView>
  </sheetViews>
  <sheetFormatPr defaultRowHeight="15" x14ac:dyDescent="0.25"/>
  <cols>
    <col min="1" max="1" width="9.140625" style="93"/>
    <col min="2" max="2" width="38" style="100" bestFit="1" customWidth="1"/>
    <col min="3" max="3" width="27" style="52" customWidth="1"/>
    <col min="4" max="4" width="14.5703125" customWidth="1"/>
    <col min="5" max="5" width="16.7109375" bestFit="1" customWidth="1"/>
    <col min="6" max="6" width="18" customWidth="1"/>
    <col min="7" max="7" width="22.85546875" bestFit="1" customWidth="1"/>
    <col min="8" max="8" width="12.5703125" style="93" bestFit="1" customWidth="1"/>
    <col min="9" max="9" width="9.140625" style="93"/>
  </cols>
  <sheetData>
    <row r="1" spans="1:9" s="93" customFormat="1" x14ac:dyDescent="0.25">
      <c r="B1" s="114"/>
      <c r="C1" s="107"/>
    </row>
    <row r="2" spans="1:9" s="5" customFormat="1" ht="32.25" thickBot="1" x14ac:dyDescent="0.3">
      <c r="A2" s="113"/>
      <c r="B2" s="98" t="s">
        <v>9</v>
      </c>
      <c r="C2" s="58" t="s">
        <v>10</v>
      </c>
      <c r="D2" s="3" t="s">
        <v>43</v>
      </c>
      <c r="E2" s="4" t="s">
        <v>22</v>
      </c>
      <c r="F2" s="4" t="s">
        <v>23</v>
      </c>
      <c r="G2" s="4" t="s">
        <v>24</v>
      </c>
      <c r="H2" s="113"/>
      <c r="I2" s="113"/>
    </row>
    <row r="3" spans="1:9" ht="15.75" x14ac:dyDescent="0.25">
      <c r="B3" s="99"/>
      <c r="C3" s="94"/>
      <c r="D3" s="77">
        <f>SUMIFS(Table139[Total person minutes],Table139[Strategy],'Summary table- by strategy'!$B$3,Table139[Role],Table4[[#This Row],[Role]])</f>
        <v>0</v>
      </c>
      <c r="E3" s="78" t="e">
        <f>(Table4[[#This Row],[Total time spent (mins)]]/60)*(VLOOKUP(Table4[[#This Row],[Role]],Table139[[#All],[Role]:[Hourly wage rate]],2, FALSE))</f>
        <v>#N/A</v>
      </c>
      <c r="F3" s="17"/>
      <c r="G3" s="18"/>
    </row>
    <row r="4" spans="1:9" ht="15.75" x14ac:dyDescent="0.25">
      <c r="B4" s="79"/>
      <c r="C4" s="95"/>
      <c r="D4" s="81">
        <f>SUMIFS(Table139[Total person minutes],Table139[Strategy],'Summary table- by strategy'!$B$3,Table139[Role],Table4[[#This Row],[Role]])</f>
        <v>0</v>
      </c>
      <c r="E4" s="82" t="e">
        <f>(Table4[[#This Row],[Total time spent (mins)]]/60)*(VLOOKUP(Table4[[#This Row],[Role]],Table139[[#All],[Role]:[Hourly wage rate]],2, FALSE))</f>
        <v>#N/A</v>
      </c>
      <c r="F4" s="23"/>
      <c r="G4" s="20"/>
    </row>
    <row r="5" spans="1:9" ht="15.75" x14ac:dyDescent="0.25">
      <c r="B5" s="79"/>
      <c r="C5" s="95"/>
      <c r="D5" s="81">
        <f>SUMIFS(Table139[Total person minutes],Table139[Strategy],'Summary table- by strategy'!$B$3,Table139[Role],Table4[[#This Row],[Role]])</f>
        <v>0</v>
      </c>
      <c r="E5" s="87" t="e">
        <f>(Table4[[#This Row],[Total time spent (mins)]]/60)*(VLOOKUP(Table4[[#This Row],[Role]],Table139[[#All],[Role]:[Hourly wage rate]],2, FALSE))</f>
        <v>#N/A</v>
      </c>
      <c r="F5" s="23"/>
      <c r="G5" s="20"/>
    </row>
    <row r="6" spans="1:9" ht="15.75" x14ac:dyDescent="0.25">
      <c r="B6" s="79"/>
      <c r="C6" s="95"/>
      <c r="D6" s="81">
        <f>SUMIFS(Table139[Total person minutes],Table139[Strategy],'Summary table- by strategy'!$B$3,Table139[Role],Table4[[#This Row],[Role]])</f>
        <v>0</v>
      </c>
      <c r="E6" s="87" t="e">
        <f>(Table4[[#This Row],[Total time spent (mins)]]/60)*(VLOOKUP(Table4[[#This Row],[Role]],Table139[[#All],[Role]:[Hourly wage rate]],2, FALSE))</f>
        <v>#N/A</v>
      </c>
      <c r="F6" s="23"/>
      <c r="G6" s="20"/>
    </row>
    <row r="7" spans="1:9" ht="16.5" thickBot="1" x14ac:dyDescent="0.3">
      <c r="B7" s="83"/>
      <c r="C7" s="96"/>
      <c r="D7" s="85">
        <f>SUMIFS(Table139[Total person minutes],Table139[Strategy],'Summary table- by strategy'!$B$3,Table139[Role],Table4[[#This Row],[Role]])</f>
        <v>0</v>
      </c>
      <c r="E7" s="86" t="e">
        <f>(Table4[[#This Row],[Total time spent (mins)]]/60)*(VLOOKUP(Table4[[#This Row],[Role]],Table139[[#All],[Role]:[Hourly wage rate]],2, FALSE))</f>
        <v>#N/A</v>
      </c>
      <c r="F7" s="26"/>
      <c r="G7" s="27"/>
    </row>
    <row r="8" spans="1:9" s="93" customFormat="1" ht="17.25" thickTop="1" thickBot="1" x14ac:dyDescent="0.3">
      <c r="B8" s="88"/>
      <c r="C8" s="97"/>
      <c r="D8" s="90"/>
      <c r="E8" s="91" t="e">
        <f>SUM(E3:E7)</f>
        <v>#N/A</v>
      </c>
      <c r="F8" s="91">
        <f>SUMIF(Table3[Strategy],'Summary table- by strategy'!B3,Table3[Total ($)])</f>
        <v>0</v>
      </c>
      <c r="G8" s="92" t="e">
        <f>SUM(Table4[[#This Row],[Labour subtotal]:[Non-labour subtotal]])</f>
        <v>#N/A</v>
      </c>
    </row>
    <row r="9" spans="1:9" ht="15.75" x14ac:dyDescent="0.25">
      <c r="B9" s="99"/>
      <c r="C9" s="94"/>
      <c r="D9" s="77">
        <f>SUMIFS(Table139[Total person minutes],Table139[Strategy],'Summary table- by strategy'!$B$9,Table139[Role],Table4[[#This Row],[Role]])</f>
        <v>0</v>
      </c>
      <c r="E9" s="78" t="e">
        <f>(Table4[[#This Row],[Total time spent (mins)]]/60)*(VLOOKUP(Table4[[#This Row],[Role]],Table139[[#All],[Role]:[Hourly wage rate]],2, FALSE))</f>
        <v>#N/A</v>
      </c>
      <c r="F9" s="17"/>
      <c r="G9" s="18"/>
    </row>
    <row r="10" spans="1:9" ht="15.75" x14ac:dyDescent="0.25">
      <c r="B10" s="79"/>
      <c r="C10" s="95"/>
      <c r="D10" s="81">
        <f>SUMIFS(Table139[Total person minutes],Table139[Strategy],'Summary table- by strategy'!$B$9,Table139[Role],Table4[[#This Row],[Role]])</f>
        <v>0</v>
      </c>
      <c r="E10" s="82" t="e">
        <f>(Table4[[#This Row],[Total time spent (mins)]]/60)*(VLOOKUP(Table4[[#This Row],[Role]],Table139[[#All],[Role]:[Hourly wage rate]],2, FALSE))</f>
        <v>#N/A</v>
      </c>
      <c r="F10" s="23"/>
      <c r="G10" s="20"/>
    </row>
    <row r="11" spans="1:9" ht="15.75" x14ac:dyDescent="0.25">
      <c r="B11" s="79"/>
      <c r="C11" s="95"/>
      <c r="D11" s="81">
        <f>SUMIFS(Table139[Total person minutes],Table139[Strategy],'Summary table- by strategy'!$B$9,Table139[Role],Table4[[#This Row],[Role]])</f>
        <v>0</v>
      </c>
      <c r="E11" s="87" t="e">
        <f>(Table4[[#This Row],[Total time spent (mins)]]/60)*(VLOOKUP(Table4[[#This Row],[Role]],Table139[[#All],[Role]:[Hourly wage rate]],2, FALSE))</f>
        <v>#N/A</v>
      </c>
      <c r="F11" s="23"/>
      <c r="G11" s="20"/>
    </row>
    <row r="12" spans="1:9" ht="15.75" x14ac:dyDescent="0.25">
      <c r="B12" s="79"/>
      <c r="C12" s="95"/>
      <c r="D12" s="81">
        <f>SUMIFS(Table139[Total person minutes],Table139[Strategy],'Summary table- by strategy'!$B$9,Table139[Role],Table4[[#This Row],[Role]])</f>
        <v>0</v>
      </c>
      <c r="E12" s="87" t="e">
        <f>(Table4[[#This Row],[Total time spent (mins)]]/60)*(VLOOKUP(Table4[[#This Row],[Role]],Table139[[#All],[Role]:[Hourly wage rate]],2, FALSE))</f>
        <v>#N/A</v>
      </c>
      <c r="F12" s="23"/>
      <c r="G12" s="20"/>
    </row>
    <row r="13" spans="1:9" ht="16.5" thickBot="1" x14ac:dyDescent="0.3">
      <c r="B13" s="83"/>
      <c r="C13" s="96"/>
      <c r="D13" s="85">
        <f>SUMIFS(Table139[Total person minutes],Table139[Strategy],'Summary table- by strategy'!$B$9,Table139[Role],Table4[[#This Row],[Role]])</f>
        <v>0</v>
      </c>
      <c r="E13" s="86" t="e">
        <f>(Table4[[#This Row],[Total time spent (mins)]]/60)*(VLOOKUP(Table4[[#This Row],[Role]],Table139[[#All],[Role]:[Hourly wage rate]],2, FALSE))</f>
        <v>#N/A</v>
      </c>
      <c r="F13" s="26"/>
      <c r="G13" s="27"/>
    </row>
    <row r="14" spans="1:9" s="93" customFormat="1" ht="17.25" thickTop="1" thickBot="1" x14ac:dyDescent="0.3">
      <c r="B14" s="88"/>
      <c r="C14" s="97"/>
      <c r="D14" s="90"/>
      <c r="E14" s="91" t="e">
        <f>SUM(E9:E13)</f>
        <v>#N/A</v>
      </c>
      <c r="F14" s="91">
        <f>SUMIF(Table3[Strategy],'Summary table- by strategy'!B9,Table3[Total ($)])</f>
        <v>0</v>
      </c>
      <c r="G14" s="92" t="e">
        <f>SUM(Table4[[#This Row],[Labour subtotal]:[Non-labour subtotal]])</f>
        <v>#N/A</v>
      </c>
    </row>
    <row r="15" spans="1:9" ht="15.75" x14ac:dyDescent="0.25">
      <c r="B15" s="99"/>
      <c r="C15" s="94"/>
      <c r="D15" s="77">
        <f>SUMIFS(Table139[Total person minutes],Table139[Strategy],'Summary table- by strategy'!$B$15,Table139[Role],Table4[[#This Row],[Role]])</f>
        <v>0</v>
      </c>
      <c r="E15" s="78" t="e">
        <f>(Table4[[#This Row],[Total time spent (mins)]]/60)*(VLOOKUP(Table4[[#This Row],[Role]],Table139[[#All],[Role]:[Hourly wage rate]],2, FALSE))</f>
        <v>#N/A</v>
      </c>
      <c r="F15" s="17"/>
      <c r="G15" s="18"/>
    </row>
    <row r="16" spans="1:9" ht="15.75" x14ac:dyDescent="0.25">
      <c r="B16" s="79"/>
      <c r="C16" s="95"/>
      <c r="D16" s="81">
        <f>SUMIFS(Table139[Total person minutes],Table139[Strategy],'Summary table- by strategy'!$B$15,Table139[Role],Table4[[#This Row],[Role]])</f>
        <v>0</v>
      </c>
      <c r="E16" s="82" t="e">
        <f>(Table4[[#This Row],[Total time spent (mins)]]/60)*(VLOOKUP(Table4[[#This Row],[Role]],Table139[[#All],[Role]:[Hourly wage rate]],2, FALSE))</f>
        <v>#N/A</v>
      </c>
      <c r="F16" s="23"/>
      <c r="G16" s="20"/>
    </row>
    <row r="17" spans="2:8" ht="15.75" x14ac:dyDescent="0.25">
      <c r="B17" s="79"/>
      <c r="C17" s="95"/>
      <c r="D17" s="81">
        <f>SUMIFS(Table139[Total person minutes],Table139[Strategy],'Summary table- by strategy'!$B$15,Table139[Role],Table4[[#This Row],[Role]])</f>
        <v>0</v>
      </c>
      <c r="E17" s="87" t="e">
        <f>(Table4[[#This Row],[Total time spent (mins)]]/60)*(VLOOKUP(Table4[[#This Row],[Role]],Table139[[#All],[Role]:[Hourly wage rate]],2, FALSE))</f>
        <v>#N/A</v>
      </c>
      <c r="F17" s="23"/>
      <c r="G17" s="20"/>
    </row>
    <row r="18" spans="2:8" ht="15.75" x14ac:dyDescent="0.25">
      <c r="B18" s="79"/>
      <c r="C18" s="95"/>
      <c r="D18" s="81">
        <f>SUMIFS(Table139[Total person minutes],Table139[Strategy],'Summary table- by strategy'!$B$15,Table139[Role],Table4[[#This Row],[Role]])</f>
        <v>0</v>
      </c>
      <c r="E18" s="87" t="e">
        <f>(Table4[[#This Row],[Total time spent (mins)]]/60)*(VLOOKUP(Table4[[#This Row],[Role]],Table139[[#All],[Role]:[Hourly wage rate]],2, FALSE))</f>
        <v>#N/A</v>
      </c>
      <c r="F18" s="23"/>
      <c r="G18" s="20"/>
    </row>
    <row r="19" spans="2:8" ht="16.5" thickBot="1" x14ac:dyDescent="0.3">
      <c r="B19" s="83"/>
      <c r="C19" s="96"/>
      <c r="D19" s="85">
        <f>SUMIFS(Table139[Total person minutes],Table139[Strategy],'Summary table- by strategy'!$B$15,Table139[Role],Table4[[#This Row],[Role]])</f>
        <v>0</v>
      </c>
      <c r="E19" s="86" t="e">
        <f>(Table4[[#This Row],[Total time spent (mins)]]/60)*(VLOOKUP(Table4[[#This Row],[Role]],Table139[[#All],[Role]:[Hourly wage rate]],2, FALSE))</f>
        <v>#N/A</v>
      </c>
      <c r="F19" s="26"/>
      <c r="G19" s="27"/>
    </row>
    <row r="20" spans="2:8" s="93" customFormat="1" ht="17.25" thickTop="1" thickBot="1" x14ac:dyDescent="0.3">
      <c r="B20" s="88"/>
      <c r="C20" s="97"/>
      <c r="D20" s="90"/>
      <c r="E20" s="91" t="e">
        <f>SUM(E15:E19)</f>
        <v>#N/A</v>
      </c>
      <c r="F20" s="91">
        <f>SUMIF(Table3[Strategy],'Summary table- by strategy'!B15,Table3[Total ($)])</f>
        <v>0</v>
      </c>
      <c r="G20" s="92" t="e">
        <f>SUM(Table4[[#This Row],[Labour subtotal]:[Non-labour subtotal]])</f>
        <v>#N/A</v>
      </c>
    </row>
    <row r="21" spans="2:8" ht="15.75" x14ac:dyDescent="0.25">
      <c r="B21" s="99"/>
      <c r="C21" s="94"/>
      <c r="D21" s="77">
        <f>SUMIFS(Table139[Total person minutes],Table139[Strategy],'Summary table- by strategy'!$B$21,Table139[Role],Table4[[#This Row],[Role]])</f>
        <v>0</v>
      </c>
      <c r="E21" s="78" t="e">
        <f>(Table4[[#This Row],[Total time spent (mins)]]/60)*(VLOOKUP(Table4[[#This Row],[Role]],Table139[[#All],[Role]:[Hourly wage rate]],2, FALSE))</f>
        <v>#N/A</v>
      </c>
      <c r="F21" s="17"/>
      <c r="G21" s="18"/>
    </row>
    <row r="22" spans="2:8" ht="15.75" x14ac:dyDescent="0.25">
      <c r="B22" s="79"/>
      <c r="C22" s="95"/>
      <c r="D22" s="81">
        <f>SUMIFS(Table139[Total person minutes],Table139[Strategy],'Summary table- by strategy'!$B$21,Table139[Role],Table4[[#This Row],[Role]])</f>
        <v>0</v>
      </c>
      <c r="E22" s="82" t="e">
        <f>(Table4[[#This Row],[Total time spent (mins)]]/60)*(VLOOKUP(Table4[[#This Row],[Role]],Table139[[#All],[Role]:[Hourly wage rate]],2, FALSE))</f>
        <v>#N/A</v>
      </c>
      <c r="F22" s="23"/>
      <c r="G22" s="20"/>
    </row>
    <row r="23" spans="2:8" ht="15.75" x14ac:dyDescent="0.25">
      <c r="B23" s="79"/>
      <c r="C23" s="95"/>
      <c r="D23" s="81">
        <f>SUMIFS(Table139[Total person minutes],Table139[Strategy],'Summary table- by strategy'!$B$21,Table139[Role],Table4[[#This Row],[Role]])</f>
        <v>0</v>
      </c>
      <c r="E23" s="87" t="e">
        <f>(Table4[[#This Row],[Total time spent (mins)]]/60)*(VLOOKUP(Table4[[#This Row],[Role]],Table139[[#All],[Role]:[Hourly wage rate]],2, FALSE))</f>
        <v>#N/A</v>
      </c>
      <c r="F23" s="23"/>
      <c r="G23" s="20"/>
    </row>
    <row r="24" spans="2:8" ht="15.75" x14ac:dyDescent="0.25">
      <c r="B24" s="79"/>
      <c r="C24" s="95"/>
      <c r="D24" s="81">
        <f>SUMIFS(Table139[Total person minutes],Table139[Strategy],'Summary table- by strategy'!$B$21,Table139[Role],Table4[[#This Row],[Role]])</f>
        <v>0</v>
      </c>
      <c r="E24" s="87" t="e">
        <f>(Table4[[#This Row],[Total time spent (mins)]]/60)*(VLOOKUP(Table4[[#This Row],[Role]],Table139[[#All],[Role]:[Hourly wage rate]],2, FALSE))</f>
        <v>#N/A</v>
      </c>
      <c r="F24" s="23"/>
      <c r="G24" s="20"/>
    </row>
    <row r="25" spans="2:8" ht="16.5" thickBot="1" x14ac:dyDescent="0.3">
      <c r="B25" s="83"/>
      <c r="C25" s="96"/>
      <c r="D25" s="85">
        <f>SUMIFS(Table139[Total person minutes],Table139[Strategy],'Summary table- by strategy'!$B$21,Table139[Role],Table4[[#This Row],[Role]])</f>
        <v>0</v>
      </c>
      <c r="E25" s="86" t="e">
        <f>(Table4[[#This Row],[Total time spent (mins)]]/60)*(VLOOKUP(Table4[[#This Row],[Role]],Table139[[#All],[Role]:[Hourly wage rate]],2, FALSE))</f>
        <v>#N/A</v>
      </c>
      <c r="F25" s="26"/>
      <c r="G25" s="27"/>
    </row>
    <row r="26" spans="2:8" ht="17.25" thickTop="1" thickBot="1" x14ac:dyDescent="0.3">
      <c r="B26" s="28" t="s">
        <v>41</v>
      </c>
      <c r="C26" s="59"/>
      <c r="D26" s="21"/>
      <c r="E26" s="29" t="e">
        <f>SUM(E21:E25)</f>
        <v>#N/A</v>
      </c>
      <c r="F26" s="29">
        <f>SUMIF(Table3[Strategy],'Summary table- by strategy'!B21,Table3[Total ($)])</f>
        <v>0</v>
      </c>
      <c r="G26" s="30" t="e">
        <f>SUM(Table4[[#This Row],[Labour subtotal]:[Non-labour subtotal]])</f>
        <v>#N/A</v>
      </c>
    </row>
    <row r="27" spans="2:8" ht="16.5" thickBot="1" x14ac:dyDescent="0.3">
      <c r="B27" s="54" t="s">
        <v>48</v>
      </c>
      <c r="C27" s="60"/>
      <c r="D27" s="55"/>
      <c r="E27" s="56" t="e">
        <f>SUM(E26,E8,E14,E20)</f>
        <v>#N/A</v>
      </c>
      <c r="F27" s="56">
        <f>SUM(F3:F26)</f>
        <v>0</v>
      </c>
      <c r="G27" s="57" t="e">
        <f>SUM(E27:F27)</f>
        <v>#N/A</v>
      </c>
      <c r="H27" s="115"/>
    </row>
    <row r="28" spans="2:8" s="93" customFormat="1" x14ac:dyDescent="0.25">
      <c r="B28" s="114"/>
      <c r="C28" s="107"/>
    </row>
    <row r="29" spans="2:8" s="93" customFormat="1" x14ac:dyDescent="0.25">
      <c r="B29" s="114"/>
      <c r="C29" s="107"/>
    </row>
    <row r="30" spans="2:8" s="93" customFormat="1" x14ac:dyDescent="0.25">
      <c r="B30" s="114"/>
      <c r="C30" s="107"/>
    </row>
  </sheetData>
  <pageMargins left="0.7" right="0.7" top="0.75" bottom="0.75" header="0.3" footer="0.3"/>
  <pageSetup paperSize="9" orientation="portrait" r:id="rId1"/>
  <ignoredErrors>
    <ignoredError sqref="F8:G8 F3:G3 F4:G4 F5:G5 F6:G6 F7:G7 F14:G14 F9:G9 F10:G10 F11:G11 F12:G12 F13:G13 F20:G20 F15:G15 F16:G16 F17:G17 F18:G18 F19:G19 E26:G26 F21:G21 F22:G22 F23:G23 F24:G24 F25:G25 E8 E14 E20 E3:E7 E21:E25 E15:E19 E9:E13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31355B-A3F9-4C78-9FDB-AFCF04A39932}">
          <x14:formula1>
            <xm:f>'Planning template'!$D:$D</xm:f>
          </x14:formula1>
          <xm:sqref>C3:C27</xm:sqref>
        </x14:dataValidation>
        <x14:dataValidation type="list" allowBlank="1" showInputMessage="1" showErrorMessage="1" xr:uid="{0E295B10-76AE-490C-AAED-A872192D5DB8}">
          <x14:formula1>
            <xm:f>'Planning template'!$B:$B</xm:f>
          </x14:formula1>
          <xm:sqref>B3:B7 B15:B19 B9:B13 B21:B25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DC51-29F7-4126-AD89-746B9C59EC5E}">
  <dimension ref="A3:B20"/>
  <sheetViews>
    <sheetView workbookViewId="0">
      <selection activeCell="B5" sqref="B5"/>
    </sheetView>
  </sheetViews>
  <sheetFormatPr defaultRowHeight="15" x14ac:dyDescent="0.25"/>
  <cols>
    <col min="1" max="1" width="57.140625" bestFit="1" customWidth="1"/>
    <col min="2" max="2" width="26.85546875" bestFit="1" customWidth="1"/>
    <col min="3" max="3" width="13.140625" bestFit="1" customWidth="1"/>
  </cols>
  <sheetData>
    <row r="3" spans="1:2" x14ac:dyDescent="0.25">
      <c r="A3" s="65" t="s">
        <v>44</v>
      </c>
      <c r="B3" t="s">
        <v>46</v>
      </c>
    </row>
    <row r="4" spans="1:2" x14ac:dyDescent="0.25">
      <c r="A4" s="52" t="s">
        <v>3</v>
      </c>
      <c r="B4">
        <v>390</v>
      </c>
    </row>
    <row r="5" spans="1:2" x14ac:dyDescent="0.25">
      <c r="A5" s="66" t="s">
        <v>28</v>
      </c>
      <c r="B5">
        <v>180</v>
      </c>
    </row>
    <row r="6" spans="1:2" x14ac:dyDescent="0.25">
      <c r="A6" s="66" t="s">
        <v>30</v>
      </c>
      <c r="B6">
        <v>150</v>
      </c>
    </row>
    <row r="7" spans="1:2" x14ac:dyDescent="0.25">
      <c r="A7" s="66" t="s">
        <v>29</v>
      </c>
      <c r="B7">
        <v>60</v>
      </c>
    </row>
    <row r="8" spans="1:2" x14ac:dyDescent="0.25">
      <c r="A8" s="52" t="s">
        <v>6</v>
      </c>
      <c r="B8">
        <v>210</v>
      </c>
    </row>
    <row r="9" spans="1:2" x14ac:dyDescent="0.25">
      <c r="A9" s="66" t="s">
        <v>35</v>
      </c>
      <c r="B9">
        <v>120</v>
      </c>
    </row>
    <row r="10" spans="1:2" x14ac:dyDescent="0.25">
      <c r="A10" s="66" t="s">
        <v>33</v>
      </c>
      <c r="B10">
        <v>30</v>
      </c>
    </row>
    <row r="11" spans="1:2" x14ac:dyDescent="0.25">
      <c r="A11" s="66" t="s">
        <v>34</v>
      </c>
      <c r="B11">
        <v>60</v>
      </c>
    </row>
    <row r="12" spans="1:2" x14ac:dyDescent="0.25">
      <c r="A12" s="52" t="s">
        <v>4</v>
      </c>
      <c r="B12">
        <v>180</v>
      </c>
    </row>
    <row r="13" spans="1:2" x14ac:dyDescent="0.25">
      <c r="A13" s="66" t="s">
        <v>32</v>
      </c>
      <c r="B13">
        <v>90</v>
      </c>
    </row>
    <row r="14" spans="1:2" x14ac:dyDescent="0.25">
      <c r="A14" s="66" t="s">
        <v>31</v>
      </c>
      <c r="B14">
        <v>90</v>
      </c>
    </row>
    <row r="15" spans="1:2" x14ac:dyDescent="0.25">
      <c r="A15" s="52" t="s">
        <v>5</v>
      </c>
      <c r="B15">
        <v>575</v>
      </c>
    </row>
    <row r="16" spans="1:2" x14ac:dyDescent="0.25">
      <c r="A16" s="66" t="s">
        <v>39</v>
      </c>
      <c r="B16">
        <v>360</v>
      </c>
    </row>
    <row r="17" spans="1:2" x14ac:dyDescent="0.25">
      <c r="A17" s="66" t="s">
        <v>37</v>
      </c>
      <c r="B17">
        <v>15</v>
      </c>
    </row>
    <row r="18" spans="1:2" x14ac:dyDescent="0.25">
      <c r="A18" s="66" t="s">
        <v>38</v>
      </c>
      <c r="B18">
        <v>20</v>
      </c>
    </row>
    <row r="19" spans="1:2" x14ac:dyDescent="0.25">
      <c r="A19" s="66" t="s">
        <v>36</v>
      </c>
      <c r="B19">
        <v>180</v>
      </c>
    </row>
    <row r="20" spans="1:2" x14ac:dyDescent="0.25">
      <c r="A20" s="52" t="s">
        <v>45</v>
      </c>
      <c r="B20">
        <v>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48FF-436B-44FA-ACE5-2A1943E4238C}">
  <dimension ref="A1:I22"/>
  <sheetViews>
    <sheetView workbookViewId="0">
      <selection activeCell="B3" sqref="B3:C17"/>
    </sheetView>
  </sheetViews>
  <sheetFormatPr defaultRowHeight="15" x14ac:dyDescent="0.25"/>
  <cols>
    <col min="1" max="1" width="9.140625" style="93"/>
    <col min="2" max="2" width="25.42578125" style="100" customWidth="1"/>
    <col min="3" max="3" width="35.5703125" style="51" customWidth="1"/>
    <col min="4" max="4" width="14.5703125" customWidth="1"/>
    <col min="5" max="5" width="12.85546875" customWidth="1"/>
    <col min="6" max="6" width="14" customWidth="1"/>
    <col min="7" max="7" width="13.85546875" customWidth="1"/>
    <col min="8" max="8" width="12.5703125" style="93" bestFit="1" customWidth="1"/>
    <col min="9" max="9" width="9.140625" style="93"/>
  </cols>
  <sheetData>
    <row r="1" spans="1:9" s="93" customFormat="1" x14ac:dyDescent="0.25">
      <c r="B1" s="114"/>
      <c r="C1" s="106"/>
    </row>
    <row r="2" spans="1:9" s="5" customFormat="1" ht="32.25" thickBot="1" x14ac:dyDescent="0.3">
      <c r="A2" s="113"/>
      <c r="B2" s="98" t="s">
        <v>9</v>
      </c>
      <c r="C2" s="69" t="s">
        <v>7</v>
      </c>
      <c r="D2" s="3" t="s">
        <v>43</v>
      </c>
      <c r="E2" s="4" t="s">
        <v>22</v>
      </c>
      <c r="F2" s="4" t="s">
        <v>23</v>
      </c>
      <c r="G2" s="4" t="s">
        <v>24</v>
      </c>
      <c r="H2" s="113"/>
      <c r="I2" s="113"/>
    </row>
    <row r="3" spans="1:9" ht="15.75" x14ac:dyDescent="0.25">
      <c r="B3" s="99"/>
      <c r="C3" s="76"/>
      <c r="D3" s="77">
        <f>SUMIFS(Table139[Total person minutes],Table139[Strategy],'Summary table- by activity'!$B$3,Table139[Activity],Table48[[#This Row],[Activity]])</f>
        <v>0</v>
      </c>
      <c r="E3" s="116">
        <f>SUMIFS(Table139[Labour ($)],Table139[Strategy],'Summary table- by activity'!$B$3,Table139[Activity],Table48[[#This Row],[Activity]])</f>
        <v>0</v>
      </c>
      <c r="F3" s="17"/>
      <c r="G3" s="18"/>
    </row>
    <row r="4" spans="1:9" ht="15.75" x14ac:dyDescent="0.25">
      <c r="B4" s="79"/>
      <c r="C4" s="80"/>
      <c r="D4" s="81">
        <f>SUMIFS(Table139[Total person minutes],Table139[Strategy],'Summary table- by activity'!$B$3,Table139[Activity],Table48[[#This Row],[Activity]])</f>
        <v>0</v>
      </c>
      <c r="E4" s="117">
        <f>SUMIFS(Table139[Labour ($)],Table139[Strategy],'Summary table- by activity'!$B$3,Table139[Activity],Table48[[#This Row],[Activity]])</f>
        <v>0</v>
      </c>
      <c r="F4" s="23"/>
      <c r="G4" s="20"/>
    </row>
    <row r="5" spans="1:9" ht="16.5" thickBot="1" x14ac:dyDescent="0.3">
      <c r="B5" s="83"/>
      <c r="C5" s="84"/>
      <c r="D5" s="85">
        <f>SUMIFS(Table139[Total person minutes],Table139[Strategy],'Summary table- by activity'!$B$3,Table139[Activity],Table48[[#This Row],[Activity]])</f>
        <v>0</v>
      </c>
      <c r="E5" s="118">
        <f>SUMIFS(Table139[Labour ($)],Table139[Strategy],'Summary table- by activity'!$B$3,Table139[Activity],Table48[[#This Row],[Activity]])</f>
        <v>0</v>
      </c>
      <c r="F5" s="26"/>
      <c r="G5" s="27"/>
    </row>
    <row r="6" spans="1:9" s="93" customFormat="1" ht="17.25" thickTop="1" thickBot="1" x14ac:dyDescent="0.3">
      <c r="B6" s="88"/>
      <c r="C6" s="89"/>
      <c r="D6" s="90"/>
      <c r="E6" s="119">
        <f>SUM(E3:E5)</f>
        <v>0</v>
      </c>
      <c r="F6" s="91">
        <f>SUMIF(Table3[Strategy],'Summary table- by activity'!B3,Table3[Total ($)])</f>
        <v>0</v>
      </c>
      <c r="G6" s="92">
        <f>SUM(Table48[[#This Row],[Labour subtotal]:[Non-labour subtotal]])</f>
        <v>0</v>
      </c>
    </row>
    <row r="7" spans="1:9" ht="15.75" x14ac:dyDescent="0.25">
      <c r="B7" s="99"/>
      <c r="C7" s="76"/>
      <c r="D7" s="77">
        <f>SUMIFS(Table139[Total person minutes],Table139[Strategy],'Summary table- by activity'!$B$7,Table139[Activity],Table48[[#This Row],[Activity]])</f>
        <v>0</v>
      </c>
      <c r="E7" s="116">
        <f>SUMIFS(Table139[Labour ($)],Table139[Strategy],'Summary table- by activity'!$B$7,Table139[Activity],Table48[[#This Row],[Activity]])</f>
        <v>0</v>
      </c>
      <c r="F7" s="17"/>
      <c r="G7" s="18"/>
    </row>
    <row r="8" spans="1:9" ht="16.5" thickBot="1" x14ac:dyDescent="0.3">
      <c r="B8" s="83"/>
      <c r="C8" s="84"/>
      <c r="D8" s="85">
        <f>SUMIFS(Table139[Total person minutes],Table139[Strategy],'Summary table- by activity'!$B$7,Table139[Activity],Table48[[#This Row],[Activity]])</f>
        <v>0</v>
      </c>
      <c r="E8" s="120">
        <f>SUMIFS(Table139[Labour ($)],Table139[Strategy],'Summary table- by activity'!$B$7,Table139[Activity],Table48[[#This Row],[Activity]])</f>
        <v>0</v>
      </c>
      <c r="F8" s="26"/>
      <c r="G8" s="27"/>
    </row>
    <row r="9" spans="1:9" s="93" customFormat="1" ht="17.25" thickTop="1" thickBot="1" x14ac:dyDescent="0.3">
      <c r="B9" s="88"/>
      <c r="C9" s="89"/>
      <c r="D9" s="90"/>
      <c r="E9" s="119">
        <f>SUM(E7:E8)</f>
        <v>0</v>
      </c>
      <c r="F9" s="91">
        <f>SUMIF(Table3[Strategy],'Summary table- by activity'!B7,Table3[Total ($)])</f>
        <v>0</v>
      </c>
      <c r="G9" s="92">
        <f>SUM(Table48[[#This Row],[Labour subtotal]:[Non-labour subtotal]])</f>
        <v>0</v>
      </c>
    </row>
    <row r="10" spans="1:9" ht="15.75" x14ac:dyDescent="0.25">
      <c r="B10" s="99"/>
      <c r="C10" s="76"/>
      <c r="D10" s="77">
        <f>SUMIFS(Table139[Total person minutes],Table139[Strategy],'Summary table- by activity'!$B$10,Table139[Activity],Table48[[#This Row],[Activity]])</f>
        <v>0</v>
      </c>
      <c r="E10" s="116">
        <f>SUMIFS(Table139[Labour ($)],Table139[Strategy],'Summary table- by activity'!$B$10,Table139[Activity],Table48[[#This Row],[Activity]])</f>
        <v>0</v>
      </c>
      <c r="F10" s="17"/>
      <c r="G10" s="18"/>
    </row>
    <row r="11" spans="1:9" ht="15.75" x14ac:dyDescent="0.25">
      <c r="B11" s="79"/>
      <c r="C11" s="80"/>
      <c r="D11" s="81">
        <f>SUMIFS(Table139[Total person minutes],Table139[Strategy],'Summary table- by activity'!$B$10,Table139[Activity],Table48[[#This Row],[Activity]])</f>
        <v>0</v>
      </c>
      <c r="E11" s="121">
        <f>SUMIFS(Table139[Labour ($)],Table139[Strategy],'Summary table- by activity'!$B$10,Table139[Activity],Table48[[#This Row],[Activity]])</f>
        <v>0</v>
      </c>
      <c r="F11" s="68"/>
      <c r="G11" s="20"/>
    </row>
    <row r="12" spans="1:9" ht="16.5" thickBot="1" x14ac:dyDescent="0.3">
      <c r="B12" s="83"/>
      <c r="C12" s="84"/>
      <c r="D12" s="85">
        <f>SUMIFS(Table139[Total person minutes],Table139[Strategy],'Summary table- by activity'!$B$10,Table139[Activity],Table48[[#This Row],[Activity]])</f>
        <v>0</v>
      </c>
      <c r="E12" s="120">
        <f>SUMIFS(Table139[Labour ($)],Table139[Strategy],'Summary table- by activity'!$B$10,Table139[Activity],Table48[[#This Row],[Activity]])</f>
        <v>0</v>
      </c>
      <c r="F12" s="26"/>
      <c r="G12" s="27"/>
    </row>
    <row r="13" spans="1:9" s="93" customFormat="1" ht="17.25" thickTop="1" thickBot="1" x14ac:dyDescent="0.3">
      <c r="B13" s="88"/>
      <c r="C13" s="89"/>
      <c r="D13" s="90"/>
      <c r="E13" s="119">
        <f>SUM(E10:E12)</f>
        <v>0</v>
      </c>
      <c r="F13" s="91">
        <f>SUMIF(Table3[Strategy],'Summary table- by activity'!B10,Table3[Total ($)])</f>
        <v>0</v>
      </c>
      <c r="G13" s="92">
        <f>SUM(Table48[[#This Row],[Labour subtotal]:[Non-labour subtotal]])</f>
        <v>0</v>
      </c>
    </row>
    <row r="14" spans="1:9" ht="15.75" x14ac:dyDescent="0.25">
      <c r="B14" s="99"/>
      <c r="C14" s="76"/>
      <c r="D14" s="77">
        <f>SUMIFS(Table139[Total person minutes],Table139[Strategy],'Summary table- by activity'!$B$14,Table139[Activity],Table48[[#This Row],[Activity]])</f>
        <v>0</v>
      </c>
      <c r="E14" s="116">
        <f>SUMIFS(Table139[Labour ($)],Table139[Strategy],'Summary table- by activity'!$B$14,Table139[Activity],Table48[[#This Row],[Activity]])</f>
        <v>0</v>
      </c>
      <c r="F14" s="17"/>
      <c r="G14" s="18"/>
    </row>
    <row r="15" spans="1:9" ht="15.75" x14ac:dyDescent="0.25">
      <c r="B15" s="79"/>
      <c r="C15" s="80"/>
      <c r="D15" s="81">
        <f>SUMIFS(Table139[Total person minutes],Table139[Strategy],'Summary table- by activity'!$B$14,Table139[Activity],Table48[[#This Row],[Activity]])</f>
        <v>0</v>
      </c>
      <c r="E15" s="117">
        <f>SUMIFS(Table139[Labour ($)],Table139[Strategy],'Summary table- by activity'!$B$14,Table139[Activity],Table48[[#This Row],[Activity]])</f>
        <v>0</v>
      </c>
      <c r="F15" s="23"/>
      <c r="G15" s="20"/>
    </row>
    <row r="16" spans="1:9" ht="15.75" x14ac:dyDescent="0.25">
      <c r="B16" s="79"/>
      <c r="C16" s="80"/>
      <c r="D16" s="81">
        <f>SUMIFS(Table139[Total person minutes],Table139[Strategy],'Summary table- by activity'!$B$14,Table139[Activity],Table48[[#This Row],[Activity]])</f>
        <v>0</v>
      </c>
      <c r="E16" s="121">
        <f>SUMIFS(Table139[Labour ($)],Table139[Strategy],'Summary table- by activity'!$B$14,Table139[Activity],Table48[[#This Row],[Activity]])</f>
        <v>0</v>
      </c>
      <c r="F16" s="23"/>
      <c r="G16" s="20"/>
    </row>
    <row r="17" spans="2:8" ht="16.5" thickBot="1" x14ac:dyDescent="0.3">
      <c r="B17" s="61"/>
      <c r="C17" s="70"/>
      <c r="D17" s="25">
        <f>SUMIFS(Table139[Total person minutes],Table139[Strategy],'Summary table- by activity'!$B$14,Table139[Activity],Table48[[#This Row],[Activity]])</f>
        <v>0</v>
      </c>
      <c r="E17" s="122">
        <f>SUMIFS(Table139[Labour ($)],Table139[Strategy],'Summary table- by activity'!$B$14,Table139[Activity],Table48[[#This Row],[Activity]])</f>
        <v>0</v>
      </c>
      <c r="F17" s="26"/>
      <c r="G17" s="27"/>
    </row>
    <row r="18" spans="2:8" ht="17.25" thickTop="1" thickBot="1" x14ac:dyDescent="0.3">
      <c r="B18" s="28" t="s">
        <v>41</v>
      </c>
      <c r="C18" s="71"/>
      <c r="D18" s="21"/>
      <c r="E18" s="29">
        <f>SUM(E14:E17)</f>
        <v>0</v>
      </c>
      <c r="F18" s="29">
        <f>SUMIF(Table3[Strategy],'Summary table- by activity'!B14,Table3[Total ($)])</f>
        <v>0</v>
      </c>
      <c r="G18" s="30">
        <f>SUM(Table48[[#This Row],[Labour subtotal]:[Non-labour subtotal]])</f>
        <v>0</v>
      </c>
    </row>
    <row r="19" spans="2:8" ht="16.5" thickBot="1" x14ac:dyDescent="0.3">
      <c r="B19" s="54" t="s">
        <v>42</v>
      </c>
      <c r="C19" s="72"/>
      <c r="D19" s="55"/>
      <c r="E19" s="56">
        <f>SUM(E18,E6,E9,E13)</f>
        <v>0</v>
      </c>
      <c r="F19" s="56">
        <f>SUM(F3:F18)</f>
        <v>0</v>
      </c>
      <c r="G19" s="57">
        <f>SUM(E19:F19)</f>
        <v>0</v>
      </c>
      <c r="H19" s="115"/>
    </row>
    <row r="20" spans="2:8" s="93" customFormat="1" x14ac:dyDescent="0.25">
      <c r="B20" s="114"/>
      <c r="C20" s="106"/>
    </row>
    <row r="21" spans="2:8" s="93" customFormat="1" x14ac:dyDescent="0.25">
      <c r="B21" s="114"/>
      <c r="C21" s="106"/>
    </row>
    <row r="22" spans="2:8" s="93" customFormat="1" x14ac:dyDescent="0.25">
      <c r="B22" s="114"/>
      <c r="C22" s="106"/>
    </row>
  </sheetData>
  <pageMargins left="0.7" right="0.7" top="0.75" bottom="0.75" header="0.3" footer="0.3"/>
  <pageSetup paperSize="9" orientation="portrait" r:id="rId1"/>
  <ignoredErrors>
    <ignoredError sqref="F8:G8 F12:G12 F11 F13:G13 F10:G10 F9 F3:G3 F4:G4 F5:G5 F6:G6 F7:G7 F18:G18 F14:G14 F15:G15 F16:G16 F17:G17 E18 E9 E13 E3:E8 E14:E17 E10:E12 E19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8833C7-5441-461B-8435-D2E45B647A0E}">
          <x14:formula1>
            <xm:f>'Planning template'!$B:$B</xm:f>
          </x14:formula1>
          <xm:sqref>B3:B5 B10:B12 B7:B8 B14:B17</xm:sqref>
        </x14:dataValidation>
        <x14:dataValidation type="list" allowBlank="1" showInputMessage="1" showErrorMessage="1" xr:uid="{C4A69219-FE94-4635-8007-6EA8D79BD329}">
          <x14:formula1>
            <xm:f>'Planning template'!$D:$D</xm:f>
          </x14:formula1>
          <xm:sqref>C18:C19</xm:sqref>
        </x14:dataValidation>
        <x14:dataValidation type="list" allowBlank="1" showInputMessage="1" showErrorMessage="1" xr:uid="{85544574-6E03-4E18-90AD-8A75B17257C1}">
          <x14:formula1>
            <xm:f>'Planning template'!$C:$C</xm:f>
          </x14:formula1>
          <xm:sqref>C3:C17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19E4-1640-4915-BF3D-25CCB8A5DC1E}">
  <dimension ref="A1:F13"/>
  <sheetViews>
    <sheetView workbookViewId="0">
      <selection activeCell="C6" sqref="C6"/>
    </sheetView>
  </sheetViews>
  <sheetFormatPr defaultRowHeight="15" x14ac:dyDescent="0.25"/>
  <cols>
    <col min="1" max="1" width="9.140625" style="93"/>
    <col min="2" max="2" width="37.140625" style="16" customWidth="1"/>
    <col min="3" max="3" width="14.5703125" customWidth="1"/>
    <col min="4" max="4" width="14" customWidth="1"/>
    <col min="5" max="6" width="9.140625" style="93"/>
  </cols>
  <sheetData>
    <row r="1" spans="1:6" s="93" customFormat="1" x14ac:dyDescent="0.25">
      <c r="B1" s="105"/>
    </row>
    <row r="2" spans="1:6" s="5" customFormat="1" ht="31.5" x14ac:dyDescent="0.25">
      <c r="A2" s="113"/>
      <c r="B2" s="6" t="s">
        <v>10</v>
      </c>
      <c r="C2" s="3" t="s">
        <v>43</v>
      </c>
      <c r="D2" s="4" t="s">
        <v>22</v>
      </c>
      <c r="E2" s="113"/>
      <c r="F2" s="113"/>
    </row>
    <row r="3" spans="1:6" ht="15.75" x14ac:dyDescent="0.25">
      <c r="B3" s="62"/>
      <c r="C3" s="22">
        <f>SUMIF(Table139[Role],Table46[[#This Row],[Role]],Table139[Total person minutes])</f>
        <v>0</v>
      </c>
      <c r="D3" s="19" t="e">
        <f>(Table46[[#This Row],[Total time spent (mins)]]/60)*(VLOOKUP(Table46[[#This Row],[Role]],Table139[[#All],[Role]:[Hourly wage rate]],2, FALSE))</f>
        <v>#N/A</v>
      </c>
    </row>
    <row r="4" spans="1:6" ht="15.75" x14ac:dyDescent="0.25">
      <c r="B4" s="62"/>
      <c r="C4" s="22">
        <f>SUMIF(Table139[Role],Table46[[#This Row],[Role]],Table139[Total person minutes])</f>
        <v>0</v>
      </c>
      <c r="D4" s="19" t="e">
        <f>(Table46[[#This Row],[Total time spent (mins)]]/60)*(VLOOKUP(Table46[[#This Row],[Role]],Table139[[#All],[Role]:[Hourly wage rate]],2, FALSE))</f>
        <v>#N/A</v>
      </c>
    </row>
    <row r="5" spans="1:6" ht="15.75" x14ac:dyDescent="0.25">
      <c r="B5" s="62"/>
      <c r="C5" s="22">
        <f>SUMIF(Table139[Role],Table46[[#This Row],[Role]],Table139[Total person minutes])</f>
        <v>0</v>
      </c>
      <c r="D5" s="19" t="e">
        <f>(Table46[[#This Row],[Total time spent (mins)]]/60)*(VLOOKUP(Table46[[#This Row],[Role]],Table139[[#All],[Role]:[Hourly wage rate]],2, FALSE))</f>
        <v>#N/A</v>
      </c>
    </row>
    <row r="6" spans="1:6" ht="15.75" x14ac:dyDescent="0.25">
      <c r="B6" s="62"/>
      <c r="C6" s="22">
        <f>SUMIF(Table139[Role],Table46[[#This Row],[Role]],Table139[Total person minutes])</f>
        <v>0</v>
      </c>
      <c r="D6" s="19" t="e">
        <f>(Table46[[#This Row],[Total time spent (mins)]]/60)*(VLOOKUP(Table46[[#This Row],[Role]],Table139[[#All],[Role]:[Hourly wage rate]],2, FALSE))</f>
        <v>#N/A</v>
      </c>
    </row>
    <row r="7" spans="1:6" ht="15.75" x14ac:dyDescent="0.25">
      <c r="B7" s="62"/>
      <c r="C7" s="22">
        <f>SUMIF(Table139[Role],Table46[[#This Row],[Role]],Table139[Total person minutes])</f>
        <v>0</v>
      </c>
      <c r="D7" s="19" t="e">
        <f>(Table46[[#This Row],[Total time spent (mins)]]/60)*(VLOOKUP(Table46[[#This Row],[Role]],Table139[[#All],[Role]:[Hourly wage rate]],2, FALSE))</f>
        <v>#N/A</v>
      </c>
    </row>
    <row r="8" spans="1:6" ht="15.75" x14ac:dyDescent="0.25">
      <c r="B8" s="62"/>
      <c r="C8" s="22">
        <f>SUMIF(Table139[Role],Table46[[#This Row],[Role]],Table139[Total person minutes])</f>
        <v>0</v>
      </c>
      <c r="D8" s="19" t="e">
        <f>(Table46[[#This Row],[Total time spent (mins)]]/60)*(VLOOKUP(Table46[[#This Row],[Role]],Table139[[#All],[Role]:[Hourly wage rate]],2, FALSE))</f>
        <v>#N/A</v>
      </c>
    </row>
    <row r="9" spans="1:6" ht="15.75" x14ac:dyDescent="0.25">
      <c r="B9" s="62"/>
      <c r="C9" s="22">
        <f>SUMIF(Table139[Role],Table46[[#This Row],[Role]],Table139[Total person minutes])</f>
        <v>0</v>
      </c>
      <c r="D9" s="19" t="e">
        <f>(Table46[[#This Row],[Total time spent (mins)]]/60)*(VLOOKUP(Table46[[#This Row],[Role]],Table139[[#All],[Role]:[Hourly wage rate]],2, FALSE))</f>
        <v>#N/A</v>
      </c>
    </row>
    <row r="10" spans="1:6" ht="15.75" x14ac:dyDescent="0.25">
      <c r="B10" s="63" t="s">
        <v>25</v>
      </c>
      <c r="C10" s="64">
        <f>SUM(Table46[Total time spent (mins)])</f>
        <v>0</v>
      </c>
      <c r="D10" s="24" t="e">
        <f>SUM(Table46[Labour subtotal])</f>
        <v>#N/A</v>
      </c>
    </row>
    <row r="11" spans="1:6" s="93" customFormat="1" x14ac:dyDescent="0.25">
      <c r="B11" s="105"/>
    </row>
    <row r="12" spans="1:6" s="93" customFormat="1" x14ac:dyDescent="0.25">
      <c r="B12" s="105"/>
    </row>
    <row r="13" spans="1:6" s="93" customFormat="1" x14ac:dyDescent="0.25">
      <c r="B13" s="105"/>
    </row>
  </sheetData>
  <pageMargins left="0.7" right="0.7" top="0.75" bottom="0.75" header="0.3" footer="0.3"/>
  <pageSetup paperSize="9" orientation="portrait" r:id="rId1"/>
  <ignoredErrors>
    <ignoredError sqref="C3:D9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3B833B-47C4-4846-8264-060F6C94E00A}">
          <x14:formula1>
            <xm:f>'Planning template'!$D:$D</xm:f>
          </x14:formula1>
          <xm:sqref>B3:B9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518DD77C3D9240ACB5CAD6D25A5ED9" ma:contentTypeVersion="17" ma:contentTypeDescription="Create a new document." ma:contentTypeScope="" ma:versionID="007a3ddb66e12b449a1f86db498e3bc1">
  <xsd:schema xmlns:xsd="http://www.w3.org/2001/XMLSchema" xmlns:xs="http://www.w3.org/2001/XMLSchema" xmlns:p="http://schemas.microsoft.com/office/2006/metadata/properties" xmlns:ns3="092f4299-bacd-4a9f-839c-043fac488bba" xmlns:ns4="a4640be1-9c10-4d52-a67a-6637a29eb473" targetNamespace="http://schemas.microsoft.com/office/2006/metadata/properties" ma:root="true" ma:fieldsID="671759d9138eb6510d05f083f3e17e97" ns3:_="" ns4:_="">
    <xsd:import namespace="092f4299-bacd-4a9f-839c-043fac488bba"/>
    <xsd:import namespace="a4640be1-9c10-4d52-a67a-6637a29eb4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f4299-bacd-4a9f-839c-043fac48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40be1-9c10-4d52-a67a-6637a29eb47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92f4299-bacd-4a9f-839c-043fac488bb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CA0E80-B2E2-435E-AD96-D33F5A98BF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2f4299-bacd-4a9f-839c-043fac488bba"/>
    <ds:schemaRef ds:uri="a4640be1-9c10-4d52-a67a-6637a29eb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6E2CEB-55FE-48F6-BFAD-F6E9ED13670F}">
  <ds:schemaRefs>
    <ds:schemaRef ds:uri="http://purl.org/dc/dcmitype/"/>
    <ds:schemaRef ds:uri="a4640be1-9c10-4d52-a67a-6637a29eb473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092f4299-bacd-4a9f-839c-043fac488bb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3584E7-0E24-409C-89CC-67D0A7AC16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Planning template</vt:lpstr>
      <vt:lpstr>Labour resources</vt:lpstr>
      <vt:lpstr>Non-Labour resources</vt:lpstr>
      <vt:lpstr>Summary table- by strategy</vt:lpstr>
      <vt:lpstr>Sheet2</vt:lpstr>
      <vt:lpstr>Summary table- by activity</vt:lpstr>
      <vt:lpstr>Summary table- by role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Thomasina Donovan</dc:creator>
  <cp:keywords/>
  <dc:description/>
  <cp:lastModifiedBy>Thomasina Donovan</cp:lastModifiedBy>
  <cp:revision/>
  <dcterms:created xsi:type="dcterms:W3CDTF">2023-07-09T23:14:26Z</dcterms:created>
  <dcterms:modified xsi:type="dcterms:W3CDTF">2024-03-06T06:52:12Z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0x01010048518DD77C3D9240ACB5CAD6D25A5ED9</vt:lpwstr>
  </property>
</Properties>
</file>