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n10978011_qut_edu_au/Documents/Documents/Manuscripts/Study 3- Delphi/Additional Files/"/>
    </mc:Choice>
  </mc:AlternateContent>
  <xr:revisionPtr revIDLastSave="95" documentId="8_{8276D50A-26E2-490C-9D68-6B042E8C8535}" xr6:coauthVersionLast="47" xr6:coauthVersionMax="47" xr10:uidLastSave="{9D7AEB1F-E250-46D6-91BE-D5D1033FF653}"/>
  <bookViews>
    <workbookView xWindow="28680" yWindow="-120" windowWidth="29040" windowHeight="15840" xr2:uid="{3ECB8846-40C6-43A7-A1C9-028CED48C876}"/>
  </bookViews>
  <sheets>
    <sheet name="Template 1" sheetId="8" r:id="rId1"/>
    <sheet name="Template 2A" sheetId="12" r:id="rId2"/>
    <sheet name="Template 2B" sheetId="2" r:id="rId3"/>
    <sheet name="Summary table" sheetId="1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3" l="1"/>
  <c r="N5" i="13"/>
  <c r="O5" i="13"/>
  <c r="P5" i="13"/>
  <c r="L5" i="13"/>
  <c r="L4" i="13"/>
  <c r="M4" i="13"/>
  <c r="N4" i="13"/>
  <c r="O4" i="13"/>
  <c r="M3" i="13"/>
  <c r="N3" i="13"/>
  <c r="O3" i="13"/>
  <c r="L3" i="13"/>
  <c r="C3" i="13"/>
  <c r="C4" i="13"/>
  <c r="D4" i="13"/>
  <c r="E4" i="13"/>
  <c r="F4" i="13"/>
  <c r="C5" i="13"/>
  <c r="D5" i="13"/>
  <c r="E5" i="13"/>
  <c r="F5" i="13"/>
  <c r="C6" i="13"/>
  <c r="D6" i="13"/>
  <c r="E6" i="13"/>
  <c r="F6" i="13"/>
  <c r="C7" i="13"/>
  <c r="D7" i="13"/>
  <c r="E7" i="13"/>
  <c r="F7" i="13"/>
  <c r="C8" i="13"/>
  <c r="D8" i="13"/>
  <c r="E8" i="13"/>
  <c r="F8" i="13"/>
  <c r="C9" i="13"/>
  <c r="D9" i="13"/>
  <c r="E9" i="13"/>
  <c r="F9" i="13"/>
  <c r="F3" i="13"/>
  <c r="E3" i="13"/>
  <c r="D3" i="13"/>
  <c r="K3" i="12"/>
  <c r="P3" i="13" l="1"/>
  <c r="P4" i="13"/>
  <c r="G5" i="13"/>
  <c r="G6" i="13"/>
  <c r="D10" i="13"/>
  <c r="G7" i="13"/>
  <c r="F10" i="13"/>
  <c r="G4" i="13"/>
  <c r="G9" i="13"/>
  <c r="E10" i="13"/>
  <c r="G8" i="13"/>
  <c r="G3" i="13"/>
  <c r="C10" i="13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J4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3" i="12"/>
  <c r="G10" i="13" l="1"/>
  <c r="J3" i="2"/>
</calcChain>
</file>

<file path=xl/sharedStrings.xml><?xml version="1.0" encoding="utf-8"?>
<sst xmlns="http://schemas.openxmlformats.org/spreadsheetml/2006/main" count="243" uniqueCount="71">
  <si>
    <t xml:space="preserve">Strategy </t>
  </si>
  <si>
    <t>Activities</t>
  </si>
  <si>
    <t>Resources</t>
  </si>
  <si>
    <t>Audit and feedback</t>
  </si>
  <si>
    <t>Project officer</t>
  </si>
  <si>
    <t>Team leader A</t>
  </si>
  <si>
    <t>Team leader B</t>
  </si>
  <si>
    <t>Involve existing governing structures</t>
  </si>
  <si>
    <t>Executive A</t>
  </si>
  <si>
    <t>Executive B</t>
  </si>
  <si>
    <t>Train-the-trainer</t>
  </si>
  <si>
    <t>Training material</t>
  </si>
  <si>
    <t>Training room</t>
  </si>
  <si>
    <t>Identify and prepare champions</t>
  </si>
  <si>
    <t>Activity</t>
  </si>
  <si>
    <t>Purpose</t>
  </si>
  <si>
    <t>Strategy</t>
  </si>
  <si>
    <t>Role</t>
  </si>
  <si>
    <t>Hourly wage rate</t>
  </si>
  <si>
    <t>Number of personnel involved</t>
  </si>
  <si>
    <t>Notes</t>
  </si>
  <si>
    <t>Non-labour resource</t>
  </si>
  <si>
    <t>Monetary or opportunity cost?</t>
  </si>
  <si>
    <t>Unit description</t>
  </si>
  <si>
    <t>Amount of resource</t>
  </si>
  <si>
    <r>
      <t>Cost</t>
    </r>
    <r>
      <rPr>
        <sz val="14"/>
        <color rgb="FFFFFFFF"/>
        <rFont val="Calibri"/>
        <family val="2"/>
        <scheme val="minor"/>
      </rPr>
      <t xml:space="preserve"> </t>
    </r>
    <r>
      <rPr>
        <b/>
        <sz val="14"/>
        <color rgb="FFFFFFFF"/>
        <rFont val="Calibri"/>
        <family val="2"/>
        <scheme val="minor"/>
      </rPr>
      <t>per unit of resource ($)</t>
    </r>
  </si>
  <si>
    <t>Cost source</t>
  </si>
  <si>
    <t>Cost year</t>
  </si>
  <si>
    <t>Total ($)</t>
  </si>
  <si>
    <t>monetary</t>
  </si>
  <si>
    <t>Printed training booklet</t>
  </si>
  <si>
    <t>Invoice</t>
  </si>
  <si>
    <t>opportunity</t>
  </si>
  <si>
    <t>Meeting room in hospital</t>
  </si>
  <si>
    <t>n/a</t>
  </si>
  <si>
    <t>Market value</t>
  </si>
  <si>
    <t>Time spent per person (mins)</t>
  </si>
  <si>
    <t>Total person minutes</t>
  </si>
  <si>
    <t>Meet with stakeholders to identify outcomes</t>
  </si>
  <si>
    <t>Retrieve and analyse data on outcomes</t>
  </si>
  <si>
    <t>Present data to stakeholders</t>
  </si>
  <si>
    <t>Meet with executives</t>
  </si>
  <si>
    <t>Meet with clinical team/s</t>
  </si>
  <si>
    <t>Engage with stakeholders to identify potential champions</t>
  </si>
  <si>
    <t>Clinical team A - champion</t>
  </si>
  <si>
    <t>Clinical team B - champion</t>
  </si>
  <si>
    <t>Ongoing support for champions</t>
  </si>
  <si>
    <t>Engage (meetings or emails) with possible champions</t>
  </si>
  <si>
    <t>Train the champions to be trainers</t>
  </si>
  <si>
    <t xml:space="preserve">Create opportunities for the trainers to train others </t>
  </si>
  <si>
    <t>Monitor training progress</t>
  </si>
  <si>
    <t>Adapt training with stakeholders</t>
  </si>
  <si>
    <t>Index</t>
  </si>
  <si>
    <t>present intervention aims and outcomes</t>
  </si>
  <si>
    <t>meeting to identify what needs to be audited and how to feed it back</t>
  </si>
  <si>
    <t xml:space="preserve">met with clinical team A champion </t>
  </si>
  <si>
    <t xml:space="preserve">met with clinical team B champion </t>
  </si>
  <si>
    <t>email asking for champion suggestions</t>
  </si>
  <si>
    <t>champion suggested via email</t>
  </si>
  <si>
    <t>discuss training with stakeholders and adapt to clinical context if needed</t>
  </si>
  <si>
    <t>Incorporate adaptations to training</t>
  </si>
  <si>
    <t>same as activity</t>
  </si>
  <si>
    <t>book meeting room for monthly training sessions for champions to train</t>
  </si>
  <si>
    <t>check in with champions</t>
  </si>
  <si>
    <t>request current training numbers</t>
  </si>
  <si>
    <t>ensure stakeholders are happy with progress, and address any issues</t>
  </si>
  <si>
    <t>Labour ($)</t>
  </si>
  <si>
    <t>Total</t>
  </si>
  <si>
    <t>Roles</t>
  </si>
  <si>
    <t>Labour</t>
  </si>
  <si>
    <t>Non-Labour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</si>
</sst>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indexed="64"/>
      </right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9" fillId="3" borderId="5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6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9" fillId="0" borderId="0" xfId="0" applyFont="1" applyAlignment="1">
      <alignment horizontal="center" vertical="center" wrapText="1"/>
    </xf>
    <xf numFmtId="44" fontId="0" fillId="0" borderId="0" xfId="0" applyNumberFormat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top" wrapText="1"/>
    </xf>
    <xf numFmtId="0" fontId="9" fillId="5" borderId="9" xfId="0" applyFont="1" applyFill="1" applyBorder="1" applyAlignment="1">
      <alignment horizontal="left" vertical="center" wrapText="1"/>
    </xf>
    <xf numFmtId="0" fontId="6" fillId="5" borderId="10" xfId="0" applyFont="1" applyFill="1" applyBorder="1" applyAlignment="1">
      <alignment horizontal="left" vertical="top" wrapText="1"/>
    </xf>
    <xf numFmtId="0" fontId="6" fillId="5" borderId="7" xfId="0" applyFont="1" applyFill="1" applyBorder="1" applyAlignment="1">
      <alignment horizontal="left" vertical="center" wrapText="1"/>
    </xf>
    <xf numFmtId="0" fontId="6" fillId="5" borderId="8" xfId="0" applyFont="1" applyFill="1" applyBorder="1" applyAlignment="1">
      <alignment horizontal="left" vertical="top" wrapText="1"/>
    </xf>
    <xf numFmtId="0" fontId="9" fillId="5" borderId="8" xfId="0" applyFont="1" applyFill="1" applyBorder="1" applyAlignment="1">
      <alignment horizontal="left" vertical="top" wrapText="1"/>
    </xf>
    <xf numFmtId="44" fontId="0" fillId="0" borderId="0" xfId="1" applyFont="1"/>
    <xf numFmtId="2" fontId="9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44" fontId="9" fillId="0" borderId="0" xfId="1" applyFont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 vertical="center" wrapText="1"/>
    </xf>
    <xf numFmtId="44" fontId="9" fillId="0" borderId="0" xfId="1" applyFont="1" applyFill="1" applyAlignment="1">
      <alignment horizontal="center" vertical="center" wrapText="1"/>
    </xf>
    <xf numFmtId="0" fontId="0" fillId="6" borderId="0" xfId="0" applyFill="1"/>
    <xf numFmtId="3" fontId="9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0" fillId="6" borderId="0" xfId="0" applyNumberFormat="1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wrapText="1"/>
    </xf>
    <xf numFmtId="0" fontId="0" fillId="6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0" fontId="10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44" fontId="5" fillId="0" borderId="0" xfId="1" applyFont="1" applyFill="1" applyBorder="1" applyAlignment="1">
      <alignment horizontal="center" vertical="center" wrapText="1"/>
    </xf>
    <xf numFmtId="44" fontId="0" fillId="6" borderId="0" xfId="1" applyFont="1" applyFill="1"/>
    <xf numFmtId="2" fontId="9" fillId="6" borderId="0" xfId="0" applyNumberFormat="1" applyFont="1" applyFill="1" applyAlignment="1">
      <alignment horizontal="center" vertical="center" wrapText="1"/>
    </xf>
    <xf numFmtId="44" fontId="9" fillId="6" borderId="0" xfId="1" applyFont="1" applyFill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right"/>
    </xf>
    <xf numFmtId="44" fontId="7" fillId="0" borderId="0" xfId="1" applyFont="1"/>
    <xf numFmtId="0" fontId="8" fillId="3" borderId="4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24">
    <dxf>
      <font>
        <i val="0"/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i val="0"/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i val="0"/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i val="0"/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i val="0"/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</font>
      <alignment horizontal="left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i val="0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Labour</a:t>
            </a:r>
            <a:r>
              <a:rPr lang="en-AU" baseline="0"/>
              <a:t> cost of implementation strategies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'Summary table'!$B$3</c:f>
              <c:strCache>
                <c:ptCount val="1"/>
                <c:pt idx="0">
                  <c:v>Project officer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table'!$C$2:$F$2</c:f>
              <c:strCache>
                <c:ptCount val="4"/>
                <c:pt idx="0">
                  <c:v>Audit and feedback</c:v>
                </c:pt>
                <c:pt idx="1">
                  <c:v>Involve existing governing structures</c:v>
                </c:pt>
                <c:pt idx="2">
                  <c:v>Identify and prepare champions</c:v>
                </c:pt>
                <c:pt idx="3">
                  <c:v>Train-the-trainer</c:v>
                </c:pt>
              </c:strCache>
            </c:strRef>
          </c:cat>
          <c:val>
            <c:numRef>
              <c:f>'Summary table'!$C$3:$F$3</c:f>
              <c:numCache>
                <c:formatCode>_("$"* #,##0.00_);_("$"* \(#,##0.00\);_("$"* "-"??_);_(@_)</c:formatCode>
                <c:ptCount val="4"/>
                <c:pt idx="0">
                  <c:v>213.02499999999998</c:v>
                </c:pt>
                <c:pt idx="1">
                  <c:v>85.21</c:v>
                </c:pt>
                <c:pt idx="2">
                  <c:v>184.62166666666664</c:v>
                </c:pt>
                <c:pt idx="3">
                  <c:v>305.33583333333331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5-4A93-A226-59AF1FD38D7C}"/>
            </c:ext>
          </c:extLst>
        </c:ser>
        <c:ser>
          <c:idx val="1"/>
          <c:order val="1"/>
          <c:tx>
            <c:strRef>
              <c:f>'Summary table'!$B$4</c:f>
              <c:strCache>
                <c:ptCount val="1"/>
                <c:pt idx="0">
                  <c:v>Executive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table'!$C$2:$F$2</c:f>
              <c:strCache>
                <c:ptCount val="4"/>
                <c:pt idx="0">
                  <c:v>Audit and feedback</c:v>
                </c:pt>
                <c:pt idx="1">
                  <c:v>Involve existing governing structures</c:v>
                </c:pt>
                <c:pt idx="2">
                  <c:v>Identify and prepare champions</c:v>
                </c:pt>
                <c:pt idx="3">
                  <c:v>Train-the-trainer</c:v>
                </c:pt>
              </c:strCache>
            </c:strRef>
          </c:cat>
          <c:val>
            <c:numRef>
              <c:f>'Summary table'!$C$4:$F$4</c:f>
              <c:numCache>
                <c:formatCode>_("$"* #,##0.00_);_("$"* \(#,##0.00\);_("$"* "-"??_);_(@_)</c:formatCode>
                <c:ptCount val="4"/>
                <c:pt idx="0">
                  <c:v>0</c:v>
                </c:pt>
                <c:pt idx="1">
                  <c:v>67.038250000000005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5-4A93-A226-59AF1FD38D7C}"/>
            </c:ext>
          </c:extLst>
        </c:ser>
        <c:ser>
          <c:idx val="2"/>
          <c:order val="2"/>
          <c:tx>
            <c:strRef>
              <c:f>'Summary table'!$B$5</c:f>
              <c:strCache>
                <c:ptCount val="1"/>
                <c:pt idx="0">
                  <c:v>Executive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table'!$C$2:$F$2</c:f>
              <c:strCache>
                <c:ptCount val="4"/>
                <c:pt idx="0">
                  <c:v>Audit and feedback</c:v>
                </c:pt>
                <c:pt idx="1">
                  <c:v>Involve existing governing structures</c:v>
                </c:pt>
                <c:pt idx="2">
                  <c:v>Identify and prepare champions</c:v>
                </c:pt>
                <c:pt idx="3">
                  <c:v>Train-the-trainer</c:v>
                </c:pt>
              </c:strCache>
            </c:strRef>
          </c:cat>
          <c:val>
            <c:numRef>
              <c:f>'Summary table'!$C$5:$F$5</c:f>
              <c:numCache>
                <c:formatCode>_("$"* #,##0.00_);_("$"* \(#,##0.00\);_("$"* "-"??_);_(@_)</c:formatCode>
                <c:ptCount val="4"/>
                <c:pt idx="0">
                  <c:v>0</c:v>
                </c:pt>
                <c:pt idx="1">
                  <c:v>75.238799999999998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5-4A93-A226-59AF1FD38D7C}"/>
            </c:ext>
          </c:extLst>
        </c:ser>
        <c:ser>
          <c:idx val="3"/>
          <c:order val="3"/>
          <c:tx>
            <c:strRef>
              <c:f>'Summary table'!$B$6</c:f>
              <c:strCache>
                <c:ptCount val="1"/>
                <c:pt idx="0">
                  <c:v>Team leader 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table'!$C$2:$F$2</c:f>
              <c:strCache>
                <c:ptCount val="4"/>
                <c:pt idx="0">
                  <c:v>Audit and feedback</c:v>
                </c:pt>
                <c:pt idx="1">
                  <c:v>Involve existing governing structures</c:v>
                </c:pt>
                <c:pt idx="2">
                  <c:v>Identify and prepare champions</c:v>
                </c:pt>
                <c:pt idx="3">
                  <c:v>Train-the-trainer</c:v>
                </c:pt>
              </c:strCache>
            </c:strRef>
          </c:cat>
          <c:val>
            <c:numRef>
              <c:f>'Summary table'!$C$6:$F$6</c:f>
              <c:numCache>
                <c:formatCode>_("$"* #,##0.00_);_("$"* \(#,##0.00\);_("$"* "-"??_);_(@_)</c:formatCode>
                <c:ptCount val="4"/>
                <c:pt idx="0">
                  <c:v>145.93709999999999</c:v>
                </c:pt>
                <c:pt idx="1">
                  <c:v>48.645699999999998</c:v>
                </c:pt>
                <c:pt idx="2">
                  <c:v>16.21523333333333</c:v>
                </c:pt>
                <c:pt idx="3">
                  <c:v>97.291399999999996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C5-4A93-A226-59AF1FD38D7C}"/>
            </c:ext>
          </c:extLst>
        </c:ser>
        <c:ser>
          <c:idx val="4"/>
          <c:order val="4"/>
          <c:tx>
            <c:strRef>
              <c:f>'Summary table'!$B$7</c:f>
              <c:strCache>
                <c:ptCount val="1"/>
                <c:pt idx="0">
                  <c:v>Team leader 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table'!$C$2:$F$2</c:f>
              <c:strCache>
                <c:ptCount val="4"/>
                <c:pt idx="0">
                  <c:v>Audit and feedback</c:v>
                </c:pt>
                <c:pt idx="1">
                  <c:v>Involve existing governing structures</c:v>
                </c:pt>
                <c:pt idx="2">
                  <c:v>Identify and prepare champions</c:v>
                </c:pt>
                <c:pt idx="3">
                  <c:v>Train-the-trainer</c:v>
                </c:pt>
              </c:strCache>
            </c:strRef>
          </c:cat>
          <c:val>
            <c:numRef>
              <c:f>'Summary table'!$C$7:$F$7</c:f>
              <c:numCache>
                <c:formatCode>_("$"* #,##0.00_);_("$"* \(#,##0.00\);_("$"* "-"??_);_(@_)</c:formatCode>
                <c:ptCount val="4"/>
                <c:pt idx="0">
                  <c:v>173.43</c:v>
                </c:pt>
                <c:pt idx="1">
                  <c:v>57.81</c:v>
                </c:pt>
                <c:pt idx="2">
                  <c:v>19.27</c:v>
                </c:pt>
                <c:pt idx="3">
                  <c:v>115.62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C5-4A93-A226-59AF1FD38D7C}"/>
            </c:ext>
          </c:extLst>
        </c:ser>
        <c:ser>
          <c:idx val="5"/>
          <c:order val="5"/>
          <c:tx>
            <c:strRef>
              <c:f>'Summary table'!$B$8</c:f>
              <c:strCache>
                <c:ptCount val="1"/>
                <c:pt idx="0">
                  <c:v>Clinical team A - champion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table'!$C$2:$F$2</c:f>
              <c:strCache>
                <c:ptCount val="4"/>
                <c:pt idx="0">
                  <c:v>Audit and feedback</c:v>
                </c:pt>
                <c:pt idx="1">
                  <c:v>Involve existing governing structures</c:v>
                </c:pt>
                <c:pt idx="2">
                  <c:v>Identify and prepare champions</c:v>
                </c:pt>
                <c:pt idx="3">
                  <c:v>Train-the-trainer</c:v>
                </c:pt>
              </c:strCache>
            </c:strRef>
          </c:cat>
          <c:val>
            <c:numRef>
              <c:f>'Summary table'!$C$8:$F$8</c:f>
              <c:numCache>
                <c:formatCode>_("$"* #,##0.00_);_("$"* \(#,##0.00\);_("$"* "-"??_);_(@_)</c:formatCode>
                <c:ptCount val="4"/>
                <c:pt idx="0">
                  <c:v>39.401249999999997</c:v>
                </c:pt>
                <c:pt idx="1">
                  <c:v>0</c:v>
                </c:pt>
                <c:pt idx="2">
                  <c:v>39.401249999999997</c:v>
                </c:pt>
                <c:pt idx="3">
                  <c:v>157.60499999999999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C5-4A93-A226-59AF1FD38D7C}"/>
            </c:ext>
          </c:extLst>
        </c:ser>
        <c:ser>
          <c:idx val="6"/>
          <c:order val="6"/>
          <c:tx>
            <c:strRef>
              <c:f>'Summary table'!$B$9</c:f>
              <c:strCache>
                <c:ptCount val="1"/>
                <c:pt idx="0">
                  <c:v>Clinical team B - champion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table'!$C$2:$F$2</c:f>
              <c:strCache>
                <c:ptCount val="4"/>
                <c:pt idx="0">
                  <c:v>Audit and feedback</c:v>
                </c:pt>
                <c:pt idx="1">
                  <c:v>Involve existing governing structures</c:v>
                </c:pt>
                <c:pt idx="2">
                  <c:v>Identify and prepare champions</c:v>
                </c:pt>
                <c:pt idx="3">
                  <c:v>Train-the-trainer</c:v>
                </c:pt>
              </c:strCache>
            </c:strRef>
          </c:cat>
          <c:val>
            <c:numRef>
              <c:f>'Summary table'!$C$9:$F$9</c:f>
              <c:numCache>
                <c:formatCode>_("$"* #,##0.00_);_("$"* \(#,##0.00\);_("$"* "-"??_);_(@_)</c:formatCode>
                <c:ptCount val="4"/>
                <c:pt idx="0">
                  <c:v>28.436499999999999</c:v>
                </c:pt>
                <c:pt idx="1">
                  <c:v>0</c:v>
                </c:pt>
                <c:pt idx="2">
                  <c:v>28.436499999999999</c:v>
                </c:pt>
                <c:pt idx="3">
                  <c:v>113.746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C5-4A93-A226-59AF1FD38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2885199"/>
        <c:axId val="1312883759"/>
      </c:barChart>
      <c:catAx>
        <c:axId val="13128851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Implementation Strategy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83759"/>
        <c:crosses val="autoZero"/>
        <c:auto val="1"/>
        <c:lblAlgn val="ctr"/>
        <c:lblOffset val="100"/>
        <c:noMultiLvlLbl val="0"/>
      </c:catAx>
      <c:valAx>
        <c:axId val="131288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Implementation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85199"/>
        <c:crosses val="autoZero"/>
        <c:crossBetween val="between"/>
        <c:majorUnit val="200"/>
        <c:min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Costs</a:t>
            </a:r>
            <a:r>
              <a:rPr lang="en-AU" baseline="0"/>
              <a:t> of implementation strategies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'Summary table'!$K$3</c:f>
              <c:strCache>
                <c:ptCount val="1"/>
                <c:pt idx="0">
                  <c:v>Labour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table'!$L$2:$O$2</c:f>
              <c:strCache>
                <c:ptCount val="4"/>
                <c:pt idx="0">
                  <c:v>Audit and feedback</c:v>
                </c:pt>
                <c:pt idx="1">
                  <c:v>Involve existing governing structures</c:v>
                </c:pt>
                <c:pt idx="2">
                  <c:v>Identify and prepare champions</c:v>
                </c:pt>
                <c:pt idx="3">
                  <c:v>Train-the-trainer</c:v>
                </c:pt>
              </c:strCache>
            </c:strRef>
          </c:cat>
          <c:val>
            <c:numRef>
              <c:f>'Summary table'!$L$3:$O$3</c:f>
              <c:numCache>
                <c:formatCode>_("$"* #,##0.00_);_("$"* \(#,##0.00\);_("$"* "-"??_);_(@_)</c:formatCode>
                <c:ptCount val="4"/>
                <c:pt idx="0">
                  <c:v>600.22985000000006</c:v>
                </c:pt>
                <c:pt idx="1">
                  <c:v>333.94274999999999</c:v>
                </c:pt>
                <c:pt idx="2">
                  <c:v>287.94464999999997</c:v>
                </c:pt>
                <c:pt idx="3">
                  <c:v>789.59823333333327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8-49EE-9730-4BEB1A5CA302}"/>
            </c:ext>
          </c:extLst>
        </c:ser>
        <c:ser>
          <c:idx val="1"/>
          <c:order val="1"/>
          <c:tx>
            <c:strRef>
              <c:f>'Summary table'!$K$4</c:f>
              <c:strCache>
                <c:ptCount val="1"/>
                <c:pt idx="0">
                  <c:v>Non-Labour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table'!$L$2:$O$2</c:f>
              <c:strCache>
                <c:ptCount val="4"/>
                <c:pt idx="0">
                  <c:v>Audit and feedback</c:v>
                </c:pt>
                <c:pt idx="1">
                  <c:v>Involve existing governing structures</c:v>
                </c:pt>
                <c:pt idx="2">
                  <c:v>Identify and prepare champions</c:v>
                </c:pt>
                <c:pt idx="3">
                  <c:v>Train-the-trainer</c:v>
                </c:pt>
              </c:strCache>
            </c:strRef>
          </c:cat>
          <c:val>
            <c:numRef>
              <c:f>'Summary table'!$L$4:$O$4</c:f>
              <c:numCache>
                <c:formatCode>_("$"* #,##0.00_);_("$"* \(#,##0.00\);_("$"*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8-49EE-9730-4BEB1A5CA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1990800"/>
        <c:axId val="901985040"/>
      </c:barChart>
      <c:catAx>
        <c:axId val="901990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Implementation</a:t>
                </a:r>
                <a:r>
                  <a:rPr lang="en-AU" baseline="0"/>
                  <a:t> strategy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85040"/>
        <c:crosses val="autoZero"/>
        <c:auto val="1"/>
        <c:lblAlgn val="ctr"/>
        <c:lblOffset val="100"/>
        <c:noMultiLvlLbl val="0"/>
      </c:catAx>
      <c:valAx>
        <c:axId val="90198504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Implementation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90800"/>
        <c:crosses val="autoZero"/>
        <c:crossBetween val="between"/>
        <c:majorUnit val="500"/>
        <c:minorUnit val="2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11</xdr:row>
      <xdr:rowOff>23809</xdr:rowOff>
    </xdr:from>
    <xdr:to>
      <xdr:col>8</xdr:col>
      <xdr:colOff>57149</xdr:colOff>
      <xdr:row>30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A92C4-CCFA-7686-B855-9DBC809AA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19049</xdr:colOff>
      <xdr:row>6</xdr:row>
      <xdr:rowOff>42862</xdr:rowOff>
    </xdr:from>
    <xdr:to>
      <xdr:col>16</xdr:col>
      <xdr:colOff>476250</xdr:colOff>
      <xdr:row>22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0364F9-FC75-7EAC-E66A-5E44B2964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8E1B2E4-7B76-4921-A6B4-A6BB35C1BA7E}" name="Table139" displayName="Table139" ref="B2:L39" totalsRowShown="0" headerRowDxfId="23" dataDxfId="22">
  <autoFilter ref="B2:L39" xr:uid="{7FAED7EF-9D76-4C71-B0A0-DC349BAA87CE}"/>
  <tableColumns count="11">
    <tableColumn id="12" xr3:uid="{1D8DB98D-6D53-48E2-A7BA-F60B14C5C9F4}" name="Index" dataDxfId="21"/>
    <tableColumn id="2" xr3:uid="{74BF2167-3485-450A-94F7-19ACF0F9DF7D}" name="Activity" dataDxfId="20"/>
    <tableColumn id="10" xr3:uid="{36C3081C-5C2E-44F2-89FF-C6F8182B27E7}" name="Purpose" dataDxfId="19"/>
    <tableColumn id="8" xr3:uid="{572E721F-014A-4DBC-AFF0-A75FA9F006D5}" name="Strategy" dataDxfId="18"/>
    <tableColumn id="3" xr3:uid="{4BB9DAD7-9C2B-497A-9558-BC2424366DA6}" name="Role" dataDxfId="17"/>
    <tableColumn id="11" xr3:uid="{4350129D-3F74-4F71-A221-F32327E2126E}" name="Hourly wage rate" dataDxfId="16"/>
    <tableColumn id="5" xr3:uid="{998CDD84-983C-4775-903B-01BA70E9226C}" name="Number of personnel involved" dataDxfId="15"/>
    <tableColumn id="1" xr3:uid="{0EB50AAC-EED2-4D08-85F9-966B2F47AA28}" name="Time spent per person (mins)" dataDxfId="14"/>
    <tableColumn id="6" xr3:uid="{80077D57-D4C2-43F6-9D87-95A2DC9A0E4A}" name="Total person minutes" dataDxfId="13">
      <calculatedColumnFormula>Table139[[#This Row],[Number of personnel involved]]*Table139[[#This Row],[Time spent per person (mins)]]</calculatedColumnFormula>
    </tableColumn>
    <tableColumn id="13" xr3:uid="{BC9CC268-677A-4011-8DA6-B17D60E24417}" name="Labour ($)" dataDxfId="12" dataCellStyle="Currency">
      <calculatedColumnFormula>(Table139[[#This Row],[Total person minutes]]/60)*Table139[[#This Row],[Hourly wage rate]]</calculatedColumnFormula>
    </tableColumn>
    <tableColumn id="7" xr3:uid="{5D67C849-35B1-48F5-BFC5-D69062A338FD}" name="Notes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A5C8C0-4E09-4AAE-91D5-538BB4BC84DF}" name="Table3" displayName="Table3" ref="B2:J4" totalsRowShown="0" headerRowDxfId="10" dataDxfId="9">
  <tableColumns count="9">
    <tableColumn id="1" xr3:uid="{399EDCB8-6B29-489A-9822-B72F1DE482C1}" name="Non-labour resource" dataDxfId="8"/>
    <tableColumn id="9" xr3:uid="{9E2D20E3-0198-41AE-B692-1F42E2B702F4}" name="Strategy" dataDxfId="7"/>
    <tableColumn id="2" xr3:uid="{56C9B09E-4B69-464A-9003-EF8C0B2A939A}" name="Monetary or opportunity cost?" dataDxfId="6"/>
    <tableColumn id="3" xr3:uid="{697D0319-1BF3-43AE-BD7D-554EB4382484}" name="Unit description" dataDxfId="5"/>
    <tableColumn id="4" xr3:uid="{99B8FC2B-C005-4357-908C-5449D8751374}" name="Amount of resource" dataDxfId="4"/>
    <tableColumn id="5" xr3:uid="{E89B6055-EC03-4E90-AACF-CFABE96CE600}" name="Cost per unit of resource ($)" dataDxfId="3"/>
    <tableColumn id="6" xr3:uid="{8382626D-1446-42FA-B15B-0CED4F91AD12}" name="Cost source" dataDxfId="2"/>
    <tableColumn id="7" xr3:uid="{3D97ECD3-9FD5-4A3C-A5D0-0DBA8198DC45}" name="Cost year" dataDxfId="1"/>
    <tableColumn id="8" xr3:uid="{A3DC313E-09A1-4C57-8C96-B807B93B92B6}" name="Total ($)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45CE-FAC0-4BB1-AA08-7E6F1C8713CA}">
  <dimension ref="A1:F29"/>
  <sheetViews>
    <sheetView tabSelected="1" zoomScaleNormal="100" workbookViewId="0">
      <selection activeCell="C30" sqref="C30"/>
    </sheetView>
  </sheetViews>
  <sheetFormatPr defaultRowHeight="15" x14ac:dyDescent="0.25"/>
  <cols>
    <col min="1" max="1" width="9.140625" style="45"/>
    <col min="2" max="2" width="23.85546875" customWidth="1"/>
    <col min="3" max="3" width="61.7109375" customWidth="1"/>
    <col min="4" max="4" width="30.140625" customWidth="1"/>
    <col min="5" max="6" width="9.140625" style="45"/>
  </cols>
  <sheetData>
    <row r="1" spans="2:5" s="45" customFormat="1" ht="15.75" thickBot="1" x14ac:dyDescent="0.3"/>
    <row r="2" spans="2:5" ht="33" customHeight="1" thickBot="1" x14ac:dyDescent="0.3">
      <c r="B2" s="18" t="s">
        <v>0</v>
      </c>
      <c r="C2" s="19" t="s">
        <v>1</v>
      </c>
      <c r="D2" s="20" t="s">
        <v>2</v>
      </c>
    </row>
    <row r="3" spans="2:5" ht="15.75" x14ac:dyDescent="0.25">
      <c r="B3" s="65" t="s">
        <v>3</v>
      </c>
      <c r="C3" s="26" t="s">
        <v>38</v>
      </c>
      <c r="D3" s="27" t="s">
        <v>4</v>
      </c>
      <c r="E3" s="48"/>
    </row>
    <row r="4" spans="2:5" ht="15.75" x14ac:dyDescent="0.25">
      <c r="B4" s="66"/>
      <c r="C4" s="30" t="s">
        <v>39</v>
      </c>
      <c r="D4" s="32" t="s">
        <v>5</v>
      </c>
      <c r="E4" s="48"/>
    </row>
    <row r="5" spans="2:5" ht="15.75" x14ac:dyDescent="0.25">
      <c r="B5" s="66"/>
      <c r="C5" s="21" t="s">
        <v>40</v>
      </c>
      <c r="D5" s="11" t="s">
        <v>6</v>
      </c>
      <c r="E5" s="48"/>
    </row>
    <row r="6" spans="2:5" ht="15.75" x14ac:dyDescent="0.25">
      <c r="B6" s="66"/>
      <c r="C6" s="6"/>
      <c r="D6" s="12" t="s">
        <v>44</v>
      </c>
      <c r="E6" s="48"/>
    </row>
    <row r="7" spans="2:5" ht="16.5" thickBot="1" x14ac:dyDescent="0.3">
      <c r="B7" s="67"/>
      <c r="C7" s="13"/>
      <c r="D7" s="14" t="s">
        <v>45</v>
      </c>
      <c r="E7" s="48"/>
    </row>
    <row r="8" spans="2:5" ht="15.75" x14ac:dyDescent="0.25">
      <c r="B8" s="68" t="s">
        <v>7</v>
      </c>
      <c r="C8" s="9" t="s">
        <v>41</v>
      </c>
      <c r="D8" s="10" t="s">
        <v>4</v>
      </c>
    </row>
    <row r="9" spans="2:5" ht="15.75" x14ac:dyDescent="0.25">
      <c r="B9" s="69"/>
      <c r="C9" s="7" t="s">
        <v>42</v>
      </c>
      <c r="D9" s="11" t="s">
        <v>8</v>
      </c>
    </row>
    <row r="10" spans="2:5" ht="15.75" x14ac:dyDescent="0.25">
      <c r="B10" s="69"/>
      <c r="C10" s="8"/>
      <c r="D10" s="12" t="s">
        <v>9</v>
      </c>
    </row>
    <row r="11" spans="2:5" ht="15.75" x14ac:dyDescent="0.25">
      <c r="B11" s="69"/>
      <c r="C11" s="21"/>
      <c r="D11" s="11" t="s">
        <v>5</v>
      </c>
    </row>
    <row r="12" spans="2:5" ht="16.5" thickBot="1" x14ac:dyDescent="0.3">
      <c r="B12" s="70"/>
      <c r="C12" s="28"/>
      <c r="D12" s="29" t="s">
        <v>6</v>
      </c>
    </row>
    <row r="13" spans="2:5" ht="15.75" x14ac:dyDescent="0.25">
      <c r="B13" s="71" t="s">
        <v>13</v>
      </c>
      <c r="C13" s="23" t="s">
        <v>43</v>
      </c>
      <c r="D13" s="24" t="s">
        <v>4</v>
      </c>
    </row>
    <row r="14" spans="2:5" ht="15.75" x14ac:dyDescent="0.25">
      <c r="B14" s="71"/>
      <c r="C14" s="30" t="s">
        <v>47</v>
      </c>
      <c r="D14" s="32" t="s">
        <v>5</v>
      </c>
    </row>
    <row r="15" spans="2:5" ht="15.75" x14ac:dyDescent="0.25">
      <c r="B15" s="71"/>
      <c r="C15" s="21" t="s">
        <v>46</v>
      </c>
      <c r="D15" s="11" t="s">
        <v>6</v>
      </c>
    </row>
    <row r="16" spans="2:5" ht="15.75" x14ac:dyDescent="0.25">
      <c r="B16" s="71"/>
      <c r="C16" s="30"/>
      <c r="D16" s="31" t="s">
        <v>44</v>
      </c>
    </row>
    <row r="17" spans="2:4" ht="16.5" thickBot="1" x14ac:dyDescent="0.3">
      <c r="B17" s="71"/>
      <c r="C17" s="21"/>
      <c r="D17" s="25" t="s">
        <v>45</v>
      </c>
    </row>
    <row r="18" spans="2:4" ht="15.75" x14ac:dyDescent="0.25">
      <c r="B18" s="68" t="s">
        <v>10</v>
      </c>
      <c r="C18" s="26" t="s">
        <v>51</v>
      </c>
      <c r="D18" s="27" t="s">
        <v>4</v>
      </c>
    </row>
    <row r="19" spans="2:4" ht="15.75" x14ac:dyDescent="0.25">
      <c r="B19" s="69"/>
      <c r="C19" s="30" t="s">
        <v>48</v>
      </c>
      <c r="D19" s="32" t="s">
        <v>5</v>
      </c>
    </row>
    <row r="20" spans="2:4" ht="15.75" x14ac:dyDescent="0.25">
      <c r="B20" s="69"/>
      <c r="C20" s="21" t="s">
        <v>49</v>
      </c>
      <c r="D20" s="11" t="s">
        <v>6</v>
      </c>
    </row>
    <row r="21" spans="2:4" ht="15.75" x14ac:dyDescent="0.25">
      <c r="B21" s="69"/>
      <c r="C21" s="30" t="s">
        <v>50</v>
      </c>
      <c r="D21" s="31" t="s">
        <v>44</v>
      </c>
    </row>
    <row r="22" spans="2:4" ht="15.75" x14ac:dyDescent="0.25">
      <c r="B22" s="69"/>
      <c r="C22" s="21"/>
      <c r="D22" s="25" t="s">
        <v>45</v>
      </c>
    </row>
    <row r="23" spans="2:4" ht="15.75" x14ac:dyDescent="0.25">
      <c r="B23" s="69"/>
      <c r="C23" s="30"/>
      <c r="D23" s="31" t="s">
        <v>11</v>
      </c>
    </row>
    <row r="24" spans="2:4" ht="16.5" thickBot="1" x14ac:dyDescent="0.3">
      <c r="B24" s="70"/>
      <c r="C24" s="13"/>
      <c r="D24" s="22" t="s">
        <v>12</v>
      </c>
    </row>
    <row r="25" spans="2:4" s="45" customFormat="1" x14ac:dyDescent="0.25"/>
    <row r="26" spans="2:4" s="45" customFormat="1" x14ac:dyDescent="0.25"/>
    <row r="27" spans="2:4" s="45" customFormat="1" x14ac:dyDescent="0.25"/>
    <row r="28" spans="2:4" s="45" customFormat="1" x14ac:dyDescent="0.25"/>
    <row r="29" spans="2:4" s="45" customFormat="1" x14ac:dyDescent="0.25"/>
  </sheetData>
  <mergeCells count="4">
    <mergeCell ref="B3:B7"/>
    <mergeCell ref="B8:B12"/>
    <mergeCell ref="B13:B17"/>
    <mergeCell ref="B18:B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C202-E549-4430-9FF6-002408992344}">
  <dimension ref="A1:M42"/>
  <sheetViews>
    <sheetView workbookViewId="0">
      <selection activeCell="G3" sqref="G3"/>
    </sheetView>
  </sheetViews>
  <sheetFormatPr defaultRowHeight="15" x14ac:dyDescent="0.25"/>
  <cols>
    <col min="1" max="1" width="9.140625" style="45"/>
    <col min="2" max="2" width="10.85546875" style="15" bestFit="1" customWidth="1"/>
    <col min="3" max="3" width="53.28515625" style="38" bestFit="1" customWidth="1"/>
    <col min="4" max="4" width="42.5703125" style="38" customWidth="1"/>
    <col min="5" max="5" width="35.85546875" style="38" bestFit="1" customWidth="1"/>
    <col min="6" max="6" width="26.42578125" style="39" bestFit="1" customWidth="1"/>
    <col min="7" max="7" width="13.42578125" style="1" bestFit="1" customWidth="1"/>
    <col min="8" max="8" width="11.5703125" bestFit="1" customWidth="1"/>
    <col min="9" max="9" width="18.42578125" customWidth="1"/>
    <col min="10" max="10" width="13.42578125" bestFit="1" customWidth="1"/>
    <col min="11" max="11" width="13.42578125" style="33" customWidth="1"/>
    <col min="12" max="12" width="22.7109375" customWidth="1"/>
    <col min="13" max="13" width="9.140625" style="45"/>
  </cols>
  <sheetData>
    <row r="1" spans="1:13" s="45" customFormat="1" x14ac:dyDescent="0.25">
      <c r="B1" s="50"/>
      <c r="C1" s="51"/>
      <c r="D1" s="51"/>
      <c r="E1" s="51"/>
      <c r="F1" s="52"/>
      <c r="G1" s="49"/>
      <c r="K1" s="59"/>
    </row>
    <row r="2" spans="1:13" s="1" customFormat="1" ht="67.5" customHeight="1" x14ac:dyDescent="0.25">
      <c r="A2" s="49"/>
      <c r="B2" s="2" t="s">
        <v>52</v>
      </c>
      <c r="C2" s="2" t="s">
        <v>14</v>
      </c>
      <c r="D2" s="2" t="s">
        <v>15</v>
      </c>
      <c r="E2" s="2" t="s">
        <v>16</v>
      </c>
      <c r="F2" s="2" t="s">
        <v>17</v>
      </c>
      <c r="G2" s="5" t="s">
        <v>18</v>
      </c>
      <c r="H2" s="2" t="s">
        <v>19</v>
      </c>
      <c r="I2" s="2" t="s">
        <v>36</v>
      </c>
      <c r="J2" s="5" t="s">
        <v>37</v>
      </c>
      <c r="K2" s="58" t="s">
        <v>66</v>
      </c>
      <c r="L2" s="2" t="s">
        <v>20</v>
      </c>
      <c r="M2" s="49"/>
    </row>
    <row r="3" spans="1:13" ht="15.75" x14ac:dyDescent="0.25">
      <c r="B3" s="35">
        <v>1</v>
      </c>
      <c r="C3" s="36" t="s">
        <v>41</v>
      </c>
      <c r="D3" s="36" t="s">
        <v>53</v>
      </c>
      <c r="E3" s="36" t="s">
        <v>7</v>
      </c>
      <c r="F3" s="23" t="s">
        <v>4</v>
      </c>
      <c r="G3" s="34">
        <v>85.21</v>
      </c>
      <c r="H3" s="16">
        <v>1</v>
      </c>
      <c r="I3" s="16">
        <v>30</v>
      </c>
      <c r="J3" s="16">
        <f>Table139[[#This Row],[Number of personnel involved]]*Table139[[#This Row],[Time spent per person (mins)]]</f>
        <v>30</v>
      </c>
      <c r="K3" s="42">
        <f>(Table139[[#This Row],[Total person minutes]]/60)*Table139[[#This Row],[Hourly wage rate]]</f>
        <v>42.604999999999997</v>
      </c>
      <c r="L3" s="16"/>
    </row>
    <row r="4" spans="1:13" ht="15.75" x14ac:dyDescent="0.25">
      <c r="B4" s="35">
        <v>1</v>
      </c>
      <c r="C4" s="36" t="s">
        <v>41</v>
      </c>
      <c r="D4" s="36" t="s">
        <v>53</v>
      </c>
      <c r="E4" s="36" t="s">
        <v>7</v>
      </c>
      <c r="F4" s="23" t="s">
        <v>8</v>
      </c>
      <c r="G4" s="34">
        <v>134.07650000000001</v>
      </c>
      <c r="H4" s="16">
        <v>1</v>
      </c>
      <c r="I4" s="16">
        <v>30</v>
      </c>
      <c r="J4" s="16">
        <f>Table139[[#This Row],[Number of personnel involved]]*Table139[[#This Row],[Time spent per person (mins)]]</f>
        <v>30</v>
      </c>
      <c r="K4" s="42">
        <f>(Table139[[#This Row],[Total person minutes]]/60)*Table139[[#This Row],[Hourly wage rate]]</f>
        <v>67.038250000000005</v>
      </c>
      <c r="L4" s="3"/>
    </row>
    <row r="5" spans="1:13" ht="15.75" x14ac:dyDescent="0.25">
      <c r="B5" s="35">
        <v>1</v>
      </c>
      <c r="C5" s="36" t="s">
        <v>41</v>
      </c>
      <c r="D5" s="36" t="s">
        <v>53</v>
      </c>
      <c r="E5" s="36" t="s">
        <v>7</v>
      </c>
      <c r="F5" s="23" t="s">
        <v>9</v>
      </c>
      <c r="G5" s="34">
        <v>150.4776</v>
      </c>
      <c r="H5" s="16">
        <v>1</v>
      </c>
      <c r="I5" s="16">
        <v>30</v>
      </c>
      <c r="J5" s="16">
        <f>Table139[[#This Row],[Number of personnel involved]]*Table139[[#This Row],[Time spent per person (mins)]]</f>
        <v>30</v>
      </c>
      <c r="K5" s="43">
        <f>(Table139[[#This Row],[Total person minutes]]/60)*Table139[[#This Row],[Hourly wage rate]]</f>
        <v>75.238799999999998</v>
      </c>
      <c r="L5" s="3"/>
    </row>
    <row r="6" spans="1:13" ht="15.75" x14ac:dyDescent="0.25">
      <c r="B6" s="35">
        <v>2</v>
      </c>
      <c r="C6" s="36" t="s">
        <v>42</v>
      </c>
      <c r="D6" s="36" t="s">
        <v>53</v>
      </c>
      <c r="E6" s="36" t="s">
        <v>7</v>
      </c>
      <c r="F6" s="23" t="s">
        <v>4</v>
      </c>
      <c r="G6" s="34">
        <v>85.21</v>
      </c>
      <c r="H6" s="16">
        <v>1</v>
      </c>
      <c r="I6" s="16">
        <v>30</v>
      </c>
      <c r="J6" s="16">
        <f>Table139[[#This Row],[Number of personnel involved]]*Table139[[#This Row],[Time spent per person (mins)]]</f>
        <v>30</v>
      </c>
      <c r="K6" s="42">
        <f>(Table139[[#This Row],[Total person minutes]]/60)*Table139[[#This Row],[Hourly wage rate]]</f>
        <v>42.604999999999997</v>
      </c>
      <c r="L6" s="16"/>
    </row>
    <row r="7" spans="1:13" ht="15.75" x14ac:dyDescent="0.25">
      <c r="B7" s="35">
        <v>2</v>
      </c>
      <c r="C7" s="36" t="s">
        <v>42</v>
      </c>
      <c r="D7" s="36" t="s">
        <v>53</v>
      </c>
      <c r="E7" s="36" t="s">
        <v>7</v>
      </c>
      <c r="F7" s="23" t="s">
        <v>5</v>
      </c>
      <c r="G7" s="34">
        <v>97.291399999999996</v>
      </c>
      <c r="H7" s="16">
        <v>1</v>
      </c>
      <c r="I7" s="16">
        <v>30</v>
      </c>
      <c r="J7" s="16">
        <f>Table139[[#This Row],[Number of personnel involved]]*Table139[[#This Row],[Time spent per person (mins)]]</f>
        <v>30</v>
      </c>
      <c r="K7" s="42">
        <f>(Table139[[#This Row],[Total person minutes]]/60)*Table139[[#This Row],[Hourly wage rate]]</f>
        <v>48.645699999999998</v>
      </c>
      <c r="L7" s="3"/>
    </row>
    <row r="8" spans="1:13" ht="15.75" x14ac:dyDescent="0.25">
      <c r="B8" s="35">
        <v>2</v>
      </c>
      <c r="C8" s="36" t="s">
        <v>42</v>
      </c>
      <c r="D8" s="36" t="s">
        <v>53</v>
      </c>
      <c r="E8" s="36" t="s">
        <v>7</v>
      </c>
      <c r="F8" s="23" t="s">
        <v>6</v>
      </c>
      <c r="G8" s="34">
        <v>115.62</v>
      </c>
      <c r="H8" s="16">
        <v>1</v>
      </c>
      <c r="I8" s="16">
        <v>30</v>
      </c>
      <c r="J8" s="16">
        <f>Table139[[#This Row],[Number of personnel involved]]*Table139[[#This Row],[Time spent per person (mins)]]</f>
        <v>30</v>
      </c>
      <c r="K8" s="43">
        <f>(Table139[[#This Row],[Total person minutes]]/60)*Table139[[#This Row],[Hourly wage rate]]</f>
        <v>57.81</v>
      </c>
      <c r="L8" s="3"/>
    </row>
    <row r="9" spans="1:13" ht="31.5" x14ac:dyDescent="0.25">
      <c r="B9" s="35">
        <v>3</v>
      </c>
      <c r="C9" s="23" t="s">
        <v>38</v>
      </c>
      <c r="D9" s="36" t="s">
        <v>54</v>
      </c>
      <c r="E9" s="36" t="s">
        <v>3</v>
      </c>
      <c r="F9" s="23" t="s">
        <v>4</v>
      </c>
      <c r="G9" s="34">
        <v>85.21</v>
      </c>
      <c r="H9" s="16">
        <v>1</v>
      </c>
      <c r="I9" s="16">
        <v>60</v>
      </c>
      <c r="J9" s="16">
        <f>Table139[[#This Row],[Number of personnel involved]]*Table139[[#This Row],[Time spent per person (mins)]]</f>
        <v>60</v>
      </c>
      <c r="K9" s="42">
        <f>(Table139[[#This Row],[Total person minutes]]/60)*Table139[[#This Row],[Hourly wage rate]]</f>
        <v>85.21</v>
      </c>
      <c r="L9" s="16"/>
    </row>
    <row r="10" spans="1:13" ht="31.5" x14ac:dyDescent="0.25">
      <c r="B10" s="35">
        <v>3</v>
      </c>
      <c r="C10" s="23" t="s">
        <v>38</v>
      </c>
      <c r="D10" s="36" t="s">
        <v>54</v>
      </c>
      <c r="E10" s="36" t="s">
        <v>3</v>
      </c>
      <c r="F10" s="23" t="s">
        <v>5</v>
      </c>
      <c r="G10" s="34">
        <v>97.291399999999996</v>
      </c>
      <c r="H10" s="16">
        <v>1</v>
      </c>
      <c r="I10" s="16">
        <v>60</v>
      </c>
      <c r="J10" s="16">
        <f>Table139[[#This Row],[Number of personnel involved]]*Table139[[#This Row],[Time spent per person (mins)]]</f>
        <v>60</v>
      </c>
      <c r="K10" s="42">
        <f>(Table139[[#This Row],[Total person minutes]]/60)*Table139[[#This Row],[Hourly wage rate]]</f>
        <v>97.291399999999996</v>
      </c>
      <c r="L10" s="3"/>
    </row>
    <row r="11" spans="1:13" ht="31.5" x14ac:dyDescent="0.25">
      <c r="B11" s="35">
        <v>3</v>
      </c>
      <c r="C11" s="23" t="s">
        <v>38</v>
      </c>
      <c r="D11" s="36" t="s">
        <v>54</v>
      </c>
      <c r="E11" s="36" t="s">
        <v>3</v>
      </c>
      <c r="F11" s="23" t="s">
        <v>6</v>
      </c>
      <c r="G11" s="34">
        <v>115.62</v>
      </c>
      <c r="H11" s="16">
        <v>1</v>
      </c>
      <c r="I11" s="16">
        <v>60</v>
      </c>
      <c r="J11" s="16">
        <f>Table139[[#This Row],[Number of personnel involved]]*Table139[[#This Row],[Time spent per person (mins)]]</f>
        <v>60</v>
      </c>
      <c r="K11" s="42">
        <f>(Table139[[#This Row],[Total person minutes]]/60)*Table139[[#This Row],[Hourly wage rate]]</f>
        <v>115.62</v>
      </c>
      <c r="L11" s="3"/>
    </row>
    <row r="12" spans="1:13" ht="15.75" x14ac:dyDescent="0.25">
      <c r="B12" s="35">
        <v>4</v>
      </c>
      <c r="C12" s="37" t="s">
        <v>43</v>
      </c>
      <c r="D12" s="23" t="s">
        <v>57</v>
      </c>
      <c r="E12" s="38" t="s">
        <v>13</v>
      </c>
      <c r="F12" s="23" t="s">
        <v>4</v>
      </c>
      <c r="G12" s="34">
        <v>85.21</v>
      </c>
      <c r="H12" s="16">
        <v>1</v>
      </c>
      <c r="I12" s="16">
        <v>10</v>
      </c>
      <c r="J12" s="16">
        <f>Table139[[#This Row],[Number of personnel involved]]*Table139[[#This Row],[Time spent per person (mins)]]</f>
        <v>10</v>
      </c>
      <c r="K12" s="43">
        <f>(Table139[[#This Row],[Total person minutes]]/60)*Table139[[#This Row],[Hourly wage rate]]</f>
        <v>14.201666666666664</v>
      </c>
      <c r="L12" s="3"/>
    </row>
    <row r="13" spans="1:13" ht="15.75" x14ac:dyDescent="0.25">
      <c r="B13" s="35">
        <v>4</v>
      </c>
      <c r="C13" s="37" t="s">
        <v>43</v>
      </c>
      <c r="D13" s="23" t="s">
        <v>58</v>
      </c>
      <c r="E13" s="38" t="s">
        <v>13</v>
      </c>
      <c r="F13" s="23" t="s">
        <v>5</v>
      </c>
      <c r="G13" s="34">
        <v>97.291399999999996</v>
      </c>
      <c r="H13" s="16">
        <v>1</v>
      </c>
      <c r="I13" s="16">
        <v>10</v>
      </c>
      <c r="J13" s="16">
        <f>Table139[[#This Row],[Number of personnel involved]]*Table139[[#This Row],[Time spent per person (mins)]]</f>
        <v>10</v>
      </c>
      <c r="K13" s="43">
        <f>(Table139[[#This Row],[Total person minutes]]/60)*Table139[[#This Row],[Hourly wage rate]]</f>
        <v>16.21523333333333</v>
      </c>
      <c r="L13" s="3"/>
    </row>
    <row r="14" spans="1:13" ht="15.75" x14ac:dyDescent="0.25">
      <c r="B14" s="35">
        <v>4</v>
      </c>
      <c r="C14" s="37" t="s">
        <v>43</v>
      </c>
      <c r="D14" s="23" t="s">
        <v>58</v>
      </c>
      <c r="E14" s="38" t="s">
        <v>13</v>
      </c>
      <c r="F14" s="23" t="s">
        <v>6</v>
      </c>
      <c r="G14" s="34">
        <v>115.62</v>
      </c>
      <c r="H14" s="16">
        <v>1</v>
      </c>
      <c r="I14" s="16">
        <v>10</v>
      </c>
      <c r="J14" s="16">
        <f>Table139[[#This Row],[Number of personnel involved]]*Table139[[#This Row],[Time spent per person (mins)]]</f>
        <v>10</v>
      </c>
      <c r="K14" s="43">
        <f>(Table139[[#This Row],[Total person minutes]]/60)*Table139[[#This Row],[Hourly wage rate]]</f>
        <v>19.27</v>
      </c>
      <c r="L14" s="3"/>
    </row>
    <row r="15" spans="1:13" ht="15.75" x14ac:dyDescent="0.25">
      <c r="B15" s="35">
        <v>5</v>
      </c>
      <c r="C15" s="37" t="s">
        <v>47</v>
      </c>
      <c r="D15" s="23" t="s">
        <v>55</v>
      </c>
      <c r="E15" s="38" t="s">
        <v>13</v>
      </c>
      <c r="F15" s="23" t="s">
        <v>4</v>
      </c>
      <c r="G15" s="34">
        <v>85.21</v>
      </c>
      <c r="H15" s="16">
        <v>1</v>
      </c>
      <c r="I15" s="16">
        <v>30</v>
      </c>
      <c r="J15" s="16">
        <f>Table139[[#This Row],[Number of personnel involved]]*Table139[[#This Row],[Time spent per person (mins)]]</f>
        <v>30</v>
      </c>
      <c r="K15" s="43">
        <f>(Table139[[#This Row],[Total person minutes]]/60)*Table139[[#This Row],[Hourly wage rate]]</f>
        <v>42.604999999999997</v>
      </c>
      <c r="L15" s="3"/>
    </row>
    <row r="16" spans="1:13" ht="15.75" x14ac:dyDescent="0.25">
      <c r="B16" s="35">
        <v>5</v>
      </c>
      <c r="C16" s="37" t="s">
        <v>47</v>
      </c>
      <c r="D16" s="23" t="s">
        <v>55</v>
      </c>
      <c r="E16" s="38" t="s">
        <v>13</v>
      </c>
      <c r="F16" s="23" t="s">
        <v>44</v>
      </c>
      <c r="G16" s="34">
        <v>78.802499999999995</v>
      </c>
      <c r="H16" s="16">
        <v>1</v>
      </c>
      <c r="I16" s="16">
        <v>30</v>
      </c>
      <c r="J16" s="16">
        <f>Table139[[#This Row],[Number of personnel involved]]*Table139[[#This Row],[Time spent per person (mins)]]</f>
        <v>30</v>
      </c>
      <c r="K16" s="43">
        <f>(Table139[[#This Row],[Total person minutes]]/60)*Table139[[#This Row],[Hourly wage rate]]</f>
        <v>39.401249999999997</v>
      </c>
      <c r="L16" s="3"/>
    </row>
    <row r="17" spans="2:12" ht="15.75" x14ac:dyDescent="0.25">
      <c r="B17" s="35">
        <v>6</v>
      </c>
      <c r="C17" s="37" t="s">
        <v>47</v>
      </c>
      <c r="D17" s="23" t="s">
        <v>56</v>
      </c>
      <c r="E17" s="38" t="s">
        <v>13</v>
      </c>
      <c r="F17" s="23" t="s">
        <v>4</v>
      </c>
      <c r="G17" s="34">
        <v>85.21</v>
      </c>
      <c r="H17" s="16">
        <v>1</v>
      </c>
      <c r="I17" s="16">
        <v>30</v>
      </c>
      <c r="J17" s="16">
        <f>Table139[[#This Row],[Number of personnel involved]]*Table139[[#This Row],[Time spent per person (mins)]]</f>
        <v>30</v>
      </c>
      <c r="K17" s="43">
        <f>(Table139[[#This Row],[Total person minutes]]/60)*Table139[[#This Row],[Hourly wage rate]]</f>
        <v>42.604999999999997</v>
      </c>
      <c r="L17" s="3"/>
    </row>
    <row r="18" spans="2:12" ht="15.75" x14ac:dyDescent="0.25">
      <c r="B18" s="35">
        <v>6</v>
      </c>
      <c r="C18" s="37" t="s">
        <v>47</v>
      </c>
      <c r="D18" s="23" t="s">
        <v>56</v>
      </c>
      <c r="E18" s="38" t="s">
        <v>13</v>
      </c>
      <c r="F18" s="23" t="s">
        <v>45</v>
      </c>
      <c r="G18" s="34">
        <v>56.872999999999998</v>
      </c>
      <c r="H18" s="16">
        <v>1</v>
      </c>
      <c r="I18" s="16">
        <v>30</v>
      </c>
      <c r="J18" s="16">
        <f>Table139[[#This Row],[Number of personnel involved]]*Table139[[#This Row],[Time spent per person (mins)]]</f>
        <v>30</v>
      </c>
      <c r="K18" s="43">
        <f>(Table139[[#This Row],[Total person minutes]]/60)*Table139[[#This Row],[Hourly wage rate]]</f>
        <v>28.436499999999999</v>
      </c>
      <c r="L18" s="3"/>
    </row>
    <row r="19" spans="2:12" ht="31.5" x14ac:dyDescent="0.25">
      <c r="B19" s="35">
        <v>7</v>
      </c>
      <c r="C19" s="37" t="s">
        <v>51</v>
      </c>
      <c r="D19" s="23" t="s">
        <v>59</v>
      </c>
      <c r="E19" s="38" t="s">
        <v>10</v>
      </c>
      <c r="F19" s="23" t="s">
        <v>4</v>
      </c>
      <c r="G19" s="34">
        <v>85.21</v>
      </c>
      <c r="H19" s="16">
        <v>1</v>
      </c>
      <c r="I19" s="16">
        <v>60</v>
      </c>
      <c r="J19" s="16">
        <f>Table139[[#This Row],[Number of personnel involved]]*Table139[[#This Row],[Time spent per person (mins)]]</f>
        <v>60</v>
      </c>
      <c r="K19" s="43">
        <f>(Table139[[#This Row],[Total person minutes]]/60)*Table139[[#This Row],[Hourly wage rate]]</f>
        <v>85.21</v>
      </c>
      <c r="L19" s="3"/>
    </row>
    <row r="20" spans="2:12" ht="31.5" x14ac:dyDescent="0.25">
      <c r="B20" s="35">
        <v>7</v>
      </c>
      <c r="C20" s="37" t="s">
        <v>51</v>
      </c>
      <c r="D20" s="23" t="s">
        <v>59</v>
      </c>
      <c r="E20" s="38" t="s">
        <v>10</v>
      </c>
      <c r="F20" s="23" t="s">
        <v>5</v>
      </c>
      <c r="G20" s="34">
        <v>97.291399999999996</v>
      </c>
      <c r="H20" s="16">
        <v>1</v>
      </c>
      <c r="I20" s="16">
        <v>60</v>
      </c>
      <c r="J20" s="16">
        <f>Table139[[#This Row],[Number of personnel involved]]*Table139[[#This Row],[Time spent per person (mins)]]</f>
        <v>60</v>
      </c>
      <c r="K20" s="43">
        <f>(Table139[[#This Row],[Total person minutes]]/60)*Table139[[#This Row],[Hourly wage rate]]</f>
        <v>97.291399999999996</v>
      </c>
      <c r="L20" s="3"/>
    </row>
    <row r="21" spans="2:12" ht="31.5" x14ac:dyDescent="0.25">
      <c r="B21" s="35">
        <v>7</v>
      </c>
      <c r="C21" s="37" t="s">
        <v>51</v>
      </c>
      <c r="D21" s="23" t="s">
        <v>59</v>
      </c>
      <c r="E21" s="38" t="s">
        <v>10</v>
      </c>
      <c r="F21" s="23" t="s">
        <v>6</v>
      </c>
      <c r="G21" s="34">
        <v>115.62</v>
      </c>
      <c r="H21" s="16">
        <v>1</v>
      </c>
      <c r="I21" s="16">
        <v>60</v>
      </c>
      <c r="J21" s="16">
        <f>Table139[[#This Row],[Number of personnel involved]]*Table139[[#This Row],[Time spent per person (mins)]]</f>
        <v>60</v>
      </c>
      <c r="K21" s="43">
        <f>(Table139[[#This Row],[Total person minutes]]/60)*Table139[[#This Row],[Hourly wage rate]]</f>
        <v>115.62</v>
      </c>
      <c r="L21" s="3"/>
    </row>
    <row r="22" spans="2:12" ht="31.5" x14ac:dyDescent="0.25">
      <c r="B22" s="35">
        <v>7</v>
      </c>
      <c r="C22" s="37" t="s">
        <v>51</v>
      </c>
      <c r="D22" s="23" t="s">
        <v>59</v>
      </c>
      <c r="E22" s="38" t="s">
        <v>10</v>
      </c>
      <c r="F22" s="23" t="s">
        <v>44</v>
      </c>
      <c r="G22" s="34">
        <v>78.802499999999995</v>
      </c>
      <c r="H22" s="16">
        <v>1</v>
      </c>
      <c r="I22" s="16">
        <v>60</v>
      </c>
      <c r="J22" s="16">
        <f>Table139[[#This Row],[Number of personnel involved]]*Table139[[#This Row],[Time spent per person (mins)]]</f>
        <v>60</v>
      </c>
      <c r="K22" s="43">
        <f>(Table139[[#This Row],[Total person minutes]]/60)*Table139[[#This Row],[Hourly wage rate]]</f>
        <v>78.802499999999995</v>
      </c>
      <c r="L22" s="3"/>
    </row>
    <row r="23" spans="2:12" ht="31.5" x14ac:dyDescent="0.25">
      <c r="B23" s="35">
        <v>7</v>
      </c>
      <c r="C23" s="37" t="s">
        <v>51</v>
      </c>
      <c r="D23" s="23" t="s">
        <v>59</v>
      </c>
      <c r="E23" s="38" t="s">
        <v>10</v>
      </c>
      <c r="F23" s="23" t="s">
        <v>45</v>
      </c>
      <c r="G23" s="34">
        <v>56.872999999999998</v>
      </c>
      <c r="H23" s="16">
        <v>1</v>
      </c>
      <c r="I23" s="16">
        <v>60</v>
      </c>
      <c r="J23" s="16">
        <f>Table139[[#This Row],[Number of personnel involved]]*Table139[[#This Row],[Time spent per person (mins)]]</f>
        <v>60</v>
      </c>
      <c r="K23" s="43">
        <f>(Table139[[#This Row],[Total person minutes]]/60)*Table139[[#This Row],[Hourly wage rate]]</f>
        <v>56.872999999999998</v>
      </c>
      <c r="L23" s="3"/>
    </row>
    <row r="24" spans="2:12" ht="15.75" x14ac:dyDescent="0.25">
      <c r="B24" s="35">
        <v>8</v>
      </c>
      <c r="C24" s="37" t="s">
        <v>51</v>
      </c>
      <c r="D24" s="23" t="s">
        <v>60</v>
      </c>
      <c r="E24" s="38" t="s">
        <v>10</v>
      </c>
      <c r="F24" s="23" t="s">
        <v>4</v>
      </c>
      <c r="G24" s="34">
        <v>85.21</v>
      </c>
      <c r="H24" s="16">
        <v>1</v>
      </c>
      <c r="I24" s="16">
        <v>60</v>
      </c>
      <c r="J24" s="16">
        <f>Table139[[#This Row],[Number of personnel involved]]*Table139[[#This Row],[Time spent per person (mins)]]</f>
        <v>60</v>
      </c>
      <c r="K24" s="43">
        <f>(Table139[[#This Row],[Total person minutes]]/60)*Table139[[#This Row],[Hourly wage rate]]</f>
        <v>85.21</v>
      </c>
      <c r="L24" s="3"/>
    </row>
    <row r="25" spans="2:12" ht="15.75" x14ac:dyDescent="0.25">
      <c r="B25" s="35">
        <v>9</v>
      </c>
      <c r="C25" s="37" t="s">
        <v>48</v>
      </c>
      <c r="D25" s="23" t="s">
        <v>61</v>
      </c>
      <c r="E25" s="38" t="s">
        <v>10</v>
      </c>
      <c r="F25" s="23" t="s">
        <v>4</v>
      </c>
      <c r="G25" s="34">
        <v>85.21</v>
      </c>
      <c r="H25" s="16">
        <v>1</v>
      </c>
      <c r="I25" s="16">
        <v>60</v>
      </c>
      <c r="J25" s="16">
        <f>Table139[[#This Row],[Number of personnel involved]]*Table139[[#This Row],[Time spent per person (mins)]]</f>
        <v>60</v>
      </c>
      <c r="K25" s="43">
        <f>(Table139[[#This Row],[Total person minutes]]/60)*Table139[[#This Row],[Hourly wage rate]]</f>
        <v>85.21</v>
      </c>
      <c r="L25" s="3"/>
    </row>
    <row r="26" spans="2:12" ht="15.75" x14ac:dyDescent="0.25">
      <c r="B26" s="35">
        <v>9</v>
      </c>
      <c r="C26" s="37" t="s">
        <v>48</v>
      </c>
      <c r="D26" s="23" t="s">
        <v>61</v>
      </c>
      <c r="E26" s="38" t="s">
        <v>10</v>
      </c>
      <c r="F26" s="23" t="s">
        <v>44</v>
      </c>
      <c r="G26" s="34">
        <v>78.802499999999995</v>
      </c>
      <c r="H26" s="16">
        <v>1</v>
      </c>
      <c r="I26" s="16">
        <v>60</v>
      </c>
      <c r="J26" s="16">
        <f>Table139[[#This Row],[Number of personnel involved]]*Table139[[#This Row],[Time spent per person (mins)]]</f>
        <v>60</v>
      </c>
      <c r="K26" s="43">
        <f>(Table139[[#This Row],[Total person minutes]]/60)*Table139[[#This Row],[Hourly wage rate]]</f>
        <v>78.802499999999995</v>
      </c>
      <c r="L26" s="3"/>
    </row>
    <row r="27" spans="2:12" ht="15.75" x14ac:dyDescent="0.25">
      <c r="B27" s="35">
        <v>9</v>
      </c>
      <c r="C27" s="37" t="s">
        <v>48</v>
      </c>
      <c r="D27" s="23" t="s">
        <v>61</v>
      </c>
      <c r="E27" s="38" t="s">
        <v>10</v>
      </c>
      <c r="F27" s="23" t="s">
        <v>45</v>
      </c>
      <c r="G27" s="34">
        <v>56.872999999999998</v>
      </c>
      <c r="H27" s="16">
        <v>1</v>
      </c>
      <c r="I27" s="16">
        <v>60</v>
      </c>
      <c r="J27" s="16">
        <f>Table139[[#This Row],[Number of personnel involved]]*Table139[[#This Row],[Time spent per person (mins)]]</f>
        <v>60</v>
      </c>
      <c r="K27" s="43">
        <f>(Table139[[#This Row],[Total person minutes]]/60)*Table139[[#This Row],[Hourly wage rate]]</f>
        <v>56.872999999999998</v>
      </c>
      <c r="L27" s="3"/>
    </row>
    <row r="28" spans="2:12" ht="31.5" x14ac:dyDescent="0.25">
      <c r="B28" s="35">
        <v>10</v>
      </c>
      <c r="C28" s="37" t="s">
        <v>49</v>
      </c>
      <c r="D28" s="23" t="s">
        <v>62</v>
      </c>
      <c r="E28" s="38" t="s">
        <v>10</v>
      </c>
      <c r="F28" s="23" t="s">
        <v>4</v>
      </c>
      <c r="G28" s="34">
        <v>85.21</v>
      </c>
      <c r="H28" s="16">
        <v>1</v>
      </c>
      <c r="I28" s="16">
        <v>15</v>
      </c>
      <c r="J28" s="16">
        <f>Table139[[#This Row],[Number of personnel involved]]*Table139[[#This Row],[Time spent per person (mins)]]</f>
        <v>15</v>
      </c>
      <c r="K28" s="44">
        <f>(Table139[[#This Row],[Total person minutes]]/60)*Table139[[#This Row],[Hourly wage rate]]</f>
        <v>21.302499999999998</v>
      </c>
      <c r="L28" s="3"/>
    </row>
    <row r="29" spans="2:12" ht="15.75" x14ac:dyDescent="0.25">
      <c r="B29" s="35">
        <v>11</v>
      </c>
      <c r="C29" s="37" t="s">
        <v>46</v>
      </c>
      <c r="D29" s="23" t="s">
        <v>63</v>
      </c>
      <c r="E29" s="38" t="s">
        <v>13</v>
      </c>
      <c r="F29" s="23" t="s">
        <v>4</v>
      </c>
      <c r="G29" s="34">
        <v>85.21</v>
      </c>
      <c r="H29" s="16">
        <v>1</v>
      </c>
      <c r="I29" s="16">
        <v>30</v>
      </c>
      <c r="J29" s="16">
        <f>Table139[[#This Row],[Number of personnel involved]]*Table139[[#This Row],[Time spent per person (mins)]]</f>
        <v>30</v>
      </c>
      <c r="K29" s="44">
        <f>(Table139[[#This Row],[Total person minutes]]/60)*Table139[[#This Row],[Hourly wage rate]]</f>
        <v>42.604999999999997</v>
      </c>
      <c r="L29" s="3"/>
    </row>
    <row r="30" spans="2:12" ht="15.75" x14ac:dyDescent="0.25">
      <c r="B30" s="35">
        <v>12</v>
      </c>
      <c r="C30" s="37" t="s">
        <v>50</v>
      </c>
      <c r="D30" s="23" t="s">
        <v>64</v>
      </c>
      <c r="E30" s="38" t="s">
        <v>10</v>
      </c>
      <c r="F30" s="23" t="s">
        <v>4</v>
      </c>
      <c r="G30" s="34">
        <v>85.21</v>
      </c>
      <c r="H30" s="16">
        <v>1</v>
      </c>
      <c r="I30" s="16">
        <v>10</v>
      </c>
      <c r="J30" s="16">
        <f>Table139[[#This Row],[Number of personnel involved]]*Table139[[#This Row],[Time spent per person (mins)]]</f>
        <v>10</v>
      </c>
      <c r="K30" s="44">
        <f>(Table139[[#This Row],[Total person minutes]]/60)*Table139[[#This Row],[Hourly wage rate]]</f>
        <v>14.201666666666664</v>
      </c>
      <c r="L30" s="3"/>
    </row>
    <row r="31" spans="2:12" ht="15.75" x14ac:dyDescent="0.25">
      <c r="B31" s="35">
        <v>13</v>
      </c>
      <c r="C31" s="37" t="s">
        <v>39</v>
      </c>
      <c r="D31" s="23" t="s">
        <v>61</v>
      </c>
      <c r="E31" s="38" t="s">
        <v>3</v>
      </c>
      <c r="F31" s="23" t="s">
        <v>4</v>
      </c>
      <c r="G31" s="34">
        <v>85.21</v>
      </c>
      <c r="H31" s="16">
        <v>1</v>
      </c>
      <c r="I31" s="16">
        <v>30</v>
      </c>
      <c r="J31" s="16">
        <f>Table139[[#This Row],[Number of personnel involved]]*Table139[[#This Row],[Time spent per person (mins)]]</f>
        <v>30</v>
      </c>
      <c r="K31" s="44">
        <f>(Table139[[#This Row],[Total person minutes]]/60)*Table139[[#This Row],[Hourly wage rate]]</f>
        <v>42.604999999999997</v>
      </c>
      <c r="L31" s="3"/>
    </row>
    <row r="32" spans="2:12" ht="15.75" x14ac:dyDescent="0.25">
      <c r="B32" s="35">
        <v>14</v>
      </c>
      <c r="C32" s="37" t="s">
        <v>46</v>
      </c>
      <c r="D32" s="23" t="s">
        <v>63</v>
      </c>
      <c r="E32" s="38" t="s">
        <v>13</v>
      </c>
      <c r="F32" s="23" t="s">
        <v>4</v>
      </c>
      <c r="G32" s="34">
        <v>85.21</v>
      </c>
      <c r="H32" s="16">
        <v>1</v>
      </c>
      <c r="I32" s="16">
        <v>30</v>
      </c>
      <c r="J32" s="16">
        <f>Table139[[#This Row],[Number of personnel involved]]*Table139[[#This Row],[Time spent per person (mins)]]</f>
        <v>30</v>
      </c>
      <c r="K32" s="44">
        <f>(Table139[[#This Row],[Total person minutes]]/60)*Table139[[#This Row],[Hourly wage rate]]</f>
        <v>42.604999999999997</v>
      </c>
      <c r="L32" s="3"/>
    </row>
    <row r="33" spans="2:12" ht="15.75" x14ac:dyDescent="0.25">
      <c r="B33" s="35">
        <v>15</v>
      </c>
      <c r="C33" s="37" t="s">
        <v>50</v>
      </c>
      <c r="D33" s="23" t="s">
        <v>64</v>
      </c>
      <c r="E33" s="38" t="s">
        <v>10</v>
      </c>
      <c r="F33" s="23" t="s">
        <v>4</v>
      </c>
      <c r="G33" s="34">
        <v>85.21</v>
      </c>
      <c r="H33" s="16">
        <v>1</v>
      </c>
      <c r="I33" s="16">
        <v>10</v>
      </c>
      <c r="J33" s="16">
        <f>Table139[[#This Row],[Number of personnel involved]]*Table139[[#This Row],[Time spent per person (mins)]]</f>
        <v>10</v>
      </c>
      <c r="K33" s="44">
        <f>(Table139[[#This Row],[Total person minutes]]/60)*Table139[[#This Row],[Hourly wage rate]]</f>
        <v>14.201666666666664</v>
      </c>
      <c r="L33" s="3"/>
    </row>
    <row r="34" spans="2:12" ht="15.75" x14ac:dyDescent="0.25">
      <c r="B34" s="35">
        <v>16</v>
      </c>
      <c r="C34" s="37" t="s">
        <v>39</v>
      </c>
      <c r="D34" s="23" t="s">
        <v>61</v>
      </c>
      <c r="E34" s="38" t="s">
        <v>3</v>
      </c>
      <c r="F34" s="23" t="s">
        <v>4</v>
      </c>
      <c r="G34" s="34">
        <v>85.21</v>
      </c>
      <c r="H34" s="16">
        <v>1</v>
      </c>
      <c r="I34" s="16">
        <v>30</v>
      </c>
      <c r="J34" s="16">
        <f>Table139[[#This Row],[Number of personnel involved]]*Table139[[#This Row],[Time spent per person (mins)]]</f>
        <v>30</v>
      </c>
      <c r="K34" s="44">
        <f>(Table139[[#This Row],[Total person minutes]]/60)*Table139[[#This Row],[Hourly wage rate]]</f>
        <v>42.604999999999997</v>
      </c>
      <c r="L34" s="3"/>
    </row>
    <row r="35" spans="2:12" ht="31.5" x14ac:dyDescent="0.25">
      <c r="B35" s="35">
        <v>17</v>
      </c>
      <c r="C35" s="37" t="s">
        <v>40</v>
      </c>
      <c r="D35" s="23" t="s">
        <v>65</v>
      </c>
      <c r="E35" s="38" t="s">
        <v>3</v>
      </c>
      <c r="F35" s="23" t="s">
        <v>4</v>
      </c>
      <c r="G35" s="34">
        <v>85.21</v>
      </c>
      <c r="H35" s="16">
        <v>1</v>
      </c>
      <c r="I35" s="16">
        <v>30</v>
      </c>
      <c r="J35" s="16">
        <f>Table139[[#This Row],[Number of personnel involved]]*Table139[[#This Row],[Time spent per person (mins)]]</f>
        <v>30</v>
      </c>
      <c r="K35" s="44">
        <f>(Table139[[#This Row],[Total person minutes]]/60)*Table139[[#This Row],[Hourly wage rate]]</f>
        <v>42.604999999999997</v>
      </c>
      <c r="L35" s="3"/>
    </row>
    <row r="36" spans="2:12" ht="31.5" x14ac:dyDescent="0.25">
      <c r="B36" s="35">
        <v>17</v>
      </c>
      <c r="C36" s="37" t="s">
        <v>40</v>
      </c>
      <c r="D36" s="23" t="s">
        <v>65</v>
      </c>
      <c r="E36" s="38" t="s">
        <v>3</v>
      </c>
      <c r="F36" s="23" t="s">
        <v>44</v>
      </c>
      <c r="G36" s="34">
        <v>78.802499999999995</v>
      </c>
      <c r="H36" s="16">
        <v>1</v>
      </c>
      <c r="I36" s="16">
        <v>30</v>
      </c>
      <c r="J36" s="16">
        <f>Table139[[#This Row],[Number of personnel involved]]*Table139[[#This Row],[Time spent per person (mins)]]</f>
        <v>30</v>
      </c>
      <c r="K36" s="44">
        <f>(Table139[[#This Row],[Total person minutes]]/60)*Table139[[#This Row],[Hourly wage rate]]</f>
        <v>39.401249999999997</v>
      </c>
      <c r="L36" s="3"/>
    </row>
    <row r="37" spans="2:12" ht="31.5" x14ac:dyDescent="0.25">
      <c r="B37" s="35">
        <v>17</v>
      </c>
      <c r="C37" s="37" t="s">
        <v>40</v>
      </c>
      <c r="D37" s="23" t="s">
        <v>65</v>
      </c>
      <c r="E37" s="38" t="s">
        <v>3</v>
      </c>
      <c r="F37" s="23" t="s">
        <v>45</v>
      </c>
      <c r="G37" s="34">
        <v>56.872999999999998</v>
      </c>
      <c r="H37" s="16">
        <v>1</v>
      </c>
      <c r="I37" s="16">
        <v>30</v>
      </c>
      <c r="J37" s="16">
        <f>Table139[[#This Row],[Number of personnel involved]]*Table139[[#This Row],[Time spent per person (mins)]]</f>
        <v>30</v>
      </c>
      <c r="K37" s="44">
        <f>(Table139[[#This Row],[Total person minutes]]/60)*Table139[[#This Row],[Hourly wage rate]]</f>
        <v>28.436499999999999</v>
      </c>
      <c r="L37" s="3"/>
    </row>
    <row r="38" spans="2:12" ht="31.5" x14ac:dyDescent="0.25">
      <c r="B38" s="35">
        <v>17</v>
      </c>
      <c r="C38" s="37" t="s">
        <v>40</v>
      </c>
      <c r="D38" s="23" t="s">
        <v>65</v>
      </c>
      <c r="E38" s="38" t="s">
        <v>3</v>
      </c>
      <c r="F38" s="23" t="s">
        <v>5</v>
      </c>
      <c r="G38" s="34">
        <v>97.291399999999996</v>
      </c>
      <c r="H38" s="16">
        <v>1</v>
      </c>
      <c r="I38" s="16">
        <v>30</v>
      </c>
      <c r="J38" s="16">
        <f>Table139[[#This Row],[Number of personnel involved]]*Table139[[#This Row],[Time spent per person (mins)]]</f>
        <v>30</v>
      </c>
      <c r="K38" s="44">
        <f>(Table139[[#This Row],[Total person minutes]]/60)*Table139[[#This Row],[Hourly wage rate]]</f>
        <v>48.645699999999998</v>
      </c>
      <c r="L38" s="3"/>
    </row>
    <row r="39" spans="2:12" ht="31.5" x14ac:dyDescent="0.25">
      <c r="B39" s="35">
        <v>17</v>
      </c>
      <c r="C39" s="37" t="s">
        <v>40</v>
      </c>
      <c r="D39" s="23" t="s">
        <v>65</v>
      </c>
      <c r="E39" s="38" t="s">
        <v>3</v>
      </c>
      <c r="F39" s="23" t="s">
        <v>6</v>
      </c>
      <c r="G39" s="34">
        <v>115.62</v>
      </c>
      <c r="H39" s="16">
        <v>1</v>
      </c>
      <c r="I39" s="16">
        <v>30</v>
      </c>
      <c r="J39" s="16">
        <f>Table139[[#This Row],[Number of personnel involved]]*Table139[[#This Row],[Time spent per person (mins)]]</f>
        <v>30</v>
      </c>
      <c r="K39" s="44">
        <f>(Table139[[#This Row],[Total person minutes]]/60)*Table139[[#This Row],[Hourly wage rate]]</f>
        <v>57.81</v>
      </c>
      <c r="L39" s="3"/>
    </row>
    <row r="40" spans="2:12" s="45" customFormat="1" ht="15.75" x14ac:dyDescent="0.25">
      <c r="B40" s="53"/>
      <c r="C40" s="54"/>
      <c r="D40" s="55"/>
      <c r="E40" s="51"/>
      <c r="F40" s="55"/>
      <c r="G40" s="60"/>
      <c r="H40" s="56"/>
      <c r="I40" s="56"/>
      <c r="J40" s="56"/>
      <c r="K40" s="61"/>
      <c r="L40" s="57"/>
    </row>
    <row r="41" spans="2:12" s="45" customFormat="1" ht="15.75" x14ac:dyDescent="0.25">
      <c r="B41" s="53"/>
      <c r="C41" s="54"/>
      <c r="D41" s="55"/>
      <c r="E41" s="51"/>
      <c r="F41" s="55"/>
      <c r="G41" s="60"/>
      <c r="H41" s="56"/>
      <c r="I41" s="56"/>
      <c r="J41" s="56"/>
      <c r="K41" s="61"/>
      <c r="L41" s="57"/>
    </row>
    <row r="42" spans="2:12" s="45" customFormat="1" x14ac:dyDescent="0.25">
      <c r="B42" s="50"/>
      <c r="C42" s="51"/>
      <c r="D42" s="51"/>
      <c r="E42" s="51"/>
      <c r="F42" s="52"/>
      <c r="G42" s="49"/>
      <c r="K42" s="59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1C0ED97-2646-44F6-B023-CAF8FECBCCBA}">
          <x14:formula1>
            <xm:f>'Template 1'!$C:$C</xm:f>
          </x14:formula1>
          <xm:sqref>C1:C1048576</xm:sqref>
        </x14:dataValidation>
        <x14:dataValidation type="list" allowBlank="1" showInputMessage="1" showErrorMessage="1" xr:uid="{7E92D680-0EE6-4A43-A338-876078A0D673}">
          <x14:formula1>
            <xm:f>'Template 1'!$D:$D</xm:f>
          </x14:formula1>
          <xm:sqref>F1:F1048576</xm:sqref>
        </x14:dataValidation>
        <x14:dataValidation type="list" allowBlank="1" showInputMessage="1" showErrorMessage="1" xr:uid="{A9062C3A-49C8-489D-9977-390B9D4F76FB}">
          <x14:formula1>
            <xm:f>'Template 1'!$B:$B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F69CE-8E28-4156-A18E-FD8CB912B0D9}">
  <dimension ref="A1:L7"/>
  <sheetViews>
    <sheetView workbookViewId="0">
      <selection activeCell="D32" sqref="D32"/>
    </sheetView>
  </sheetViews>
  <sheetFormatPr defaultRowHeight="15" x14ac:dyDescent="0.25"/>
  <cols>
    <col min="1" max="1" width="7" style="45" customWidth="1"/>
    <col min="2" max="2" width="26.5703125" customWidth="1"/>
    <col min="3" max="3" width="18.7109375" customWidth="1"/>
    <col min="4" max="4" width="21.85546875" bestFit="1" customWidth="1"/>
    <col min="5" max="5" width="26.85546875" customWidth="1"/>
    <col min="6" max="6" width="13.42578125" bestFit="1" customWidth="1"/>
    <col min="7" max="7" width="20.140625" customWidth="1"/>
    <col min="8" max="8" width="16.28515625" customWidth="1"/>
    <col min="9" max="9" width="13.7109375" customWidth="1"/>
    <col min="10" max="10" width="15.140625" customWidth="1"/>
    <col min="11" max="12" width="9.140625" style="45"/>
  </cols>
  <sheetData>
    <row r="1" spans="2:10" s="45" customFormat="1" x14ac:dyDescent="0.25"/>
    <row r="2" spans="2:10" ht="39" customHeight="1" x14ac:dyDescent="0.25">
      <c r="B2" s="40" t="s">
        <v>21</v>
      </c>
      <c r="C2" s="40" t="s">
        <v>16</v>
      </c>
      <c r="D2" s="40" t="s">
        <v>22</v>
      </c>
      <c r="E2" s="47" t="s">
        <v>23</v>
      </c>
      <c r="F2" s="40" t="s">
        <v>24</v>
      </c>
      <c r="G2" s="40" t="s">
        <v>25</v>
      </c>
      <c r="H2" s="40" t="s">
        <v>26</v>
      </c>
      <c r="I2" s="40" t="s">
        <v>27</v>
      </c>
      <c r="J2" s="40" t="s">
        <v>28</v>
      </c>
    </row>
    <row r="3" spans="2:10" ht="15.75" x14ac:dyDescent="0.25">
      <c r="B3" s="23" t="s">
        <v>11</v>
      </c>
      <c r="C3" s="23" t="s">
        <v>10</v>
      </c>
      <c r="D3" s="23" t="s">
        <v>29</v>
      </c>
      <c r="E3" s="41" t="s">
        <v>30</v>
      </c>
      <c r="F3" s="16">
        <v>50</v>
      </c>
      <c r="G3" s="16">
        <v>5</v>
      </c>
      <c r="H3" s="23" t="s">
        <v>31</v>
      </c>
      <c r="I3" s="16">
        <v>2023</v>
      </c>
      <c r="J3" s="16">
        <f>Table3[[#This Row],[Amount of resource]]*Table3[[#This Row],[Cost per unit of resource ($)]]</f>
        <v>250</v>
      </c>
    </row>
    <row r="4" spans="2:10" ht="15.75" x14ac:dyDescent="0.25">
      <c r="B4" s="23" t="s">
        <v>12</v>
      </c>
      <c r="C4" s="23" t="s">
        <v>10</v>
      </c>
      <c r="D4" s="23" t="s">
        <v>32</v>
      </c>
      <c r="E4" s="41" t="s">
        <v>33</v>
      </c>
      <c r="F4" s="16">
        <v>1</v>
      </c>
      <c r="G4" s="16" t="s">
        <v>34</v>
      </c>
      <c r="H4" s="23" t="s">
        <v>35</v>
      </c>
      <c r="I4" s="16">
        <v>2023</v>
      </c>
      <c r="J4" s="46">
        <v>900</v>
      </c>
    </row>
    <row r="5" spans="2:10" s="45" customFormat="1" x14ac:dyDescent="0.25"/>
    <row r="6" spans="2:10" s="45" customFormat="1" x14ac:dyDescent="0.25"/>
    <row r="7" spans="2:10" s="45" customFormat="1" x14ac:dyDescent="0.25"/>
  </sheetData>
  <dataValidations count="1">
    <dataValidation type="list" showInputMessage="1" showErrorMessage="1" sqref="D3:D4" xr:uid="{0CCE4534-ABAB-49D4-8386-52EA8582429F}">
      <formula1>"monetary, opportunity"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F53E2EC-A054-4B93-8F3C-C71FA2C0E223}">
          <x14:formula1>
            <xm:f>'Template 1'!$B:$B</xm:f>
          </x14:formula1>
          <xm:sqref>C3:C4</xm:sqref>
        </x14:dataValidation>
        <x14:dataValidation type="list" allowBlank="1" showInputMessage="1" showErrorMessage="1" xr:uid="{1D64971E-8A77-41FA-BDB2-FECD7D249AFA}">
          <x14:formula1>
            <xm:f>'Template 1'!$D:$D</xm:f>
          </x14:formula1>
          <xm:sqref>B3:B4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E8C7-9DC1-46AD-853B-C1B77F716DE3}">
  <dimension ref="A1:DF30"/>
  <sheetViews>
    <sheetView workbookViewId="0">
      <selection activeCell="K28" sqref="K28"/>
    </sheetView>
  </sheetViews>
  <sheetFormatPr defaultRowHeight="15" x14ac:dyDescent="0.25"/>
  <cols>
    <col min="2" max="2" width="24.85546875" bestFit="1" customWidth="1"/>
    <col min="3" max="3" width="15" customWidth="1"/>
    <col min="4" max="4" width="17.5703125" customWidth="1"/>
    <col min="5" max="5" width="16.140625" customWidth="1"/>
    <col min="6" max="6" width="12.42578125" customWidth="1"/>
    <col min="7" max="7" width="10.5703125" bestFit="1" customWidth="1"/>
    <col min="11" max="11" width="15.140625" customWidth="1"/>
    <col min="12" max="12" width="12.85546875" customWidth="1"/>
    <col min="13" max="13" width="17.7109375" customWidth="1"/>
    <col min="14" max="15" width="13.5703125" customWidth="1"/>
    <col min="16" max="16" width="12.42578125" customWidth="1"/>
  </cols>
  <sheetData>
    <row r="1" spans="1:110" s="45" customForma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</row>
    <row r="2" spans="1:110" s="4" customFormat="1" ht="45" x14ac:dyDescent="0.25">
      <c r="A2"/>
      <c r="B2" s="62" t="s">
        <v>68</v>
      </c>
      <c r="C2" s="62" t="s">
        <v>3</v>
      </c>
      <c r="D2" s="62" t="s">
        <v>7</v>
      </c>
      <c r="E2" s="62" t="s">
        <v>13</v>
      </c>
      <c r="F2" s="62" t="s">
        <v>10</v>
      </c>
      <c r="G2" s="62" t="s">
        <v>67</v>
      </c>
      <c r="H2"/>
      <c r="I2"/>
      <c r="J2"/>
      <c r="K2" s="62" t="s">
        <v>68</v>
      </c>
      <c r="L2" s="62" t="s">
        <v>3</v>
      </c>
      <c r="M2" s="62" t="s">
        <v>7</v>
      </c>
      <c r="N2" s="62" t="s">
        <v>13</v>
      </c>
      <c r="O2" s="62" t="s">
        <v>10</v>
      </c>
      <c r="P2" s="62" t="s">
        <v>67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</row>
    <row r="3" spans="1:110" x14ac:dyDescent="0.25">
      <c r="B3" t="s">
        <v>4</v>
      </c>
      <c r="C3" s="33">
        <f>SUMIFS(Table139[Labour ($)],Table139[Strategy],'Summary table'!C$2,Table139[Role],'Summary table'!$B3)</f>
        <v>213.02499999999998</v>
      </c>
      <c r="D3" s="33">
        <f>SUMIFS(Table139[Labour ($)],Table139[Strategy],'Summary table'!D$2,Table139[Role],'Summary table'!$B3)</f>
        <v>85.21</v>
      </c>
      <c r="E3" s="33">
        <f>SUMIFS(Table139[Labour ($)],Table139[Strategy],'Summary table'!E$2,Table139[Role],'Summary table'!$B3)</f>
        <v>184.62166666666664</v>
      </c>
      <c r="F3" s="33">
        <f>SUMIFS(Table139[Labour ($)],Table139[Strategy],'Summary table'!F$2,Table139[Role],'Summary table'!$B3)</f>
        <v>305.33583333333331</v>
      </c>
      <c r="G3" s="64">
        <f>SUM(C3:F3)</f>
        <v>788.19249999999988</v>
      </c>
      <c r="K3" t="s">
        <v>69</v>
      </c>
      <c r="L3" s="17">
        <f>C10</f>
        <v>600.22985000000006</v>
      </c>
      <c r="M3" s="17">
        <f t="shared" ref="M3:O3" si="0">D10</f>
        <v>333.94274999999999</v>
      </c>
      <c r="N3" s="17">
        <f t="shared" si="0"/>
        <v>287.94464999999997</v>
      </c>
      <c r="O3" s="17">
        <f t="shared" si="0"/>
        <v>789.59823333333327</v>
      </c>
      <c r="P3" s="64">
        <f>SUM(L3:O3)</f>
        <v>2011.7154833333334</v>
      </c>
    </row>
    <row r="4" spans="1:110" x14ac:dyDescent="0.25">
      <c r="B4" t="s">
        <v>8</v>
      </c>
      <c r="C4" s="33">
        <f>SUMIFS(Table139[Labour ($)],Table139[Strategy],'Summary table'!C$2,Table139[Role],'Summary table'!$B4)</f>
        <v>0</v>
      </c>
      <c r="D4" s="33">
        <f>SUMIFS(Table139[Labour ($)],Table139[Strategy],'Summary table'!D$2,Table139[Role],'Summary table'!$B4)</f>
        <v>67.038250000000005</v>
      </c>
      <c r="E4" s="33">
        <f>SUMIFS(Table139[Labour ($)],Table139[Strategy],'Summary table'!E$2,Table139[Role],'Summary table'!$B4)</f>
        <v>0</v>
      </c>
      <c r="F4" s="33">
        <f>SUMIFS(Table139[Labour ($)],Table139[Strategy],'Summary table'!F$2,Table139[Role],'Summary table'!$B4)</f>
        <v>0</v>
      </c>
      <c r="G4" s="64">
        <f t="shared" ref="G4:G9" si="1">SUM(C4:F4)</f>
        <v>67.038250000000005</v>
      </c>
      <c r="K4" t="s">
        <v>70</v>
      </c>
      <c r="L4" s="33">
        <f>SUMIFS(Table3[Total ($)],Table3[Strategy],'Summary table'!L$2)</f>
        <v>0</v>
      </c>
      <c r="M4" s="33">
        <f>SUMIFS(Table3[Total ($)],Table3[Strategy],'Summary table'!M$2)</f>
        <v>0</v>
      </c>
      <c r="N4" s="33">
        <f>SUMIFS(Table3[Total ($)],Table3[Strategy],'Summary table'!N$2)</f>
        <v>0</v>
      </c>
      <c r="O4" s="33">
        <f>SUMIFS(Table3[Total ($)],Table3[Strategy],'Summary table'!O$2)</f>
        <v>1150</v>
      </c>
      <c r="P4" s="64">
        <f t="shared" ref="P4" si="2">SUM(L4:O4)</f>
        <v>1150</v>
      </c>
    </row>
    <row r="5" spans="1:110" x14ac:dyDescent="0.25">
      <c r="B5" t="s">
        <v>9</v>
      </c>
      <c r="C5" s="33">
        <f>SUMIFS(Table139[Labour ($)],Table139[Strategy],'Summary table'!C$2,Table139[Role],'Summary table'!$B5)</f>
        <v>0</v>
      </c>
      <c r="D5" s="33">
        <f>SUMIFS(Table139[Labour ($)],Table139[Strategy],'Summary table'!D$2,Table139[Role],'Summary table'!$B5)</f>
        <v>75.238799999999998</v>
      </c>
      <c r="E5" s="33">
        <f>SUMIFS(Table139[Labour ($)],Table139[Strategy],'Summary table'!E$2,Table139[Role],'Summary table'!$B5)</f>
        <v>0</v>
      </c>
      <c r="F5" s="33">
        <f>SUMIFS(Table139[Labour ($)],Table139[Strategy],'Summary table'!F$2,Table139[Role],'Summary table'!$B5)</f>
        <v>0</v>
      </c>
      <c r="G5" s="64">
        <f t="shared" si="1"/>
        <v>75.238799999999998</v>
      </c>
      <c r="K5" s="63" t="s">
        <v>67</v>
      </c>
      <c r="L5" s="64">
        <f>SUM(L3:L4)</f>
        <v>600.22985000000006</v>
      </c>
      <c r="M5" s="64">
        <f t="shared" ref="M5:P5" si="3">SUM(M3:M4)</f>
        <v>333.94274999999999</v>
      </c>
      <c r="N5" s="64">
        <f t="shared" si="3"/>
        <v>287.94464999999997</v>
      </c>
      <c r="O5" s="64">
        <f t="shared" si="3"/>
        <v>1939.5982333333332</v>
      </c>
      <c r="P5" s="64">
        <f t="shared" si="3"/>
        <v>3161.7154833333334</v>
      </c>
    </row>
    <row r="6" spans="1:110" x14ac:dyDescent="0.25">
      <c r="B6" t="s">
        <v>5</v>
      </c>
      <c r="C6" s="33">
        <f>SUMIFS(Table139[Labour ($)],Table139[Strategy],'Summary table'!C$2,Table139[Role],'Summary table'!$B6)</f>
        <v>145.93709999999999</v>
      </c>
      <c r="D6" s="33">
        <f>SUMIFS(Table139[Labour ($)],Table139[Strategy],'Summary table'!D$2,Table139[Role],'Summary table'!$B6)</f>
        <v>48.645699999999998</v>
      </c>
      <c r="E6" s="33">
        <f>SUMIFS(Table139[Labour ($)],Table139[Strategy],'Summary table'!E$2,Table139[Role],'Summary table'!$B6)</f>
        <v>16.21523333333333</v>
      </c>
      <c r="F6" s="33">
        <f>SUMIFS(Table139[Labour ($)],Table139[Strategy],'Summary table'!F$2,Table139[Role],'Summary table'!$B6)</f>
        <v>97.291399999999996</v>
      </c>
      <c r="G6" s="64">
        <f t="shared" si="1"/>
        <v>308.08943333333332</v>
      </c>
    </row>
    <row r="7" spans="1:110" x14ac:dyDescent="0.25">
      <c r="B7" t="s">
        <v>6</v>
      </c>
      <c r="C7" s="33">
        <f>SUMIFS(Table139[Labour ($)],Table139[Strategy],'Summary table'!C$2,Table139[Role],'Summary table'!$B7)</f>
        <v>173.43</v>
      </c>
      <c r="D7" s="33">
        <f>SUMIFS(Table139[Labour ($)],Table139[Strategy],'Summary table'!D$2,Table139[Role],'Summary table'!$B7)</f>
        <v>57.81</v>
      </c>
      <c r="E7" s="33">
        <f>SUMIFS(Table139[Labour ($)],Table139[Strategy],'Summary table'!E$2,Table139[Role],'Summary table'!$B7)</f>
        <v>19.27</v>
      </c>
      <c r="F7" s="33">
        <f>SUMIFS(Table139[Labour ($)],Table139[Strategy],'Summary table'!F$2,Table139[Role],'Summary table'!$B7)</f>
        <v>115.62</v>
      </c>
      <c r="G7" s="64">
        <f t="shared" si="1"/>
        <v>366.13</v>
      </c>
    </row>
    <row r="8" spans="1:110" s="45" customFormat="1" x14ac:dyDescent="0.25">
      <c r="A8"/>
      <c r="B8" t="s">
        <v>44</v>
      </c>
      <c r="C8" s="33">
        <f>SUMIFS(Table139[Labour ($)],Table139[Strategy],'Summary table'!C$2,Table139[Role],'Summary table'!$B8)</f>
        <v>39.401249999999997</v>
      </c>
      <c r="D8" s="33">
        <f>SUMIFS(Table139[Labour ($)],Table139[Strategy],'Summary table'!D$2,Table139[Role],'Summary table'!$B8)</f>
        <v>0</v>
      </c>
      <c r="E8" s="33">
        <f>SUMIFS(Table139[Labour ($)],Table139[Strategy],'Summary table'!E$2,Table139[Role],'Summary table'!$B8)</f>
        <v>39.401249999999997</v>
      </c>
      <c r="F8" s="33">
        <f>SUMIFS(Table139[Labour ($)],Table139[Strategy],'Summary table'!F$2,Table139[Role],'Summary table'!$B8)</f>
        <v>157.60499999999999</v>
      </c>
      <c r="G8" s="64">
        <f t="shared" si="1"/>
        <v>236.40749999999997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</row>
    <row r="9" spans="1:110" x14ac:dyDescent="0.25">
      <c r="B9" t="s">
        <v>45</v>
      </c>
      <c r="C9" s="33">
        <f>SUMIFS(Table139[Labour ($)],Table139[Strategy],'Summary table'!C$2,Table139[Role],'Summary table'!$B9)</f>
        <v>28.436499999999999</v>
      </c>
      <c r="D9" s="33">
        <f>SUMIFS(Table139[Labour ($)],Table139[Strategy],'Summary table'!D$2,Table139[Role],'Summary table'!$B9)</f>
        <v>0</v>
      </c>
      <c r="E9" s="33">
        <f>SUMIFS(Table139[Labour ($)],Table139[Strategy],'Summary table'!E$2,Table139[Role],'Summary table'!$B9)</f>
        <v>28.436499999999999</v>
      </c>
      <c r="F9" s="33">
        <f>SUMIFS(Table139[Labour ($)],Table139[Strategy],'Summary table'!F$2,Table139[Role],'Summary table'!$B9)</f>
        <v>113.746</v>
      </c>
      <c r="G9" s="64">
        <f t="shared" si="1"/>
        <v>170.619</v>
      </c>
    </row>
    <row r="10" spans="1:110" x14ac:dyDescent="0.25">
      <c r="B10" s="63" t="s">
        <v>67</v>
      </c>
      <c r="C10" s="64">
        <f>SUM(C3:C9)</f>
        <v>600.22985000000006</v>
      </c>
      <c r="D10" s="64">
        <f t="shared" ref="D10:G10" si="4">SUM(D3:D9)</f>
        <v>333.94274999999999</v>
      </c>
      <c r="E10" s="64">
        <f t="shared" si="4"/>
        <v>287.94464999999997</v>
      </c>
      <c r="F10" s="64">
        <f t="shared" si="4"/>
        <v>789.59823333333327</v>
      </c>
      <c r="G10" s="64">
        <f t="shared" si="4"/>
        <v>2011.7154833333334</v>
      </c>
    </row>
    <row r="14" spans="1:110" s="45" customForma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</row>
    <row r="20" spans="1:110" s="45" customForma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</row>
    <row r="28" spans="1:110" s="45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</row>
    <row r="29" spans="1:110" s="45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</row>
    <row r="30" spans="1:110" s="45" customForma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518DD77C3D9240ACB5CAD6D25A5ED9" ma:contentTypeVersion="17" ma:contentTypeDescription="Create a new document." ma:contentTypeScope="" ma:versionID="007a3ddb66e12b449a1f86db498e3bc1">
  <xsd:schema xmlns:xsd="http://www.w3.org/2001/XMLSchema" xmlns:xs="http://www.w3.org/2001/XMLSchema" xmlns:p="http://schemas.microsoft.com/office/2006/metadata/properties" xmlns:ns3="092f4299-bacd-4a9f-839c-043fac488bba" xmlns:ns4="a4640be1-9c10-4d52-a67a-6637a29eb473" targetNamespace="http://schemas.microsoft.com/office/2006/metadata/properties" ma:root="true" ma:fieldsID="671759d9138eb6510d05f083f3e17e97" ns3:_="" ns4:_="">
    <xsd:import namespace="092f4299-bacd-4a9f-839c-043fac488bba"/>
    <xsd:import namespace="a4640be1-9c10-4d52-a67a-6637a29eb4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f4299-bacd-4a9f-839c-043fac488b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40be1-9c10-4d52-a67a-6637a29eb473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92f4299-bacd-4a9f-839c-043fac488bb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CA0E80-B2E2-435E-AD96-D33F5A98BF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2f4299-bacd-4a9f-839c-043fac488bba"/>
    <ds:schemaRef ds:uri="a4640be1-9c10-4d52-a67a-6637a29eb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6E2CEB-55FE-48F6-BFAD-F6E9ED13670F}">
  <ds:schemaRefs>
    <ds:schemaRef ds:uri="http://purl.org/dc/dcmitype/"/>
    <ds:schemaRef ds:uri="a4640be1-9c10-4d52-a67a-6637a29eb473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092f4299-bacd-4a9f-839c-043fac488bba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73584E7-0E24-409C-89CC-67D0A7AC16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 1</vt:lpstr>
      <vt:lpstr>Template 2A</vt:lpstr>
      <vt:lpstr>Template 2B</vt:lpstr>
      <vt:lpstr>Summary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Thomasina Donovan</dc:creator>
  <cp:keywords/>
  <dc:description/>
  <cp:lastModifiedBy>Thomasina Donovan</cp:lastModifiedBy>
  <cp:revision/>
  <dcterms:created xsi:type="dcterms:W3CDTF">2023-07-09T23:14:26Z</dcterms:created>
  <dcterms:modified xsi:type="dcterms:W3CDTF">2024-04-02T03:37:04Z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0x01010048518DD77C3D9240ACB5CAD6D25A5ED9</vt:lpwstr>
  </property>
</Properties>
</file>