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C_Model\examples-tracking\"/>
    </mc:Choice>
  </mc:AlternateContent>
  <xr:revisionPtr revIDLastSave="0" documentId="13_ncr:1_{3475021E-5E3C-442E-B797-8E9BD35AB5BD}" xr6:coauthVersionLast="47" xr6:coauthVersionMax="47" xr10:uidLastSave="{00000000-0000-0000-0000-000000000000}"/>
  <bookViews>
    <workbookView xWindow="-120" yWindow="-120" windowWidth="29040" windowHeight="15840" xr2:uid="{56D4DD34-A680-4042-994C-892E318DCD5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H15" i="1"/>
  <c r="G15" i="1"/>
  <c r="F15" i="1"/>
  <c r="H13" i="1"/>
  <c r="G13" i="1"/>
  <c r="F13" i="1"/>
  <c r="H12" i="1"/>
  <c r="G12" i="1"/>
  <c r="F12" i="1"/>
  <c r="H9" i="1"/>
  <c r="G9" i="1"/>
  <c r="F9" i="1"/>
  <c r="H7" i="1"/>
  <c r="G7" i="1"/>
  <c r="F7" i="1"/>
  <c r="H5" i="1"/>
  <c r="G5" i="1"/>
  <c r="F5" i="1"/>
</calcChain>
</file>

<file path=xl/sharedStrings.xml><?xml version="1.0" encoding="utf-8"?>
<sst xmlns="http://schemas.openxmlformats.org/spreadsheetml/2006/main" count="73" uniqueCount="40">
  <si>
    <t>Example</t>
  </si>
  <si>
    <t>VQ Comply</t>
  </si>
  <si>
    <t>coeff Ratio</t>
  </si>
  <si>
    <t>nnz Ratio</t>
  </si>
  <si>
    <t>Constructed</t>
  </si>
  <si>
    <t>V</t>
  </si>
  <si>
    <t>Parameters</t>
  </si>
  <si>
    <t>nnz_gt10 Ratio</t>
  </si>
  <si>
    <t>MV0 Ratio</t>
  </si>
  <si>
    <t>MV1 Ratio</t>
  </si>
  <si>
    <t>MV2 Ratio</t>
  </si>
  <si>
    <t>(1;0)</t>
  </si>
  <si>
    <t>-</t>
  </si>
  <si>
    <t>Costructed Candidate Mismatch</t>
  </si>
  <si>
    <t>X</t>
  </si>
  <si>
    <t>why "ko"?</t>
  </si>
  <si>
    <t>(0,69;0,47°)</t>
  </si>
  <si>
    <t>(0,85;3,36°)</t>
  </si>
  <si>
    <t>Wrong choice (I instead of C)</t>
  </si>
  <si>
    <t>Comply Ratio</t>
  </si>
  <si>
    <t>Wrong choice (C instead of I)</t>
  </si>
  <si>
    <t>SAD Ratio</t>
  </si>
  <si>
    <t>(0,67;116,57°)</t>
  </si>
  <si>
    <t>(1,16;19,39°)</t>
  </si>
  <si>
    <t>(1;6,73°)</t>
  </si>
  <si>
    <t>(1,04;6,84°)</t>
  </si>
  <si>
    <t>Constructed Candidate Mismatch</t>
  </si>
  <si>
    <t>(0,84;25,22°)</t>
  </si>
  <si>
    <t>(0,94;0,51°)</t>
  </si>
  <si>
    <t>(inf;129,81°)</t>
  </si>
  <si>
    <t>(0,55;164,05°)</t>
  </si>
  <si>
    <t>(0,8;180°)</t>
  </si>
  <si>
    <t>In questo esempio il candidato costruito da Matlab e dal VTM vanno in due direzioni opposte, come si puo' notare dalla differenza di fase dei motion vectors. Il candidato scelto da Matlab è quello che punta nella direzione "giusta" di movimento degli oggetti nel video, cosa che riduce di molto il peso del residuo in termini di memoria</t>
  </si>
  <si>
    <t>Constr. Match</t>
  </si>
  <si>
    <t>(0,88;3,36°)</t>
  </si>
  <si>
    <t>(0,79;1,24°)</t>
  </si>
  <si>
    <t>(0,88;3,37°)</t>
  </si>
  <si>
    <t>Note</t>
  </si>
  <si>
    <t>In questo esempio il candidato costruito da Matlab è molto simile al MV che viene fuori dopo il refinement, invece il candidato costruito dal VTM e quello traslazionale sono molto diversi da ciò che vien fuori dal refinement</t>
  </si>
  <si>
    <t xml:space="preserve">Wrong choice (C instead of 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</si>
</sst>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F473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4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164" fontId="0" fillId="5" borderId="0" xfId="0" applyNumberFormat="1" applyFill="1"/>
    <xf numFmtId="0" fontId="0" fillId="0" borderId="0" xfId="0" applyBorder="1" applyAlignment="1">
      <alignment horizontal="right"/>
    </xf>
    <xf numFmtId="0" fontId="0" fillId="0" borderId="0" xfId="0" quotePrefix="1"/>
    <xf numFmtId="0" fontId="1" fillId="6" borderId="0" xfId="0" applyFont="1" applyFill="1"/>
  </cellXfs>
  <cellStyles count="1">
    <cellStyle name="Normale" xfId="0" builtinId="0"/>
  </cellStyles>
  <dxfs count="9"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CF47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A14A-6D09-4A45-ADED-54D50B4A71B6}">
  <dimension ref="A1:N23"/>
  <sheetViews>
    <sheetView tabSelected="1" workbookViewId="0">
      <selection activeCell="B20" sqref="B20"/>
    </sheetView>
  </sheetViews>
  <sheetFormatPr defaultRowHeight="15" x14ac:dyDescent="0.25"/>
  <cols>
    <col min="1" max="1" width="18.7109375" customWidth="1"/>
    <col min="2" max="5" width="13.28515625" customWidth="1"/>
    <col min="6" max="6" width="12.5703125" customWidth="1"/>
    <col min="8" max="8" width="13.7109375" customWidth="1"/>
    <col min="9" max="9" width="12.85546875" customWidth="1"/>
    <col min="10" max="10" width="15" customWidth="1"/>
    <col min="11" max="11" width="14.5703125" customWidth="1"/>
    <col min="12" max="12" width="10.85546875" customWidth="1"/>
    <col min="13" max="13" width="34.140625" customWidth="1"/>
  </cols>
  <sheetData>
    <row r="1" spans="1:14" x14ac:dyDescent="0.25">
      <c r="A1" s="5" t="s">
        <v>0</v>
      </c>
      <c r="B1" s="6" t="s">
        <v>1</v>
      </c>
      <c r="C1" s="6" t="s">
        <v>4</v>
      </c>
      <c r="D1" s="6" t="s">
        <v>33</v>
      </c>
      <c r="E1" s="6" t="s">
        <v>6</v>
      </c>
      <c r="F1" s="9" t="s">
        <v>2</v>
      </c>
      <c r="G1" s="7" t="s">
        <v>3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21</v>
      </c>
      <c r="M1" s="8" t="s">
        <v>15</v>
      </c>
      <c r="N1" s="15" t="s">
        <v>37</v>
      </c>
    </row>
    <row r="2" spans="1:14" x14ac:dyDescent="0.25">
      <c r="A2">
        <v>3</v>
      </c>
      <c r="B2">
        <v>1</v>
      </c>
      <c r="C2" s="2" t="s">
        <v>5</v>
      </c>
      <c r="D2" s="2" t="s">
        <v>5</v>
      </c>
      <c r="E2" s="2">
        <v>4</v>
      </c>
      <c r="F2" s="3"/>
      <c r="G2" s="3"/>
      <c r="H2" s="3"/>
    </row>
    <row r="3" spans="1:14" x14ac:dyDescent="0.25">
      <c r="A3">
        <v>4</v>
      </c>
      <c r="B3">
        <v>1</v>
      </c>
      <c r="C3" s="2" t="s">
        <v>5</v>
      </c>
      <c r="D3" s="2" t="s">
        <v>5</v>
      </c>
      <c r="E3" s="2">
        <v>4</v>
      </c>
      <c r="F3" s="3"/>
      <c r="G3" s="3"/>
      <c r="H3" s="3"/>
    </row>
    <row r="4" spans="1:14" x14ac:dyDescent="0.25">
      <c r="A4">
        <v>5</v>
      </c>
      <c r="B4">
        <v>1</v>
      </c>
      <c r="C4" s="2" t="s">
        <v>5</v>
      </c>
      <c r="D4" s="2" t="s">
        <v>14</v>
      </c>
      <c r="E4" s="2">
        <v>4</v>
      </c>
      <c r="F4" s="3"/>
      <c r="G4" s="3"/>
      <c r="H4" s="3"/>
    </row>
    <row r="5" spans="1:14" x14ac:dyDescent="0.25">
      <c r="A5">
        <v>6</v>
      </c>
      <c r="B5">
        <v>0</v>
      </c>
      <c r="C5" s="2" t="s">
        <v>5</v>
      </c>
      <c r="D5" s="2" t="s">
        <v>14</v>
      </c>
      <c r="E5" s="2">
        <v>4</v>
      </c>
      <c r="F5" s="3">
        <f>234/326</f>
        <v>0.71779141104294475</v>
      </c>
      <c r="G5" s="3">
        <f>323/345</f>
        <v>0.93623188405797098</v>
      </c>
      <c r="H5" s="3">
        <f>125/140</f>
        <v>0.8928571428571429</v>
      </c>
      <c r="I5" s="4" t="s">
        <v>16</v>
      </c>
      <c r="J5" s="4" t="s">
        <v>11</v>
      </c>
      <c r="K5" t="s">
        <v>12</v>
      </c>
      <c r="L5">
        <v>0.77800000000000002</v>
      </c>
      <c r="M5" t="s">
        <v>13</v>
      </c>
    </row>
    <row r="6" spans="1:14" x14ac:dyDescent="0.25">
      <c r="A6">
        <v>7</v>
      </c>
      <c r="B6">
        <v>1</v>
      </c>
      <c r="C6" s="2" t="s">
        <v>5</v>
      </c>
      <c r="D6" s="2" t="s">
        <v>5</v>
      </c>
      <c r="E6" s="2">
        <v>6</v>
      </c>
      <c r="F6" s="3"/>
      <c r="G6" s="3"/>
      <c r="H6" s="3"/>
    </row>
    <row r="7" spans="1:14" x14ac:dyDescent="0.25">
      <c r="A7">
        <v>8</v>
      </c>
      <c r="B7">
        <v>0</v>
      </c>
      <c r="C7" s="2" t="s">
        <v>5</v>
      </c>
      <c r="D7" s="2" t="s">
        <v>14</v>
      </c>
      <c r="E7" s="2">
        <v>6</v>
      </c>
      <c r="F7" s="3">
        <f>127/227</f>
        <v>0.55947136563876654</v>
      </c>
      <c r="G7" s="3">
        <f>160/297</f>
        <v>0.53872053872053871</v>
      </c>
      <c r="H7" s="3">
        <f>85/95</f>
        <v>0.89473684210526316</v>
      </c>
      <c r="I7" t="s">
        <v>17</v>
      </c>
      <c r="J7" s="4" t="s">
        <v>22</v>
      </c>
      <c r="K7" t="s">
        <v>24</v>
      </c>
      <c r="L7">
        <v>0.93700000000000006</v>
      </c>
      <c r="M7" t="s">
        <v>18</v>
      </c>
    </row>
    <row r="8" spans="1:14" x14ac:dyDescent="0.25">
      <c r="A8">
        <v>9</v>
      </c>
      <c r="B8">
        <v>1</v>
      </c>
      <c r="C8" s="2" t="s">
        <v>14</v>
      </c>
      <c r="D8" s="2" t="s">
        <v>12</v>
      </c>
      <c r="E8" s="2">
        <v>6</v>
      </c>
      <c r="F8" s="3"/>
      <c r="G8" s="3"/>
      <c r="H8" s="3"/>
    </row>
    <row r="9" spans="1:14" x14ac:dyDescent="0.25">
      <c r="A9">
        <v>11</v>
      </c>
      <c r="B9">
        <v>0</v>
      </c>
      <c r="C9" s="2" t="s">
        <v>5</v>
      </c>
      <c r="D9" s="2" t="s">
        <v>14</v>
      </c>
      <c r="E9" s="2">
        <v>6</v>
      </c>
      <c r="F9" s="3">
        <f>263/252</f>
        <v>1.0436507936507937</v>
      </c>
      <c r="G9" s="3">
        <f>961/961</f>
        <v>1</v>
      </c>
      <c r="H9" s="3">
        <f>437/454</f>
        <v>0.9625550660792952</v>
      </c>
      <c r="I9" t="s">
        <v>25</v>
      </c>
      <c r="J9" t="s">
        <v>11</v>
      </c>
      <c r="K9" t="s">
        <v>23</v>
      </c>
      <c r="L9">
        <v>0.97499999999999998</v>
      </c>
      <c r="M9" t="s">
        <v>20</v>
      </c>
    </row>
    <row r="10" spans="1:14" x14ac:dyDescent="0.25">
      <c r="A10">
        <v>12</v>
      </c>
      <c r="B10">
        <v>1</v>
      </c>
      <c r="C10" s="2" t="s">
        <v>14</v>
      </c>
      <c r="D10" s="2" t="s">
        <v>12</v>
      </c>
      <c r="E10" s="2">
        <v>6</v>
      </c>
      <c r="F10" s="3"/>
      <c r="G10" s="3"/>
      <c r="H10" s="3"/>
    </row>
    <row r="11" spans="1:14" x14ac:dyDescent="0.25">
      <c r="A11">
        <v>13</v>
      </c>
      <c r="B11">
        <v>1</v>
      </c>
      <c r="C11" s="2" t="s">
        <v>5</v>
      </c>
      <c r="D11" s="2" t="s">
        <v>5</v>
      </c>
      <c r="E11" s="2">
        <v>4</v>
      </c>
      <c r="F11" s="3"/>
      <c r="G11" s="3"/>
      <c r="H11" s="3"/>
    </row>
    <row r="12" spans="1:14" x14ac:dyDescent="0.25">
      <c r="A12">
        <v>14</v>
      </c>
      <c r="B12">
        <v>0</v>
      </c>
      <c r="C12" s="2" t="s">
        <v>5</v>
      </c>
      <c r="D12" s="2" t="s">
        <v>14</v>
      </c>
      <c r="E12" s="2">
        <v>6</v>
      </c>
      <c r="F12" s="3">
        <f>930/859</f>
        <v>1.0826542491268918</v>
      </c>
      <c r="G12" s="3">
        <f>1596/1625</f>
        <v>0.98215384615384616</v>
      </c>
      <c r="H12" s="3">
        <f>706/951</f>
        <v>0.74237644584647744</v>
      </c>
      <c r="I12" t="s">
        <v>27</v>
      </c>
      <c r="J12" t="s">
        <v>28</v>
      </c>
      <c r="K12" t="s">
        <v>29</v>
      </c>
      <c r="L12">
        <v>0.85899999999999999</v>
      </c>
      <c r="M12" t="s">
        <v>26</v>
      </c>
    </row>
    <row r="13" spans="1:14" x14ac:dyDescent="0.25">
      <c r="A13">
        <v>15</v>
      </c>
      <c r="B13">
        <v>0</v>
      </c>
      <c r="C13" s="2" t="s">
        <v>5</v>
      </c>
      <c r="D13" s="2" t="s">
        <v>14</v>
      </c>
      <c r="E13" s="2">
        <v>4</v>
      </c>
      <c r="F13" s="3">
        <f>218/293</f>
        <v>0.74402730375426618</v>
      </c>
      <c r="G13" s="12">
        <f>420/745</f>
        <v>0.56375838926174493</v>
      </c>
      <c r="H13" s="12">
        <f>278/516</f>
        <v>0.53875968992248058</v>
      </c>
      <c r="I13" t="s">
        <v>30</v>
      </c>
      <c r="J13" t="s">
        <v>31</v>
      </c>
      <c r="K13" t="s">
        <v>12</v>
      </c>
      <c r="L13">
        <v>0.90200000000000002</v>
      </c>
      <c r="M13" t="s">
        <v>26</v>
      </c>
      <c r="N13" t="s">
        <v>32</v>
      </c>
    </row>
    <row r="14" spans="1:14" x14ac:dyDescent="0.25">
      <c r="A14">
        <v>16</v>
      </c>
      <c r="B14">
        <v>1</v>
      </c>
      <c r="C14" s="2" t="s">
        <v>14</v>
      </c>
      <c r="D14" s="2" t="s">
        <v>12</v>
      </c>
      <c r="E14" s="2">
        <v>4</v>
      </c>
      <c r="F14" s="3"/>
      <c r="G14" s="3"/>
      <c r="H14" s="3"/>
    </row>
    <row r="15" spans="1:14" x14ac:dyDescent="0.25">
      <c r="A15">
        <v>17</v>
      </c>
      <c r="B15">
        <v>0</v>
      </c>
      <c r="C15" s="2" t="s">
        <v>5</v>
      </c>
      <c r="D15" s="2" t="s">
        <v>14</v>
      </c>
      <c r="E15" s="2">
        <v>6</v>
      </c>
      <c r="F15" s="3">
        <f>458/448</f>
        <v>1.0223214285714286</v>
      </c>
      <c r="G15" s="3">
        <f>959/965</f>
        <v>0.99378238341968916</v>
      </c>
      <c r="H15" s="3">
        <f>265/266</f>
        <v>0.99624060150375937</v>
      </c>
      <c r="I15" t="s">
        <v>34</v>
      </c>
      <c r="J15" t="s">
        <v>35</v>
      </c>
      <c r="K15" t="s">
        <v>36</v>
      </c>
      <c r="L15" s="14">
        <v>0.46200000000000002</v>
      </c>
      <c r="M15" t="s">
        <v>39</v>
      </c>
      <c r="N15" t="s">
        <v>38</v>
      </c>
    </row>
    <row r="16" spans="1:14" x14ac:dyDescent="0.25">
      <c r="A16">
        <v>18</v>
      </c>
      <c r="B16">
        <v>1</v>
      </c>
      <c r="C16" s="2" t="s">
        <v>14</v>
      </c>
      <c r="D16" s="2" t="s">
        <v>12</v>
      </c>
      <c r="E16" s="2">
        <v>4</v>
      </c>
      <c r="F16" s="3"/>
      <c r="G16" s="3"/>
      <c r="H16" s="3"/>
      <c r="L16" s="14"/>
    </row>
    <row r="17" spans="1:12" x14ac:dyDescent="0.25">
      <c r="A17">
        <v>19</v>
      </c>
      <c r="B17">
        <v>1</v>
      </c>
      <c r="C17" s="2" t="s">
        <v>5</v>
      </c>
      <c r="D17" s="2" t="s">
        <v>5</v>
      </c>
      <c r="E17" s="2">
        <v>4</v>
      </c>
      <c r="F17" s="3"/>
      <c r="G17" s="3"/>
      <c r="H17" s="3"/>
      <c r="L17" s="14"/>
    </row>
    <row r="18" spans="1:12" x14ac:dyDescent="0.25">
      <c r="B18" s="11" t="s">
        <v>19</v>
      </c>
      <c r="C18" s="10"/>
      <c r="D18" s="13"/>
      <c r="E18" s="2"/>
      <c r="F18" s="3"/>
      <c r="G18" s="3"/>
      <c r="H18" s="3"/>
    </row>
    <row r="19" spans="1:12" x14ac:dyDescent="0.25">
      <c r="B19" s="1">
        <f>AVERAGE(B2:B17)</f>
        <v>0.625</v>
      </c>
      <c r="C19" s="2"/>
      <c r="D19" s="2"/>
      <c r="E19" s="2"/>
      <c r="F19" s="3"/>
      <c r="G19" s="3"/>
      <c r="H19" s="3"/>
    </row>
    <row r="20" spans="1:12" x14ac:dyDescent="0.25">
      <c r="C20" s="2"/>
      <c r="D20" s="2"/>
      <c r="E20" s="2"/>
      <c r="F20" s="3"/>
      <c r="G20" s="3"/>
      <c r="H20" s="3"/>
    </row>
    <row r="21" spans="1:12" x14ac:dyDescent="0.25">
      <c r="C21" s="2"/>
      <c r="D21" s="2"/>
      <c r="E21" s="2"/>
      <c r="F21" s="3"/>
      <c r="G21" s="3"/>
      <c r="H21" s="3"/>
    </row>
    <row r="22" spans="1:12" x14ac:dyDescent="0.25">
      <c r="F22" s="3"/>
      <c r="G22" s="3"/>
      <c r="H22" s="3"/>
    </row>
    <row r="23" spans="1:12" x14ac:dyDescent="0.25">
      <c r="F23" s="3"/>
      <c r="G23" s="3"/>
      <c r="H23" s="3"/>
    </row>
  </sheetData>
  <conditionalFormatting sqref="B18:E24 C2:E17">
    <cfRule type="cellIs" dxfId="8" priority="10" operator="equal">
      <formula>"ok"</formula>
    </cfRule>
    <cfRule type="cellIs" dxfId="7" priority="11" operator="equal">
      <formula>"ok"</formula>
    </cfRule>
  </conditionalFormatting>
  <conditionalFormatting sqref="B18:E24 C2:E17">
    <cfRule type="cellIs" dxfId="6" priority="8" operator="equal">
      <formula>"ko"</formula>
    </cfRule>
    <cfRule type="cellIs" dxfId="5" priority="9" operator="equal">
      <formula>"ko"</formula>
    </cfRule>
  </conditionalFormatting>
  <conditionalFormatting sqref="F8:G8 G9:G13">
    <cfRule type="cellIs" dxfId="4" priority="7" operator="greaterThan">
      <formula>1</formula>
    </cfRule>
  </conditionalFormatting>
  <conditionalFormatting sqref="C2:E21">
    <cfRule type="cellIs" dxfId="3" priority="6" operator="equal">
      <formula>"X"</formula>
    </cfRule>
  </conditionalFormatting>
  <conditionalFormatting sqref="C2:E25">
    <cfRule type="cellIs" dxfId="2" priority="5" operator="equal">
      <formula>"V"</formula>
    </cfRule>
  </conditionalFormatting>
  <conditionalFormatting sqref="B2:B17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2022-03-04T16:24:16Z</dcterms:created>
  <dcterms:modified xsi:type="dcterms:W3CDTF">2022-03-08T13:18:54Z</dcterms:modified>
</cp:coreProperties>
</file>