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sta\Desktop\5.2\Tesi\git\AME_Block-Diagram\timing-diagram\"/>
    </mc:Choice>
  </mc:AlternateContent>
  <xr:revisionPtr revIDLastSave="0" documentId="13_ncr:1_{42AF566C-FC57-40AA-9019-5E3B0CBDE0FA}" xr6:coauthVersionLast="47" xr6:coauthVersionMax="47" xr10:uidLastSave="{00000000-0000-0000-0000-000000000000}"/>
  <bookViews>
    <workbookView xWindow="-120" yWindow="-120" windowWidth="29040" windowHeight="15720" xr2:uid="{B0B85157-5F58-4FAA-AB16-990C0694D044}"/>
  </bookViews>
  <sheets>
    <sheet name="Foglio1" sheetId="1" r:id="rId1"/>
    <sheet name="Foglio2" sheetId="2" r:id="rId2"/>
    <sheet name="Foglio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57" i="1" l="1"/>
  <c r="A67" i="1"/>
  <c r="A76" i="1"/>
  <c r="J3" i="1"/>
  <c r="K3" i="1" s="1"/>
  <c r="L3" i="1" s="1"/>
  <c r="J4" i="1"/>
  <c r="K4" i="1" s="1"/>
  <c r="L4" i="1" s="1"/>
  <c r="J5" i="1"/>
  <c r="K5" i="1" s="1"/>
  <c r="L5" i="1" s="1"/>
  <c r="J6" i="1"/>
  <c r="K6" i="1" s="1"/>
  <c r="L6" i="1" s="1"/>
  <c r="J7" i="1"/>
  <c r="K7" i="1" s="1"/>
  <c r="L7" i="1" s="1"/>
  <c r="J8" i="1"/>
  <c r="K8" i="1" s="1"/>
  <c r="L8" i="1" s="1"/>
  <c r="J9" i="1"/>
  <c r="K9" i="1" s="1"/>
  <c r="L9" i="1" s="1"/>
  <c r="J10" i="1"/>
  <c r="K10" i="1" s="1"/>
  <c r="L10" i="1" s="1"/>
  <c r="J11" i="1"/>
  <c r="K11" i="1" s="1"/>
  <c r="L11" i="1" s="1"/>
  <c r="J12" i="1"/>
  <c r="K12" i="1" s="1"/>
  <c r="L12" i="1" s="1"/>
  <c r="J13" i="1"/>
  <c r="K13" i="1" s="1"/>
  <c r="L13" i="1" s="1"/>
  <c r="J14" i="1"/>
  <c r="K14" i="1" s="1"/>
  <c r="L14" i="1" s="1"/>
  <c r="J15" i="1"/>
  <c r="K15" i="1" s="1"/>
  <c r="L15" i="1" s="1"/>
  <c r="J16" i="1"/>
  <c r="K16" i="1" s="1"/>
  <c r="L16" i="1" s="1"/>
  <c r="J2" i="1"/>
  <c r="K2" i="1" s="1"/>
  <c r="L2" i="1" s="1"/>
  <c r="G3" i="1"/>
  <c r="H3" i="1" s="1"/>
  <c r="I3" i="1" s="1"/>
  <c r="G4" i="1"/>
  <c r="H4" i="1" s="1"/>
  <c r="I4" i="1" s="1"/>
  <c r="G5" i="1"/>
  <c r="H5" i="1" s="1"/>
  <c r="I5" i="1" s="1"/>
  <c r="G6" i="1"/>
  <c r="H6" i="1" s="1"/>
  <c r="I6" i="1" s="1"/>
  <c r="G7" i="1"/>
  <c r="H7" i="1" s="1"/>
  <c r="I7" i="1" s="1"/>
  <c r="G8" i="1"/>
  <c r="H8" i="1" s="1"/>
  <c r="I8" i="1" s="1"/>
  <c r="G9" i="1"/>
  <c r="H9" i="1" s="1"/>
  <c r="I9" i="1" s="1"/>
  <c r="G10" i="1"/>
  <c r="H10" i="1" s="1"/>
  <c r="I10" i="1" s="1"/>
  <c r="G11" i="1"/>
  <c r="H11" i="1" s="1"/>
  <c r="I11" i="1" s="1"/>
  <c r="G12" i="1"/>
  <c r="H12" i="1" s="1"/>
  <c r="I12" i="1" s="1"/>
  <c r="G13" i="1"/>
  <c r="H13" i="1" s="1"/>
  <c r="I13" i="1" s="1"/>
  <c r="G14" i="1"/>
  <c r="H14" i="1" s="1"/>
  <c r="I14" i="1" s="1"/>
  <c r="G15" i="1"/>
  <c r="H15" i="1" s="1"/>
  <c r="I15" i="1" s="1"/>
  <c r="G16" i="1"/>
  <c r="H16" i="1" s="1"/>
  <c r="I16" i="1" s="1"/>
  <c r="G2" i="1"/>
  <c r="H2" i="1" s="1"/>
  <c r="I2" i="1" s="1"/>
  <c r="D2" i="1"/>
  <c r="E2" i="1" s="1"/>
  <c r="D3" i="1"/>
  <c r="E3" i="1" s="1"/>
  <c r="D4" i="1"/>
  <c r="E4" i="1" s="1"/>
  <c r="D5" i="1"/>
  <c r="D6" i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D14" i="1"/>
  <c r="D15" i="1"/>
  <c r="D16" i="1"/>
  <c r="E16" i="1" s="1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2" i="3"/>
  <c r="D9" i="3"/>
  <c r="D14" i="3" s="1"/>
  <c r="D5" i="3"/>
  <c r="D6" i="3" s="1"/>
  <c r="F4" i="3"/>
  <c r="E4" i="3"/>
  <c r="F3" i="3"/>
  <c r="E3" i="3"/>
  <c r="F2" i="3"/>
  <c r="E2" i="3"/>
  <c r="E3" i="2"/>
  <c r="F3" i="2" s="1"/>
  <c r="E4" i="2"/>
  <c r="F4" i="2" s="1"/>
  <c r="E5" i="2"/>
  <c r="F5" i="2" s="1"/>
  <c r="E6" i="2"/>
  <c r="F6" i="2" s="1"/>
  <c r="E7" i="2"/>
  <c r="F7" i="2" s="1"/>
  <c r="E8" i="2"/>
  <c r="F8" i="2" s="1"/>
  <c r="E2" i="2"/>
  <c r="F2" i="2" s="1"/>
  <c r="G8" i="2"/>
  <c r="G7" i="2"/>
  <c r="G6" i="2"/>
  <c r="G5" i="2"/>
  <c r="G4" i="2"/>
  <c r="G3" i="2"/>
  <c r="G2" i="2"/>
  <c r="F12" i="1" l="1"/>
  <c r="F4" i="1"/>
  <c r="F11" i="1"/>
  <c r="F10" i="1"/>
  <c r="F16" i="1"/>
  <c r="E15" i="1"/>
  <c r="F15" i="1" s="1"/>
  <c r="F7" i="1"/>
  <c r="F9" i="1"/>
  <c r="E14" i="1"/>
  <c r="F14" i="1" s="1"/>
  <c r="E6" i="1"/>
  <c r="F6" i="1" s="1"/>
  <c r="F3" i="1"/>
  <c r="F2" i="1"/>
  <c r="F8" i="1"/>
  <c r="E13" i="1"/>
  <c r="F13" i="1" s="1"/>
  <c r="E5" i="1"/>
  <c r="F5" i="1" s="1"/>
  <c r="E9" i="3"/>
  <c r="E14" i="3" s="1"/>
  <c r="D10" i="3"/>
  <c r="D11" i="3" s="1"/>
  <c r="D12" i="3"/>
  <c r="D7" i="3"/>
  <c r="D13" i="3"/>
  <c r="E5" i="3"/>
  <c r="D8" i="3"/>
  <c r="F5" i="3"/>
  <c r="F9" i="3" l="1"/>
  <c r="F10" i="3" s="1"/>
  <c r="F11" i="3" s="1"/>
  <c r="E10" i="3"/>
  <c r="E11" i="3" s="1"/>
  <c r="E13" i="3"/>
  <c r="E12" i="3"/>
  <c r="F7" i="3"/>
  <c r="F8" i="3"/>
  <c r="F6" i="3"/>
  <c r="E6" i="3"/>
  <c r="E8" i="3"/>
  <c r="E7" i="3"/>
  <c r="F12" i="3" l="1"/>
  <c r="F13" i="3"/>
  <c r="F14" i="3"/>
</calcChain>
</file>

<file path=xl/sharedStrings.xml><?xml version="1.0" encoding="utf-8"?>
<sst xmlns="http://schemas.openxmlformats.org/spreadsheetml/2006/main" count="112" uniqueCount="73">
  <si>
    <t>w</t>
  </si>
  <si>
    <t>h</t>
  </si>
  <si>
    <t>fr</t>
  </si>
  <si>
    <t>F req (MHz)</t>
  </si>
  <si>
    <t>F req 1* (MHz)</t>
  </si>
  <si>
    <t>F req 2* (MHz)</t>
  </si>
  <si>
    <t>1*</t>
  </si>
  <si>
    <t>Considering that the ME process is just the 53% of the computational complexity</t>
  </si>
  <si>
    <t>2*</t>
  </si>
  <si>
    <t>Percentage of the total comp. Complexity</t>
  </si>
  <si>
    <t>Percentage of the ME complexity</t>
  </si>
  <si>
    <t>%</t>
  </si>
  <si>
    <t>Considering also that the Affine ME process is just the 17% of the ME complexity</t>
  </si>
  <si>
    <t>CLK Cycles Required to perform a construction</t>
  </si>
  <si>
    <t>Component</t>
  </si>
  <si>
    <t>CLK Cycles to perform the ME on a 64x64 unit</t>
  </si>
  <si>
    <t>Esempio 16x16</t>
  </si>
  <si>
    <t>Latenza pre-memoria</t>
  </si>
  <si>
    <t>elaborazione dati (1 blocco 16x16)</t>
  </si>
  <si>
    <t>cicli persi a causa del costruttore</t>
  </si>
  <si>
    <t>Latenza post-memoria (scelta del best candidate)</t>
  </si>
  <si>
    <t>scrittura nel rf di uscita</t>
  </si>
  <si>
    <t>Esempio 64x64</t>
  </si>
  <si>
    <t>elaborazione dati (16 blocchi 16x16)</t>
  </si>
  <si>
    <t>blocchi persi a causa del costruttore</t>
  </si>
  <si>
    <t>Activity in CLK cycles</t>
  </si>
  <si>
    <t>Units</t>
  </si>
  <si>
    <t>Register_in</t>
  </si>
  <si>
    <t>Parallelism</t>
  </si>
  <si>
    <t>11 to 27 b</t>
  </si>
  <si>
    <t>Barrel Shifter</t>
  </si>
  <si>
    <t>2 b</t>
  </si>
  <si>
    <t>12 b</t>
  </si>
  <si>
    <t>28 b</t>
  </si>
  <si>
    <t>Unsigned Comparator</t>
  </si>
  <si>
    <t>Unsigned Adder</t>
  </si>
  <si>
    <t xml:space="preserve">Signed Adder </t>
  </si>
  <si>
    <t>27 b</t>
  </si>
  <si>
    <t>Signed Multiplier</t>
  </si>
  <si>
    <t>15 b</t>
  </si>
  <si>
    <t>Esempio 32x32</t>
  </si>
  <si>
    <t>elaborazione dati (4 blocchi 16x16)</t>
  </si>
  <si>
    <t>CLK Cycles to perform the ME on a 16x16 unit</t>
  </si>
  <si>
    <t>CLK Cycles to perform the ME on a 32x32 unit</t>
  </si>
  <si>
    <t>Usage Percentage</t>
  </si>
  <si>
    <t>RF_in</t>
  </si>
  <si>
    <t>66 b</t>
  </si>
  <si>
    <t>Signed Subtractor (SUB1)</t>
  </si>
  <si>
    <t>11 b</t>
  </si>
  <si>
    <t>Activity in CLK cy</t>
  </si>
  <si>
    <t>Barrel Shifter (RS_B2)</t>
  </si>
  <si>
    <t>Signed Multiplier (MULT1)</t>
  </si>
  <si>
    <t>Three-input Signed Adder</t>
  </si>
  <si>
    <t>17 b</t>
  </si>
  <si>
    <t>RS4 &amp; Round</t>
  </si>
  <si>
    <t>19 b</t>
  </si>
  <si>
    <t>Signed Adder for x (ADD1_x)</t>
  </si>
  <si>
    <t>Signed Adder for y (ADD1_y)</t>
  </si>
  <si>
    <t>Memory</t>
  </si>
  <si>
    <t>38b(in) 64b(out)</t>
  </si>
  <si>
    <t>Subtractor (Pel_Sub)</t>
  </si>
  <si>
    <t>8 b</t>
  </si>
  <si>
    <t>Absolute Value Operator (ABS)</t>
  </si>
  <si>
    <t>9 b</t>
  </si>
  <si>
    <t>4-Input Adder (Perl_add)</t>
  </si>
  <si>
    <t>Unsigned Adder (CurSAD_ADD)</t>
  </si>
  <si>
    <t>18 b</t>
  </si>
  <si>
    <t>Unsigned Comparator (Comp)</t>
  </si>
  <si>
    <t>Reg_out</t>
  </si>
  <si>
    <t>Usage Percentage (16x16)</t>
  </si>
  <si>
    <t>Usage Percentage (32x32)</t>
  </si>
  <si>
    <t>Usage Percentage (64x64)</t>
  </si>
  <si>
    <t>Carchiamo di aumentare la percentuale di utilizzo senza sfondare i 500MHz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</si>
</sst>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2" fontId="0" fillId="0" borderId="6" xfId="0" applyNumberFormat="1" applyBorder="1"/>
    <xf numFmtId="2" fontId="0" fillId="0" borderId="7" xfId="0" applyNumberFormat="1" applyBorder="1"/>
    <xf numFmtId="2" fontId="0" fillId="0" borderId="8" xfId="0" applyNumberFormat="1" applyBorder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0" fillId="3" borderId="6" xfId="0" applyFill="1" applyBorder="1"/>
    <xf numFmtId="0" fontId="0" fillId="2" borderId="0" xfId="0" applyFill="1"/>
    <xf numFmtId="0" fontId="0" fillId="5" borderId="0" xfId="0" applyFill="1"/>
    <xf numFmtId="0" fontId="0" fillId="6" borderId="0" xfId="0" applyFill="1"/>
    <xf numFmtId="0" fontId="0" fillId="3" borderId="0" xfId="0" applyFill="1"/>
    <xf numFmtId="0" fontId="0" fillId="7" borderId="0" xfId="0" applyFill="1"/>
    <xf numFmtId="0" fontId="2" fillId="3" borderId="0" xfId="0" applyFont="1" applyFill="1"/>
    <xf numFmtId="2" fontId="0" fillId="0" borderId="2" xfId="0" applyNumberFormat="1" applyBorder="1"/>
    <xf numFmtId="2" fontId="0" fillId="0" borderId="12" xfId="0" applyNumberFormat="1" applyBorder="1"/>
    <xf numFmtId="2" fontId="0" fillId="0" borderId="0" xfId="0" applyNumberFormat="1" applyBorder="1"/>
    <xf numFmtId="2" fontId="0" fillId="0" borderId="13" xfId="0" applyNumberFormat="1" applyBorder="1"/>
    <xf numFmtId="2" fontId="0" fillId="0" borderId="5" xfId="0" applyNumberFormat="1" applyBorder="1"/>
    <xf numFmtId="2" fontId="0" fillId="0" borderId="14" xfId="0" applyNumberForma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2" borderId="1" xfId="0" applyFill="1" applyBorder="1"/>
    <xf numFmtId="0" fontId="0" fillId="2" borderId="2" xfId="0" applyFill="1" applyBorder="1"/>
    <xf numFmtId="0" fontId="0" fillId="2" borderId="12" xfId="0" applyFill="1" applyBorder="1"/>
    <xf numFmtId="0" fontId="0" fillId="2" borderId="6" xfId="0" applyFill="1" applyBorder="1"/>
    <xf numFmtId="0" fontId="2" fillId="3" borderId="6" xfId="0" applyFont="1" applyFill="1" applyBorder="1"/>
    <xf numFmtId="0" fontId="0" fillId="7" borderId="6" xfId="0" applyFill="1" applyBorder="1"/>
    <xf numFmtId="0" fontId="0" fillId="6" borderId="6" xfId="0" applyFill="1" applyBorder="1"/>
    <xf numFmtId="2" fontId="0" fillId="0" borderId="7" xfId="1" applyNumberFormat="1" applyFont="1" applyBorder="1"/>
    <xf numFmtId="2" fontId="0" fillId="0" borderId="8" xfId="1" applyNumberFormat="1" applyFont="1" applyBorder="1"/>
    <xf numFmtId="2" fontId="0" fillId="0" borderId="6" xfId="1" applyNumberFormat="1" applyFont="1" applyBorder="1"/>
    <xf numFmtId="2" fontId="0" fillId="8" borderId="1" xfId="0" applyNumberFormat="1" applyFill="1" applyBorder="1"/>
    <xf numFmtId="2" fontId="0" fillId="8" borderId="3" xfId="0" applyNumberFormat="1" applyFill="1" applyBorder="1"/>
    <xf numFmtId="2" fontId="0" fillId="8" borderId="4" xfId="0" applyNumberFormat="1" applyFill="1" applyBorder="1"/>
    <xf numFmtId="0" fontId="0" fillId="4" borderId="0" xfId="0" applyFill="1"/>
    <xf numFmtId="2" fontId="0" fillId="9" borderId="1" xfId="0" applyNumberFormat="1" applyFill="1" applyBorder="1"/>
    <xf numFmtId="2" fontId="0" fillId="9" borderId="3" xfId="0" applyNumberFormat="1" applyFill="1" applyBorder="1"/>
    <xf numFmtId="2" fontId="0" fillId="9" borderId="4" xfId="0" applyNumberFormat="1" applyFill="1" applyBorder="1"/>
    <xf numFmtId="2" fontId="0" fillId="10" borderId="6" xfId="0" applyNumberFormat="1" applyFill="1" applyBorder="1"/>
    <xf numFmtId="2" fontId="0" fillId="10" borderId="7" xfId="0" applyNumberFormat="1" applyFill="1" applyBorder="1"/>
    <xf numFmtId="2" fontId="0" fillId="10" borderId="8" xfId="0" applyNumberFormat="1" applyFill="1" applyBorder="1"/>
    <xf numFmtId="0" fontId="0" fillId="0" borderId="0" xfId="0" applyFill="1" applyBorder="1"/>
    <xf numFmtId="2" fontId="0" fillId="0" borderId="0" xfId="0" applyNumberFormat="1" applyFill="1" applyBorder="1"/>
    <xf numFmtId="0" fontId="0" fillId="11" borderId="3" xfId="0" applyFill="1" applyBorder="1"/>
    <xf numFmtId="0" fontId="0" fillId="11" borderId="0" xfId="0" applyFill="1" applyBorder="1"/>
    <xf numFmtId="0" fontId="0" fillId="11" borderId="13" xfId="0" applyFill="1" applyBorder="1"/>
    <xf numFmtId="0" fontId="0" fillId="11" borderId="7" xfId="0" applyFill="1" applyBorder="1"/>
    <xf numFmtId="2" fontId="0" fillId="11" borderId="0" xfId="0" applyNumberFormat="1" applyFill="1" applyBorder="1"/>
    <xf numFmtId="2" fontId="0" fillId="11" borderId="7" xfId="0" applyNumberFormat="1" applyFill="1" applyBorder="1"/>
    <xf numFmtId="2" fontId="0" fillId="11" borderId="13" xfId="0" applyNumberFormat="1" applyFill="1" applyBorder="1"/>
    <xf numFmtId="0" fontId="0" fillId="11" borderId="1" xfId="0" applyFill="1" applyBorder="1"/>
    <xf numFmtId="0" fontId="0" fillId="11" borderId="2" xfId="0" applyFill="1" applyBorder="1"/>
    <xf numFmtId="0" fontId="0" fillId="11" borderId="12" xfId="0" applyFill="1" applyBorder="1"/>
    <xf numFmtId="0" fontId="0" fillId="11" borderId="6" xfId="0" applyFill="1" applyBorder="1"/>
    <xf numFmtId="2" fontId="0" fillId="11" borderId="2" xfId="0" applyNumberFormat="1" applyFill="1" applyBorder="1"/>
    <xf numFmtId="2" fontId="0" fillId="11" borderId="6" xfId="0" applyNumberFormat="1" applyFill="1" applyBorder="1"/>
    <xf numFmtId="2" fontId="0" fillId="11" borderId="12" xfId="0" applyNumberFormat="1" applyFill="1" applyBorder="1"/>
  </cellXfs>
  <cellStyles count="2">
    <cellStyle name="Normale" xfId="0" builtinId="0"/>
    <cellStyle name="Percentual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D2D36-072C-4FA3-BFF3-6C9E50610318}">
  <dimension ref="A1:R76"/>
  <sheetViews>
    <sheetView tabSelected="1" zoomScale="115" zoomScaleNormal="115" workbookViewId="0">
      <selection activeCell="N20" sqref="N20"/>
    </sheetView>
  </sheetViews>
  <sheetFormatPr defaultRowHeight="15" x14ac:dyDescent="0.25"/>
  <cols>
    <col min="4" max="4" width="12.42578125" customWidth="1"/>
    <col min="5" max="5" width="14.28515625" customWidth="1"/>
    <col min="6" max="6" width="14.85546875" customWidth="1"/>
    <col min="7" max="7" width="13.5703125" customWidth="1"/>
    <col min="8" max="9" width="14" customWidth="1"/>
    <col min="10" max="10" width="12.5703125" customWidth="1"/>
    <col min="11" max="11" width="14.140625" customWidth="1"/>
    <col min="12" max="12" width="13.85546875" customWidth="1"/>
    <col min="13" max="13" width="12.5703125" customWidth="1"/>
  </cols>
  <sheetData>
    <row r="1" spans="1:18" x14ac:dyDescent="0.25">
      <c r="A1" s="10" t="s">
        <v>0</v>
      </c>
      <c r="B1" s="11" t="s">
        <v>1</v>
      </c>
      <c r="C1" s="12" t="s">
        <v>2</v>
      </c>
      <c r="D1" s="13" t="s">
        <v>3</v>
      </c>
      <c r="E1" s="13" t="s">
        <v>4</v>
      </c>
      <c r="F1" s="13" t="s">
        <v>5</v>
      </c>
      <c r="G1" s="37" t="s">
        <v>3</v>
      </c>
      <c r="H1" s="37" t="s">
        <v>4</v>
      </c>
      <c r="I1" s="37" t="s">
        <v>5</v>
      </c>
      <c r="J1" s="38" t="s">
        <v>3</v>
      </c>
      <c r="K1" s="38" t="s">
        <v>4</v>
      </c>
      <c r="L1" s="38" t="s">
        <v>5</v>
      </c>
      <c r="M1" s="52"/>
    </row>
    <row r="2" spans="1:18" x14ac:dyDescent="0.25">
      <c r="A2" s="1">
        <v>2560</v>
      </c>
      <c r="B2" s="2">
        <v>1600</v>
      </c>
      <c r="C2" s="2">
        <v>30</v>
      </c>
      <c r="D2" s="7">
        <f t="shared" ref="D2:D16" si="0">(((A2*B2)/256)*$N$11*C2)/(10^6)</f>
        <v>24.48</v>
      </c>
      <c r="E2" s="20">
        <f>D2*(100/$N$6)</f>
        <v>46.188679245283019</v>
      </c>
      <c r="F2" s="42">
        <f t="shared" ref="F2:F16" si="1">E2*(100/$N$8)</f>
        <v>271.69811320754718</v>
      </c>
      <c r="G2" s="7">
        <f t="shared" ref="G2:G16" si="2">(((A2*B2)/1024)*$N$13*C2)/(10^6)</f>
        <v>17.16</v>
      </c>
      <c r="H2" s="7">
        <f>G2*(100/$N$6)</f>
        <v>32.377358490566039</v>
      </c>
      <c r="I2" s="46">
        <f t="shared" ref="I2:I16" si="3">H2*(100/$N$8)</f>
        <v>190.45504994450613</v>
      </c>
      <c r="J2" s="7">
        <f t="shared" ref="J2:J16" si="4">(((A2*B2)/4096)*$N$15*C2)/(10^6)</f>
        <v>15.81</v>
      </c>
      <c r="K2" s="7">
        <f>J2*(100/$N$6)</f>
        <v>29.830188679245285</v>
      </c>
      <c r="L2" s="49">
        <f t="shared" ref="L2:L16" si="5">K2*(100/$N$8)</f>
        <v>175.47169811320757</v>
      </c>
      <c r="M2" s="53"/>
    </row>
    <row r="3" spans="1:18" x14ac:dyDescent="0.25">
      <c r="A3" s="3">
        <v>1920</v>
      </c>
      <c r="B3" s="4">
        <v>1080</v>
      </c>
      <c r="C3" s="4">
        <v>60</v>
      </c>
      <c r="D3" s="8">
        <f t="shared" si="0"/>
        <v>24.786000000000001</v>
      </c>
      <c r="E3" s="22">
        <f t="shared" ref="E3:E16" si="6">D3*(100/$N$6)</f>
        <v>46.766037735849061</v>
      </c>
      <c r="F3" s="43">
        <f t="shared" si="1"/>
        <v>275.09433962264154</v>
      </c>
      <c r="G3" s="8">
        <f t="shared" si="2"/>
        <v>17.374500000000001</v>
      </c>
      <c r="H3" s="8">
        <f t="shared" ref="H3:H16" si="7">G3*(100/$N$6)</f>
        <v>32.782075471698114</v>
      </c>
      <c r="I3" s="47">
        <f t="shared" si="3"/>
        <v>192.83573806881245</v>
      </c>
      <c r="J3" s="8">
        <f t="shared" si="4"/>
        <v>16.007625000000001</v>
      </c>
      <c r="K3" s="8">
        <f t="shared" ref="K3:K16" si="8">J3*(100/$N$6)</f>
        <v>30.203066037735852</v>
      </c>
      <c r="L3" s="50">
        <f t="shared" si="5"/>
        <v>177.66509433962267</v>
      </c>
      <c r="M3" s="53"/>
    </row>
    <row r="4" spans="1:18" x14ac:dyDescent="0.25">
      <c r="A4" s="3">
        <v>1920</v>
      </c>
      <c r="B4" s="4">
        <v>1080</v>
      </c>
      <c r="C4" s="4">
        <v>50</v>
      </c>
      <c r="D4" s="8">
        <f t="shared" si="0"/>
        <v>20.655000000000001</v>
      </c>
      <c r="E4" s="22">
        <f t="shared" si="6"/>
        <v>38.971698113207552</v>
      </c>
      <c r="F4" s="43">
        <f t="shared" si="1"/>
        <v>229.24528301886798</v>
      </c>
      <c r="G4" s="8">
        <f t="shared" si="2"/>
        <v>14.47875</v>
      </c>
      <c r="H4" s="8">
        <f t="shared" si="7"/>
        <v>27.318396226415093</v>
      </c>
      <c r="I4" s="47">
        <f t="shared" si="3"/>
        <v>160.69644839067703</v>
      </c>
      <c r="J4" s="8">
        <f t="shared" si="4"/>
        <v>13.3396875</v>
      </c>
      <c r="K4" s="8">
        <f t="shared" si="8"/>
        <v>25.169221698113208</v>
      </c>
      <c r="L4" s="50">
        <f t="shared" si="5"/>
        <v>148.05424528301887</v>
      </c>
      <c r="M4" s="53"/>
    </row>
    <row r="5" spans="1:18" x14ac:dyDescent="0.25">
      <c r="A5" s="3">
        <v>1920</v>
      </c>
      <c r="B5" s="4">
        <v>1080</v>
      </c>
      <c r="C5" s="4">
        <v>30</v>
      </c>
      <c r="D5" s="8">
        <f t="shared" si="0"/>
        <v>12.393000000000001</v>
      </c>
      <c r="E5" s="22">
        <f t="shared" si="6"/>
        <v>23.38301886792453</v>
      </c>
      <c r="F5" s="43">
        <f t="shared" si="1"/>
        <v>137.54716981132077</v>
      </c>
      <c r="G5" s="8">
        <f t="shared" si="2"/>
        <v>8.6872500000000006</v>
      </c>
      <c r="H5" s="8">
        <f t="shared" si="7"/>
        <v>16.391037735849057</v>
      </c>
      <c r="I5" s="47">
        <f t="shared" si="3"/>
        <v>96.417869034406223</v>
      </c>
      <c r="J5" s="8">
        <f t="shared" si="4"/>
        <v>8.0038125000000004</v>
      </c>
      <c r="K5" s="8">
        <f t="shared" si="8"/>
        <v>15.101533018867926</v>
      </c>
      <c r="L5" s="50">
        <f t="shared" si="5"/>
        <v>88.832547169811335</v>
      </c>
      <c r="M5" s="53"/>
      <c r="N5" t="s">
        <v>9</v>
      </c>
    </row>
    <row r="6" spans="1:18" x14ac:dyDescent="0.25">
      <c r="A6" s="3">
        <v>1920</v>
      </c>
      <c r="B6" s="4">
        <v>1080</v>
      </c>
      <c r="C6" s="4">
        <v>24</v>
      </c>
      <c r="D6" s="8">
        <f t="shared" si="0"/>
        <v>9.9144000000000005</v>
      </c>
      <c r="E6" s="22">
        <f t="shared" si="6"/>
        <v>18.706415094339626</v>
      </c>
      <c r="F6" s="43">
        <f t="shared" si="1"/>
        <v>110.03773584905663</v>
      </c>
      <c r="G6" s="8">
        <f t="shared" si="2"/>
        <v>6.9497999999999998</v>
      </c>
      <c r="H6" s="8">
        <f t="shared" si="7"/>
        <v>13.112830188679245</v>
      </c>
      <c r="I6" s="47">
        <f t="shared" si="3"/>
        <v>77.134295227524973</v>
      </c>
      <c r="J6" s="8">
        <f t="shared" si="4"/>
        <v>6.4030500000000004</v>
      </c>
      <c r="K6" s="8">
        <f t="shared" si="8"/>
        <v>12.08122641509434</v>
      </c>
      <c r="L6" s="50">
        <f t="shared" si="5"/>
        <v>71.066037735849065</v>
      </c>
      <c r="M6" s="53"/>
      <c r="N6">
        <v>53</v>
      </c>
      <c r="O6" t="s">
        <v>11</v>
      </c>
    </row>
    <row r="7" spans="1:18" x14ac:dyDescent="0.25">
      <c r="A7" s="3">
        <v>1280</v>
      </c>
      <c r="B7" s="4">
        <v>720</v>
      </c>
      <c r="C7" s="4">
        <v>60</v>
      </c>
      <c r="D7" s="8">
        <f t="shared" si="0"/>
        <v>11.016</v>
      </c>
      <c r="E7" s="22">
        <f t="shared" si="6"/>
        <v>20.784905660377358</v>
      </c>
      <c r="F7" s="43">
        <f t="shared" si="1"/>
        <v>122.26415094339623</v>
      </c>
      <c r="G7" s="8">
        <f t="shared" si="2"/>
        <v>7.7220000000000004</v>
      </c>
      <c r="H7" s="8">
        <f t="shared" si="7"/>
        <v>14.569811320754718</v>
      </c>
      <c r="I7" s="47">
        <f t="shared" si="3"/>
        <v>85.704772475027767</v>
      </c>
      <c r="J7" s="8">
        <f t="shared" si="4"/>
        <v>7.1144999999999996</v>
      </c>
      <c r="K7" s="8">
        <f t="shared" si="8"/>
        <v>13.423584905660377</v>
      </c>
      <c r="L7" s="50">
        <f t="shared" si="5"/>
        <v>78.962264150943398</v>
      </c>
      <c r="M7" s="53"/>
      <c r="N7" t="s">
        <v>10</v>
      </c>
    </row>
    <row r="8" spans="1:18" x14ac:dyDescent="0.25">
      <c r="A8" s="3">
        <v>1280</v>
      </c>
      <c r="B8" s="4">
        <v>720</v>
      </c>
      <c r="C8" s="4">
        <v>30</v>
      </c>
      <c r="D8" s="8">
        <f t="shared" si="0"/>
        <v>5.508</v>
      </c>
      <c r="E8" s="22">
        <f t="shared" si="6"/>
        <v>10.392452830188679</v>
      </c>
      <c r="F8" s="43">
        <f t="shared" si="1"/>
        <v>61.132075471698116</v>
      </c>
      <c r="G8" s="8">
        <f t="shared" si="2"/>
        <v>3.8610000000000002</v>
      </c>
      <c r="H8" s="8">
        <f t="shared" si="7"/>
        <v>7.2849056603773592</v>
      </c>
      <c r="I8" s="47">
        <f t="shared" si="3"/>
        <v>42.852386237513883</v>
      </c>
      <c r="J8" s="8">
        <f t="shared" si="4"/>
        <v>3.5572499999999998</v>
      </c>
      <c r="K8" s="8">
        <f t="shared" si="8"/>
        <v>6.7117924528301884</v>
      </c>
      <c r="L8" s="50">
        <f t="shared" si="5"/>
        <v>39.481132075471699</v>
      </c>
      <c r="M8" s="53"/>
      <c r="N8">
        <v>17</v>
      </c>
      <c r="O8" t="s">
        <v>11</v>
      </c>
    </row>
    <row r="9" spans="1:18" x14ac:dyDescent="0.25">
      <c r="A9" s="3">
        <v>1280</v>
      </c>
      <c r="B9" s="4">
        <v>720</v>
      </c>
      <c r="C9" s="4">
        <v>20</v>
      </c>
      <c r="D9" s="8">
        <f t="shared" si="0"/>
        <v>3.6720000000000002</v>
      </c>
      <c r="E9" s="22">
        <f t="shared" si="6"/>
        <v>6.9283018867924531</v>
      </c>
      <c r="F9" s="43">
        <f t="shared" si="1"/>
        <v>40.754716981132077</v>
      </c>
      <c r="G9" s="8">
        <f t="shared" si="2"/>
        <v>2.5739999999999998</v>
      </c>
      <c r="H9" s="8">
        <f t="shared" si="7"/>
        <v>4.8566037735849052</v>
      </c>
      <c r="I9" s="47">
        <f t="shared" si="3"/>
        <v>28.568257491675915</v>
      </c>
      <c r="J9" s="8">
        <f t="shared" si="4"/>
        <v>2.3715000000000002</v>
      </c>
      <c r="K9" s="8">
        <f t="shared" si="8"/>
        <v>4.4745283018867932</v>
      </c>
      <c r="L9" s="50">
        <f t="shared" si="5"/>
        <v>26.320754716981138</v>
      </c>
      <c r="M9" s="53"/>
    </row>
    <row r="10" spans="1:18" x14ac:dyDescent="0.25">
      <c r="A10" s="3">
        <v>1024</v>
      </c>
      <c r="B10" s="4">
        <v>768</v>
      </c>
      <c r="C10" s="4">
        <v>30</v>
      </c>
      <c r="D10" s="8">
        <f t="shared" si="0"/>
        <v>4.7001600000000003</v>
      </c>
      <c r="E10" s="22">
        <f t="shared" si="6"/>
        <v>8.8682264150943411</v>
      </c>
      <c r="F10" s="43">
        <f t="shared" si="1"/>
        <v>52.166037735849066</v>
      </c>
      <c r="G10" s="8">
        <f t="shared" si="2"/>
        <v>3.2947199999999999</v>
      </c>
      <c r="H10" s="8">
        <f t="shared" si="7"/>
        <v>6.216452830188679</v>
      </c>
      <c r="I10" s="47">
        <f t="shared" si="3"/>
        <v>36.567369589345176</v>
      </c>
      <c r="J10" s="8">
        <f t="shared" si="4"/>
        <v>3.03552</v>
      </c>
      <c r="K10" s="8">
        <f t="shared" si="8"/>
        <v>5.7273962264150944</v>
      </c>
      <c r="L10" s="50">
        <f t="shared" si="5"/>
        <v>33.690566037735849</v>
      </c>
      <c r="M10" s="53"/>
      <c r="N10" s="17" t="s">
        <v>42</v>
      </c>
      <c r="O10" s="17"/>
      <c r="P10" s="17"/>
      <c r="Q10" s="17"/>
      <c r="R10" s="17"/>
    </row>
    <row r="11" spans="1:18" x14ac:dyDescent="0.25">
      <c r="A11" s="3">
        <v>832</v>
      </c>
      <c r="B11" s="4">
        <v>480</v>
      </c>
      <c r="C11" s="4">
        <v>60</v>
      </c>
      <c r="D11" s="8">
        <f t="shared" si="0"/>
        <v>4.7736000000000001</v>
      </c>
      <c r="E11" s="22">
        <f t="shared" si="6"/>
        <v>9.0067924528301884</v>
      </c>
      <c r="F11" s="43">
        <f t="shared" si="1"/>
        <v>52.981132075471699</v>
      </c>
      <c r="G11" s="8">
        <f t="shared" si="2"/>
        <v>3.3462000000000001</v>
      </c>
      <c r="H11" s="8">
        <f t="shared" si="7"/>
        <v>6.3135849056603774</v>
      </c>
      <c r="I11" s="47">
        <f t="shared" si="3"/>
        <v>37.138734739178695</v>
      </c>
      <c r="J11" s="8">
        <f t="shared" si="4"/>
        <v>3.0829499999999999</v>
      </c>
      <c r="K11" s="8">
        <f t="shared" si="8"/>
        <v>5.8168867924528298</v>
      </c>
      <c r="L11" s="50">
        <f t="shared" si="5"/>
        <v>34.216981132075475</v>
      </c>
      <c r="M11" s="53"/>
      <c r="N11">
        <v>51</v>
      </c>
    </row>
    <row r="12" spans="1:18" x14ac:dyDescent="0.25">
      <c r="A12" s="3">
        <v>832</v>
      </c>
      <c r="B12" s="4">
        <v>480</v>
      </c>
      <c r="C12" s="4">
        <v>50</v>
      </c>
      <c r="D12" s="8">
        <f t="shared" si="0"/>
        <v>3.9780000000000002</v>
      </c>
      <c r="E12" s="22">
        <f t="shared" si="6"/>
        <v>7.5056603773584909</v>
      </c>
      <c r="F12" s="43">
        <f t="shared" si="1"/>
        <v>44.150943396226417</v>
      </c>
      <c r="G12" s="8">
        <f t="shared" si="2"/>
        <v>2.7885</v>
      </c>
      <c r="H12" s="8">
        <f t="shared" si="7"/>
        <v>5.2613207547169809</v>
      </c>
      <c r="I12" s="47">
        <f t="shared" si="3"/>
        <v>30.948945615982243</v>
      </c>
      <c r="J12" s="8">
        <f t="shared" si="4"/>
        <v>2.5691250000000001</v>
      </c>
      <c r="K12" s="8">
        <f t="shared" si="8"/>
        <v>4.8474056603773583</v>
      </c>
      <c r="L12" s="50">
        <f t="shared" si="5"/>
        <v>28.514150943396228</v>
      </c>
      <c r="M12" s="53"/>
      <c r="N12" s="15" t="s">
        <v>43</v>
      </c>
      <c r="O12" s="15"/>
      <c r="P12" s="15"/>
      <c r="Q12" s="15"/>
      <c r="R12" s="15"/>
    </row>
    <row r="13" spans="1:18" x14ac:dyDescent="0.25">
      <c r="A13" s="3">
        <v>832</v>
      </c>
      <c r="B13" s="4">
        <v>480</v>
      </c>
      <c r="C13" s="4">
        <v>30</v>
      </c>
      <c r="D13" s="8">
        <f t="shared" si="0"/>
        <v>2.3868</v>
      </c>
      <c r="E13" s="22">
        <f t="shared" si="6"/>
        <v>4.5033962264150942</v>
      </c>
      <c r="F13" s="43">
        <f t="shared" si="1"/>
        <v>26.490566037735849</v>
      </c>
      <c r="G13" s="8">
        <f t="shared" si="2"/>
        <v>1.6731</v>
      </c>
      <c r="H13" s="8">
        <f t="shared" si="7"/>
        <v>3.1567924528301887</v>
      </c>
      <c r="I13" s="47">
        <f t="shared" si="3"/>
        <v>18.569367369589347</v>
      </c>
      <c r="J13" s="8">
        <f t="shared" si="4"/>
        <v>1.5414749999999999</v>
      </c>
      <c r="K13" s="8">
        <f t="shared" si="8"/>
        <v>2.9084433962264149</v>
      </c>
      <c r="L13" s="50">
        <f t="shared" si="5"/>
        <v>17.108490566037737</v>
      </c>
      <c r="M13" s="53"/>
      <c r="N13">
        <v>143</v>
      </c>
    </row>
    <row r="14" spans="1:18" x14ac:dyDescent="0.25">
      <c r="A14" s="3">
        <v>416</v>
      </c>
      <c r="B14" s="4">
        <v>240</v>
      </c>
      <c r="C14" s="4">
        <v>60</v>
      </c>
      <c r="D14" s="8">
        <f t="shared" si="0"/>
        <v>1.1934</v>
      </c>
      <c r="E14" s="22">
        <f t="shared" si="6"/>
        <v>2.2516981132075471</v>
      </c>
      <c r="F14" s="43">
        <f t="shared" si="1"/>
        <v>13.245283018867925</v>
      </c>
      <c r="G14" s="8">
        <f t="shared" si="2"/>
        <v>0.83655000000000002</v>
      </c>
      <c r="H14" s="8">
        <f t="shared" si="7"/>
        <v>1.5783962264150944</v>
      </c>
      <c r="I14" s="47">
        <f t="shared" si="3"/>
        <v>9.2846836847946737</v>
      </c>
      <c r="J14" s="8">
        <f t="shared" si="4"/>
        <v>0.77073749999999996</v>
      </c>
      <c r="K14" s="8">
        <f t="shared" si="8"/>
        <v>1.4542216981132075</v>
      </c>
      <c r="L14" s="50">
        <f t="shared" si="5"/>
        <v>8.5542452830188687</v>
      </c>
      <c r="M14" s="53"/>
      <c r="N14" s="16" t="s">
        <v>15</v>
      </c>
      <c r="O14" s="16"/>
      <c r="P14" s="16"/>
      <c r="Q14" s="16"/>
      <c r="R14" s="16"/>
    </row>
    <row r="15" spans="1:18" x14ac:dyDescent="0.25">
      <c r="A15" s="3">
        <v>416</v>
      </c>
      <c r="B15" s="4">
        <v>240</v>
      </c>
      <c r="C15" s="4">
        <v>50</v>
      </c>
      <c r="D15" s="8">
        <f t="shared" si="0"/>
        <v>0.99450000000000005</v>
      </c>
      <c r="E15" s="22">
        <f t="shared" si="6"/>
        <v>1.8764150943396227</v>
      </c>
      <c r="F15" s="43">
        <f t="shared" si="1"/>
        <v>11.037735849056604</v>
      </c>
      <c r="G15" s="8">
        <f t="shared" si="2"/>
        <v>0.69712499999999999</v>
      </c>
      <c r="H15" s="8">
        <f t="shared" si="7"/>
        <v>1.3153301886792452</v>
      </c>
      <c r="I15" s="47">
        <f t="shared" si="3"/>
        <v>7.7372364039955608</v>
      </c>
      <c r="J15" s="8">
        <f t="shared" si="4"/>
        <v>0.64228125000000003</v>
      </c>
      <c r="K15" s="8">
        <f t="shared" si="8"/>
        <v>1.2118514150943396</v>
      </c>
      <c r="L15" s="50">
        <f t="shared" si="5"/>
        <v>7.1285377358490569</v>
      </c>
      <c r="M15" s="53"/>
      <c r="N15">
        <v>527</v>
      </c>
    </row>
    <row r="16" spans="1:18" x14ac:dyDescent="0.25">
      <c r="A16" s="5">
        <v>416</v>
      </c>
      <c r="B16" s="6">
        <v>240</v>
      </c>
      <c r="C16" s="6">
        <v>30</v>
      </c>
      <c r="D16" s="9">
        <f t="shared" si="0"/>
        <v>0.59670000000000001</v>
      </c>
      <c r="E16" s="24">
        <f t="shared" si="6"/>
        <v>1.1258490566037735</v>
      </c>
      <c r="F16" s="44">
        <f t="shared" si="1"/>
        <v>6.6226415094339623</v>
      </c>
      <c r="G16" s="9">
        <f t="shared" si="2"/>
        <v>0.41827500000000001</v>
      </c>
      <c r="H16" s="9">
        <f t="shared" si="7"/>
        <v>0.78919811320754718</v>
      </c>
      <c r="I16" s="48">
        <f t="shared" si="3"/>
        <v>4.6423418423973368</v>
      </c>
      <c r="J16" s="9">
        <f t="shared" si="4"/>
        <v>0.38536874999999998</v>
      </c>
      <c r="K16" s="9">
        <f t="shared" si="8"/>
        <v>0.72711084905660373</v>
      </c>
      <c r="L16" s="51">
        <f t="shared" si="5"/>
        <v>4.2771226415094343</v>
      </c>
      <c r="M16" s="53"/>
    </row>
    <row r="19" spans="1:2" x14ac:dyDescent="0.25">
      <c r="A19" s="45" t="s">
        <v>6</v>
      </c>
      <c r="B19" t="s">
        <v>7</v>
      </c>
    </row>
    <row r="20" spans="1:2" x14ac:dyDescent="0.25">
      <c r="A20" s="45" t="s">
        <v>8</v>
      </c>
      <c r="B20" t="s">
        <v>12</v>
      </c>
    </row>
    <row r="50" spans="1:2" x14ac:dyDescent="0.25">
      <c r="A50" t="s">
        <v>16</v>
      </c>
    </row>
    <row r="51" spans="1:2" x14ac:dyDescent="0.25">
      <c r="A51">
        <v>8</v>
      </c>
      <c r="B51" t="s">
        <v>17</v>
      </c>
    </row>
    <row r="52" spans="1:2" x14ac:dyDescent="0.25">
      <c r="A52">
        <v>16</v>
      </c>
      <c r="B52" t="s">
        <v>18</v>
      </c>
    </row>
    <row r="53" spans="1:2" x14ac:dyDescent="0.25">
      <c r="A53">
        <v>4</v>
      </c>
      <c r="B53" t="s">
        <v>19</v>
      </c>
    </row>
    <row r="54" spans="1:2" x14ac:dyDescent="0.25">
      <c r="A54">
        <v>16</v>
      </c>
      <c r="B54" t="s">
        <v>18</v>
      </c>
    </row>
    <row r="55" spans="1:2" x14ac:dyDescent="0.25">
      <c r="A55">
        <v>5</v>
      </c>
      <c r="B55" t="s">
        <v>20</v>
      </c>
    </row>
    <row r="56" spans="1:2" x14ac:dyDescent="0.25">
      <c r="A56">
        <v>2</v>
      </c>
      <c r="B56" t="s">
        <v>21</v>
      </c>
    </row>
    <row r="57" spans="1:2" x14ac:dyDescent="0.25">
      <c r="A57">
        <f>SUM(A51:A56)</f>
        <v>51</v>
      </c>
    </row>
    <row r="60" spans="1:2" x14ac:dyDescent="0.25">
      <c r="A60" t="s">
        <v>22</v>
      </c>
    </row>
    <row r="61" spans="1:2" x14ac:dyDescent="0.25">
      <c r="A61">
        <v>8</v>
      </c>
      <c r="B61" t="s">
        <v>17</v>
      </c>
    </row>
    <row r="62" spans="1:2" x14ac:dyDescent="0.25">
      <c r="A62">
        <v>256</v>
      </c>
      <c r="B62" t="s">
        <v>23</v>
      </c>
    </row>
    <row r="63" spans="1:2" x14ac:dyDescent="0.25">
      <c r="A63">
        <v>0</v>
      </c>
      <c r="B63" t="s">
        <v>24</v>
      </c>
    </row>
    <row r="64" spans="1:2" x14ac:dyDescent="0.25">
      <c r="A64">
        <v>256</v>
      </c>
      <c r="B64" t="s">
        <v>18</v>
      </c>
    </row>
    <row r="65" spans="1:2" x14ac:dyDescent="0.25">
      <c r="A65">
        <v>5</v>
      </c>
      <c r="B65" t="s">
        <v>20</v>
      </c>
    </row>
    <row r="66" spans="1:2" x14ac:dyDescent="0.25">
      <c r="A66">
        <v>2</v>
      </c>
      <c r="B66" t="s">
        <v>21</v>
      </c>
    </row>
    <row r="67" spans="1:2" x14ac:dyDescent="0.25">
      <c r="A67">
        <f>SUM(A61:A66)</f>
        <v>527</v>
      </c>
    </row>
    <row r="69" spans="1:2" x14ac:dyDescent="0.25">
      <c r="A69" t="s">
        <v>40</v>
      </c>
    </row>
    <row r="70" spans="1:2" x14ac:dyDescent="0.25">
      <c r="A70">
        <v>8</v>
      </c>
      <c r="B70" t="s">
        <v>17</v>
      </c>
    </row>
    <row r="71" spans="1:2" x14ac:dyDescent="0.25">
      <c r="A71">
        <v>64</v>
      </c>
      <c r="B71" t="s">
        <v>41</v>
      </c>
    </row>
    <row r="72" spans="1:2" x14ac:dyDescent="0.25">
      <c r="A72">
        <v>0</v>
      </c>
      <c r="B72" t="s">
        <v>24</v>
      </c>
    </row>
    <row r="73" spans="1:2" x14ac:dyDescent="0.25">
      <c r="A73">
        <v>64</v>
      </c>
      <c r="B73" t="s">
        <v>18</v>
      </c>
    </row>
    <row r="74" spans="1:2" x14ac:dyDescent="0.25">
      <c r="A74">
        <v>5</v>
      </c>
      <c r="B74" t="s">
        <v>20</v>
      </c>
    </row>
    <row r="75" spans="1:2" x14ac:dyDescent="0.25">
      <c r="A75">
        <v>2</v>
      </c>
      <c r="B75" t="s">
        <v>21</v>
      </c>
    </row>
    <row r="76" spans="1:2" x14ac:dyDescent="0.25">
      <c r="A76">
        <f>SUM(A70:A75)</f>
        <v>143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C87860-CAD2-47BF-803D-1910712C592E}">
  <dimension ref="A1:N15"/>
  <sheetViews>
    <sheetView workbookViewId="0">
      <selection activeCell="F26" sqref="F26"/>
    </sheetView>
  </sheetViews>
  <sheetFormatPr defaultRowHeight="15" x14ac:dyDescent="0.25"/>
  <cols>
    <col min="1" max="1" width="26.28515625" customWidth="1"/>
    <col min="2" max="2" width="10.28515625" customWidth="1"/>
    <col min="3" max="3" width="11.28515625" customWidth="1"/>
    <col min="4" max="4" width="19.140625" customWidth="1"/>
    <col min="5" max="5" width="25.7109375" customWidth="1"/>
    <col min="6" max="6" width="24.28515625" customWidth="1"/>
    <col min="7" max="7" width="24.7109375" customWidth="1"/>
  </cols>
  <sheetData>
    <row r="1" spans="1:14" x14ac:dyDescent="0.25">
      <c r="A1" s="32" t="s">
        <v>14</v>
      </c>
      <c r="B1" s="33" t="s">
        <v>26</v>
      </c>
      <c r="C1" s="34" t="s">
        <v>28</v>
      </c>
      <c r="D1" s="35" t="s">
        <v>25</v>
      </c>
      <c r="E1" s="36" t="s">
        <v>69</v>
      </c>
      <c r="F1" s="37" t="s">
        <v>70</v>
      </c>
      <c r="G1" s="38" t="s">
        <v>71</v>
      </c>
    </row>
    <row r="2" spans="1:14" x14ac:dyDescent="0.25">
      <c r="A2" s="3" t="s">
        <v>27</v>
      </c>
      <c r="B2" s="4">
        <v>1</v>
      </c>
      <c r="C2" s="30" t="s">
        <v>46</v>
      </c>
      <c r="D2" s="27">
        <v>12</v>
      </c>
      <c r="E2" s="8">
        <f>D2/$J$11*100</f>
        <v>23.52941176470588</v>
      </c>
      <c r="F2" s="8">
        <f>E2/$J$13*100</f>
        <v>16.454134101192924</v>
      </c>
      <c r="G2" s="39">
        <f t="shared" ref="G2:G8" si="0">D2/$J$15*100</f>
        <v>2.2770398481973433</v>
      </c>
    </row>
    <row r="3" spans="1:14" x14ac:dyDescent="0.25">
      <c r="A3" s="3" t="s">
        <v>36</v>
      </c>
      <c r="B3" s="4">
        <v>6</v>
      </c>
      <c r="C3" s="30" t="s">
        <v>29</v>
      </c>
      <c r="D3" s="27">
        <v>12</v>
      </c>
      <c r="E3" s="8">
        <f t="shared" ref="E3:E8" si="1">D3/$J$11*100</f>
        <v>23.52941176470588</v>
      </c>
      <c r="F3" s="8">
        <f t="shared" ref="F3:F8" si="2">E3/$J$13*100</f>
        <v>16.454134101192924</v>
      </c>
      <c r="G3" s="8">
        <f t="shared" si="0"/>
        <v>2.2770398481973433</v>
      </c>
    </row>
    <row r="4" spans="1:14" x14ac:dyDescent="0.25">
      <c r="A4" s="3" t="s">
        <v>30</v>
      </c>
      <c r="B4" s="4">
        <v>2</v>
      </c>
      <c r="C4" s="30" t="s">
        <v>31</v>
      </c>
      <c r="D4" s="27">
        <v>1</v>
      </c>
      <c r="E4" s="8">
        <f t="shared" si="1"/>
        <v>1.9607843137254901</v>
      </c>
      <c r="F4" s="8">
        <f t="shared" si="2"/>
        <v>1.3711778417660769</v>
      </c>
      <c r="G4" s="39">
        <f t="shared" si="0"/>
        <v>0.18975332068311196</v>
      </c>
    </row>
    <row r="5" spans="1:14" x14ac:dyDescent="0.25">
      <c r="A5" s="1" t="s">
        <v>30</v>
      </c>
      <c r="B5" s="2">
        <v>2</v>
      </c>
      <c r="C5" s="29" t="s">
        <v>32</v>
      </c>
      <c r="D5" s="26">
        <v>12</v>
      </c>
      <c r="E5" s="7">
        <f t="shared" si="1"/>
        <v>23.52941176470588</v>
      </c>
      <c r="F5" s="7">
        <f t="shared" si="2"/>
        <v>16.454134101192924</v>
      </c>
      <c r="G5" s="41">
        <f t="shared" si="0"/>
        <v>2.2770398481973433</v>
      </c>
    </row>
    <row r="6" spans="1:14" x14ac:dyDescent="0.25">
      <c r="A6" s="3" t="s">
        <v>34</v>
      </c>
      <c r="B6" s="4">
        <v>1</v>
      </c>
      <c r="C6" s="30" t="s">
        <v>33</v>
      </c>
      <c r="D6" s="27">
        <v>12</v>
      </c>
      <c r="E6" s="8">
        <f t="shared" si="1"/>
        <v>23.52941176470588</v>
      </c>
      <c r="F6" s="8">
        <f t="shared" si="2"/>
        <v>16.454134101192924</v>
      </c>
      <c r="G6" s="39">
        <f t="shared" si="0"/>
        <v>2.2770398481973433</v>
      </c>
      <c r="J6" t="s">
        <v>13</v>
      </c>
    </row>
    <row r="7" spans="1:14" x14ac:dyDescent="0.25">
      <c r="A7" s="3" t="s">
        <v>35</v>
      </c>
      <c r="B7" s="4">
        <v>1</v>
      </c>
      <c r="C7" s="30" t="s">
        <v>37</v>
      </c>
      <c r="D7" s="27">
        <v>12</v>
      </c>
      <c r="E7" s="8">
        <f t="shared" si="1"/>
        <v>23.52941176470588</v>
      </c>
      <c r="F7" s="8">
        <f t="shared" si="2"/>
        <v>16.454134101192924</v>
      </c>
      <c r="G7" s="39">
        <f t="shared" si="0"/>
        <v>2.2770398481973433</v>
      </c>
      <c r="J7">
        <v>21</v>
      </c>
    </row>
    <row r="8" spans="1:14" x14ac:dyDescent="0.25">
      <c r="A8" s="5" t="s">
        <v>38</v>
      </c>
      <c r="B8" s="6">
        <v>2</v>
      </c>
      <c r="C8" s="31" t="s">
        <v>39</v>
      </c>
      <c r="D8" s="28">
        <v>12</v>
      </c>
      <c r="E8" s="9">
        <f t="shared" si="1"/>
        <v>23.52941176470588</v>
      </c>
      <c r="F8" s="9">
        <f t="shared" si="2"/>
        <v>16.454134101192924</v>
      </c>
      <c r="G8" s="40">
        <f t="shared" si="0"/>
        <v>2.2770398481973433</v>
      </c>
    </row>
    <row r="10" spans="1:14" x14ac:dyDescent="0.25">
      <c r="J10" s="17" t="s">
        <v>42</v>
      </c>
      <c r="K10" s="17"/>
      <c r="L10" s="17"/>
      <c r="M10" s="17"/>
      <c r="N10" s="17"/>
    </row>
    <row r="11" spans="1:14" x14ac:dyDescent="0.25">
      <c r="J11">
        <v>51</v>
      </c>
    </row>
    <row r="12" spans="1:14" x14ac:dyDescent="0.25">
      <c r="J12" s="15" t="s">
        <v>43</v>
      </c>
      <c r="K12" s="15"/>
      <c r="L12" s="15"/>
      <c r="M12" s="15"/>
      <c r="N12" s="15"/>
    </row>
    <row r="13" spans="1:14" x14ac:dyDescent="0.25">
      <c r="J13">
        <v>143</v>
      </c>
    </row>
    <row r="14" spans="1:14" x14ac:dyDescent="0.25">
      <c r="J14" s="16" t="s">
        <v>15</v>
      </c>
      <c r="K14" s="16"/>
      <c r="L14" s="16"/>
      <c r="M14" s="16"/>
      <c r="N14" s="16"/>
    </row>
    <row r="15" spans="1:14" x14ac:dyDescent="0.25">
      <c r="J15">
        <v>527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AE456-6389-46A0-AAB8-AAAF048B5CB5}">
  <dimension ref="A1:P16"/>
  <sheetViews>
    <sheetView workbookViewId="0">
      <selection activeCell="K22" sqref="K22"/>
    </sheetView>
  </sheetViews>
  <sheetFormatPr defaultRowHeight="15" x14ac:dyDescent="0.25"/>
  <cols>
    <col min="1" max="1" width="29.5703125" customWidth="1"/>
    <col min="3" max="3" width="15.42578125" customWidth="1"/>
    <col min="4" max="6" width="16.85546875" customWidth="1"/>
    <col min="7" max="7" width="22.5703125" customWidth="1"/>
    <col min="8" max="8" width="24.42578125" customWidth="1"/>
    <col min="9" max="9" width="20" customWidth="1"/>
  </cols>
  <sheetData>
    <row r="1" spans="1:16" x14ac:dyDescent="0.25">
      <c r="A1" s="14" t="s">
        <v>14</v>
      </c>
      <c r="B1" s="14" t="s">
        <v>26</v>
      </c>
      <c r="C1" s="14" t="s">
        <v>28</v>
      </c>
      <c r="D1" s="17" t="s">
        <v>49</v>
      </c>
      <c r="E1" s="18" t="s">
        <v>49</v>
      </c>
      <c r="F1" s="16" t="s">
        <v>49</v>
      </c>
      <c r="G1" s="19" t="s">
        <v>44</v>
      </c>
      <c r="H1" s="18" t="s">
        <v>44</v>
      </c>
      <c r="I1" s="16" t="s">
        <v>44</v>
      </c>
    </row>
    <row r="2" spans="1:16" x14ac:dyDescent="0.25">
      <c r="A2" s="1" t="s">
        <v>45</v>
      </c>
      <c r="B2" s="2">
        <v>1</v>
      </c>
      <c r="C2" s="29" t="s">
        <v>46</v>
      </c>
      <c r="D2" s="29">
        <v>3</v>
      </c>
      <c r="E2" s="2">
        <f>D2</f>
        <v>3</v>
      </c>
      <c r="F2" s="26">
        <f>D2</f>
        <v>3</v>
      </c>
      <c r="G2" s="20">
        <f>D2/$L$11*100</f>
        <v>5.8823529411764701</v>
      </c>
      <c r="H2" s="7">
        <f>E2/$L$13*100</f>
        <v>2.0979020979020979</v>
      </c>
      <c r="I2" s="21">
        <f>F2/$L$15*100</f>
        <v>0.56925996204933582</v>
      </c>
    </row>
    <row r="3" spans="1:16" x14ac:dyDescent="0.25">
      <c r="A3" s="3" t="s">
        <v>47</v>
      </c>
      <c r="B3" s="4">
        <v>2</v>
      </c>
      <c r="C3" s="30" t="s">
        <v>48</v>
      </c>
      <c r="D3" s="30">
        <v>2</v>
      </c>
      <c r="E3" s="4">
        <f>D3</f>
        <v>2</v>
      </c>
      <c r="F3" s="27">
        <f>D3</f>
        <v>2</v>
      </c>
      <c r="G3" s="22">
        <f t="shared" ref="G3:G16" si="0">D3/$L$11*100</f>
        <v>3.9215686274509802</v>
      </c>
      <c r="H3" s="8">
        <f t="shared" ref="H3:H16" si="1">E3/$L$13*100</f>
        <v>1.3986013986013985</v>
      </c>
      <c r="I3" s="23">
        <f t="shared" ref="I3:I16" si="2">F3/$L$15*100</f>
        <v>0.37950664136622392</v>
      </c>
    </row>
    <row r="4" spans="1:16" x14ac:dyDescent="0.25">
      <c r="A4" s="54" t="s">
        <v>50</v>
      </c>
      <c r="B4" s="55">
        <v>2</v>
      </c>
      <c r="C4" s="56" t="s">
        <v>32</v>
      </c>
      <c r="D4" s="56">
        <v>2</v>
      </c>
      <c r="E4" s="55">
        <f>D4</f>
        <v>2</v>
      </c>
      <c r="F4" s="57">
        <f>D4</f>
        <v>2</v>
      </c>
      <c r="G4" s="58">
        <f t="shared" si="0"/>
        <v>3.9215686274509802</v>
      </c>
      <c r="H4" s="59">
        <f t="shared" si="1"/>
        <v>1.3986013986013985</v>
      </c>
      <c r="I4" s="60">
        <f t="shared" si="2"/>
        <v>0.37950664136622392</v>
      </c>
      <c r="K4" t="s">
        <v>72</v>
      </c>
    </row>
    <row r="5" spans="1:16" x14ac:dyDescent="0.25">
      <c r="A5" s="61" t="s">
        <v>51</v>
      </c>
      <c r="B5" s="62">
        <v>4</v>
      </c>
      <c r="C5" s="63" t="s">
        <v>48</v>
      </c>
      <c r="D5" s="63">
        <f>4*2</f>
        <v>8</v>
      </c>
      <c r="E5" s="62">
        <f>D5*4</f>
        <v>32</v>
      </c>
      <c r="F5" s="64">
        <f>D5*16</f>
        <v>128</v>
      </c>
      <c r="G5" s="65">
        <f t="shared" si="0"/>
        <v>15.686274509803921</v>
      </c>
      <c r="H5" s="66">
        <f t="shared" si="1"/>
        <v>22.377622377622377</v>
      </c>
      <c r="I5" s="67">
        <f t="shared" si="2"/>
        <v>24.288425047438331</v>
      </c>
    </row>
    <row r="6" spans="1:16" x14ac:dyDescent="0.25">
      <c r="A6" s="54" t="s">
        <v>52</v>
      </c>
      <c r="B6" s="55">
        <v>2</v>
      </c>
      <c r="C6" s="56" t="s">
        <v>53</v>
      </c>
      <c r="D6" s="56">
        <f>D5</f>
        <v>8</v>
      </c>
      <c r="E6" s="55">
        <f>E5</f>
        <v>32</v>
      </c>
      <c r="F6" s="57">
        <f>F5</f>
        <v>128</v>
      </c>
      <c r="G6" s="58">
        <f t="shared" si="0"/>
        <v>15.686274509803921</v>
      </c>
      <c r="H6" s="59">
        <f t="shared" si="1"/>
        <v>22.377622377622377</v>
      </c>
      <c r="I6" s="60">
        <f t="shared" si="2"/>
        <v>24.288425047438331</v>
      </c>
    </row>
    <row r="7" spans="1:16" x14ac:dyDescent="0.25">
      <c r="A7" s="3" t="s">
        <v>54</v>
      </c>
      <c r="B7" s="4">
        <v>2</v>
      </c>
      <c r="C7" s="30" t="s">
        <v>55</v>
      </c>
      <c r="D7" s="30">
        <f>D5</f>
        <v>8</v>
      </c>
      <c r="E7" s="4">
        <f>E5</f>
        <v>32</v>
      </c>
      <c r="F7" s="27">
        <f>F5</f>
        <v>128</v>
      </c>
      <c r="G7" s="22">
        <f t="shared" si="0"/>
        <v>15.686274509803921</v>
      </c>
      <c r="H7" s="8">
        <f t="shared" si="1"/>
        <v>22.377622377622377</v>
      </c>
      <c r="I7" s="23">
        <f t="shared" si="2"/>
        <v>24.288425047438331</v>
      </c>
    </row>
    <row r="8" spans="1:16" x14ac:dyDescent="0.25">
      <c r="A8" s="5" t="s">
        <v>56</v>
      </c>
      <c r="B8" s="6">
        <v>1</v>
      </c>
      <c r="C8" s="31" t="s">
        <v>32</v>
      </c>
      <c r="D8" s="31">
        <f>D5</f>
        <v>8</v>
      </c>
      <c r="E8" s="6">
        <f>E5</f>
        <v>32</v>
      </c>
      <c r="F8" s="28">
        <f>F5</f>
        <v>128</v>
      </c>
      <c r="G8" s="24">
        <f t="shared" si="0"/>
        <v>15.686274509803921</v>
      </c>
      <c r="H8" s="9">
        <f t="shared" si="1"/>
        <v>22.377622377622377</v>
      </c>
      <c r="I8" s="25">
        <f t="shared" si="2"/>
        <v>24.288425047438331</v>
      </c>
    </row>
    <row r="9" spans="1:16" x14ac:dyDescent="0.25">
      <c r="A9" s="1" t="s">
        <v>57</v>
      </c>
      <c r="B9" s="2">
        <v>1</v>
      </c>
      <c r="C9" s="29" t="s">
        <v>32</v>
      </c>
      <c r="D9" s="29">
        <f>16*2</f>
        <v>32</v>
      </c>
      <c r="E9" s="2">
        <f>D9*4</f>
        <v>128</v>
      </c>
      <c r="F9" s="26">
        <f>E9*4</f>
        <v>512</v>
      </c>
      <c r="G9" s="20">
        <f t="shared" si="0"/>
        <v>62.745098039215684</v>
      </c>
      <c r="H9" s="7">
        <f t="shared" si="1"/>
        <v>89.510489510489506</v>
      </c>
      <c r="I9" s="21">
        <f t="shared" si="2"/>
        <v>97.153700189753323</v>
      </c>
    </row>
    <row r="10" spans="1:16" x14ac:dyDescent="0.25">
      <c r="A10" s="3" t="s">
        <v>58</v>
      </c>
      <c r="B10" s="4">
        <v>1</v>
      </c>
      <c r="C10" s="30" t="s">
        <v>59</v>
      </c>
      <c r="D10" s="30">
        <f t="shared" ref="D10:F11" si="3">D9</f>
        <v>32</v>
      </c>
      <c r="E10" s="4">
        <f t="shared" si="3"/>
        <v>128</v>
      </c>
      <c r="F10" s="27">
        <f t="shared" si="3"/>
        <v>512</v>
      </c>
      <c r="G10" s="22">
        <f t="shared" si="0"/>
        <v>62.745098039215684</v>
      </c>
      <c r="H10" s="8">
        <f t="shared" si="1"/>
        <v>89.510489510489506</v>
      </c>
      <c r="I10" s="23">
        <f t="shared" si="2"/>
        <v>97.153700189753323</v>
      </c>
      <c r="L10" s="17" t="s">
        <v>42</v>
      </c>
      <c r="M10" s="17"/>
      <c r="N10" s="17"/>
      <c r="O10" s="17"/>
      <c r="P10" s="17"/>
    </row>
    <row r="11" spans="1:16" x14ac:dyDescent="0.25">
      <c r="A11" s="3" t="s">
        <v>60</v>
      </c>
      <c r="B11" s="4">
        <v>4</v>
      </c>
      <c r="C11" s="30" t="s">
        <v>61</v>
      </c>
      <c r="D11" s="30">
        <f t="shared" si="3"/>
        <v>32</v>
      </c>
      <c r="E11" s="4">
        <f t="shared" si="3"/>
        <v>128</v>
      </c>
      <c r="F11" s="27">
        <f t="shared" si="3"/>
        <v>512</v>
      </c>
      <c r="G11" s="22">
        <f t="shared" si="0"/>
        <v>62.745098039215684</v>
      </c>
      <c r="H11" s="8">
        <f t="shared" si="1"/>
        <v>89.510489510489506</v>
      </c>
      <c r="I11" s="23">
        <f t="shared" si="2"/>
        <v>97.153700189753323</v>
      </c>
      <c r="L11">
        <v>51</v>
      </c>
    </row>
    <row r="12" spans="1:16" x14ac:dyDescent="0.25">
      <c r="A12" s="3" t="s">
        <v>62</v>
      </c>
      <c r="B12" s="4">
        <v>4</v>
      </c>
      <c r="C12" s="30" t="s">
        <v>63</v>
      </c>
      <c r="D12" s="30">
        <f>D9</f>
        <v>32</v>
      </c>
      <c r="E12" s="4">
        <f>E9</f>
        <v>128</v>
      </c>
      <c r="F12" s="27">
        <f>F9</f>
        <v>512</v>
      </c>
      <c r="G12" s="22">
        <f t="shared" si="0"/>
        <v>62.745098039215684</v>
      </c>
      <c r="H12" s="8">
        <f t="shared" si="1"/>
        <v>89.510489510489506</v>
      </c>
      <c r="I12" s="23">
        <f t="shared" si="2"/>
        <v>97.153700189753323</v>
      </c>
      <c r="L12" s="15" t="s">
        <v>43</v>
      </c>
      <c r="M12" s="15"/>
      <c r="N12" s="15"/>
      <c r="O12" s="15"/>
      <c r="P12" s="15"/>
    </row>
    <row r="13" spans="1:16" x14ac:dyDescent="0.25">
      <c r="A13" s="3" t="s">
        <v>64</v>
      </c>
      <c r="B13" s="4">
        <v>1</v>
      </c>
      <c r="C13" s="30" t="s">
        <v>61</v>
      </c>
      <c r="D13" s="30">
        <f>D9</f>
        <v>32</v>
      </c>
      <c r="E13" s="4">
        <f>E9</f>
        <v>128</v>
      </c>
      <c r="F13" s="27">
        <f>F9</f>
        <v>512</v>
      </c>
      <c r="G13" s="22">
        <f t="shared" si="0"/>
        <v>62.745098039215684</v>
      </c>
      <c r="H13" s="8">
        <f t="shared" si="1"/>
        <v>89.510489510489506</v>
      </c>
      <c r="I13" s="23">
        <f t="shared" si="2"/>
        <v>97.153700189753323</v>
      </c>
      <c r="L13">
        <v>143</v>
      </c>
    </row>
    <row r="14" spans="1:16" x14ac:dyDescent="0.25">
      <c r="A14" s="5" t="s">
        <v>65</v>
      </c>
      <c r="B14" s="6">
        <v>1</v>
      </c>
      <c r="C14" s="31" t="s">
        <v>66</v>
      </c>
      <c r="D14" s="31">
        <f>D9</f>
        <v>32</v>
      </c>
      <c r="E14" s="6">
        <f>E9</f>
        <v>128</v>
      </c>
      <c r="F14" s="28">
        <f>F9</f>
        <v>512</v>
      </c>
      <c r="G14" s="24">
        <f t="shared" si="0"/>
        <v>62.745098039215684</v>
      </c>
      <c r="H14" s="9">
        <f t="shared" si="1"/>
        <v>89.510489510489506</v>
      </c>
      <c r="I14" s="25">
        <f t="shared" si="2"/>
        <v>97.153700189753323</v>
      </c>
      <c r="L14" s="16" t="s">
        <v>15</v>
      </c>
      <c r="M14" s="16"/>
      <c r="N14" s="16"/>
      <c r="O14" s="16"/>
      <c r="P14" s="16"/>
    </row>
    <row r="15" spans="1:16" x14ac:dyDescent="0.25">
      <c r="A15" s="3" t="s">
        <v>67</v>
      </c>
      <c r="B15" s="4">
        <v>1</v>
      </c>
      <c r="C15" s="30" t="s">
        <v>66</v>
      </c>
      <c r="D15" s="30">
        <v>2</v>
      </c>
      <c r="E15" s="4">
        <v>2</v>
      </c>
      <c r="F15" s="27">
        <v>2</v>
      </c>
      <c r="G15" s="22">
        <f t="shared" si="0"/>
        <v>3.9215686274509802</v>
      </c>
      <c r="H15" s="8">
        <f t="shared" si="1"/>
        <v>1.3986013986013985</v>
      </c>
      <c r="I15" s="23">
        <f t="shared" si="2"/>
        <v>0.37950664136622392</v>
      </c>
      <c r="L15">
        <v>527</v>
      </c>
    </row>
    <row r="16" spans="1:16" x14ac:dyDescent="0.25">
      <c r="A16" s="5" t="s">
        <v>68</v>
      </c>
      <c r="B16" s="6">
        <v>1</v>
      </c>
      <c r="C16" s="31" t="s">
        <v>46</v>
      </c>
      <c r="D16" s="31">
        <v>1</v>
      </c>
      <c r="E16" s="6">
        <v>1</v>
      </c>
      <c r="F16" s="28">
        <v>1</v>
      </c>
      <c r="G16" s="24">
        <f t="shared" si="0"/>
        <v>1.9607843137254901</v>
      </c>
      <c r="H16" s="9">
        <f t="shared" si="1"/>
        <v>0.69930069930069927</v>
      </c>
      <c r="I16" s="25">
        <f t="shared" si="2"/>
        <v>0.18975332068311196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Costantino Taranto</dc:creator>
  <cp:lastModifiedBy>Costantino Taranto</cp:lastModifiedBy>
  <dcterms:created xsi:type="dcterms:W3CDTF">2022-04-24T17:18:13Z</dcterms:created>
  <dcterms:modified xsi:type="dcterms:W3CDTF">2022-04-29T12:17:01Z</dcterms:modified>
</cp:coreProperties>
</file>