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E_Block-Diagram\timing-diagram\"/>
    </mc:Choice>
  </mc:AlternateContent>
  <xr:revisionPtr revIDLastSave="0" documentId="13_ncr:1_{23FC1A5C-EB5D-4EF5-97E6-F49F86A1BD5C}" xr6:coauthVersionLast="47" xr6:coauthVersionMax="47" xr10:uidLastSave="{00000000-0000-0000-0000-000000000000}"/>
  <bookViews>
    <workbookView xWindow="-120" yWindow="-120" windowWidth="29040" windowHeight="15720" activeTab="1" xr2:uid="{B0B85157-5F58-4FAA-AB16-990C0694D044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E10" i="3"/>
  <c r="F9" i="3"/>
  <c r="E9" i="3"/>
  <c r="E8" i="3"/>
  <c r="F8" i="3"/>
  <c r="I6" i="3"/>
  <c r="I7" i="3"/>
  <c r="H6" i="3"/>
  <c r="H7" i="3"/>
  <c r="G6" i="3"/>
  <c r="G7" i="3"/>
  <c r="F6" i="3"/>
  <c r="F7" i="3"/>
  <c r="E6" i="3"/>
  <c r="E7" i="3"/>
  <c r="D5" i="3"/>
  <c r="G8" i="3" s="1"/>
  <c r="E6" i="2"/>
  <c r="F6" i="2"/>
  <c r="G6" i="2"/>
  <c r="N15" i="1"/>
  <c r="J3" i="1" s="1"/>
  <c r="K3" i="1" s="1"/>
  <c r="L3" i="1" s="1"/>
  <c r="N13" i="1"/>
  <c r="G13" i="1" s="1"/>
  <c r="H13" i="1" s="1"/>
  <c r="I13" i="1" s="1"/>
  <c r="N11" i="1"/>
  <c r="D3" i="1" s="1"/>
  <c r="E3" i="1" s="1"/>
  <c r="A56" i="1"/>
  <c r="A72" i="1"/>
  <c r="A64" i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5" i="1"/>
  <c r="K15" i="1" s="1"/>
  <c r="L15" i="1" s="1"/>
  <c r="J16" i="1"/>
  <c r="K16" i="1" s="1"/>
  <c r="L16" i="1" s="1"/>
  <c r="J2" i="1"/>
  <c r="K2" i="1" s="1"/>
  <c r="L2" i="1" s="1"/>
  <c r="D2" i="1"/>
  <c r="E2" i="1" s="1"/>
  <c r="D5" i="1"/>
  <c r="D6" i="1"/>
  <c r="D8" i="1"/>
  <c r="E8" i="1" s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E16" i="1" s="1"/>
  <c r="I17" i="3"/>
  <c r="I18" i="3"/>
  <c r="H17" i="3"/>
  <c r="H18" i="3"/>
  <c r="G3" i="3"/>
  <c r="G4" i="3"/>
  <c r="G16" i="3"/>
  <c r="G17" i="3"/>
  <c r="G18" i="3"/>
  <c r="G2" i="3"/>
  <c r="D11" i="3"/>
  <c r="D16" i="3" s="1"/>
  <c r="F4" i="3"/>
  <c r="I4" i="3" s="1"/>
  <c r="E4" i="3"/>
  <c r="H4" i="3" s="1"/>
  <c r="F3" i="3"/>
  <c r="I3" i="3" s="1"/>
  <c r="E3" i="3"/>
  <c r="H3" i="3" s="1"/>
  <c r="F2" i="3"/>
  <c r="I2" i="3" s="1"/>
  <c r="E2" i="3"/>
  <c r="H2" i="3" s="1"/>
  <c r="E3" i="2"/>
  <c r="F3" i="2" s="1"/>
  <c r="E4" i="2"/>
  <c r="F4" i="2" s="1"/>
  <c r="E5" i="2"/>
  <c r="F5" i="2" s="1"/>
  <c r="E7" i="2"/>
  <c r="F7" i="2" s="1"/>
  <c r="E8" i="2"/>
  <c r="F8" i="2" s="1"/>
  <c r="E9" i="2"/>
  <c r="F9" i="2" s="1"/>
  <c r="E2" i="2"/>
  <c r="F2" i="2" s="1"/>
  <c r="G9" i="2"/>
  <c r="G8" i="2"/>
  <c r="G7" i="2"/>
  <c r="G5" i="2"/>
  <c r="G4" i="2"/>
  <c r="G3" i="2"/>
  <c r="G2" i="2"/>
  <c r="G11" i="3" l="1"/>
  <c r="G5" i="3"/>
  <c r="J12" i="1"/>
  <c r="K12" i="1" s="1"/>
  <c r="L12" i="1" s="1"/>
  <c r="J4" i="1"/>
  <c r="K4" i="1" s="1"/>
  <c r="L4" i="1" s="1"/>
  <c r="J14" i="1"/>
  <c r="K14" i="1" s="1"/>
  <c r="L14" i="1" s="1"/>
  <c r="J6" i="1"/>
  <c r="K6" i="1" s="1"/>
  <c r="L6" i="1" s="1"/>
  <c r="J13" i="1"/>
  <c r="K13" i="1" s="1"/>
  <c r="L13" i="1" s="1"/>
  <c r="J5" i="1"/>
  <c r="K5" i="1" s="1"/>
  <c r="L5" i="1" s="1"/>
  <c r="J11" i="1"/>
  <c r="K11" i="1" s="1"/>
  <c r="L11" i="1" s="1"/>
  <c r="G10" i="1"/>
  <c r="H10" i="1" s="1"/>
  <c r="I10" i="1" s="1"/>
  <c r="G8" i="1"/>
  <c r="H8" i="1" s="1"/>
  <c r="I8" i="1" s="1"/>
  <c r="G3" i="1"/>
  <c r="H3" i="1" s="1"/>
  <c r="I3" i="1" s="1"/>
  <c r="G7" i="1"/>
  <c r="H7" i="1" s="1"/>
  <c r="I7" i="1" s="1"/>
  <c r="G2" i="1"/>
  <c r="H2" i="1" s="1"/>
  <c r="I2" i="1" s="1"/>
  <c r="G16" i="1"/>
  <c r="H16" i="1" s="1"/>
  <c r="I16" i="1" s="1"/>
  <c r="G15" i="1"/>
  <c r="H15" i="1" s="1"/>
  <c r="I15" i="1" s="1"/>
  <c r="G9" i="1"/>
  <c r="H9" i="1" s="1"/>
  <c r="I9" i="1" s="1"/>
  <c r="G5" i="1"/>
  <c r="H5" i="1" s="1"/>
  <c r="I5" i="1" s="1"/>
  <c r="G14" i="1"/>
  <c r="H14" i="1" s="1"/>
  <c r="I14" i="1" s="1"/>
  <c r="G6" i="1"/>
  <c r="H6" i="1" s="1"/>
  <c r="I6" i="1" s="1"/>
  <c r="G12" i="1"/>
  <c r="H12" i="1" s="1"/>
  <c r="I12" i="1" s="1"/>
  <c r="G4" i="1"/>
  <c r="H4" i="1" s="1"/>
  <c r="I4" i="1" s="1"/>
  <c r="G11" i="1"/>
  <c r="H11" i="1" s="1"/>
  <c r="I11" i="1" s="1"/>
  <c r="D7" i="1"/>
  <c r="E7" i="1" s="1"/>
  <c r="D4" i="1"/>
  <c r="E4" i="1" s="1"/>
  <c r="F4" i="1" s="1"/>
  <c r="F12" i="1"/>
  <c r="F11" i="1"/>
  <c r="F10" i="1"/>
  <c r="F16" i="1"/>
  <c r="E15" i="1"/>
  <c r="F15" i="1" s="1"/>
  <c r="F7" i="1"/>
  <c r="F9" i="1"/>
  <c r="E14" i="1"/>
  <c r="F14" i="1" s="1"/>
  <c r="E6" i="1"/>
  <c r="F6" i="1" s="1"/>
  <c r="F3" i="1"/>
  <c r="F2" i="1"/>
  <c r="F8" i="1"/>
  <c r="E13" i="1"/>
  <c r="F13" i="1" s="1"/>
  <c r="E5" i="1"/>
  <c r="F5" i="1" s="1"/>
  <c r="E11" i="3"/>
  <c r="D12" i="3"/>
  <c r="D14" i="3"/>
  <c r="G14" i="3" s="1"/>
  <c r="G9" i="3"/>
  <c r="D15" i="3"/>
  <c r="G15" i="3" s="1"/>
  <c r="E5" i="3"/>
  <c r="H5" i="3" s="1"/>
  <c r="G10" i="3"/>
  <c r="F5" i="3"/>
  <c r="I5" i="3" s="1"/>
  <c r="E16" i="3" l="1"/>
  <c r="H16" i="3" s="1"/>
  <c r="H11" i="3"/>
  <c r="D13" i="3"/>
  <c r="G13" i="3" s="1"/>
  <c r="G12" i="3"/>
  <c r="F11" i="3"/>
  <c r="E12" i="3"/>
  <c r="E15" i="3"/>
  <c r="H15" i="3" s="1"/>
  <c r="E14" i="3"/>
  <c r="H14" i="3" s="1"/>
  <c r="I9" i="3"/>
  <c r="I10" i="3"/>
  <c r="I8" i="3"/>
  <c r="H8" i="3"/>
  <c r="H10" i="3"/>
  <c r="H9" i="3"/>
  <c r="F12" i="3" l="1"/>
  <c r="I11" i="3"/>
  <c r="E13" i="3"/>
  <c r="H13" i="3" s="1"/>
  <c r="H12" i="3"/>
  <c r="F14" i="3"/>
  <c r="I14" i="3" s="1"/>
  <c r="F15" i="3"/>
  <c r="I15" i="3" s="1"/>
  <c r="F16" i="3"/>
  <c r="I16" i="3" s="1"/>
  <c r="F13" i="3" l="1"/>
  <c r="I13" i="3" s="1"/>
  <c r="I12" i="3"/>
</calcChain>
</file>

<file path=xl/sharedStrings.xml><?xml version="1.0" encoding="utf-8"?>
<sst xmlns="http://schemas.openxmlformats.org/spreadsheetml/2006/main" count="115" uniqueCount="77">
  <si>
    <t>w</t>
  </si>
  <si>
    <t>h</t>
  </si>
  <si>
    <t>fr</t>
  </si>
  <si>
    <t>F req (MHz)</t>
  </si>
  <si>
    <t>F req 1* (MHz)</t>
  </si>
  <si>
    <t>F req 2* (MHz)</t>
  </si>
  <si>
    <t>1*</t>
  </si>
  <si>
    <t>Considering that the ME process is just the 53% of the computational complexity</t>
  </si>
  <si>
    <t>2*</t>
  </si>
  <si>
    <t>Percentage of the total comp. Complexity</t>
  </si>
  <si>
    <t>Percentage of the ME complexity</t>
  </si>
  <si>
    <t>%</t>
  </si>
  <si>
    <t>Considering also that the Affine ME process is just the 17% of the ME complexity</t>
  </si>
  <si>
    <t>CLK Cycles Required to perform a construction</t>
  </si>
  <si>
    <t>Component</t>
  </si>
  <si>
    <t>CLK Cycles to perform the ME on a 64x64 unit</t>
  </si>
  <si>
    <t>Esempio 16x16</t>
  </si>
  <si>
    <t>Latenza pre-memoria</t>
  </si>
  <si>
    <t>elaborazione dati (1 blocco 16x16)</t>
  </si>
  <si>
    <t>cicli persi a causa del costruttore</t>
  </si>
  <si>
    <t>Latenza post-memoria (scelta del best candidate)</t>
  </si>
  <si>
    <t>Esempio 64x64</t>
  </si>
  <si>
    <t>elaborazione dati (16 blocchi 16x16)</t>
  </si>
  <si>
    <t>blocchi persi a causa del costruttore</t>
  </si>
  <si>
    <t>Activity in CLK cycles</t>
  </si>
  <si>
    <t>Units</t>
  </si>
  <si>
    <t>Register_in</t>
  </si>
  <si>
    <t>Parallelism</t>
  </si>
  <si>
    <t>11 to 27 b</t>
  </si>
  <si>
    <t>2 b</t>
  </si>
  <si>
    <t>12 b</t>
  </si>
  <si>
    <t>28 b</t>
  </si>
  <si>
    <t>Unsigned Comparator</t>
  </si>
  <si>
    <t>Unsigned Adder</t>
  </si>
  <si>
    <t xml:space="preserve">Signed Adder </t>
  </si>
  <si>
    <t>27 b</t>
  </si>
  <si>
    <t>Signed Multiplier</t>
  </si>
  <si>
    <t>15 b</t>
  </si>
  <si>
    <t>Esempio 32x32</t>
  </si>
  <si>
    <t>elaborazione dati (4 blocchi 16x16)</t>
  </si>
  <si>
    <t>CLK Cycles to perform the ME on a 16x16 unit</t>
  </si>
  <si>
    <t>CLK Cycles to perform the ME on a 32x32 unit</t>
  </si>
  <si>
    <t>Usage Percentage</t>
  </si>
  <si>
    <t>RF_in</t>
  </si>
  <si>
    <t>66 b</t>
  </si>
  <si>
    <t>Signed Subtractor (SUB1)</t>
  </si>
  <si>
    <t>11 b</t>
  </si>
  <si>
    <t>Activity in CLK cy</t>
  </si>
  <si>
    <t>Signed Multiplier (MULT1)</t>
  </si>
  <si>
    <t>RS4 &amp; Round</t>
  </si>
  <si>
    <t>19 b</t>
  </si>
  <si>
    <t>Signed Adder for x (ADD1_x)</t>
  </si>
  <si>
    <t>Signed Adder for y (ADD1_y)</t>
  </si>
  <si>
    <t>Memory</t>
  </si>
  <si>
    <t>38b(in) 64b(out)</t>
  </si>
  <si>
    <t>Subtractor (Pel_Sub)</t>
  </si>
  <si>
    <t>8 b</t>
  </si>
  <si>
    <t>Absolute Value Operator (ABS)</t>
  </si>
  <si>
    <t>9 b</t>
  </si>
  <si>
    <t>4-Input Adder (Perl_add)</t>
  </si>
  <si>
    <t>Unsigned Adder (CurSAD_ADD)</t>
  </si>
  <si>
    <t>18 b</t>
  </si>
  <si>
    <t>Unsigned Comparator (Comp)</t>
  </si>
  <si>
    <t>Reg_out</t>
  </si>
  <si>
    <t>Usage Percentage (16x16)</t>
  </si>
  <si>
    <t>Usage Percentage (32x32)</t>
  </si>
  <si>
    <t>Usage Percentage (64x64)</t>
  </si>
  <si>
    <t>Right Shifter</t>
  </si>
  <si>
    <t>Left Shifter</t>
  </si>
  <si>
    <t>6 b</t>
  </si>
  <si>
    <t>Signed Adder for MULT1</t>
  </si>
  <si>
    <t>Right shifter</t>
  </si>
  <si>
    <t>26 b</t>
  </si>
  <si>
    <t>14 b</t>
  </si>
  <si>
    <t>Signed Adder</t>
  </si>
  <si>
    <t>Right Shifter*</t>
  </si>
  <si>
    <t>*Il Right shifter è inteso come un unico componente composto da due shift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</si>
</sst>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6" xfId="0" applyFill="1" applyBorder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2" fillId="3" borderId="0" xfId="0" applyFont="1" applyFill="1"/>
    <xf numFmtId="2" fontId="0" fillId="0" borderId="2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6" xfId="0" applyFill="1" applyBorder="1"/>
    <xf numFmtId="0" fontId="2" fillId="3" borderId="6" xfId="0" applyFont="1" applyFill="1" applyBorder="1"/>
    <xf numFmtId="0" fontId="0" fillId="7" borderId="6" xfId="0" applyFill="1" applyBorder="1"/>
    <xf numFmtId="0" fontId="0" fillId="6" borderId="6" xfId="0" applyFill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8" borderId="1" xfId="0" applyNumberFormat="1" applyFill="1" applyBorder="1"/>
    <xf numFmtId="2" fontId="0" fillId="8" borderId="3" xfId="0" applyNumberFormat="1" applyFill="1" applyBorder="1"/>
    <xf numFmtId="2" fontId="0" fillId="8" borderId="4" xfId="0" applyNumberFormat="1" applyFill="1" applyBorder="1"/>
    <xf numFmtId="0" fontId="0" fillId="4" borderId="0" xfId="0" applyFill="1"/>
    <xf numFmtId="2" fontId="0" fillId="9" borderId="1" xfId="0" applyNumberFormat="1" applyFill="1" applyBorder="1"/>
    <xf numFmtId="2" fontId="0" fillId="9" borderId="3" xfId="0" applyNumberFormat="1" applyFill="1" applyBorder="1"/>
    <xf numFmtId="2" fontId="0" fillId="9" borderId="4" xfId="0" applyNumberFormat="1" applyFill="1" applyBorder="1"/>
    <xf numFmtId="2" fontId="0" fillId="10" borderId="6" xfId="0" applyNumberFormat="1" applyFill="1" applyBorder="1"/>
    <xf numFmtId="2" fontId="0" fillId="10" borderId="7" xfId="0" applyNumberFormat="1" applyFill="1" applyBorder="1"/>
    <xf numFmtId="2" fontId="0" fillId="10" borderId="8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11" borderId="3" xfId="0" applyFill="1" applyBorder="1"/>
    <xf numFmtId="0" fontId="0" fillId="11" borderId="0" xfId="0" applyFill="1" applyBorder="1"/>
    <xf numFmtId="0" fontId="0" fillId="11" borderId="13" xfId="0" applyFill="1" applyBorder="1"/>
    <xf numFmtId="0" fontId="0" fillId="11" borderId="7" xfId="0" applyFill="1" applyBorder="1"/>
    <xf numFmtId="2" fontId="0" fillId="11" borderId="0" xfId="0" applyNumberFormat="1" applyFill="1" applyBorder="1"/>
    <xf numFmtId="2" fontId="0" fillId="11" borderId="7" xfId="0" applyNumberFormat="1" applyFill="1" applyBorder="1"/>
    <xf numFmtId="2" fontId="0" fillId="11" borderId="13" xfId="0" applyNumberForma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12" xfId="0" applyFill="1" applyBorder="1"/>
    <xf numFmtId="0" fontId="0" fillId="11" borderId="6" xfId="0" applyFill="1" applyBorder="1"/>
    <xf numFmtId="2" fontId="0" fillId="11" borderId="2" xfId="0" applyNumberFormat="1" applyFill="1" applyBorder="1"/>
    <xf numFmtId="2" fontId="0" fillId="11" borderId="6" xfId="0" applyNumberFormat="1" applyFill="1" applyBorder="1"/>
    <xf numFmtId="2" fontId="0" fillId="11" borderId="12" xfId="0" applyNumberFormat="1" applyFill="1" applyBorder="1"/>
    <xf numFmtId="0" fontId="0" fillId="0" borderId="3" xfId="0" applyFill="1" applyBorder="1"/>
    <xf numFmtId="0" fontId="0" fillId="0" borderId="13" xfId="0" applyFill="1" applyBorder="1"/>
    <xf numFmtId="0" fontId="0" fillId="0" borderId="7" xfId="0" applyFill="1" applyBorder="1"/>
    <xf numFmtId="2" fontId="0" fillId="0" borderId="7" xfId="0" applyNumberFormat="1" applyFill="1" applyBorder="1"/>
    <xf numFmtId="2" fontId="0" fillId="0" borderId="13" xfId="0" applyNumberFormat="1" applyFill="1" applyBorder="1"/>
    <xf numFmtId="0" fontId="0" fillId="0" borderId="0" xfId="0" applyFill="1"/>
    <xf numFmtId="2" fontId="0" fillId="11" borderId="7" xfId="1" applyNumberFormat="1" applyFont="1" applyFill="1" applyBorder="1"/>
    <xf numFmtId="2" fontId="0" fillId="11" borderId="6" xfId="1" applyNumberFormat="1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2D36-072C-4FA3-BFF3-6C9E50610318}">
  <dimension ref="A1:R72"/>
  <sheetViews>
    <sheetView zoomScale="115" zoomScaleNormal="115" workbookViewId="0">
      <selection activeCell="E28" sqref="E28"/>
    </sheetView>
  </sheetViews>
  <sheetFormatPr defaultRowHeight="15" x14ac:dyDescent="0.25"/>
  <cols>
    <col min="4" max="4" width="12.42578125" customWidth="1"/>
    <col min="5" max="5" width="14.28515625" customWidth="1"/>
    <col min="6" max="6" width="14.85546875" customWidth="1"/>
    <col min="7" max="7" width="13.5703125" customWidth="1"/>
    <col min="8" max="9" width="14" customWidth="1"/>
    <col min="10" max="10" width="12.5703125" customWidth="1"/>
    <col min="11" max="11" width="14.140625" customWidth="1"/>
    <col min="12" max="12" width="13.85546875" customWidth="1"/>
    <col min="13" max="13" width="12.5703125" customWidth="1"/>
  </cols>
  <sheetData>
    <row r="1" spans="1:18" x14ac:dyDescent="0.25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37" t="s">
        <v>3</v>
      </c>
      <c r="H1" s="37" t="s">
        <v>4</v>
      </c>
      <c r="I1" s="37" t="s">
        <v>5</v>
      </c>
      <c r="J1" s="38" t="s">
        <v>3</v>
      </c>
      <c r="K1" s="38" t="s">
        <v>4</v>
      </c>
      <c r="L1" s="38" t="s">
        <v>5</v>
      </c>
      <c r="M1" s="51"/>
    </row>
    <row r="2" spans="1:18" x14ac:dyDescent="0.25">
      <c r="A2" s="1">
        <v>2560</v>
      </c>
      <c r="B2" s="2">
        <v>1600</v>
      </c>
      <c r="C2" s="2">
        <v>30</v>
      </c>
      <c r="D2" s="7">
        <f t="shared" ref="D2:D16" si="0">(((A2*B2)/256)*$N$11*C2)/(10^6)</f>
        <v>30.24</v>
      </c>
      <c r="E2" s="20">
        <f>D2*(100/$N$6)</f>
        <v>57.056603773584904</v>
      </c>
      <c r="F2" s="41">
        <f t="shared" ref="F2:F16" si="1">E2*(100/$N$8)</f>
        <v>335.62708102108769</v>
      </c>
      <c r="G2" s="7">
        <f t="shared" ref="G2:G16" si="2">(((A2*B2)/1024)*$N$13*C2)/(10^6)</f>
        <v>18</v>
      </c>
      <c r="H2" s="7">
        <f>G2*(100/$N$6)</f>
        <v>33.962264150943398</v>
      </c>
      <c r="I2" s="45">
        <f t="shared" ref="I2:I16" si="3">H2*(100/$N$8)</f>
        <v>199.77802441731413</v>
      </c>
      <c r="J2" s="7">
        <f t="shared" ref="J2:J16" si="4">(((A2*B2)/4096)*$N$15*C2)/(10^6)</f>
        <v>16.02</v>
      </c>
      <c r="K2" s="7">
        <f>J2*(100/$N$6)</f>
        <v>30.226415094339622</v>
      </c>
      <c r="L2" s="48">
        <f t="shared" ref="L2:L16" si="5">K2*(100/$N$8)</f>
        <v>177.80244173140954</v>
      </c>
      <c r="M2" s="52"/>
    </row>
    <row r="3" spans="1:18" x14ac:dyDescent="0.25">
      <c r="A3" s="3">
        <v>1920</v>
      </c>
      <c r="B3" s="4">
        <v>1080</v>
      </c>
      <c r="C3" s="4">
        <v>60</v>
      </c>
      <c r="D3" s="8">
        <f t="shared" si="0"/>
        <v>30.617999999999999</v>
      </c>
      <c r="E3" s="22">
        <f t="shared" ref="E3:E16" si="6">D3*(100/$N$6)</f>
        <v>57.769811320754712</v>
      </c>
      <c r="F3" s="42">
        <f t="shared" si="1"/>
        <v>339.82241953385125</v>
      </c>
      <c r="G3" s="8">
        <f t="shared" si="2"/>
        <v>18.225000000000001</v>
      </c>
      <c r="H3" s="8">
        <f t="shared" ref="H3:H16" si="7">G3*(100/$N$6)</f>
        <v>34.386792452830193</v>
      </c>
      <c r="I3" s="46">
        <f t="shared" si="3"/>
        <v>202.27524972253056</v>
      </c>
      <c r="J3" s="8">
        <f t="shared" si="4"/>
        <v>16.22025</v>
      </c>
      <c r="K3" s="8">
        <f t="shared" ref="K3:K16" si="8">J3*(100/$N$6)</f>
        <v>30.604245283018869</v>
      </c>
      <c r="L3" s="49">
        <f t="shared" si="5"/>
        <v>180.0249722530522</v>
      </c>
      <c r="M3" s="52"/>
    </row>
    <row r="4" spans="1:18" x14ac:dyDescent="0.25">
      <c r="A4" s="3">
        <v>1920</v>
      </c>
      <c r="B4" s="4">
        <v>1080</v>
      </c>
      <c r="C4" s="4">
        <v>50</v>
      </c>
      <c r="D4" s="8">
        <f t="shared" si="0"/>
        <v>25.515000000000001</v>
      </c>
      <c r="E4" s="22">
        <f t="shared" si="6"/>
        <v>48.141509433962263</v>
      </c>
      <c r="F4" s="42">
        <f t="shared" si="1"/>
        <v>283.18534961154273</v>
      </c>
      <c r="G4" s="8">
        <f t="shared" si="2"/>
        <v>15.1875</v>
      </c>
      <c r="H4" s="8">
        <f t="shared" si="7"/>
        <v>28.65566037735849</v>
      </c>
      <c r="I4" s="46">
        <f t="shared" si="3"/>
        <v>168.56270810210879</v>
      </c>
      <c r="J4" s="8">
        <f t="shared" si="4"/>
        <v>13.516875000000001</v>
      </c>
      <c r="K4" s="8">
        <f t="shared" si="8"/>
        <v>25.503537735849058</v>
      </c>
      <c r="L4" s="49">
        <f t="shared" si="5"/>
        <v>150.02081021087682</v>
      </c>
      <c r="M4" s="52"/>
    </row>
    <row r="5" spans="1:18" x14ac:dyDescent="0.25">
      <c r="A5" s="3">
        <v>1920</v>
      </c>
      <c r="B5" s="4">
        <v>1080</v>
      </c>
      <c r="C5" s="4">
        <v>30</v>
      </c>
      <c r="D5" s="8">
        <f t="shared" si="0"/>
        <v>15.308999999999999</v>
      </c>
      <c r="E5" s="22">
        <f t="shared" si="6"/>
        <v>28.884905660377356</v>
      </c>
      <c r="F5" s="42">
        <f t="shared" si="1"/>
        <v>169.91120976692562</v>
      </c>
      <c r="G5" s="8">
        <f t="shared" si="2"/>
        <v>9.1125000000000007</v>
      </c>
      <c r="H5" s="8">
        <f t="shared" si="7"/>
        <v>17.193396226415096</v>
      </c>
      <c r="I5" s="46">
        <f t="shared" si="3"/>
        <v>101.13762486126528</v>
      </c>
      <c r="J5" s="8">
        <f t="shared" si="4"/>
        <v>8.110125</v>
      </c>
      <c r="K5" s="8">
        <f t="shared" si="8"/>
        <v>15.302122641509435</v>
      </c>
      <c r="L5" s="49">
        <f t="shared" si="5"/>
        <v>90.012486126526099</v>
      </c>
      <c r="M5" s="52"/>
      <c r="N5" t="s">
        <v>9</v>
      </c>
    </row>
    <row r="6" spans="1:18" x14ac:dyDescent="0.25">
      <c r="A6" s="3">
        <v>1920</v>
      </c>
      <c r="B6" s="4">
        <v>1080</v>
      </c>
      <c r="C6" s="4">
        <v>24</v>
      </c>
      <c r="D6" s="8">
        <f t="shared" si="0"/>
        <v>12.247199999999999</v>
      </c>
      <c r="E6" s="22">
        <f t="shared" si="6"/>
        <v>23.107924528301886</v>
      </c>
      <c r="F6" s="42">
        <f t="shared" si="1"/>
        <v>135.92896781354051</v>
      </c>
      <c r="G6" s="8">
        <f t="shared" si="2"/>
        <v>7.29</v>
      </c>
      <c r="H6" s="8">
        <f t="shared" si="7"/>
        <v>13.754716981132075</v>
      </c>
      <c r="I6" s="46">
        <f t="shared" si="3"/>
        <v>80.910099889012216</v>
      </c>
      <c r="J6" s="8">
        <f t="shared" si="4"/>
        <v>6.4881000000000002</v>
      </c>
      <c r="K6" s="8">
        <f t="shared" si="8"/>
        <v>12.241698113207548</v>
      </c>
      <c r="L6" s="49">
        <f t="shared" si="5"/>
        <v>72.009988901220879</v>
      </c>
      <c r="M6" s="52"/>
      <c r="N6">
        <v>53</v>
      </c>
      <c r="O6" t="s">
        <v>11</v>
      </c>
    </row>
    <row r="7" spans="1:18" x14ac:dyDescent="0.25">
      <c r="A7" s="3">
        <v>1280</v>
      </c>
      <c r="B7" s="4">
        <v>720</v>
      </c>
      <c r="C7" s="4">
        <v>60</v>
      </c>
      <c r="D7" s="8">
        <f t="shared" si="0"/>
        <v>13.608000000000001</v>
      </c>
      <c r="E7" s="22">
        <f t="shared" si="6"/>
        <v>25.67547169811321</v>
      </c>
      <c r="F7" s="42">
        <f t="shared" si="1"/>
        <v>151.03218645948948</v>
      </c>
      <c r="G7" s="8">
        <f t="shared" si="2"/>
        <v>8.1</v>
      </c>
      <c r="H7" s="8">
        <f t="shared" si="7"/>
        <v>15.283018867924527</v>
      </c>
      <c r="I7" s="46">
        <f t="shared" si="3"/>
        <v>89.900110987791336</v>
      </c>
      <c r="J7" s="8">
        <f t="shared" si="4"/>
        <v>7.2089999999999996</v>
      </c>
      <c r="K7" s="8">
        <f t="shared" si="8"/>
        <v>13.601886792452829</v>
      </c>
      <c r="L7" s="49">
        <f t="shared" si="5"/>
        <v>80.011098779134301</v>
      </c>
      <c r="M7" s="52"/>
      <c r="N7" t="s">
        <v>10</v>
      </c>
    </row>
    <row r="8" spans="1:18" x14ac:dyDescent="0.25">
      <c r="A8" s="3">
        <v>1280</v>
      </c>
      <c r="B8" s="4">
        <v>720</v>
      </c>
      <c r="C8" s="4">
        <v>30</v>
      </c>
      <c r="D8" s="8">
        <f t="shared" si="0"/>
        <v>6.8040000000000003</v>
      </c>
      <c r="E8" s="22">
        <f t="shared" si="6"/>
        <v>12.837735849056605</v>
      </c>
      <c r="F8" s="42">
        <f t="shared" si="1"/>
        <v>75.51609322974474</v>
      </c>
      <c r="G8" s="8">
        <f t="shared" si="2"/>
        <v>4.05</v>
      </c>
      <c r="H8" s="8">
        <f t="shared" si="7"/>
        <v>7.6415094339622636</v>
      </c>
      <c r="I8" s="46">
        <f t="shared" si="3"/>
        <v>44.950055493895668</v>
      </c>
      <c r="J8" s="8">
        <f t="shared" si="4"/>
        <v>3.6044999999999998</v>
      </c>
      <c r="K8" s="8">
        <f t="shared" si="8"/>
        <v>6.8009433962264145</v>
      </c>
      <c r="L8" s="49">
        <f t="shared" si="5"/>
        <v>40.00554938956715</v>
      </c>
      <c r="M8" s="52"/>
      <c r="N8">
        <v>17</v>
      </c>
      <c r="O8" t="s">
        <v>11</v>
      </c>
    </row>
    <row r="9" spans="1:18" x14ac:dyDescent="0.25">
      <c r="A9" s="3">
        <v>1280</v>
      </c>
      <c r="B9" s="4">
        <v>720</v>
      </c>
      <c r="C9" s="4">
        <v>20</v>
      </c>
      <c r="D9" s="8">
        <f t="shared" si="0"/>
        <v>4.5359999999999996</v>
      </c>
      <c r="E9" s="22">
        <f t="shared" si="6"/>
        <v>8.5584905660377348</v>
      </c>
      <c r="F9" s="42">
        <f t="shared" si="1"/>
        <v>50.344062153163151</v>
      </c>
      <c r="G9" s="8">
        <f t="shared" si="2"/>
        <v>2.7</v>
      </c>
      <c r="H9" s="8">
        <f t="shared" si="7"/>
        <v>5.0943396226415096</v>
      </c>
      <c r="I9" s="46">
        <f t="shared" si="3"/>
        <v>29.966703662597119</v>
      </c>
      <c r="J9" s="8">
        <f t="shared" si="4"/>
        <v>2.403</v>
      </c>
      <c r="K9" s="8">
        <f t="shared" si="8"/>
        <v>4.5339622641509436</v>
      </c>
      <c r="L9" s="49">
        <f t="shared" si="5"/>
        <v>26.670366259711436</v>
      </c>
      <c r="M9" s="52"/>
    </row>
    <row r="10" spans="1:18" x14ac:dyDescent="0.25">
      <c r="A10" s="3">
        <v>1024</v>
      </c>
      <c r="B10" s="4">
        <v>768</v>
      </c>
      <c r="C10" s="4">
        <v>30</v>
      </c>
      <c r="D10" s="8">
        <f t="shared" si="0"/>
        <v>5.8060799999999997</v>
      </c>
      <c r="E10" s="22">
        <f t="shared" si="6"/>
        <v>10.954867924528301</v>
      </c>
      <c r="F10" s="42">
        <f t="shared" si="1"/>
        <v>64.440399556048831</v>
      </c>
      <c r="G10" s="8">
        <f t="shared" si="2"/>
        <v>3.456</v>
      </c>
      <c r="H10" s="8">
        <f t="shared" si="7"/>
        <v>6.5207547169811324</v>
      </c>
      <c r="I10" s="46">
        <f t="shared" si="3"/>
        <v>38.357380688124309</v>
      </c>
      <c r="J10" s="8">
        <f t="shared" si="4"/>
        <v>3.0758399999999999</v>
      </c>
      <c r="K10" s="8">
        <f t="shared" si="8"/>
        <v>5.8034716981132073</v>
      </c>
      <c r="L10" s="49">
        <f t="shared" si="5"/>
        <v>34.138068812430632</v>
      </c>
      <c r="M10" s="52"/>
      <c r="N10" s="17" t="s">
        <v>40</v>
      </c>
      <c r="O10" s="17"/>
      <c r="P10" s="17"/>
      <c r="Q10" s="17"/>
      <c r="R10" s="17"/>
    </row>
    <row r="11" spans="1:18" x14ac:dyDescent="0.25">
      <c r="A11" s="3">
        <v>832</v>
      </c>
      <c r="B11" s="4">
        <v>480</v>
      </c>
      <c r="C11" s="4">
        <v>60</v>
      </c>
      <c r="D11" s="8">
        <f t="shared" si="0"/>
        <v>5.8967999999999998</v>
      </c>
      <c r="E11" s="22">
        <f t="shared" si="6"/>
        <v>11.126037735849057</v>
      </c>
      <c r="F11" s="42">
        <f t="shared" si="1"/>
        <v>65.447280799112107</v>
      </c>
      <c r="G11" s="8">
        <f t="shared" si="2"/>
        <v>3.51</v>
      </c>
      <c r="H11" s="8">
        <f t="shared" si="7"/>
        <v>6.6226415094339623</v>
      </c>
      <c r="I11" s="46">
        <f t="shared" si="3"/>
        <v>38.956714761376254</v>
      </c>
      <c r="J11" s="8">
        <f t="shared" si="4"/>
        <v>3.1238999999999999</v>
      </c>
      <c r="K11" s="8">
        <f t="shared" si="8"/>
        <v>5.8941509433962267</v>
      </c>
      <c r="L11" s="49">
        <f t="shared" si="5"/>
        <v>34.671476137624865</v>
      </c>
      <c r="M11" s="52"/>
      <c r="N11">
        <f>A56</f>
        <v>63</v>
      </c>
    </row>
    <row r="12" spans="1:18" x14ac:dyDescent="0.25">
      <c r="A12" s="3">
        <v>832</v>
      </c>
      <c r="B12" s="4">
        <v>480</v>
      </c>
      <c r="C12" s="4">
        <v>50</v>
      </c>
      <c r="D12" s="8">
        <f t="shared" si="0"/>
        <v>4.9139999999999997</v>
      </c>
      <c r="E12" s="22">
        <f t="shared" si="6"/>
        <v>9.2716981132075471</v>
      </c>
      <c r="F12" s="42">
        <f t="shared" si="1"/>
        <v>54.539400665926749</v>
      </c>
      <c r="G12" s="8">
        <f t="shared" si="2"/>
        <v>2.9249999999999998</v>
      </c>
      <c r="H12" s="8">
        <f t="shared" si="7"/>
        <v>5.5188679245283012</v>
      </c>
      <c r="I12" s="46">
        <f t="shared" si="3"/>
        <v>32.463928967813537</v>
      </c>
      <c r="J12" s="8">
        <f t="shared" si="4"/>
        <v>2.6032500000000001</v>
      </c>
      <c r="K12" s="8">
        <f t="shared" si="8"/>
        <v>4.9117924528301886</v>
      </c>
      <c r="L12" s="49">
        <f t="shared" si="5"/>
        <v>28.892896781354054</v>
      </c>
      <c r="M12" s="52"/>
      <c r="N12" s="15" t="s">
        <v>41</v>
      </c>
      <c r="O12" s="15"/>
      <c r="P12" s="15"/>
      <c r="Q12" s="15"/>
      <c r="R12" s="15"/>
    </row>
    <row r="13" spans="1:18" x14ac:dyDescent="0.25">
      <c r="A13" s="3">
        <v>832</v>
      </c>
      <c r="B13" s="4">
        <v>480</v>
      </c>
      <c r="C13" s="4">
        <v>30</v>
      </c>
      <c r="D13" s="8">
        <f t="shared" si="0"/>
        <v>2.9483999999999999</v>
      </c>
      <c r="E13" s="22">
        <f t="shared" si="6"/>
        <v>5.5630188679245283</v>
      </c>
      <c r="F13" s="42">
        <f t="shared" si="1"/>
        <v>32.723640399556054</v>
      </c>
      <c r="G13" s="8">
        <f t="shared" si="2"/>
        <v>1.7549999999999999</v>
      </c>
      <c r="H13" s="8">
        <f t="shared" si="7"/>
        <v>3.3113207547169812</v>
      </c>
      <c r="I13" s="46">
        <f t="shared" si="3"/>
        <v>19.478357380688127</v>
      </c>
      <c r="J13" s="8">
        <f t="shared" si="4"/>
        <v>1.5619499999999999</v>
      </c>
      <c r="K13" s="8">
        <f t="shared" si="8"/>
        <v>2.9470754716981133</v>
      </c>
      <c r="L13" s="49">
        <f t="shared" si="5"/>
        <v>17.335738068812432</v>
      </c>
      <c r="M13" s="52"/>
      <c r="N13">
        <f>A64</f>
        <v>150</v>
      </c>
    </row>
    <row r="14" spans="1:18" x14ac:dyDescent="0.25">
      <c r="A14" s="3">
        <v>416</v>
      </c>
      <c r="B14" s="4">
        <v>240</v>
      </c>
      <c r="C14" s="4">
        <v>60</v>
      </c>
      <c r="D14" s="8">
        <f t="shared" si="0"/>
        <v>1.4742</v>
      </c>
      <c r="E14" s="22">
        <f t="shared" si="6"/>
        <v>2.7815094339622641</v>
      </c>
      <c r="F14" s="42">
        <f t="shared" si="1"/>
        <v>16.361820199778027</v>
      </c>
      <c r="G14" s="8">
        <f t="shared" si="2"/>
        <v>0.87749999999999995</v>
      </c>
      <c r="H14" s="8">
        <f t="shared" si="7"/>
        <v>1.6556603773584906</v>
      </c>
      <c r="I14" s="46">
        <f t="shared" si="3"/>
        <v>9.7391786903440636</v>
      </c>
      <c r="J14" s="8">
        <f t="shared" si="4"/>
        <v>0.78097499999999997</v>
      </c>
      <c r="K14" s="8">
        <f t="shared" si="8"/>
        <v>1.4735377358490567</v>
      </c>
      <c r="L14" s="49">
        <f t="shared" si="5"/>
        <v>8.6678690344062161</v>
      </c>
      <c r="M14" s="52"/>
      <c r="N14" s="16" t="s">
        <v>15</v>
      </c>
      <c r="O14" s="16"/>
      <c r="P14" s="16"/>
      <c r="Q14" s="16"/>
      <c r="R14" s="16"/>
    </row>
    <row r="15" spans="1:18" x14ac:dyDescent="0.25">
      <c r="A15" s="3">
        <v>416</v>
      </c>
      <c r="B15" s="4">
        <v>240</v>
      </c>
      <c r="C15" s="4">
        <v>50</v>
      </c>
      <c r="D15" s="8">
        <f t="shared" si="0"/>
        <v>1.2284999999999999</v>
      </c>
      <c r="E15" s="22">
        <f t="shared" si="6"/>
        <v>2.3179245283018868</v>
      </c>
      <c r="F15" s="42">
        <f t="shared" si="1"/>
        <v>13.634850166481687</v>
      </c>
      <c r="G15" s="8">
        <f t="shared" si="2"/>
        <v>0.73124999999999996</v>
      </c>
      <c r="H15" s="8">
        <f t="shared" si="7"/>
        <v>1.3797169811320753</v>
      </c>
      <c r="I15" s="46">
        <f t="shared" si="3"/>
        <v>8.1159822419533842</v>
      </c>
      <c r="J15" s="8">
        <f t="shared" si="4"/>
        <v>0.65081250000000002</v>
      </c>
      <c r="K15" s="8">
        <f t="shared" si="8"/>
        <v>1.2279481132075472</v>
      </c>
      <c r="L15" s="49">
        <f t="shared" si="5"/>
        <v>7.2232241953385135</v>
      </c>
      <c r="M15" s="52"/>
      <c r="N15">
        <f>A72</f>
        <v>534</v>
      </c>
    </row>
    <row r="16" spans="1:18" x14ac:dyDescent="0.25">
      <c r="A16" s="5">
        <v>416</v>
      </c>
      <c r="B16" s="6">
        <v>240</v>
      </c>
      <c r="C16" s="6">
        <v>30</v>
      </c>
      <c r="D16" s="9">
        <f t="shared" si="0"/>
        <v>0.73709999999999998</v>
      </c>
      <c r="E16" s="24">
        <f t="shared" si="6"/>
        <v>1.3907547169811321</v>
      </c>
      <c r="F16" s="43">
        <f t="shared" si="1"/>
        <v>8.1809100998890134</v>
      </c>
      <c r="G16" s="9">
        <f t="shared" si="2"/>
        <v>0.43874999999999997</v>
      </c>
      <c r="H16" s="9">
        <f t="shared" si="7"/>
        <v>0.82783018867924529</v>
      </c>
      <c r="I16" s="47">
        <f t="shared" si="3"/>
        <v>4.8695893451720318</v>
      </c>
      <c r="J16" s="9">
        <f t="shared" si="4"/>
        <v>0.39048749999999999</v>
      </c>
      <c r="K16" s="9">
        <f t="shared" si="8"/>
        <v>0.73676886792452834</v>
      </c>
      <c r="L16" s="50">
        <f t="shared" si="5"/>
        <v>4.3339345172031081</v>
      </c>
      <c r="M16" s="52"/>
    </row>
    <row r="19" spans="1:2" x14ac:dyDescent="0.25">
      <c r="A19" s="44" t="s">
        <v>6</v>
      </c>
      <c r="B19" t="s">
        <v>7</v>
      </c>
    </row>
    <row r="20" spans="1:2" x14ac:dyDescent="0.25">
      <c r="A20" s="44" t="s">
        <v>8</v>
      </c>
      <c r="B20" t="s">
        <v>12</v>
      </c>
    </row>
    <row r="50" spans="1:2" x14ac:dyDescent="0.25">
      <c r="A50" t="s">
        <v>16</v>
      </c>
    </row>
    <row r="51" spans="1:2" x14ac:dyDescent="0.25">
      <c r="A51">
        <v>15</v>
      </c>
      <c r="B51" t="s">
        <v>17</v>
      </c>
    </row>
    <row r="52" spans="1:2" x14ac:dyDescent="0.25">
      <c r="A52">
        <v>16</v>
      </c>
      <c r="B52" t="s">
        <v>18</v>
      </c>
    </row>
    <row r="53" spans="1:2" x14ac:dyDescent="0.25">
      <c r="A53">
        <v>9</v>
      </c>
      <c r="B53" t="s">
        <v>19</v>
      </c>
    </row>
    <row r="54" spans="1:2" x14ac:dyDescent="0.25">
      <c r="A54">
        <v>16</v>
      </c>
      <c r="B54" t="s">
        <v>18</v>
      </c>
    </row>
    <row r="55" spans="1:2" x14ac:dyDescent="0.25">
      <c r="A55">
        <v>7</v>
      </c>
      <c r="B55" t="s">
        <v>20</v>
      </c>
    </row>
    <row r="56" spans="1:2" x14ac:dyDescent="0.25">
      <c r="A56">
        <f>SUM(A51:A55)</f>
        <v>63</v>
      </c>
    </row>
    <row r="58" spans="1:2" x14ac:dyDescent="0.25">
      <c r="A58" t="s">
        <v>38</v>
      </c>
    </row>
    <row r="59" spans="1:2" x14ac:dyDescent="0.25">
      <c r="A59">
        <v>15</v>
      </c>
      <c r="B59" t="s">
        <v>17</v>
      </c>
    </row>
    <row r="60" spans="1:2" x14ac:dyDescent="0.25">
      <c r="A60">
        <v>64</v>
      </c>
      <c r="B60" t="s">
        <v>39</v>
      </c>
    </row>
    <row r="61" spans="1:2" x14ac:dyDescent="0.25">
      <c r="A61">
        <v>0</v>
      </c>
      <c r="B61" t="s">
        <v>23</v>
      </c>
    </row>
    <row r="62" spans="1:2" x14ac:dyDescent="0.25">
      <c r="A62">
        <v>64</v>
      </c>
      <c r="B62" t="s">
        <v>18</v>
      </c>
    </row>
    <row r="63" spans="1:2" x14ac:dyDescent="0.25">
      <c r="A63">
        <v>7</v>
      </c>
      <c r="B63" t="s">
        <v>20</v>
      </c>
    </row>
    <row r="64" spans="1:2" x14ac:dyDescent="0.25">
      <c r="A64">
        <f>SUM(A59:A63)</f>
        <v>150</v>
      </c>
    </row>
    <row r="66" spans="1:2" x14ac:dyDescent="0.25">
      <c r="A66" t="s">
        <v>21</v>
      </c>
    </row>
    <row r="67" spans="1:2" x14ac:dyDescent="0.25">
      <c r="A67">
        <v>15</v>
      </c>
      <c r="B67" t="s">
        <v>17</v>
      </c>
    </row>
    <row r="68" spans="1:2" x14ac:dyDescent="0.25">
      <c r="A68">
        <v>256</v>
      </c>
      <c r="B68" t="s">
        <v>22</v>
      </c>
    </row>
    <row r="69" spans="1:2" x14ac:dyDescent="0.25">
      <c r="A69">
        <v>0</v>
      </c>
      <c r="B69" t="s">
        <v>23</v>
      </c>
    </row>
    <row r="70" spans="1:2" x14ac:dyDescent="0.25">
      <c r="A70">
        <v>256</v>
      </c>
      <c r="B70" t="s">
        <v>18</v>
      </c>
    </row>
    <row r="71" spans="1:2" x14ac:dyDescent="0.25">
      <c r="A71">
        <v>7</v>
      </c>
      <c r="B71" t="s">
        <v>20</v>
      </c>
    </row>
    <row r="72" spans="1:2" x14ac:dyDescent="0.25">
      <c r="A72">
        <f>SUM(A67:A71)</f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7860-CAD2-47BF-803D-1910712C592E}">
  <dimension ref="A1:N16"/>
  <sheetViews>
    <sheetView tabSelected="1" workbookViewId="0">
      <selection activeCell="E24" sqref="E24"/>
    </sheetView>
  </sheetViews>
  <sheetFormatPr defaultRowHeight="15" x14ac:dyDescent="0.25"/>
  <cols>
    <col min="1" max="1" width="26.28515625" customWidth="1"/>
    <col min="2" max="2" width="10.28515625" customWidth="1"/>
    <col min="3" max="3" width="11.28515625" customWidth="1"/>
    <col min="4" max="4" width="19.140625" customWidth="1"/>
    <col min="5" max="5" width="25.7109375" customWidth="1"/>
    <col min="6" max="6" width="24.28515625" customWidth="1"/>
    <col min="7" max="7" width="24.7109375" customWidth="1"/>
  </cols>
  <sheetData>
    <row r="1" spans="1:14" x14ac:dyDescent="0.25">
      <c r="A1" s="32" t="s">
        <v>14</v>
      </c>
      <c r="B1" s="33" t="s">
        <v>25</v>
      </c>
      <c r="C1" s="34" t="s">
        <v>27</v>
      </c>
      <c r="D1" s="35" t="s">
        <v>24</v>
      </c>
      <c r="E1" s="36" t="s">
        <v>64</v>
      </c>
      <c r="F1" s="37" t="s">
        <v>65</v>
      </c>
      <c r="G1" s="38" t="s">
        <v>66</v>
      </c>
    </row>
    <row r="2" spans="1:14" x14ac:dyDescent="0.25">
      <c r="A2" s="3" t="s">
        <v>26</v>
      </c>
      <c r="B2" s="4">
        <v>1</v>
      </c>
      <c r="C2" s="30" t="s">
        <v>44</v>
      </c>
      <c r="D2" s="27">
        <v>12</v>
      </c>
      <c r="E2" s="8">
        <f>D2/$J$12*100</f>
        <v>19.047619047619047</v>
      </c>
      <c r="F2" s="8">
        <f>E2/$J$14*100</f>
        <v>12.698412698412698</v>
      </c>
      <c r="G2" s="39">
        <f>D2/$J$16*100</f>
        <v>2.2471910112359552</v>
      </c>
    </row>
    <row r="3" spans="1:14" x14ac:dyDescent="0.25">
      <c r="A3" s="3" t="s">
        <v>34</v>
      </c>
      <c r="B3" s="4">
        <v>6</v>
      </c>
      <c r="C3" s="30" t="s">
        <v>28</v>
      </c>
      <c r="D3" s="27">
        <v>12</v>
      </c>
      <c r="E3" s="8">
        <f>D3/$J$12*100</f>
        <v>19.047619047619047</v>
      </c>
      <c r="F3" s="8">
        <f>E3/$J$14*100</f>
        <v>12.698412698412698</v>
      </c>
      <c r="G3" s="8">
        <f>D3/$J$16*100</f>
        <v>2.2471910112359552</v>
      </c>
    </row>
    <row r="4" spans="1:14" x14ac:dyDescent="0.25">
      <c r="A4" s="53" t="s">
        <v>67</v>
      </c>
      <c r="B4" s="54">
        <v>2</v>
      </c>
      <c r="C4" s="55" t="s">
        <v>29</v>
      </c>
      <c r="D4" s="56">
        <v>3</v>
      </c>
      <c r="E4" s="58">
        <f>D4/$J$12*100</f>
        <v>4.7619047619047619</v>
      </c>
      <c r="F4" s="58">
        <f>E4/$J$14*100</f>
        <v>3.1746031746031744</v>
      </c>
      <c r="G4" s="73">
        <f>D4/$J$16*100</f>
        <v>0.5617977528089888</v>
      </c>
    </row>
    <row r="5" spans="1:14" x14ac:dyDescent="0.25">
      <c r="A5" s="60" t="s">
        <v>67</v>
      </c>
      <c r="B5" s="61">
        <v>2</v>
      </c>
      <c r="C5" s="62" t="s">
        <v>30</v>
      </c>
      <c r="D5" s="63">
        <v>12</v>
      </c>
      <c r="E5" s="65">
        <f>D5/$J$12*100</f>
        <v>19.047619047619047</v>
      </c>
      <c r="F5" s="65">
        <f>E5/$J$14*100</f>
        <v>12.698412698412698</v>
      </c>
      <c r="G5" s="74">
        <f>D5/$J$16*100</f>
        <v>2.2471910112359552</v>
      </c>
    </row>
    <row r="6" spans="1:14" x14ac:dyDescent="0.25">
      <c r="A6" s="53" t="s">
        <v>68</v>
      </c>
      <c r="B6" s="54">
        <v>2</v>
      </c>
      <c r="C6" s="55" t="s">
        <v>30</v>
      </c>
      <c r="D6" s="56">
        <v>12</v>
      </c>
      <c r="E6" s="58">
        <f>D6/$J$12*100</f>
        <v>19.047619047619047</v>
      </c>
      <c r="F6" s="58">
        <f>E6/$J$14*100</f>
        <v>12.698412698412698</v>
      </c>
      <c r="G6" s="73">
        <f>D6/$J$16*100</f>
        <v>2.2471910112359552</v>
      </c>
    </row>
    <row r="7" spans="1:14" x14ac:dyDescent="0.25">
      <c r="A7" s="3" t="s">
        <v>32</v>
      </c>
      <c r="B7" s="4">
        <v>1</v>
      </c>
      <c r="C7" s="30" t="s">
        <v>31</v>
      </c>
      <c r="D7" s="27">
        <v>12</v>
      </c>
      <c r="E7" s="8">
        <f>D7/$J$12*100</f>
        <v>19.047619047619047</v>
      </c>
      <c r="F7" s="8">
        <f>E7/$J$14*100</f>
        <v>12.698412698412698</v>
      </c>
      <c r="G7" s="39">
        <f>D7/$J$16*100</f>
        <v>2.2471910112359552</v>
      </c>
      <c r="J7" t="s">
        <v>13</v>
      </c>
    </row>
    <row r="8" spans="1:14" x14ac:dyDescent="0.25">
      <c r="A8" s="3" t="s">
        <v>33</v>
      </c>
      <c r="B8" s="4">
        <v>1</v>
      </c>
      <c r="C8" s="30" t="s">
        <v>35</v>
      </c>
      <c r="D8" s="27">
        <v>12</v>
      </c>
      <c r="E8" s="8">
        <f>D8/$J$12*100</f>
        <v>19.047619047619047</v>
      </c>
      <c r="F8" s="8">
        <f>E8/$J$14*100</f>
        <v>12.698412698412698</v>
      </c>
      <c r="G8" s="39">
        <f>D8/$J$16*100</f>
        <v>2.2471910112359552</v>
      </c>
      <c r="J8">
        <v>26</v>
      </c>
    </row>
    <row r="9" spans="1:14" x14ac:dyDescent="0.25">
      <c r="A9" s="5" t="s">
        <v>36</v>
      </c>
      <c r="B9" s="6">
        <v>2</v>
      </c>
      <c r="C9" s="31" t="s">
        <v>37</v>
      </c>
      <c r="D9" s="28">
        <v>12</v>
      </c>
      <c r="E9" s="9">
        <f>D9/$J$12*100</f>
        <v>19.047619047619047</v>
      </c>
      <c r="F9" s="9">
        <f>E9/$J$14*100</f>
        <v>12.698412698412698</v>
      </c>
      <c r="G9" s="40">
        <f>D9/$J$16*100</f>
        <v>2.2471910112359552</v>
      </c>
    </row>
    <row r="11" spans="1:14" x14ac:dyDescent="0.25">
      <c r="J11" s="17" t="s">
        <v>40</v>
      </c>
      <c r="K11" s="17"/>
      <c r="L11" s="17"/>
      <c r="M11" s="17"/>
      <c r="N11" s="17"/>
    </row>
    <row r="12" spans="1:14" x14ac:dyDescent="0.25">
      <c r="J12">
        <v>63</v>
      </c>
    </row>
    <row r="13" spans="1:14" x14ac:dyDescent="0.25">
      <c r="J13" s="15" t="s">
        <v>41</v>
      </c>
      <c r="K13" s="15"/>
      <c r="L13" s="15"/>
      <c r="M13" s="15"/>
      <c r="N13" s="15"/>
    </row>
    <row r="14" spans="1:14" x14ac:dyDescent="0.25">
      <c r="J14">
        <v>150</v>
      </c>
    </row>
    <row r="15" spans="1:14" x14ac:dyDescent="0.25">
      <c r="J15" s="16" t="s">
        <v>15</v>
      </c>
      <c r="K15" s="16"/>
      <c r="L15" s="16"/>
      <c r="M15" s="16"/>
      <c r="N15" s="16"/>
    </row>
    <row r="16" spans="1:14" x14ac:dyDescent="0.25">
      <c r="J16">
        <v>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E456-6389-46A0-AAB8-AAAF048B5CB5}">
  <dimension ref="A1:P21"/>
  <sheetViews>
    <sheetView workbookViewId="0">
      <selection activeCell="I10" sqref="I10"/>
    </sheetView>
  </sheetViews>
  <sheetFormatPr defaultRowHeight="15" x14ac:dyDescent="0.25"/>
  <cols>
    <col min="1" max="1" width="29.5703125" customWidth="1"/>
    <col min="3" max="3" width="15.42578125" customWidth="1"/>
    <col min="4" max="6" width="16.85546875" customWidth="1"/>
    <col min="7" max="7" width="22.5703125" customWidth="1"/>
    <col min="8" max="8" width="24.42578125" customWidth="1"/>
    <col min="9" max="9" width="20" customWidth="1"/>
  </cols>
  <sheetData>
    <row r="1" spans="1:16" x14ac:dyDescent="0.25">
      <c r="A1" s="14" t="s">
        <v>14</v>
      </c>
      <c r="B1" s="14" t="s">
        <v>25</v>
      </c>
      <c r="C1" s="14" t="s">
        <v>27</v>
      </c>
      <c r="D1" s="17" t="s">
        <v>47</v>
      </c>
      <c r="E1" s="18" t="s">
        <v>47</v>
      </c>
      <c r="F1" s="16" t="s">
        <v>47</v>
      </c>
      <c r="G1" s="19" t="s">
        <v>42</v>
      </c>
      <c r="H1" s="18" t="s">
        <v>42</v>
      </c>
      <c r="I1" s="16" t="s">
        <v>42</v>
      </c>
    </row>
    <row r="2" spans="1:16" x14ac:dyDescent="0.25">
      <c r="A2" s="1" t="s">
        <v>43</v>
      </c>
      <c r="B2" s="2">
        <v>1</v>
      </c>
      <c r="C2" s="29" t="s">
        <v>44</v>
      </c>
      <c r="D2" s="29">
        <v>3</v>
      </c>
      <c r="E2" s="2">
        <f>D2</f>
        <v>3</v>
      </c>
      <c r="F2" s="26">
        <f>D2</f>
        <v>3</v>
      </c>
      <c r="G2" s="20">
        <f>D2/$L$13*100</f>
        <v>4.7619047619047619</v>
      </c>
      <c r="H2" s="7">
        <f>E2/$L$15*100</f>
        <v>2</v>
      </c>
      <c r="I2" s="21">
        <f>F2/$L$17*100</f>
        <v>0.5617977528089888</v>
      </c>
    </row>
    <row r="3" spans="1:16" x14ac:dyDescent="0.25">
      <c r="A3" s="3" t="s">
        <v>45</v>
      </c>
      <c r="B3" s="4">
        <v>2</v>
      </c>
      <c r="C3" s="30" t="s">
        <v>46</v>
      </c>
      <c r="D3" s="30">
        <v>2</v>
      </c>
      <c r="E3" s="4">
        <f>D3</f>
        <v>2</v>
      </c>
      <c r="F3" s="27">
        <f>D3</f>
        <v>2</v>
      </c>
      <c r="G3" s="22">
        <f>D3/$L$13*100</f>
        <v>3.1746031746031744</v>
      </c>
      <c r="H3" s="8">
        <f>E3/$L$15*100</f>
        <v>1.3333333333333335</v>
      </c>
      <c r="I3" s="23">
        <f>F3/$L$17*100</f>
        <v>0.37453183520599254</v>
      </c>
    </row>
    <row r="4" spans="1:16" x14ac:dyDescent="0.25">
      <c r="A4" s="53" t="s">
        <v>75</v>
      </c>
      <c r="B4" s="54">
        <v>2</v>
      </c>
      <c r="C4" s="55" t="s">
        <v>30</v>
      </c>
      <c r="D4" s="55">
        <v>4</v>
      </c>
      <c r="E4" s="54">
        <f>D4</f>
        <v>4</v>
      </c>
      <c r="F4" s="56">
        <f>D4</f>
        <v>4</v>
      </c>
      <c r="G4" s="57">
        <f>D4/$L$13*100</f>
        <v>6.3492063492063489</v>
      </c>
      <c r="H4" s="58">
        <f>E4/$L$15*100</f>
        <v>2.666666666666667</v>
      </c>
      <c r="I4" s="59">
        <f>F4/$L$17*100</f>
        <v>0.74906367041198507</v>
      </c>
    </row>
    <row r="5" spans="1:16" x14ac:dyDescent="0.25">
      <c r="A5" s="60" t="s">
        <v>48</v>
      </c>
      <c r="B5" s="61">
        <v>4</v>
      </c>
      <c r="C5" s="62" t="s">
        <v>69</v>
      </c>
      <c r="D5" s="62">
        <f>16*2</f>
        <v>32</v>
      </c>
      <c r="E5" s="61">
        <f>D5*4</f>
        <v>128</v>
      </c>
      <c r="F5" s="63">
        <f>D5*16</f>
        <v>512</v>
      </c>
      <c r="G5" s="64">
        <f>D5/$L$13*100</f>
        <v>50.793650793650791</v>
      </c>
      <c r="H5" s="65">
        <f>E5/$L$15*100</f>
        <v>85.333333333333343</v>
      </c>
      <c r="I5" s="66">
        <f>F5/$L$17*100</f>
        <v>95.880149812734089</v>
      </c>
    </row>
    <row r="6" spans="1:16" x14ac:dyDescent="0.25">
      <c r="A6" s="67" t="s">
        <v>70</v>
      </c>
      <c r="B6" s="51">
        <v>4</v>
      </c>
      <c r="C6" s="68" t="s">
        <v>73</v>
      </c>
      <c r="D6" s="68">
        <v>32</v>
      </c>
      <c r="E6" s="51">
        <f t="shared" ref="E6:E7" si="0">D6*4</f>
        <v>128</v>
      </c>
      <c r="F6" s="69">
        <f t="shared" ref="F6:F7" si="1">D6*16</f>
        <v>512</v>
      </c>
      <c r="G6" s="52">
        <f t="shared" ref="G6:G7" si="2">D6/$L$13*100</f>
        <v>50.793650793650791</v>
      </c>
      <c r="H6" s="70">
        <f t="shared" ref="H6:H7" si="3">E6/$L$15*100</f>
        <v>85.333333333333343</v>
      </c>
      <c r="I6" s="71">
        <f t="shared" ref="I6:I7" si="4">F6/$L$17*100</f>
        <v>95.880149812734089</v>
      </c>
    </row>
    <row r="7" spans="1:16" s="72" customFormat="1" x14ac:dyDescent="0.25">
      <c r="A7" s="67" t="s">
        <v>71</v>
      </c>
      <c r="B7" s="51">
        <v>4</v>
      </c>
      <c r="C7" s="68" t="s">
        <v>72</v>
      </c>
      <c r="D7" s="68">
        <v>32</v>
      </c>
      <c r="E7" s="51">
        <f t="shared" si="0"/>
        <v>128</v>
      </c>
      <c r="F7" s="69">
        <f t="shared" si="1"/>
        <v>512</v>
      </c>
      <c r="G7" s="52">
        <f t="shared" si="2"/>
        <v>50.793650793650791</v>
      </c>
      <c r="H7" s="70">
        <f t="shared" si="3"/>
        <v>85.333333333333343</v>
      </c>
      <c r="I7" s="71">
        <f t="shared" si="4"/>
        <v>95.880149812734089</v>
      </c>
    </row>
    <row r="8" spans="1:16" x14ac:dyDescent="0.25">
      <c r="A8" s="53" t="s">
        <v>74</v>
      </c>
      <c r="B8" s="54">
        <v>2</v>
      </c>
      <c r="C8" s="55" t="s">
        <v>50</v>
      </c>
      <c r="D8" s="55">
        <v>16</v>
      </c>
      <c r="E8" s="54">
        <f>D8*4</f>
        <v>64</v>
      </c>
      <c r="F8" s="56">
        <f>E8*4</f>
        <v>256</v>
      </c>
      <c r="G8" s="57">
        <f>D8/$L$13*100</f>
        <v>25.396825396825395</v>
      </c>
      <c r="H8" s="58">
        <f>E8/$L$15*100</f>
        <v>42.666666666666671</v>
      </c>
      <c r="I8" s="59">
        <f>F8/$L$17*100</f>
        <v>47.940074906367045</v>
      </c>
    </row>
    <row r="9" spans="1:16" x14ac:dyDescent="0.25">
      <c r="A9" s="3" t="s">
        <v>49</v>
      </c>
      <c r="B9" s="4">
        <v>2</v>
      </c>
      <c r="C9" s="30" t="s">
        <v>50</v>
      </c>
      <c r="D9" s="30">
        <v>8</v>
      </c>
      <c r="E9" s="4">
        <f>D9*4</f>
        <v>32</v>
      </c>
      <c r="F9" s="27">
        <f>E9*4</f>
        <v>128</v>
      </c>
      <c r="G9" s="22">
        <f>D9/$L$13*100</f>
        <v>12.698412698412698</v>
      </c>
      <c r="H9" s="8">
        <f>E9/$L$15*100</f>
        <v>21.333333333333336</v>
      </c>
      <c r="I9" s="23">
        <f>F9/$L$17*100</f>
        <v>23.970037453183522</v>
      </c>
    </row>
    <row r="10" spans="1:16" x14ac:dyDescent="0.25">
      <c r="A10" s="5" t="s">
        <v>51</v>
      </c>
      <c r="B10" s="6">
        <v>1</v>
      </c>
      <c r="C10" s="31" t="s">
        <v>30</v>
      </c>
      <c r="D10" s="31">
        <v>8</v>
      </c>
      <c r="E10" s="4">
        <f>D10*4</f>
        <v>32</v>
      </c>
      <c r="F10" s="27">
        <f>E10*4</f>
        <v>128</v>
      </c>
      <c r="G10" s="24">
        <f>D10/$L$13*100</f>
        <v>12.698412698412698</v>
      </c>
      <c r="H10" s="9">
        <f>E10/$L$15*100</f>
        <v>21.333333333333336</v>
      </c>
      <c r="I10" s="25">
        <f>F10/$L$17*100</f>
        <v>23.970037453183522</v>
      </c>
    </row>
    <row r="11" spans="1:16" x14ac:dyDescent="0.25">
      <c r="A11" s="1" t="s">
        <v>52</v>
      </c>
      <c r="B11" s="2">
        <v>1</v>
      </c>
      <c r="C11" s="29" t="s">
        <v>30</v>
      </c>
      <c r="D11" s="29">
        <f>16*2</f>
        <v>32</v>
      </c>
      <c r="E11" s="2">
        <f>D11*4</f>
        <v>128</v>
      </c>
      <c r="F11" s="26">
        <f>E11*4</f>
        <v>512</v>
      </c>
      <c r="G11" s="20">
        <f>D11/$L$13*100</f>
        <v>50.793650793650791</v>
      </c>
      <c r="H11" s="7">
        <f>E11/$L$15*100</f>
        <v>85.333333333333343</v>
      </c>
      <c r="I11" s="21">
        <f>F11/$L$17*100</f>
        <v>95.880149812734089</v>
      </c>
    </row>
    <row r="12" spans="1:16" x14ac:dyDescent="0.25">
      <c r="A12" s="3" t="s">
        <v>53</v>
      </c>
      <c r="B12" s="4">
        <v>1</v>
      </c>
      <c r="C12" s="30" t="s">
        <v>54</v>
      </c>
      <c r="D12" s="30">
        <f t="shared" ref="D12:F13" si="5">D11</f>
        <v>32</v>
      </c>
      <c r="E12" s="4">
        <f t="shared" si="5"/>
        <v>128</v>
      </c>
      <c r="F12" s="27">
        <f t="shared" si="5"/>
        <v>512</v>
      </c>
      <c r="G12" s="22">
        <f>D12/$L$13*100</f>
        <v>50.793650793650791</v>
      </c>
      <c r="H12" s="8">
        <f>E12/$L$15*100</f>
        <v>85.333333333333343</v>
      </c>
      <c r="I12" s="23">
        <f>F12/$L$17*100</f>
        <v>95.880149812734089</v>
      </c>
      <c r="L12" s="17" t="s">
        <v>40</v>
      </c>
      <c r="M12" s="17"/>
      <c r="N12" s="17"/>
      <c r="O12" s="17"/>
      <c r="P12" s="17"/>
    </row>
    <row r="13" spans="1:16" x14ac:dyDescent="0.25">
      <c r="A13" s="3" t="s">
        <v>55</v>
      </c>
      <c r="B13" s="4">
        <v>4</v>
      </c>
      <c r="C13" s="30" t="s">
        <v>56</v>
      </c>
      <c r="D13" s="30">
        <f t="shared" si="5"/>
        <v>32</v>
      </c>
      <c r="E13" s="4">
        <f t="shared" si="5"/>
        <v>128</v>
      </c>
      <c r="F13" s="27">
        <f t="shared" si="5"/>
        <v>512</v>
      </c>
      <c r="G13" s="22">
        <f>D13/$L$13*100</f>
        <v>50.793650793650791</v>
      </c>
      <c r="H13" s="8">
        <f>E13/$L$15*100</f>
        <v>85.333333333333343</v>
      </c>
      <c r="I13" s="23">
        <f>F13/$L$17*100</f>
        <v>95.880149812734089</v>
      </c>
      <c r="L13">
        <v>63</v>
      </c>
    </row>
    <row r="14" spans="1:16" x14ac:dyDescent="0.25">
      <c r="A14" s="3" t="s">
        <v>57</v>
      </c>
      <c r="B14" s="4">
        <v>4</v>
      </c>
      <c r="C14" s="30" t="s">
        <v>58</v>
      </c>
      <c r="D14" s="30">
        <f>D11</f>
        <v>32</v>
      </c>
      <c r="E14" s="4">
        <f>E11</f>
        <v>128</v>
      </c>
      <c r="F14" s="27">
        <f>F11</f>
        <v>512</v>
      </c>
      <c r="G14" s="22">
        <f>D14/$L$13*100</f>
        <v>50.793650793650791</v>
      </c>
      <c r="H14" s="8">
        <f>E14/$L$15*100</f>
        <v>85.333333333333343</v>
      </c>
      <c r="I14" s="23">
        <f>F14/$L$17*100</f>
        <v>95.880149812734089</v>
      </c>
      <c r="L14" s="15" t="s">
        <v>41</v>
      </c>
      <c r="M14" s="15"/>
      <c r="N14" s="15"/>
      <c r="O14" s="15"/>
      <c r="P14" s="15"/>
    </row>
    <row r="15" spans="1:16" x14ac:dyDescent="0.25">
      <c r="A15" s="3" t="s">
        <v>59</v>
      </c>
      <c r="B15" s="4">
        <v>1</v>
      </c>
      <c r="C15" s="30" t="s">
        <v>56</v>
      </c>
      <c r="D15" s="30">
        <f>D11</f>
        <v>32</v>
      </c>
      <c r="E15" s="4">
        <f>E11</f>
        <v>128</v>
      </c>
      <c r="F15" s="27">
        <f>F11</f>
        <v>512</v>
      </c>
      <c r="G15" s="22">
        <f>D15/$L$13*100</f>
        <v>50.793650793650791</v>
      </c>
      <c r="H15" s="8">
        <f>E15/$L$15*100</f>
        <v>85.333333333333343</v>
      </c>
      <c r="I15" s="23">
        <f>F15/$L$17*100</f>
        <v>95.880149812734089</v>
      </c>
      <c r="L15">
        <v>150</v>
      </c>
    </row>
    <row r="16" spans="1:16" x14ac:dyDescent="0.25">
      <c r="A16" s="5" t="s">
        <v>60</v>
      </c>
      <c r="B16" s="6">
        <v>1</v>
      </c>
      <c r="C16" s="31" t="s">
        <v>61</v>
      </c>
      <c r="D16" s="31">
        <f>D11</f>
        <v>32</v>
      </c>
      <c r="E16" s="6">
        <f>E11</f>
        <v>128</v>
      </c>
      <c r="F16" s="28">
        <f>F11</f>
        <v>512</v>
      </c>
      <c r="G16" s="24">
        <f>D16/$L$13*100</f>
        <v>50.793650793650791</v>
      </c>
      <c r="H16" s="9">
        <f>E16/$L$15*100</f>
        <v>85.333333333333343</v>
      </c>
      <c r="I16" s="25">
        <f>F16/$L$17*100</f>
        <v>95.880149812734089</v>
      </c>
      <c r="L16" s="16" t="s">
        <v>15</v>
      </c>
      <c r="M16" s="16"/>
      <c r="N16" s="16"/>
      <c r="O16" s="16"/>
      <c r="P16" s="16"/>
    </row>
    <row r="17" spans="1:12" x14ac:dyDescent="0.25">
      <c r="A17" s="3" t="s">
        <v>62</v>
      </c>
      <c r="B17" s="4">
        <v>1</v>
      </c>
      <c r="C17" s="30" t="s">
        <v>61</v>
      </c>
      <c r="D17" s="30">
        <v>2</v>
      </c>
      <c r="E17" s="4">
        <v>2</v>
      </c>
      <c r="F17" s="27">
        <v>2</v>
      </c>
      <c r="G17" s="22">
        <f>D17/$L$13*100</f>
        <v>3.1746031746031744</v>
      </c>
      <c r="H17" s="8">
        <f>E17/$L$15*100</f>
        <v>1.3333333333333335</v>
      </c>
      <c r="I17" s="23">
        <f>F17/$L$17*100</f>
        <v>0.37453183520599254</v>
      </c>
      <c r="L17">
        <v>534</v>
      </c>
    </row>
    <row r="18" spans="1:12" x14ac:dyDescent="0.25">
      <c r="A18" s="5" t="s">
        <v>63</v>
      </c>
      <c r="B18" s="6">
        <v>1</v>
      </c>
      <c r="C18" s="31" t="s">
        <v>44</v>
      </c>
      <c r="D18" s="31">
        <v>1</v>
      </c>
      <c r="E18" s="6">
        <v>1</v>
      </c>
      <c r="F18" s="28">
        <v>1</v>
      </c>
      <c r="G18" s="24">
        <f>D18/$L$13*100</f>
        <v>1.5873015873015872</v>
      </c>
      <c r="H18" s="9">
        <f>E18/$L$15*100</f>
        <v>0.66666666666666674</v>
      </c>
      <c r="I18" s="25">
        <f>F18/$L$17*100</f>
        <v>0.18726591760299627</v>
      </c>
    </row>
    <row r="21" spans="1:12" x14ac:dyDescent="0.25">
      <c r="A2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2022-04-24T17:18:13Z</dcterms:created>
  <dcterms:modified xsi:type="dcterms:W3CDTF">2022-05-05T14:49:06Z</dcterms:modified>
</cp:coreProperties>
</file>