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E_Block-Diagram\timing-diagram\"/>
    </mc:Choice>
  </mc:AlternateContent>
  <xr:revisionPtr revIDLastSave="0" documentId="13_ncr:1_{6150E5F7-9C08-4CDB-892F-9F66484B0C00}" xr6:coauthVersionLast="47" xr6:coauthVersionMax="47" xr10:uidLastSave="{00000000-0000-0000-0000-000000000000}"/>
  <bookViews>
    <workbookView xWindow="-120" yWindow="-120" windowWidth="29040" windowHeight="15720" xr2:uid="{B0B85157-5F58-4FAA-AB16-990C0694D044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2" l="1"/>
  <c r="G4" i="2" s="1"/>
  <c r="J13" i="2"/>
  <c r="J11" i="2"/>
  <c r="E8" i="2" s="1"/>
  <c r="A72" i="2"/>
  <c r="A64" i="2"/>
  <c r="A56" i="2"/>
  <c r="N11" i="1"/>
  <c r="D9" i="1" s="1"/>
  <c r="E9" i="1" s="1"/>
  <c r="N15" i="1"/>
  <c r="J6" i="1" s="1"/>
  <c r="K6" i="1" s="1"/>
  <c r="L6" i="1" s="1"/>
  <c r="N13" i="1"/>
  <c r="G8" i="1" s="1"/>
  <c r="H8" i="1" s="1"/>
  <c r="I8" i="1" s="1"/>
  <c r="A56" i="1"/>
  <c r="A72" i="1"/>
  <c r="A64" i="1"/>
  <c r="D5" i="1"/>
  <c r="D6" i="1"/>
  <c r="D7" i="1"/>
  <c r="E7" i="1" s="1"/>
  <c r="D8" i="1"/>
  <c r="E8" i="1" s="1"/>
  <c r="D13" i="1"/>
  <c r="D14" i="1"/>
  <c r="D15" i="1"/>
  <c r="D16" i="1"/>
  <c r="E16" i="1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D9" i="3"/>
  <c r="D14" i="3" s="1"/>
  <c r="D5" i="3"/>
  <c r="D6" i="3" s="1"/>
  <c r="F4" i="3"/>
  <c r="E4" i="3"/>
  <c r="F3" i="3"/>
  <c r="E3" i="3"/>
  <c r="F2" i="3"/>
  <c r="E2" i="3"/>
  <c r="G8" i="2"/>
  <c r="G7" i="2"/>
  <c r="G6" i="2"/>
  <c r="G5" i="2"/>
  <c r="G2" i="2" l="1"/>
  <c r="G3" i="2"/>
  <c r="F8" i="2"/>
  <c r="E6" i="2"/>
  <c r="F6" i="2" s="1"/>
  <c r="E2" i="2"/>
  <c r="F2" i="2" s="1"/>
  <c r="E5" i="2"/>
  <c r="F5" i="2" s="1"/>
  <c r="E4" i="2"/>
  <c r="F4" i="2" s="1"/>
  <c r="E7" i="2"/>
  <c r="F7" i="2" s="1"/>
  <c r="E3" i="2"/>
  <c r="F3" i="2" s="1"/>
  <c r="D11" i="1"/>
  <c r="E11" i="1" s="1"/>
  <c r="F11" i="1" s="1"/>
  <c r="D3" i="1"/>
  <c r="E3" i="1" s="1"/>
  <c r="F3" i="1" s="1"/>
  <c r="D12" i="1"/>
  <c r="E12" i="1" s="1"/>
  <c r="F12" i="1" s="1"/>
  <c r="D4" i="1"/>
  <c r="E4" i="1" s="1"/>
  <c r="D10" i="1"/>
  <c r="E10" i="1" s="1"/>
  <c r="F10" i="1" s="1"/>
  <c r="D2" i="1"/>
  <c r="E2" i="1" s="1"/>
  <c r="J5" i="1"/>
  <c r="K5" i="1" s="1"/>
  <c r="L5" i="1" s="1"/>
  <c r="J11" i="1"/>
  <c r="K11" i="1" s="1"/>
  <c r="L11" i="1" s="1"/>
  <c r="J3" i="1"/>
  <c r="K3" i="1" s="1"/>
  <c r="L3" i="1" s="1"/>
  <c r="J10" i="1"/>
  <c r="K10" i="1" s="1"/>
  <c r="L10" i="1" s="1"/>
  <c r="J13" i="1"/>
  <c r="K13" i="1" s="1"/>
  <c r="L13" i="1" s="1"/>
  <c r="J9" i="1"/>
  <c r="K9" i="1" s="1"/>
  <c r="L9" i="1" s="1"/>
  <c r="J4" i="1"/>
  <c r="K4" i="1" s="1"/>
  <c r="L4" i="1" s="1"/>
  <c r="J7" i="1"/>
  <c r="K7" i="1" s="1"/>
  <c r="L7" i="1" s="1"/>
  <c r="J12" i="1"/>
  <c r="K12" i="1" s="1"/>
  <c r="L12" i="1" s="1"/>
  <c r="J2" i="1"/>
  <c r="K2" i="1" s="1"/>
  <c r="L2" i="1" s="1"/>
  <c r="J16" i="1"/>
  <c r="K16" i="1" s="1"/>
  <c r="L16" i="1" s="1"/>
  <c r="J8" i="1"/>
  <c r="K8" i="1" s="1"/>
  <c r="L8" i="1" s="1"/>
  <c r="J15" i="1"/>
  <c r="K15" i="1" s="1"/>
  <c r="L15" i="1" s="1"/>
  <c r="J14" i="1"/>
  <c r="K14" i="1" s="1"/>
  <c r="L14" i="1" s="1"/>
  <c r="G7" i="1"/>
  <c r="H7" i="1" s="1"/>
  <c r="I7" i="1" s="1"/>
  <c r="G14" i="1"/>
  <c r="H14" i="1" s="1"/>
  <c r="I14" i="1" s="1"/>
  <c r="G13" i="1"/>
  <c r="H13" i="1" s="1"/>
  <c r="I13" i="1" s="1"/>
  <c r="G5" i="1"/>
  <c r="H5" i="1" s="1"/>
  <c r="I5" i="1" s="1"/>
  <c r="G6" i="1"/>
  <c r="H6" i="1" s="1"/>
  <c r="I6" i="1" s="1"/>
  <c r="G12" i="1"/>
  <c r="H12" i="1" s="1"/>
  <c r="I12" i="1" s="1"/>
  <c r="G4" i="1"/>
  <c r="H4" i="1" s="1"/>
  <c r="I4" i="1" s="1"/>
  <c r="G11" i="1"/>
  <c r="H11" i="1" s="1"/>
  <c r="I11" i="1" s="1"/>
  <c r="G10" i="1"/>
  <c r="H10" i="1" s="1"/>
  <c r="I10" i="1" s="1"/>
  <c r="G15" i="1"/>
  <c r="H15" i="1" s="1"/>
  <c r="I15" i="1" s="1"/>
  <c r="G3" i="1"/>
  <c r="H3" i="1" s="1"/>
  <c r="I3" i="1" s="1"/>
  <c r="G2" i="1"/>
  <c r="H2" i="1" s="1"/>
  <c r="I2" i="1" s="1"/>
  <c r="G9" i="1"/>
  <c r="H9" i="1" s="1"/>
  <c r="I9" i="1" s="1"/>
  <c r="G16" i="1"/>
  <c r="H16" i="1" s="1"/>
  <c r="I16" i="1" s="1"/>
  <c r="F4" i="1"/>
  <c r="F16" i="1"/>
  <c r="E15" i="1"/>
  <c r="F15" i="1" s="1"/>
  <c r="F7" i="1"/>
  <c r="F9" i="1"/>
  <c r="E14" i="1"/>
  <c r="F14" i="1" s="1"/>
  <c r="E6" i="1"/>
  <c r="F6" i="1" s="1"/>
  <c r="F2" i="1"/>
  <c r="F8" i="1"/>
  <c r="E13" i="1"/>
  <c r="F13" i="1" s="1"/>
  <c r="E5" i="1"/>
  <c r="F5" i="1" s="1"/>
  <c r="E9" i="3"/>
  <c r="E14" i="3" s="1"/>
  <c r="D10" i="3"/>
  <c r="D11" i="3" s="1"/>
  <c r="D12" i="3"/>
  <c r="D7" i="3"/>
  <c r="D13" i="3"/>
  <c r="E5" i="3"/>
  <c r="D8" i="3"/>
  <c r="F5" i="3"/>
  <c r="F9" i="3" l="1"/>
  <c r="F10" i="3" s="1"/>
  <c r="F11" i="3" s="1"/>
  <c r="E10" i="3"/>
  <c r="E11" i="3" s="1"/>
  <c r="E13" i="3"/>
  <c r="E12" i="3"/>
  <c r="F7" i="3"/>
  <c r="F8" i="3"/>
  <c r="F6" i="3"/>
  <c r="E6" i="3"/>
  <c r="E8" i="3"/>
  <c r="E7" i="3"/>
  <c r="F12" i="3" l="1"/>
  <c r="F13" i="3"/>
  <c r="F14" i="3"/>
</calcChain>
</file>

<file path=xl/sharedStrings.xml><?xml version="1.0" encoding="utf-8"?>
<sst xmlns="http://schemas.openxmlformats.org/spreadsheetml/2006/main" count="127" uniqueCount="72">
  <si>
    <t>w</t>
  </si>
  <si>
    <t>h</t>
  </si>
  <si>
    <t>fr</t>
  </si>
  <si>
    <t>F req (MHz)</t>
  </si>
  <si>
    <t>F req 1* (MHz)</t>
  </si>
  <si>
    <t>F req 2* (MHz)</t>
  </si>
  <si>
    <t>1*</t>
  </si>
  <si>
    <t>Considering that the ME process is just the 53% of the computational complexity</t>
  </si>
  <si>
    <t>2*</t>
  </si>
  <si>
    <t>Percentage of the total comp. Complexity</t>
  </si>
  <si>
    <t>Percentage of the ME complexity</t>
  </si>
  <si>
    <t>%</t>
  </si>
  <si>
    <t>Considering also that the Affine ME process is just the 17% of the ME complexity</t>
  </si>
  <si>
    <t>CLK Cycles Required to perform a construction</t>
  </si>
  <si>
    <t>Component</t>
  </si>
  <si>
    <t>CLK Cycles to perform the ME on a 64x64 unit</t>
  </si>
  <si>
    <t>Esempio 16x16</t>
  </si>
  <si>
    <t>Latenza pre-memoria</t>
  </si>
  <si>
    <t>elaborazione dati (1 blocco 16x16)</t>
  </si>
  <si>
    <t>cicli persi a causa del costruttore</t>
  </si>
  <si>
    <t>Latenza post-memoria (scelta del best candidate)</t>
  </si>
  <si>
    <t>Esempio 64x64</t>
  </si>
  <si>
    <t>elaborazione dati (16 blocchi 16x16)</t>
  </si>
  <si>
    <t>blocchi persi a causa del costruttore</t>
  </si>
  <si>
    <t>Activity in CLK cycles</t>
  </si>
  <si>
    <t>Units</t>
  </si>
  <si>
    <t>Register_in</t>
  </si>
  <si>
    <t>Parallelism</t>
  </si>
  <si>
    <t>11 to 27 b</t>
  </si>
  <si>
    <t>Barrel Shifter</t>
  </si>
  <si>
    <t>2 b</t>
  </si>
  <si>
    <t>12 b</t>
  </si>
  <si>
    <t>28 b</t>
  </si>
  <si>
    <t>Unsigned Comparator</t>
  </si>
  <si>
    <t>Unsigned Adder</t>
  </si>
  <si>
    <t xml:space="preserve">Signed Adder </t>
  </si>
  <si>
    <t>27 b</t>
  </si>
  <si>
    <t>Signed Multiplier</t>
  </si>
  <si>
    <t>15 b</t>
  </si>
  <si>
    <t>Esempio 32x32</t>
  </si>
  <si>
    <t>elaborazione dati (4 blocchi 16x16)</t>
  </si>
  <si>
    <t>CLK Cycles to perform the ME on a 16x16 unit</t>
  </si>
  <si>
    <t>CLK Cycles to perform the ME on a 32x32 unit</t>
  </si>
  <si>
    <t>Usage Percentage</t>
  </si>
  <si>
    <t>RF_in</t>
  </si>
  <si>
    <t>66 b</t>
  </si>
  <si>
    <t>Signed Subtractor (SUB1)</t>
  </si>
  <si>
    <t>11 b</t>
  </si>
  <si>
    <t>Activity in CLK cy</t>
  </si>
  <si>
    <t>Barrel Shifter (RS_B2)</t>
  </si>
  <si>
    <t>Signed Multiplier (MULT1)</t>
  </si>
  <si>
    <t>Three-input Signed Adder</t>
  </si>
  <si>
    <t>17 b</t>
  </si>
  <si>
    <t>RS4 &amp; Round</t>
  </si>
  <si>
    <t>19 b</t>
  </si>
  <si>
    <t>Signed Adder for x (ADD1_x)</t>
  </si>
  <si>
    <t>Signed Adder for y (ADD1_y)</t>
  </si>
  <si>
    <t>Memory</t>
  </si>
  <si>
    <t>38b(in) 64b(out)</t>
  </si>
  <si>
    <t>Subtractor (Pel_Sub)</t>
  </si>
  <si>
    <t>8 b</t>
  </si>
  <si>
    <t>Absolute Value Operator (ABS)</t>
  </si>
  <si>
    <t>9 b</t>
  </si>
  <si>
    <t>4-Input Adder (Perl_add)</t>
  </si>
  <si>
    <t>Unsigned Adder (CurSAD_ADD)</t>
  </si>
  <si>
    <t>18 b</t>
  </si>
  <si>
    <t>Unsigned Comparator (Comp)</t>
  </si>
  <si>
    <t>Reg_out</t>
  </si>
  <si>
    <t>Usage Percentage (16x16)</t>
  </si>
  <si>
    <t>Usage Percentage (32x32)</t>
  </si>
  <si>
    <t>Usage Percentage (64x64)</t>
  </si>
  <si>
    <t>Carchiamo di aumentare la percentuale di utilizzo senza sfondare i 500MHz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</si>
</sst>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6" xfId="0" applyFill="1" applyBorder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2" fillId="3" borderId="0" xfId="0" applyFont="1" applyFill="1"/>
    <xf numFmtId="2" fontId="0" fillId="0" borderId="2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6" xfId="0" applyFill="1" applyBorder="1"/>
    <xf numFmtId="0" fontId="2" fillId="3" borderId="6" xfId="0" applyFont="1" applyFill="1" applyBorder="1"/>
    <xf numFmtId="0" fontId="0" fillId="7" borderId="6" xfId="0" applyFill="1" applyBorder="1"/>
    <xf numFmtId="0" fontId="0" fillId="6" borderId="6" xfId="0" applyFill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0" borderId="6" xfId="1" applyNumberFormat="1" applyFont="1" applyBorder="1"/>
    <xf numFmtId="2" fontId="0" fillId="8" borderId="1" xfId="0" applyNumberFormat="1" applyFill="1" applyBorder="1"/>
    <xf numFmtId="2" fontId="0" fillId="8" borderId="3" xfId="0" applyNumberFormat="1" applyFill="1" applyBorder="1"/>
    <xf numFmtId="2" fontId="0" fillId="8" borderId="4" xfId="0" applyNumberFormat="1" applyFill="1" applyBorder="1"/>
    <xf numFmtId="0" fontId="0" fillId="4" borderId="0" xfId="0" applyFill="1"/>
    <xf numFmtId="2" fontId="0" fillId="9" borderId="1" xfId="0" applyNumberFormat="1" applyFill="1" applyBorder="1"/>
    <xf numFmtId="2" fontId="0" fillId="9" borderId="3" xfId="0" applyNumberFormat="1" applyFill="1" applyBorder="1"/>
    <xf numFmtId="2" fontId="0" fillId="9" borderId="4" xfId="0" applyNumberFormat="1" applyFill="1" applyBorder="1"/>
    <xf numFmtId="2" fontId="0" fillId="10" borderId="6" xfId="0" applyNumberFormat="1" applyFill="1" applyBorder="1"/>
    <xf numFmtId="2" fontId="0" fillId="10" borderId="7" xfId="0" applyNumberFormat="1" applyFill="1" applyBorder="1"/>
    <xf numFmtId="2" fontId="0" fillId="10" borderId="8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11" borderId="3" xfId="0" applyFill="1" applyBorder="1"/>
    <xf numFmtId="0" fontId="0" fillId="11" borderId="0" xfId="0" applyFill="1" applyBorder="1"/>
    <xf numFmtId="0" fontId="0" fillId="11" borderId="13" xfId="0" applyFill="1" applyBorder="1"/>
    <xf numFmtId="0" fontId="0" fillId="11" borderId="7" xfId="0" applyFill="1" applyBorder="1"/>
    <xf numFmtId="2" fontId="0" fillId="11" borderId="0" xfId="0" applyNumberFormat="1" applyFill="1" applyBorder="1"/>
    <xf numFmtId="2" fontId="0" fillId="11" borderId="7" xfId="0" applyNumberFormat="1" applyFill="1" applyBorder="1"/>
    <xf numFmtId="2" fontId="0" fillId="11" borderId="13" xfId="0" applyNumberForma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12" xfId="0" applyFill="1" applyBorder="1"/>
    <xf numFmtId="0" fontId="0" fillId="11" borderId="6" xfId="0" applyFill="1" applyBorder="1"/>
    <xf numFmtId="2" fontId="0" fillId="11" borderId="2" xfId="0" applyNumberFormat="1" applyFill="1" applyBorder="1"/>
    <xf numFmtId="2" fontId="0" fillId="11" borderId="6" xfId="0" applyNumberFormat="1" applyFill="1" applyBorder="1"/>
    <xf numFmtId="2" fontId="0" fillId="11" borderId="12" xfId="0" applyNumberForma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2D36-072C-4FA3-BFF3-6C9E50610318}">
  <dimension ref="A1:R72"/>
  <sheetViews>
    <sheetView tabSelected="1" zoomScale="115" zoomScaleNormal="115" workbookViewId="0">
      <selection activeCell="L20" sqref="L20"/>
    </sheetView>
  </sheetViews>
  <sheetFormatPr defaultRowHeight="15" x14ac:dyDescent="0.25"/>
  <cols>
    <col min="4" max="4" width="12.42578125" customWidth="1"/>
    <col min="5" max="5" width="14.28515625" customWidth="1"/>
    <col min="6" max="6" width="14.85546875" customWidth="1"/>
    <col min="7" max="7" width="13.5703125" customWidth="1"/>
    <col min="8" max="9" width="14" customWidth="1"/>
    <col min="10" max="10" width="12.5703125" customWidth="1"/>
    <col min="11" max="11" width="14.140625" customWidth="1"/>
    <col min="12" max="12" width="13.85546875" customWidth="1"/>
    <col min="13" max="13" width="12.5703125" customWidth="1"/>
  </cols>
  <sheetData>
    <row r="1" spans="1:18" x14ac:dyDescent="0.25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37" t="s">
        <v>3</v>
      </c>
      <c r="H1" s="37" t="s">
        <v>4</v>
      </c>
      <c r="I1" s="37" t="s">
        <v>5</v>
      </c>
      <c r="J1" s="38" t="s">
        <v>3</v>
      </c>
      <c r="K1" s="38" t="s">
        <v>4</v>
      </c>
      <c r="L1" s="38" t="s">
        <v>5</v>
      </c>
      <c r="M1" s="52"/>
    </row>
    <row r="2" spans="1:18" x14ac:dyDescent="0.25">
      <c r="A2" s="1">
        <v>2560</v>
      </c>
      <c r="B2" s="2">
        <v>1600</v>
      </c>
      <c r="C2" s="2">
        <v>30</v>
      </c>
      <c r="D2" s="7">
        <f t="shared" ref="D2:D16" si="0">(((A2*B2)/256)*$N$11*C2)/(10^6)</f>
        <v>24</v>
      </c>
      <c r="E2" s="20">
        <f>D2*(100/$N$6)</f>
        <v>45.283018867924525</v>
      </c>
      <c r="F2" s="42">
        <f t="shared" ref="F2:F16" si="1">E2*(100/$N$8)</f>
        <v>266.37069922308547</v>
      </c>
      <c r="G2" s="7">
        <f t="shared" ref="G2:G16" si="2">(((A2*B2)/1024)*$N$13*C2)/(10^6)</f>
        <v>17.04</v>
      </c>
      <c r="H2" s="7">
        <f>G2*(100/$N$6)</f>
        <v>32.150943396226417</v>
      </c>
      <c r="I2" s="46">
        <f t="shared" ref="I2:I16" si="3">H2*(100/$N$8)</f>
        <v>189.1231964483907</v>
      </c>
      <c r="J2" s="7">
        <f t="shared" ref="J2:J16" si="4">(((A2*B2)/4096)*$N$15*C2)/(10^6)</f>
        <v>15.78</v>
      </c>
      <c r="K2" s="7">
        <f>J2*(100/$N$6)</f>
        <v>29.773584905660378</v>
      </c>
      <c r="L2" s="49">
        <f t="shared" ref="L2:L16" si="5">K2*(100/$N$8)</f>
        <v>175.13873473917872</v>
      </c>
      <c r="M2" s="53"/>
    </row>
    <row r="3" spans="1:18" x14ac:dyDescent="0.25">
      <c r="A3" s="3">
        <v>1920</v>
      </c>
      <c r="B3" s="4">
        <v>1080</v>
      </c>
      <c r="C3" s="4">
        <v>60</v>
      </c>
      <c r="D3" s="8">
        <f t="shared" si="0"/>
        <v>24.3</v>
      </c>
      <c r="E3" s="22">
        <f t="shared" ref="E3:E16" si="6">D3*(100/$N$6)</f>
        <v>45.84905660377359</v>
      </c>
      <c r="F3" s="43">
        <f t="shared" si="1"/>
        <v>269.70033296337408</v>
      </c>
      <c r="G3" s="8">
        <f t="shared" si="2"/>
        <v>17.253</v>
      </c>
      <c r="H3" s="8">
        <f t="shared" ref="H3:H16" si="7">G3*(100/$N$6)</f>
        <v>32.552830188679245</v>
      </c>
      <c r="I3" s="47">
        <f t="shared" si="3"/>
        <v>191.48723640399558</v>
      </c>
      <c r="J3" s="8">
        <f t="shared" si="4"/>
        <v>15.97725</v>
      </c>
      <c r="K3" s="8">
        <f t="shared" ref="K3:K16" si="8">J3*(100/$N$6)</f>
        <v>30.145754716981131</v>
      </c>
      <c r="L3" s="50">
        <f t="shared" si="5"/>
        <v>177.32796892341844</v>
      </c>
      <c r="M3" s="53"/>
    </row>
    <row r="4" spans="1:18" x14ac:dyDescent="0.25">
      <c r="A4" s="3">
        <v>1920</v>
      </c>
      <c r="B4" s="4">
        <v>1080</v>
      </c>
      <c r="C4" s="4">
        <v>50</v>
      </c>
      <c r="D4" s="8">
        <f t="shared" si="0"/>
        <v>20.25</v>
      </c>
      <c r="E4" s="22">
        <f t="shared" si="6"/>
        <v>38.20754716981132</v>
      </c>
      <c r="F4" s="43">
        <f t="shared" si="1"/>
        <v>224.75027746947836</v>
      </c>
      <c r="G4" s="8">
        <f t="shared" si="2"/>
        <v>14.3775</v>
      </c>
      <c r="H4" s="8">
        <f t="shared" si="7"/>
        <v>27.127358490566039</v>
      </c>
      <c r="I4" s="47">
        <f t="shared" si="3"/>
        <v>159.57269700332964</v>
      </c>
      <c r="J4" s="8">
        <f t="shared" si="4"/>
        <v>13.314375</v>
      </c>
      <c r="K4" s="8">
        <f t="shared" si="8"/>
        <v>25.121462264150942</v>
      </c>
      <c r="L4" s="50">
        <f t="shared" si="5"/>
        <v>147.77330743618202</v>
      </c>
      <c r="M4" s="53"/>
    </row>
    <row r="5" spans="1:18" x14ac:dyDescent="0.25">
      <c r="A5" s="3">
        <v>1920</v>
      </c>
      <c r="B5" s="4">
        <v>1080</v>
      </c>
      <c r="C5" s="4">
        <v>30</v>
      </c>
      <c r="D5" s="8">
        <f t="shared" si="0"/>
        <v>12.15</v>
      </c>
      <c r="E5" s="22">
        <f t="shared" si="6"/>
        <v>22.924528301886795</v>
      </c>
      <c r="F5" s="43">
        <f t="shared" si="1"/>
        <v>134.85016648168704</v>
      </c>
      <c r="G5" s="8">
        <f t="shared" si="2"/>
        <v>8.6265000000000001</v>
      </c>
      <c r="H5" s="8">
        <f t="shared" si="7"/>
        <v>16.276415094339622</v>
      </c>
      <c r="I5" s="47">
        <f t="shared" si="3"/>
        <v>95.743618201997791</v>
      </c>
      <c r="J5" s="8">
        <f t="shared" si="4"/>
        <v>7.9886249999999999</v>
      </c>
      <c r="K5" s="8">
        <f t="shared" si="8"/>
        <v>15.072877358490565</v>
      </c>
      <c r="L5" s="50">
        <f t="shared" si="5"/>
        <v>88.663984461709219</v>
      </c>
      <c r="M5" s="53"/>
      <c r="N5" t="s">
        <v>9</v>
      </c>
    </row>
    <row r="6" spans="1:18" x14ac:dyDescent="0.25">
      <c r="A6" s="3">
        <v>1920</v>
      </c>
      <c r="B6" s="4">
        <v>1080</v>
      </c>
      <c r="C6" s="4">
        <v>24</v>
      </c>
      <c r="D6" s="8">
        <f t="shared" si="0"/>
        <v>9.7200000000000006</v>
      </c>
      <c r="E6" s="22">
        <f t="shared" si="6"/>
        <v>18.339622641509436</v>
      </c>
      <c r="F6" s="43">
        <f t="shared" si="1"/>
        <v>107.88013318534964</v>
      </c>
      <c r="G6" s="8">
        <f t="shared" si="2"/>
        <v>6.9012000000000002</v>
      </c>
      <c r="H6" s="8">
        <f t="shared" si="7"/>
        <v>13.021132075471698</v>
      </c>
      <c r="I6" s="47">
        <f t="shared" si="3"/>
        <v>76.594894561598224</v>
      </c>
      <c r="J6" s="8">
        <f t="shared" si="4"/>
        <v>6.3909000000000002</v>
      </c>
      <c r="K6" s="8">
        <f t="shared" si="8"/>
        <v>12.058301886792453</v>
      </c>
      <c r="L6" s="50">
        <f t="shared" si="5"/>
        <v>70.931187569367381</v>
      </c>
      <c r="M6" s="53"/>
      <c r="N6">
        <v>53</v>
      </c>
      <c r="O6" t="s">
        <v>11</v>
      </c>
    </row>
    <row r="7" spans="1:18" x14ac:dyDescent="0.25">
      <c r="A7" s="3">
        <v>1280</v>
      </c>
      <c r="B7" s="4">
        <v>720</v>
      </c>
      <c r="C7" s="4">
        <v>60</v>
      </c>
      <c r="D7" s="8">
        <f t="shared" si="0"/>
        <v>10.8</v>
      </c>
      <c r="E7" s="22">
        <f t="shared" si="6"/>
        <v>20.377358490566039</v>
      </c>
      <c r="F7" s="43">
        <f t="shared" si="1"/>
        <v>119.86681465038848</v>
      </c>
      <c r="G7" s="8">
        <f t="shared" si="2"/>
        <v>7.6680000000000001</v>
      </c>
      <c r="H7" s="8">
        <f t="shared" si="7"/>
        <v>14.467924528301888</v>
      </c>
      <c r="I7" s="47">
        <f t="shared" si="3"/>
        <v>85.105438401775814</v>
      </c>
      <c r="J7" s="8">
        <f t="shared" si="4"/>
        <v>7.101</v>
      </c>
      <c r="K7" s="8">
        <f t="shared" si="8"/>
        <v>13.398113207547169</v>
      </c>
      <c r="L7" s="50">
        <f t="shared" si="5"/>
        <v>78.812430632630409</v>
      </c>
      <c r="M7" s="53"/>
      <c r="N7" t="s">
        <v>10</v>
      </c>
    </row>
    <row r="8" spans="1:18" x14ac:dyDescent="0.25">
      <c r="A8" s="3">
        <v>1280</v>
      </c>
      <c r="B8" s="4">
        <v>720</v>
      </c>
      <c r="C8" s="4">
        <v>30</v>
      </c>
      <c r="D8" s="8">
        <f t="shared" si="0"/>
        <v>5.4</v>
      </c>
      <c r="E8" s="22">
        <f t="shared" si="6"/>
        <v>10.188679245283019</v>
      </c>
      <c r="F8" s="43">
        <f t="shared" si="1"/>
        <v>59.933407325194239</v>
      </c>
      <c r="G8" s="8">
        <f t="shared" si="2"/>
        <v>3.8340000000000001</v>
      </c>
      <c r="H8" s="8">
        <f t="shared" si="7"/>
        <v>7.2339622641509438</v>
      </c>
      <c r="I8" s="47">
        <f t="shared" si="3"/>
        <v>42.552719200887907</v>
      </c>
      <c r="J8" s="8">
        <f t="shared" si="4"/>
        <v>3.5505</v>
      </c>
      <c r="K8" s="8">
        <f t="shared" si="8"/>
        <v>6.6990566037735846</v>
      </c>
      <c r="L8" s="50">
        <f t="shared" si="5"/>
        <v>39.406215316315205</v>
      </c>
      <c r="M8" s="53"/>
      <c r="N8">
        <v>17</v>
      </c>
      <c r="O8" t="s">
        <v>11</v>
      </c>
    </row>
    <row r="9" spans="1:18" x14ac:dyDescent="0.25">
      <c r="A9" s="3">
        <v>1280</v>
      </c>
      <c r="B9" s="4">
        <v>720</v>
      </c>
      <c r="C9" s="4">
        <v>20</v>
      </c>
      <c r="D9" s="8">
        <f t="shared" si="0"/>
        <v>3.6</v>
      </c>
      <c r="E9" s="22">
        <f t="shared" si="6"/>
        <v>6.7924528301886795</v>
      </c>
      <c r="F9" s="43">
        <f t="shared" si="1"/>
        <v>39.955604883462826</v>
      </c>
      <c r="G9" s="8">
        <f t="shared" si="2"/>
        <v>2.556</v>
      </c>
      <c r="H9" s="8">
        <f t="shared" si="7"/>
        <v>4.8226415094339625</v>
      </c>
      <c r="I9" s="47">
        <f t="shared" si="3"/>
        <v>28.368479467258606</v>
      </c>
      <c r="J9" s="8">
        <f t="shared" si="4"/>
        <v>2.367</v>
      </c>
      <c r="K9" s="8">
        <f t="shared" si="8"/>
        <v>4.4660377358490564</v>
      </c>
      <c r="L9" s="50">
        <f t="shared" si="5"/>
        <v>26.270810210876803</v>
      </c>
      <c r="M9" s="53"/>
    </row>
    <row r="10" spans="1:18" x14ac:dyDescent="0.25">
      <c r="A10" s="3">
        <v>1024</v>
      </c>
      <c r="B10" s="4">
        <v>768</v>
      </c>
      <c r="C10" s="4">
        <v>30</v>
      </c>
      <c r="D10" s="8">
        <f t="shared" si="0"/>
        <v>4.6079999999999997</v>
      </c>
      <c r="E10" s="22">
        <f t="shared" si="6"/>
        <v>8.6943396226415093</v>
      </c>
      <c r="F10" s="43">
        <f t="shared" si="1"/>
        <v>51.143174250832409</v>
      </c>
      <c r="G10" s="8">
        <f t="shared" si="2"/>
        <v>3.2716799999999999</v>
      </c>
      <c r="H10" s="8">
        <f t="shared" si="7"/>
        <v>6.1729811320754715</v>
      </c>
      <c r="I10" s="47">
        <f t="shared" si="3"/>
        <v>36.311653718091009</v>
      </c>
      <c r="J10" s="8">
        <f t="shared" si="4"/>
        <v>3.02976</v>
      </c>
      <c r="K10" s="8">
        <f t="shared" si="8"/>
        <v>5.7165283018867923</v>
      </c>
      <c r="L10" s="50">
        <f t="shared" si="5"/>
        <v>33.62663706992231</v>
      </c>
      <c r="M10" s="53"/>
      <c r="N10" s="17" t="s">
        <v>41</v>
      </c>
      <c r="O10" s="17"/>
      <c r="P10" s="17"/>
      <c r="Q10" s="17"/>
      <c r="R10" s="17"/>
    </row>
    <row r="11" spans="1:18" x14ac:dyDescent="0.25">
      <c r="A11" s="3">
        <v>832</v>
      </c>
      <c r="B11" s="4">
        <v>480</v>
      </c>
      <c r="C11" s="4">
        <v>60</v>
      </c>
      <c r="D11" s="8">
        <f t="shared" si="0"/>
        <v>4.68</v>
      </c>
      <c r="E11" s="22">
        <f t="shared" si="6"/>
        <v>8.8301886792452819</v>
      </c>
      <c r="F11" s="43">
        <f t="shared" si="1"/>
        <v>51.942286348501661</v>
      </c>
      <c r="G11" s="8">
        <f t="shared" si="2"/>
        <v>3.3228</v>
      </c>
      <c r="H11" s="8">
        <f t="shared" si="7"/>
        <v>6.2694339622641513</v>
      </c>
      <c r="I11" s="47">
        <f t="shared" si="3"/>
        <v>36.879023307436185</v>
      </c>
      <c r="J11" s="8">
        <f t="shared" si="4"/>
        <v>3.0771000000000002</v>
      </c>
      <c r="K11" s="8">
        <f t="shared" si="8"/>
        <v>5.8058490566037744</v>
      </c>
      <c r="L11" s="50">
        <f t="shared" si="5"/>
        <v>34.152053274139853</v>
      </c>
      <c r="M11" s="53"/>
      <c r="N11">
        <f>A56</f>
        <v>50</v>
      </c>
    </row>
    <row r="12" spans="1:18" x14ac:dyDescent="0.25">
      <c r="A12" s="3">
        <v>832</v>
      </c>
      <c r="B12" s="4">
        <v>480</v>
      </c>
      <c r="C12" s="4">
        <v>50</v>
      </c>
      <c r="D12" s="8">
        <f t="shared" si="0"/>
        <v>3.9</v>
      </c>
      <c r="E12" s="22">
        <f t="shared" si="6"/>
        <v>7.3584905660377355</v>
      </c>
      <c r="F12" s="43">
        <f t="shared" si="1"/>
        <v>43.28523862375139</v>
      </c>
      <c r="G12" s="8">
        <f t="shared" si="2"/>
        <v>2.7690000000000001</v>
      </c>
      <c r="H12" s="8">
        <f t="shared" si="7"/>
        <v>5.2245283018867932</v>
      </c>
      <c r="I12" s="47">
        <f t="shared" si="3"/>
        <v>30.73251942286349</v>
      </c>
      <c r="J12" s="8">
        <f t="shared" si="4"/>
        <v>2.5642499999999999</v>
      </c>
      <c r="K12" s="8">
        <f t="shared" si="8"/>
        <v>4.8382075471698114</v>
      </c>
      <c r="L12" s="50">
        <f t="shared" si="5"/>
        <v>28.46004439511654</v>
      </c>
      <c r="M12" s="53"/>
      <c r="N12" s="15" t="s">
        <v>42</v>
      </c>
      <c r="O12" s="15"/>
      <c r="P12" s="15"/>
      <c r="Q12" s="15"/>
      <c r="R12" s="15"/>
    </row>
    <row r="13" spans="1:18" x14ac:dyDescent="0.25">
      <c r="A13" s="3">
        <v>832</v>
      </c>
      <c r="B13" s="4">
        <v>480</v>
      </c>
      <c r="C13" s="4">
        <v>30</v>
      </c>
      <c r="D13" s="8">
        <f t="shared" si="0"/>
        <v>2.34</v>
      </c>
      <c r="E13" s="22">
        <f t="shared" si="6"/>
        <v>4.415094339622641</v>
      </c>
      <c r="F13" s="43">
        <f t="shared" si="1"/>
        <v>25.97114317425083</v>
      </c>
      <c r="G13" s="8">
        <f t="shared" si="2"/>
        <v>1.6614</v>
      </c>
      <c r="H13" s="8">
        <f t="shared" si="7"/>
        <v>3.1347169811320756</v>
      </c>
      <c r="I13" s="47">
        <f t="shared" si="3"/>
        <v>18.439511653718093</v>
      </c>
      <c r="J13" s="8">
        <f t="shared" si="4"/>
        <v>1.5385500000000001</v>
      </c>
      <c r="K13" s="8">
        <f t="shared" si="8"/>
        <v>2.9029245283018872</v>
      </c>
      <c r="L13" s="50">
        <f t="shared" si="5"/>
        <v>17.076026637069926</v>
      </c>
      <c r="M13" s="53"/>
      <c r="N13">
        <f>A64</f>
        <v>142</v>
      </c>
    </row>
    <row r="14" spans="1:18" x14ac:dyDescent="0.25">
      <c r="A14" s="3">
        <v>416</v>
      </c>
      <c r="B14" s="4">
        <v>240</v>
      </c>
      <c r="C14" s="4">
        <v>60</v>
      </c>
      <c r="D14" s="8">
        <f t="shared" si="0"/>
        <v>1.17</v>
      </c>
      <c r="E14" s="22">
        <f t="shared" si="6"/>
        <v>2.2075471698113205</v>
      </c>
      <c r="F14" s="43">
        <f t="shared" si="1"/>
        <v>12.985571587125415</v>
      </c>
      <c r="G14" s="8">
        <f t="shared" si="2"/>
        <v>0.83069999999999999</v>
      </c>
      <c r="H14" s="8">
        <f t="shared" si="7"/>
        <v>1.5673584905660378</v>
      </c>
      <c r="I14" s="47">
        <f t="shared" si="3"/>
        <v>9.2197558268590463</v>
      </c>
      <c r="J14" s="8">
        <f t="shared" si="4"/>
        <v>0.76927500000000004</v>
      </c>
      <c r="K14" s="8">
        <f t="shared" si="8"/>
        <v>1.4514622641509436</v>
      </c>
      <c r="L14" s="50">
        <f t="shared" si="5"/>
        <v>8.5380133185349631</v>
      </c>
      <c r="M14" s="53"/>
      <c r="N14" s="16" t="s">
        <v>15</v>
      </c>
      <c r="O14" s="16"/>
      <c r="P14" s="16"/>
      <c r="Q14" s="16"/>
      <c r="R14" s="16"/>
    </row>
    <row r="15" spans="1:18" x14ac:dyDescent="0.25">
      <c r="A15" s="3">
        <v>416</v>
      </c>
      <c r="B15" s="4">
        <v>240</v>
      </c>
      <c r="C15" s="4">
        <v>50</v>
      </c>
      <c r="D15" s="8">
        <f t="shared" si="0"/>
        <v>0.97499999999999998</v>
      </c>
      <c r="E15" s="22">
        <f t="shared" si="6"/>
        <v>1.8396226415094339</v>
      </c>
      <c r="F15" s="43">
        <f t="shared" si="1"/>
        <v>10.821309655937847</v>
      </c>
      <c r="G15" s="8">
        <f t="shared" si="2"/>
        <v>0.69225000000000003</v>
      </c>
      <c r="H15" s="8">
        <f t="shared" si="7"/>
        <v>1.3061320754716983</v>
      </c>
      <c r="I15" s="47">
        <f t="shared" si="3"/>
        <v>7.6831298557158725</v>
      </c>
      <c r="J15" s="8">
        <f t="shared" si="4"/>
        <v>0.64106249999999998</v>
      </c>
      <c r="K15" s="8">
        <f t="shared" si="8"/>
        <v>1.2095518867924528</v>
      </c>
      <c r="L15" s="50">
        <f t="shared" si="5"/>
        <v>7.1150110987791351</v>
      </c>
      <c r="M15" s="53"/>
      <c r="N15">
        <f>A72</f>
        <v>526</v>
      </c>
    </row>
    <row r="16" spans="1:18" x14ac:dyDescent="0.25">
      <c r="A16" s="5">
        <v>416</v>
      </c>
      <c r="B16" s="6">
        <v>240</v>
      </c>
      <c r="C16" s="6">
        <v>30</v>
      </c>
      <c r="D16" s="9">
        <f t="shared" si="0"/>
        <v>0.58499999999999996</v>
      </c>
      <c r="E16" s="24">
        <f t="shared" si="6"/>
        <v>1.1037735849056602</v>
      </c>
      <c r="F16" s="44">
        <f t="shared" si="1"/>
        <v>6.4927857935627076</v>
      </c>
      <c r="G16" s="9">
        <f t="shared" si="2"/>
        <v>0.41535</v>
      </c>
      <c r="H16" s="9">
        <f t="shared" si="7"/>
        <v>0.78367924528301891</v>
      </c>
      <c r="I16" s="48">
        <f t="shared" si="3"/>
        <v>4.6098779134295231</v>
      </c>
      <c r="J16" s="9">
        <f t="shared" si="4"/>
        <v>0.38463750000000002</v>
      </c>
      <c r="K16" s="9">
        <f t="shared" si="8"/>
        <v>0.7257311320754718</v>
      </c>
      <c r="L16" s="51">
        <f t="shared" si="5"/>
        <v>4.2690066592674816</v>
      </c>
      <c r="M16" s="53"/>
    </row>
    <row r="19" spans="1:2" x14ac:dyDescent="0.25">
      <c r="A19" s="45" t="s">
        <v>6</v>
      </c>
      <c r="B19" t="s">
        <v>7</v>
      </c>
    </row>
    <row r="20" spans="1:2" x14ac:dyDescent="0.25">
      <c r="A20" s="45" t="s">
        <v>8</v>
      </c>
      <c r="B20" t="s">
        <v>12</v>
      </c>
    </row>
    <row r="50" spans="1:2" x14ac:dyDescent="0.25">
      <c r="A50" t="s">
        <v>16</v>
      </c>
    </row>
    <row r="51" spans="1:2" x14ac:dyDescent="0.25">
      <c r="A51">
        <v>8</v>
      </c>
      <c r="B51" t="s">
        <v>17</v>
      </c>
    </row>
    <row r="52" spans="1:2" x14ac:dyDescent="0.25">
      <c r="A52">
        <v>16</v>
      </c>
      <c r="B52" t="s">
        <v>18</v>
      </c>
    </row>
    <row r="53" spans="1:2" x14ac:dyDescent="0.25">
      <c r="A53">
        <v>4</v>
      </c>
      <c r="B53" t="s">
        <v>19</v>
      </c>
    </row>
    <row r="54" spans="1:2" x14ac:dyDescent="0.25">
      <c r="A54">
        <v>16</v>
      </c>
      <c r="B54" t="s">
        <v>18</v>
      </c>
    </row>
    <row r="55" spans="1:2" x14ac:dyDescent="0.25">
      <c r="A55">
        <v>6</v>
      </c>
      <c r="B55" t="s">
        <v>20</v>
      </c>
    </row>
    <row r="56" spans="1:2" x14ac:dyDescent="0.25">
      <c r="A56">
        <f>SUM(A51:A55)</f>
        <v>50</v>
      </c>
    </row>
    <row r="58" spans="1:2" x14ac:dyDescent="0.25">
      <c r="A58" t="s">
        <v>39</v>
      </c>
    </row>
    <row r="59" spans="1:2" x14ac:dyDescent="0.25">
      <c r="A59">
        <v>8</v>
      </c>
      <c r="B59" t="s">
        <v>17</v>
      </c>
    </row>
    <row r="60" spans="1:2" x14ac:dyDescent="0.25">
      <c r="A60">
        <v>64</v>
      </c>
      <c r="B60" t="s">
        <v>40</v>
      </c>
    </row>
    <row r="61" spans="1:2" x14ac:dyDescent="0.25">
      <c r="A61">
        <v>0</v>
      </c>
      <c r="B61" t="s">
        <v>23</v>
      </c>
    </row>
    <row r="62" spans="1:2" x14ac:dyDescent="0.25">
      <c r="A62">
        <v>64</v>
      </c>
      <c r="B62" t="s">
        <v>40</v>
      </c>
    </row>
    <row r="63" spans="1:2" x14ac:dyDescent="0.25">
      <c r="A63">
        <v>6</v>
      </c>
      <c r="B63" t="s">
        <v>20</v>
      </c>
    </row>
    <row r="64" spans="1:2" x14ac:dyDescent="0.25">
      <c r="A64">
        <f>SUM(A59:A63)</f>
        <v>142</v>
      </c>
    </row>
    <row r="66" spans="1:2" x14ac:dyDescent="0.25">
      <c r="A66" t="s">
        <v>21</v>
      </c>
    </row>
    <row r="67" spans="1:2" x14ac:dyDescent="0.25">
      <c r="A67">
        <v>8</v>
      </c>
      <c r="B67" t="s">
        <v>17</v>
      </c>
    </row>
    <row r="68" spans="1:2" x14ac:dyDescent="0.25">
      <c r="A68">
        <v>256</v>
      </c>
      <c r="B68" t="s">
        <v>22</v>
      </c>
    </row>
    <row r="69" spans="1:2" x14ac:dyDescent="0.25">
      <c r="A69">
        <v>0</v>
      </c>
      <c r="B69" t="s">
        <v>23</v>
      </c>
    </row>
    <row r="70" spans="1:2" x14ac:dyDescent="0.25">
      <c r="A70">
        <v>256</v>
      </c>
      <c r="B70" t="s">
        <v>22</v>
      </c>
    </row>
    <row r="71" spans="1:2" x14ac:dyDescent="0.25">
      <c r="A71">
        <v>6</v>
      </c>
      <c r="B71" t="s">
        <v>20</v>
      </c>
    </row>
    <row r="72" spans="1:2" x14ac:dyDescent="0.25">
      <c r="A72">
        <f>SUM(A67:A71)</f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7860-CAD2-47BF-803D-1910712C592E}">
  <dimension ref="A1:N72"/>
  <sheetViews>
    <sheetView workbookViewId="0">
      <selection activeCell="J16" sqref="J16"/>
    </sheetView>
  </sheetViews>
  <sheetFormatPr defaultRowHeight="15" x14ac:dyDescent="0.25"/>
  <cols>
    <col min="1" max="1" width="26.28515625" customWidth="1"/>
    <col min="2" max="2" width="10.28515625" customWidth="1"/>
    <col min="3" max="3" width="11.28515625" customWidth="1"/>
    <col min="4" max="4" width="19.140625" customWidth="1"/>
    <col min="5" max="5" width="25.7109375" customWidth="1"/>
    <col min="6" max="6" width="24.28515625" customWidth="1"/>
    <col min="7" max="7" width="24.7109375" customWidth="1"/>
  </cols>
  <sheetData>
    <row r="1" spans="1:14" x14ac:dyDescent="0.25">
      <c r="A1" s="32" t="s">
        <v>14</v>
      </c>
      <c r="B1" s="33" t="s">
        <v>25</v>
      </c>
      <c r="C1" s="34" t="s">
        <v>27</v>
      </c>
      <c r="D1" s="35" t="s">
        <v>24</v>
      </c>
      <c r="E1" s="36" t="s">
        <v>68</v>
      </c>
      <c r="F1" s="37" t="s">
        <v>69</v>
      </c>
      <c r="G1" s="38" t="s">
        <v>70</v>
      </c>
    </row>
    <row r="2" spans="1:14" x14ac:dyDescent="0.25">
      <c r="A2" s="3" t="s">
        <v>26</v>
      </c>
      <c r="B2" s="4">
        <v>1</v>
      </c>
      <c r="C2" s="30" t="s">
        <v>45</v>
      </c>
      <c r="D2" s="27">
        <v>12</v>
      </c>
      <c r="E2" s="8">
        <f>D2/$J$11*100</f>
        <v>24</v>
      </c>
      <c r="F2" s="8">
        <f>E2/$J$13*100</f>
        <v>16.901408450704224</v>
      </c>
      <c r="G2" s="39">
        <f t="shared" ref="G2:G8" si="0">D2/$J$15*100</f>
        <v>2.2813688212927756</v>
      </c>
    </row>
    <row r="3" spans="1:14" x14ac:dyDescent="0.25">
      <c r="A3" s="3" t="s">
        <v>35</v>
      </c>
      <c r="B3" s="4">
        <v>6</v>
      </c>
      <c r="C3" s="30" t="s">
        <v>28</v>
      </c>
      <c r="D3" s="27">
        <v>12</v>
      </c>
      <c r="E3" s="8">
        <f t="shared" ref="E3:E8" si="1">D3/$J$11*100</f>
        <v>24</v>
      </c>
      <c r="F3" s="8">
        <f t="shared" ref="F3:F8" si="2">E3/$J$13*100</f>
        <v>16.901408450704224</v>
      </c>
      <c r="G3" s="8">
        <f t="shared" si="0"/>
        <v>2.2813688212927756</v>
      </c>
    </row>
    <row r="4" spans="1:14" x14ac:dyDescent="0.25">
      <c r="A4" s="3" t="s">
        <v>29</v>
      </c>
      <c r="B4" s="4">
        <v>2</v>
      </c>
      <c r="C4" s="30" t="s">
        <v>30</v>
      </c>
      <c r="D4" s="27">
        <v>1</v>
      </c>
      <c r="E4" s="8">
        <f t="shared" si="1"/>
        <v>2</v>
      </c>
      <c r="F4" s="8">
        <f t="shared" si="2"/>
        <v>1.4084507042253522</v>
      </c>
      <c r="G4" s="39">
        <f t="shared" si="0"/>
        <v>0.19011406844106463</v>
      </c>
    </row>
    <row r="5" spans="1:14" x14ac:dyDescent="0.25">
      <c r="A5" s="1" t="s">
        <v>29</v>
      </c>
      <c r="B5" s="2">
        <v>2</v>
      </c>
      <c r="C5" s="29" t="s">
        <v>31</v>
      </c>
      <c r="D5" s="26">
        <v>12</v>
      </c>
      <c r="E5" s="7">
        <f t="shared" si="1"/>
        <v>24</v>
      </c>
      <c r="F5" s="7">
        <f t="shared" si="2"/>
        <v>16.901408450704224</v>
      </c>
      <c r="G5" s="41">
        <f t="shared" si="0"/>
        <v>2.2813688212927756</v>
      </c>
    </row>
    <row r="6" spans="1:14" x14ac:dyDescent="0.25">
      <c r="A6" s="3" t="s">
        <v>33</v>
      </c>
      <c r="B6" s="4">
        <v>1</v>
      </c>
      <c r="C6" s="30" t="s">
        <v>32</v>
      </c>
      <c r="D6" s="27">
        <v>12</v>
      </c>
      <c r="E6" s="8">
        <f t="shared" si="1"/>
        <v>24</v>
      </c>
      <c r="F6" s="8">
        <f t="shared" si="2"/>
        <v>16.901408450704224</v>
      </c>
      <c r="G6" s="39">
        <f t="shared" si="0"/>
        <v>2.2813688212927756</v>
      </c>
      <c r="J6" t="s">
        <v>13</v>
      </c>
    </row>
    <row r="7" spans="1:14" x14ac:dyDescent="0.25">
      <c r="A7" s="3" t="s">
        <v>34</v>
      </c>
      <c r="B7" s="4">
        <v>1</v>
      </c>
      <c r="C7" s="30" t="s">
        <v>36</v>
      </c>
      <c r="D7" s="27">
        <v>12</v>
      </c>
      <c r="E7" s="8">
        <f t="shared" si="1"/>
        <v>24</v>
      </c>
      <c r="F7" s="8">
        <f t="shared" si="2"/>
        <v>16.901408450704224</v>
      </c>
      <c r="G7" s="39">
        <f t="shared" si="0"/>
        <v>2.2813688212927756</v>
      </c>
      <c r="J7">
        <v>21</v>
      </c>
    </row>
    <row r="8" spans="1:14" x14ac:dyDescent="0.25">
      <c r="A8" s="5" t="s">
        <v>37</v>
      </c>
      <c r="B8" s="6">
        <v>2</v>
      </c>
      <c r="C8" s="31" t="s">
        <v>38</v>
      </c>
      <c r="D8" s="28">
        <v>12</v>
      </c>
      <c r="E8" s="9">
        <f t="shared" si="1"/>
        <v>24</v>
      </c>
      <c r="F8" s="9">
        <f t="shared" si="2"/>
        <v>16.901408450704224</v>
      </c>
      <c r="G8" s="40">
        <f t="shared" si="0"/>
        <v>2.2813688212927756</v>
      </c>
    </row>
    <row r="10" spans="1:14" x14ac:dyDescent="0.25">
      <c r="J10" s="17" t="s">
        <v>41</v>
      </c>
      <c r="K10" s="17"/>
      <c r="L10" s="17"/>
      <c r="M10" s="17"/>
      <c r="N10" s="17"/>
    </row>
    <row r="11" spans="1:14" x14ac:dyDescent="0.25">
      <c r="J11">
        <f>A56</f>
        <v>50</v>
      </c>
    </row>
    <row r="12" spans="1:14" x14ac:dyDescent="0.25">
      <c r="J12" s="15" t="s">
        <v>42</v>
      </c>
      <c r="K12" s="15"/>
      <c r="L12" s="15"/>
      <c r="M12" s="15"/>
      <c r="N12" s="15"/>
    </row>
    <row r="13" spans="1:14" x14ac:dyDescent="0.25">
      <c r="J13">
        <f>A64</f>
        <v>142</v>
      </c>
    </row>
    <row r="14" spans="1:14" x14ac:dyDescent="0.25">
      <c r="J14" s="16" t="s">
        <v>15</v>
      </c>
      <c r="K14" s="16"/>
      <c r="L14" s="16"/>
      <c r="M14" s="16"/>
      <c r="N14" s="16"/>
    </row>
    <row r="15" spans="1:14" x14ac:dyDescent="0.25">
      <c r="J15">
        <f>A72</f>
        <v>526</v>
      </c>
    </row>
    <row r="50" spans="1:2" x14ac:dyDescent="0.25">
      <c r="A50" t="s">
        <v>16</v>
      </c>
    </row>
    <row r="51" spans="1:2" x14ac:dyDescent="0.25">
      <c r="A51">
        <v>8</v>
      </c>
      <c r="B51" t="s">
        <v>17</v>
      </c>
    </row>
    <row r="52" spans="1:2" x14ac:dyDescent="0.25">
      <c r="A52">
        <v>16</v>
      </c>
      <c r="B52" t="s">
        <v>18</v>
      </c>
    </row>
    <row r="53" spans="1:2" x14ac:dyDescent="0.25">
      <c r="A53">
        <v>4</v>
      </c>
      <c r="B53" t="s">
        <v>19</v>
      </c>
    </row>
    <row r="54" spans="1:2" x14ac:dyDescent="0.25">
      <c r="A54">
        <v>16</v>
      </c>
      <c r="B54" t="s">
        <v>18</v>
      </c>
    </row>
    <row r="55" spans="1:2" x14ac:dyDescent="0.25">
      <c r="A55">
        <v>6</v>
      </c>
      <c r="B55" t="s">
        <v>20</v>
      </c>
    </row>
    <row r="56" spans="1:2" x14ac:dyDescent="0.25">
      <c r="A56">
        <f>SUM(A51:A55)</f>
        <v>50</v>
      </c>
    </row>
    <row r="58" spans="1:2" x14ac:dyDescent="0.25">
      <c r="A58" t="s">
        <v>39</v>
      </c>
    </row>
    <row r="59" spans="1:2" x14ac:dyDescent="0.25">
      <c r="A59">
        <v>8</v>
      </c>
      <c r="B59" t="s">
        <v>17</v>
      </c>
    </row>
    <row r="60" spans="1:2" x14ac:dyDescent="0.25">
      <c r="A60">
        <v>64</v>
      </c>
      <c r="B60" t="s">
        <v>40</v>
      </c>
    </row>
    <row r="61" spans="1:2" x14ac:dyDescent="0.25">
      <c r="A61">
        <v>0</v>
      </c>
      <c r="B61" t="s">
        <v>23</v>
      </c>
    </row>
    <row r="62" spans="1:2" x14ac:dyDescent="0.25">
      <c r="A62">
        <v>64</v>
      </c>
      <c r="B62" t="s">
        <v>40</v>
      </c>
    </row>
    <row r="63" spans="1:2" x14ac:dyDescent="0.25">
      <c r="A63">
        <v>6</v>
      </c>
      <c r="B63" t="s">
        <v>20</v>
      </c>
    </row>
    <row r="64" spans="1:2" x14ac:dyDescent="0.25">
      <c r="A64">
        <f>SUM(A59:A63)</f>
        <v>142</v>
      </c>
    </row>
    <row r="66" spans="1:2" x14ac:dyDescent="0.25">
      <c r="A66" t="s">
        <v>21</v>
      </c>
    </row>
    <row r="67" spans="1:2" x14ac:dyDescent="0.25">
      <c r="A67">
        <v>8</v>
      </c>
      <c r="B67" t="s">
        <v>17</v>
      </c>
    </row>
    <row r="68" spans="1:2" x14ac:dyDescent="0.25">
      <c r="A68">
        <v>256</v>
      </c>
      <c r="B68" t="s">
        <v>22</v>
      </c>
    </row>
    <row r="69" spans="1:2" x14ac:dyDescent="0.25">
      <c r="A69">
        <v>0</v>
      </c>
      <c r="B69" t="s">
        <v>23</v>
      </c>
    </row>
    <row r="70" spans="1:2" x14ac:dyDescent="0.25">
      <c r="A70">
        <v>256</v>
      </c>
      <c r="B70" t="s">
        <v>22</v>
      </c>
    </row>
    <row r="71" spans="1:2" x14ac:dyDescent="0.25">
      <c r="A71">
        <v>6</v>
      </c>
      <c r="B71" t="s">
        <v>20</v>
      </c>
    </row>
    <row r="72" spans="1:2" x14ac:dyDescent="0.25">
      <c r="A72">
        <f>SUM(A67:A71)</f>
        <v>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E456-6389-46A0-AAB8-AAAF048B5CB5}">
  <dimension ref="A1:P16"/>
  <sheetViews>
    <sheetView workbookViewId="0">
      <selection activeCell="K26" sqref="K26"/>
    </sheetView>
  </sheetViews>
  <sheetFormatPr defaultRowHeight="15" x14ac:dyDescent="0.25"/>
  <cols>
    <col min="1" max="1" width="29.5703125" customWidth="1"/>
    <col min="3" max="3" width="15.42578125" customWidth="1"/>
    <col min="4" max="6" width="16.85546875" customWidth="1"/>
    <col min="7" max="7" width="22.5703125" customWidth="1"/>
    <col min="8" max="8" width="24.42578125" customWidth="1"/>
    <col min="9" max="9" width="20" customWidth="1"/>
  </cols>
  <sheetData>
    <row r="1" spans="1:16" x14ac:dyDescent="0.25">
      <c r="A1" s="14" t="s">
        <v>14</v>
      </c>
      <c r="B1" s="14" t="s">
        <v>25</v>
      </c>
      <c r="C1" s="14" t="s">
        <v>27</v>
      </c>
      <c r="D1" s="17" t="s">
        <v>48</v>
      </c>
      <c r="E1" s="18" t="s">
        <v>48</v>
      </c>
      <c r="F1" s="16" t="s">
        <v>48</v>
      </c>
      <c r="G1" s="19" t="s">
        <v>43</v>
      </c>
      <c r="H1" s="18" t="s">
        <v>43</v>
      </c>
      <c r="I1" s="16" t="s">
        <v>43</v>
      </c>
    </row>
    <row r="2" spans="1:16" x14ac:dyDescent="0.25">
      <c r="A2" s="1" t="s">
        <v>44</v>
      </c>
      <c r="B2" s="2">
        <v>1</v>
      </c>
      <c r="C2" s="29" t="s">
        <v>45</v>
      </c>
      <c r="D2" s="29">
        <v>3</v>
      </c>
      <c r="E2" s="2">
        <f>D2</f>
        <v>3</v>
      </c>
      <c r="F2" s="26">
        <f>D2</f>
        <v>3</v>
      </c>
      <c r="G2" s="20">
        <f>D2/$L$11*100</f>
        <v>6</v>
      </c>
      <c r="H2" s="7">
        <f>E2/$L$13*100</f>
        <v>2.112676056338028</v>
      </c>
      <c r="I2" s="21">
        <f>F2/$L$15*100</f>
        <v>0.57034220532319391</v>
      </c>
    </row>
    <row r="3" spans="1:16" x14ac:dyDescent="0.25">
      <c r="A3" s="3" t="s">
        <v>46</v>
      </c>
      <c r="B3" s="4">
        <v>2</v>
      </c>
      <c r="C3" s="30" t="s">
        <v>47</v>
      </c>
      <c r="D3" s="30">
        <v>2</v>
      </c>
      <c r="E3" s="4">
        <f>D3</f>
        <v>2</v>
      </c>
      <c r="F3" s="27">
        <f>D3</f>
        <v>2</v>
      </c>
      <c r="G3" s="22">
        <f t="shared" ref="G3:G16" si="0">D3/$L$11*100</f>
        <v>4</v>
      </c>
      <c r="H3" s="8">
        <f t="shared" ref="H3:H16" si="1">E3/$L$13*100</f>
        <v>1.4084507042253522</v>
      </c>
      <c r="I3" s="23">
        <f t="shared" ref="I3:I16" si="2">F3/$L$15*100</f>
        <v>0.38022813688212925</v>
      </c>
    </row>
    <row r="4" spans="1:16" x14ac:dyDescent="0.25">
      <c r="A4" s="54" t="s">
        <v>49</v>
      </c>
      <c r="B4" s="55">
        <v>2</v>
      </c>
      <c r="C4" s="56" t="s">
        <v>31</v>
      </c>
      <c r="D4" s="56">
        <v>2</v>
      </c>
      <c r="E4" s="55">
        <f>D4</f>
        <v>2</v>
      </c>
      <c r="F4" s="57">
        <f>D4</f>
        <v>2</v>
      </c>
      <c r="G4" s="58">
        <f t="shared" si="0"/>
        <v>4</v>
      </c>
      <c r="H4" s="59">
        <f t="shared" si="1"/>
        <v>1.4084507042253522</v>
      </c>
      <c r="I4" s="60">
        <f t="shared" si="2"/>
        <v>0.38022813688212925</v>
      </c>
      <c r="K4" t="s">
        <v>71</v>
      </c>
    </row>
    <row r="5" spans="1:16" x14ac:dyDescent="0.25">
      <c r="A5" s="61" t="s">
        <v>50</v>
      </c>
      <c r="B5" s="62">
        <v>4</v>
      </c>
      <c r="C5" s="63" t="s">
        <v>47</v>
      </c>
      <c r="D5" s="63">
        <f>4*2</f>
        <v>8</v>
      </c>
      <c r="E5" s="62">
        <f>D5*4</f>
        <v>32</v>
      </c>
      <c r="F5" s="64">
        <f>D5*16</f>
        <v>128</v>
      </c>
      <c r="G5" s="65">
        <f t="shared" si="0"/>
        <v>16</v>
      </c>
      <c r="H5" s="66">
        <f t="shared" si="1"/>
        <v>22.535211267605636</v>
      </c>
      <c r="I5" s="67">
        <f t="shared" si="2"/>
        <v>24.334600760456272</v>
      </c>
    </row>
    <row r="6" spans="1:16" x14ac:dyDescent="0.25">
      <c r="A6" s="54" t="s">
        <v>51</v>
      </c>
      <c r="B6" s="55">
        <v>2</v>
      </c>
      <c r="C6" s="56" t="s">
        <v>52</v>
      </c>
      <c r="D6" s="56">
        <f>D5</f>
        <v>8</v>
      </c>
      <c r="E6" s="55">
        <f>E5</f>
        <v>32</v>
      </c>
      <c r="F6" s="57">
        <f>F5</f>
        <v>128</v>
      </c>
      <c r="G6" s="58">
        <f t="shared" si="0"/>
        <v>16</v>
      </c>
      <c r="H6" s="59">
        <f t="shared" si="1"/>
        <v>22.535211267605636</v>
      </c>
      <c r="I6" s="60">
        <f t="shared" si="2"/>
        <v>24.334600760456272</v>
      </c>
    </row>
    <row r="7" spans="1:16" x14ac:dyDescent="0.25">
      <c r="A7" s="3" t="s">
        <v>53</v>
      </c>
      <c r="B7" s="4">
        <v>2</v>
      </c>
      <c r="C7" s="30" t="s">
        <v>54</v>
      </c>
      <c r="D7" s="30">
        <f>D5</f>
        <v>8</v>
      </c>
      <c r="E7" s="4">
        <f>E5</f>
        <v>32</v>
      </c>
      <c r="F7" s="27">
        <f>F5</f>
        <v>128</v>
      </c>
      <c r="G7" s="22">
        <f t="shared" si="0"/>
        <v>16</v>
      </c>
      <c r="H7" s="8">
        <f t="shared" si="1"/>
        <v>22.535211267605636</v>
      </c>
      <c r="I7" s="23">
        <f t="shared" si="2"/>
        <v>24.334600760456272</v>
      </c>
    </row>
    <row r="8" spans="1:16" x14ac:dyDescent="0.25">
      <c r="A8" s="5" t="s">
        <v>55</v>
      </c>
      <c r="B8" s="6">
        <v>1</v>
      </c>
      <c r="C8" s="31" t="s">
        <v>31</v>
      </c>
      <c r="D8" s="31">
        <f>D5</f>
        <v>8</v>
      </c>
      <c r="E8" s="6">
        <f>E5</f>
        <v>32</v>
      </c>
      <c r="F8" s="28">
        <f>F5</f>
        <v>128</v>
      </c>
      <c r="G8" s="24">
        <f t="shared" si="0"/>
        <v>16</v>
      </c>
      <c r="H8" s="9">
        <f t="shared" si="1"/>
        <v>22.535211267605636</v>
      </c>
      <c r="I8" s="25">
        <f t="shared" si="2"/>
        <v>24.334600760456272</v>
      </c>
    </row>
    <row r="9" spans="1:16" x14ac:dyDescent="0.25">
      <c r="A9" s="1" t="s">
        <v>56</v>
      </c>
      <c r="B9" s="2">
        <v>1</v>
      </c>
      <c r="C9" s="29" t="s">
        <v>31</v>
      </c>
      <c r="D9" s="29">
        <f>16*2</f>
        <v>32</v>
      </c>
      <c r="E9" s="2">
        <f>D9*4</f>
        <v>128</v>
      </c>
      <c r="F9" s="26">
        <f>E9*4</f>
        <v>512</v>
      </c>
      <c r="G9" s="20">
        <f t="shared" si="0"/>
        <v>64</v>
      </c>
      <c r="H9" s="7">
        <f t="shared" si="1"/>
        <v>90.140845070422543</v>
      </c>
      <c r="I9" s="21">
        <f t="shared" si="2"/>
        <v>97.338403041825089</v>
      </c>
    </row>
    <row r="10" spans="1:16" x14ac:dyDescent="0.25">
      <c r="A10" s="3" t="s">
        <v>57</v>
      </c>
      <c r="B10" s="4">
        <v>1</v>
      </c>
      <c r="C10" s="30" t="s">
        <v>58</v>
      </c>
      <c r="D10" s="30">
        <f t="shared" ref="D10:F11" si="3">D9</f>
        <v>32</v>
      </c>
      <c r="E10" s="4">
        <f t="shared" si="3"/>
        <v>128</v>
      </c>
      <c r="F10" s="27">
        <f t="shared" si="3"/>
        <v>512</v>
      </c>
      <c r="G10" s="22">
        <f t="shared" si="0"/>
        <v>64</v>
      </c>
      <c r="H10" s="8">
        <f t="shared" si="1"/>
        <v>90.140845070422543</v>
      </c>
      <c r="I10" s="23">
        <f t="shared" si="2"/>
        <v>97.338403041825089</v>
      </c>
      <c r="L10" s="17" t="s">
        <v>41</v>
      </c>
      <c r="M10" s="17"/>
      <c r="N10" s="17"/>
      <c r="O10" s="17"/>
      <c r="P10" s="17"/>
    </row>
    <row r="11" spans="1:16" x14ac:dyDescent="0.25">
      <c r="A11" s="3" t="s">
        <v>59</v>
      </c>
      <c r="B11" s="4">
        <v>4</v>
      </c>
      <c r="C11" s="30" t="s">
        <v>60</v>
      </c>
      <c r="D11" s="30">
        <f t="shared" si="3"/>
        <v>32</v>
      </c>
      <c r="E11" s="4">
        <f t="shared" si="3"/>
        <v>128</v>
      </c>
      <c r="F11" s="27">
        <f t="shared" si="3"/>
        <v>512</v>
      </c>
      <c r="G11" s="22">
        <f t="shared" si="0"/>
        <v>64</v>
      </c>
      <c r="H11" s="8">
        <f t="shared" si="1"/>
        <v>90.140845070422543</v>
      </c>
      <c r="I11" s="23">
        <f t="shared" si="2"/>
        <v>97.338403041825089</v>
      </c>
      <c r="L11">
        <v>50</v>
      </c>
    </row>
    <row r="12" spans="1:16" x14ac:dyDescent="0.25">
      <c r="A12" s="3" t="s">
        <v>61</v>
      </c>
      <c r="B12" s="4">
        <v>4</v>
      </c>
      <c r="C12" s="30" t="s">
        <v>62</v>
      </c>
      <c r="D12" s="30">
        <f>D9</f>
        <v>32</v>
      </c>
      <c r="E12" s="4">
        <f>E9</f>
        <v>128</v>
      </c>
      <c r="F12" s="27">
        <f>F9</f>
        <v>512</v>
      </c>
      <c r="G12" s="22">
        <f t="shared" si="0"/>
        <v>64</v>
      </c>
      <c r="H12" s="8">
        <f t="shared" si="1"/>
        <v>90.140845070422543</v>
      </c>
      <c r="I12" s="23">
        <f t="shared" si="2"/>
        <v>97.338403041825089</v>
      </c>
      <c r="L12" s="15" t="s">
        <v>42</v>
      </c>
      <c r="M12" s="15"/>
      <c r="N12" s="15"/>
      <c r="O12" s="15"/>
      <c r="P12" s="15"/>
    </row>
    <row r="13" spans="1:16" x14ac:dyDescent="0.25">
      <c r="A13" s="3" t="s">
        <v>63</v>
      </c>
      <c r="B13" s="4">
        <v>1</v>
      </c>
      <c r="C13" s="30" t="s">
        <v>60</v>
      </c>
      <c r="D13" s="30">
        <f>D9</f>
        <v>32</v>
      </c>
      <c r="E13" s="4">
        <f>E9</f>
        <v>128</v>
      </c>
      <c r="F13" s="27">
        <f>F9</f>
        <v>512</v>
      </c>
      <c r="G13" s="22">
        <f t="shared" si="0"/>
        <v>64</v>
      </c>
      <c r="H13" s="8">
        <f t="shared" si="1"/>
        <v>90.140845070422543</v>
      </c>
      <c r="I13" s="23">
        <f t="shared" si="2"/>
        <v>97.338403041825089</v>
      </c>
      <c r="L13">
        <v>142</v>
      </c>
    </row>
    <row r="14" spans="1:16" x14ac:dyDescent="0.25">
      <c r="A14" s="5" t="s">
        <v>64</v>
      </c>
      <c r="B14" s="6">
        <v>1</v>
      </c>
      <c r="C14" s="31" t="s">
        <v>65</v>
      </c>
      <c r="D14" s="31">
        <f>D9</f>
        <v>32</v>
      </c>
      <c r="E14" s="6">
        <f>E9</f>
        <v>128</v>
      </c>
      <c r="F14" s="28">
        <f>F9</f>
        <v>512</v>
      </c>
      <c r="G14" s="24">
        <f t="shared" si="0"/>
        <v>64</v>
      </c>
      <c r="H14" s="9">
        <f t="shared" si="1"/>
        <v>90.140845070422543</v>
      </c>
      <c r="I14" s="25">
        <f t="shared" si="2"/>
        <v>97.338403041825089</v>
      </c>
      <c r="L14" s="16" t="s">
        <v>15</v>
      </c>
      <c r="M14" s="16"/>
      <c r="N14" s="16"/>
      <c r="O14" s="16"/>
      <c r="P14" s="16"/>
    </row>
    <row r="15" spans="1:16" x14ac:dyDescent="0.25">
      <c r="A15" s="3" t="s">
        <v>66</v>
      </c>
      <c r="B15" s="4">
        <v>1</v>
      </c>
      <c r="C15" s="30" t="s">
        <v>65</v>
      </c>
      <c r="D15" s="30">
        <v>2</v>
      </c>
      <c r="E15" s="4">
        <v>2</v>
      </c>
      <c r="F15" s="27">
        <v>2</v>
      </c>
      <c r="G15" s="22">
        <f t="shared" si="0"/>
        <v>4</v>
      </c>
      <c r="H15" s="8">
        <f t="shared" si="1"/>
        <v>1.4084507042253522</v>
      </c>
      <c r="I15" s="23">
        <f t="shared" si="2"/>
        <v>0.38022813688212925</v>
      </c>
      <c r="L15">
        <v>526</v>
      </c>
    </row>
    <row r="16" spans="1:16" x14ac:dyDescent="0.25">
      <c r="A16" s="5" t="s">
        <v>67</v>
      </c>
      <c r="B16" s="6">
        <v>1</v>
      </c>
      <c r="C16" s="31" t="s">
        <v>45</v>
      </c>
      <c r="D16" s="31">
        <v>1</v>
      </c>
      <c r="E16" s="6">
        <v>1</v>
      </c>
      <c r="F16" s="28">
        <v>1</v>
      </c>
      <c r="G16" s="24">
        <f t="shared" si="0"/>
        <v>2</v>
      </c>
      <c r="H16" s="9">
        <f t="shared" si="1"/>
        <v>0.70422535211267612</v>
      </c>
      <c r="I16" s="25">
        <f t="shared" si="2"/>
        <v>0.19011406844106463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2022-04-24T17:18:13Z</dcterms:created>
  <dcterms:modified xsi:type="dcterms:W3CDTF">2022-05-05T13:11:50Z</dcterms:modified>
</cp:coreProperties>
</file>