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ksm16_ic_ac_uk/Documents/Covid19_LAMP/03_Lacewing_experiments/"/>
    </mc:Choice>
  </mc:AlternateContent>
  <xr:revisionPtr revIDLastSave="0" documentId="8_{034F5485-71AB-4F25-825E-9ACE91AE8A70}" xr6:coauthVersionLast="46" xr6:coauthVersionMax="46" xr10:uidLastSave="{00000000-0000-0000-0000-000000000000}"/>
  <bookViews>
    <workbookView xWindow="1980" yWindow="1420" windowWidth="20520" windowHeight="12460" firstSheet="4" activeTab="4" xr2:uid="{00000000-000D-0000-FFFF-FFFF00000000}"/>
  </bookViews>
  <sheets>
    <sheet name="dPCR_PrimerComp" sheetId="2" r:id="rId1"/>
    <sheet name="Lacewing" sheetId="1" state="hidden" r:id="rId2"/>
    <sheet name="Lacewing Final" sheetId="4" state="hidden" r:id="rId3"/>
    <sheet name="Lacewing NEW" sheetId="5" r:id="rId4"/>
    <sheet name="Lacewing NEW final" sheetId="6" r:id="rId5"/>
    <sheet name="Clinical and LW" sheetId="7" r:id="rId6"/>
  </sheets>
  <definedNames>
    <definedName name="_xlnm._FilterDatabase" localSheetId="1" hidden="1">Lacewing!$A$1:$U$56</definedName>
    <definedName name="_xlnm._FilterDatabase" localSheetId="2" hidden="1">'Lacewing Final'!$A$1:$U$24</definedName>
    <definedName name="_xlnm._FilterDatabase" localSheetId="3" hidden="1">'Lacewing NEW'!$A$1:$U$56</definedName>
    <definedName name="_xlchart.v1.0" hidden="1">'Lacewing NEW final'!$I$2:$I$35</definedName>
    <definedName name="_xlchart.v1.1" hidden="1">'Lacewing NEW final'!$L$2:$L$35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6" l="1"/>
  <c r="B18" i="6" s="1"/>
  <c r="F18" i="6"/>
  <c r="I18" i="6"/>
  <c r="J18" i="6"/>
  <c r="E20" i="6"/>
  <c r="B20" i="6" s="1"/>
  <c r="F20" i="6"/>
  <c r="I20" i="6"/>
  <c r="J20" i="6"/>
  <c r="E35" i="6"/>
  <c r="F35" i="6"/>
  <c r="I35" i="6"/>
  <c r="J35" i="6"/>
  <c r="E19" i="6"/>
  <c r="B19" i="6" s="1"/>
  <c r="F19" i="6"/>
  <c r="I19" i="6"/>
  <c r="J19" i="6"/>
  <c r="E33" i="6"/>
  <c r="F33" i="6"/>
  <c r="I33" i="6"/>
  <c r="J33" i="6"/>
  <c r="E13" i="6"/>
  <c r="B13" i="6" s="1"/>
  <c r="F13" i="6"/>
  <c r="I13" i="6"/>
  <c r="J13" i="6"/>
  <c r="E9" i="6"/>
  <c r="B9" i="6" s="1"/>
  <c r="F9" i="6"/>
  <c r="I9" i="6"/>
  <c r="J9" i="6"/>
  <c r="E16" i="6"/>
  <c r="F16" i="6"/>
  <c r="I16" i="6"/>
  <c r="J16" i="6"/>
  <c r="E5" i="6"/>
  <c r="B5" i="6" s="1"/>
  <c r="F5" i="6"/>
  <c r="I5" i="6"/>
  <c r="J5" i="6"/>
  <c r="E4" i="6"/>
  <c r="B4" i="6" s="1"/>
  <c r="F4" i="6"/>
  <c r="I4" i="6"/>
  <c r="J4" i="6"/>
  <c r="E2" i="6"/>
  <c r="B2" i="6" s="1"/>
  <c r="F2" i="6"/>
  <c r="I2" i="6"/>
  <c r="J2" i="6"/>
  <c r="E6" i="6"/>
  <c r="B6" i="6" s="1"/>
  <c r="F6" i="6"/>
  <c r="I6" i="6"/>
  <c r="J6" i="6"/>
  <c r="E10" i="6"/>
  <c r="B10" i="6" s="1"/>
  <c r="F10" i="6"/>
  <c r="I10" i="6"/>
  <c r="J10" i="6"/>
  <c r="E3" i="6"/>
  <c r="B3" i="6" s="1"/>
  <c r="F3" i="6"/>
  <c r="I3" i="6"/>
  <c r="J3" i="6"/>
  <c r="E15" i="6"/>
  <c r="B15" i="6" s="1"/>
  <c r="F15" i="6"/>
  <c r="I15" i="6"/>
  <c r="J15" i="6"/>
  <c r="E11" i="6"/>
  <c r="B11" i="6" s="1"/>
  <c r="F11" i="6"/>
  <c r="I11" i="6"/>
  <c r="J11" i="6"/>
  <c r="E14" i="6"/>
  <c r="B14" i="6" s="1"/>
  <c r="F14" i="6"/>
  <c r="I14" i="6"/>
  <c r="J14" i="6"/>
  <c r="E28" i="6"/>
  <c r="B28" i="6" s="1"/>
  <c r="F28" i="6"/>
  <c r="I28" i="6"/>
  <c r="J28" i="6"/>
  <c r="E8" i="6"/>
  <c r="F8" i="6"/>
  <c r="I8" i="6"/>
  <c r="J8" i="6"/>
  <c r="E34" i="6"/>
  <c r="B34" i="6" s="1"/>
  <c r="F34" i="6"/>
  <c r="I34" i="6"/>
  <c r="J34" i="6"/>
  <c r="F7" i="6"/>
  <c r="E23" i="6"/>
  <c r="F27" i="6"/>
  <c r="F24" i="6"/>
  <c r="E12" i="5" l="1"/>
  <c r="B12" i="5" s="1"/>
  <c r="F12" i="5"/>
  <c r="I12" i="5"/>
  <c r="J12" i="5"/>
  <c r="E43" i="5"/>
  <c r="B43" i="5" s="1"/>
  <c r="F43" i="5"/>
  <c r="I43" i="5"/>
  <c r="J43" i="5"/>
  <c r="E44" i="5"/>
  <c r="B44" i="5" s="1"/>
  <c r="F44" i="5"/>
  <c r="I44" i="5"/>
  <c r="J44" i="5"/>
  <c r="E53" i="5"/>
  <c r="B53" i="5" s="1"/>
  <c r="F53" i="5"/>
  <c r="I53" i="5"/>
  <c r="J53" i="5"/>
  <c r="X7" i="5"/>
  <c r="Y7" i="5"/>
  <c r="E71" i="5"/>
  <c r="B71" i="5" s="1"/>
  <c r="F71" i="5"/>
  <c r="I71" i="5"/>
  <c r="J71" i="5"/>
  <c r="E68" i="5"/>
  <c r="B68" i="5" s="1"/>
  <c r="F68" i="5"/>
  <c r="I68" i="5"/>
  <c r="J68" i="5"/>
  <c r="E74" i="5"/>
  <c r="B74" i="5" s="1"/>
  <c r="F74" i="5"/>
  <c r="I74" i="5"/>
  <c r="J74" i="5"/>
  <c r="E75" i="5"/>
  <c r="B75" i="5" s="1"/>
  <c r="F75" i="5"/>
  <c r="I75" i="5"/>
  <c r="J75" i="5"/>
  <c r="E103" i="5"/>
  <c r="F103" i="5"/>
  <c r="I103" i="5"/>
  <c r="J103" i="5"/>
  <c r="E72" i="5"/>
  <c r="B72" i="5" s="1"/>
  <c r="F72" i="5"/>
  <c r="I72" i="5"/>
  <c r="J72" i="5"/>
  <c r="E101" i="5"/>
  <c r="F101" i="5"/>
  <c r="I101" i="5"/>
  <c r="J101" i="5"/>
  <c r="E13" i="5"/>
  <c r="F13" i="5"/>
  <c r="I13" i="5"/>
  <c r="J13" i="5"/>
  <c r="E32" i="5"/>
  <c r="B32" i="5" s="1"/>
  <c r="F32" i="5"/>
  <c r="I32" i="5"/>
  <c r="J32" i="5"/>
  <c r="E29" i="5"/>
  <c r="B29" i="5" s="1"/>
  <c r="F29" i="5"/>
  <c r="I29" i="5"/>
  <c r="J29" i="5"/>
  <c r="E21" i="5"/>
  <c r="B21" i="5" s="1"/>
  <c r="F21" i="5"/>
  <c r="I21" i="5"/>
  <c r="J21" i="5"/>
  <c r="E39" i="5"/>
  <c r="F39" i="5"/>
  <c r="I39" i="5"/>
  <c r="J39" i="5"/>
  <c r="E23" i="5"/>
  <c r="B23" i="5" s="1"/>
  <c r="F23" i="5"/>
  <c r="I23" i="5"/>
  <c r="J23" i="5"/>
  <c r="E66" i="5"/>
  <c r="B66" i="5" s="1"/>
  <c r="F66" i="5"/>
  <c r="I66" i="5"/>
  <c r="J66" i="5"/>
  <c r="E58" i="5"/>
  <c r="B58" i="5" s="1"/>
  <c r="F58" i="5"/>
  <c r="I58" i="5"/>
  <c r="J58" i="5"/>
  <c r="E60" i="5"/>
  <c r="F60" i="5"/>
  <c r="I60" i="5"/>
  <c r="J60" i="5"/>
  <c r="E17" i="5"/>
  <c r="B17" i="5" s="1"/>
  <c r="F17" i="5"/>
  <c r="I17" i="5"/>
  <c r="J17" i="5"/>
  <c r="E9" i="5"/>
  <c r="B9" i="5" s="1"/>
  <c r="F9" i="5"/>
  <c r="I9" i="5"/>
  <c r="J9" i="5"/>
  <c r="E8" i="5"/>
  <c r="B8" i="5" s="1"/>
  <c r="F8" i="5"/>
  <c r="I8" i="5"/>
  <c r="J8" i="5"/>
  <c r="E28" i="5"/>
  <c r="F28" i="5"/>
  <c r="I28" i="5"/>
  <c r="J28" i="5"/>
  <c r="E5" i="5"/>
  <c r="B5" i="5" s="1"/>
  <c r="F5" i="5"/>
  <c r="I5" i="5"/>
  <c r="J5" i="5"/>
  <c r="E4" i="5"/>
  <c r="B4" i="5" s="1"/>
  <c r="F4" i="5"/>
  <c r="I4" i="5"/>
  <c r="J4" i="5"/>
  <c r="E10" i="5"/>
  <c r="B10" i="5" s="1"/>
  <c r="F10" i="5"/>
  <c r="I10" i="5"/>
  <c r="J10" i="5"/>
  <c r="E22" i="5"/>
  <c r="B22" i="5" s="1"/>
  <c r="F22" i="5"/>
  <c r="I22" i="5"/>
  <c r="J22" i="5"/>
  <c r="E3" i="5"/>
  <c r="B3" i="5" s="1"/>
  <c r="F3" i="5"/>
  <c r="I3" i="5"/>
  <c r="J3" i="5"/>
  <c r="E19" i="5"/>
  <c r="B19" i="5" s="1"/>
  <c r="F19" i="5"/>
  <c r="I19" i="5"/>
  <c r="J19" i="5"/>
  <c r="E7" i="5"/>
  <c r="B7" i="5" s="1"/>
  <c r="F7" i="5"/>
  <c r="I7" i="5"/>
  <c r="J7" i="5"/>
  <c r="E33" i="5"/>
  <c r="F33" i="5"/>
  <c r="I33" i="5"/>
  <c r="J33" i="5"/>
  <c r="E38" i="5"/>
  <c r="B38" i="5" s="1"/>
  <c r="F38" i="5"/>
  <c r="I38" i="5"/>
  <c r="J38" i="5"/>
  <c r="E25" i="5"/>
  <c r="B25" i="5" s="1"/>
  <c r="F25" i="5"/>
  <c r="I25" i="5"/>
  <c r="J25" i="5"/>
  <c r="E36" i="5"/>
  <c r="B36" i="5" s="1"/>
  <c r="F36" i="5"/>
  <c r="I36" i="5"/>
  <c r="J36" i="5"/>
  <c r="E79" i="5"/>
  <c r="B79" i="5" s="1"/>
  <c r="F79" i="5"/>
  <c r="I79" i="5"/>
  <c r="J79" i="5"/>
  <c r="E83" i="5"/>
  <c r="B83" i="5" s="1"/>
  <c r="F83" i="5"/>
  <c r="I83" i="5"/>
  <c r="J83" i="5"/>
  <c r="E94" i="5"/>
  <c r="B94" i="5" s="1"/>
  <c r="F94" i="5"/>
  <c r="I94" i="5"/>
  <c r="J94" i="5"/>
  <c r="E18" i="5"/>
  <c r="F18" i="5"/>
  <c r="I18" i="5"/>
  <c r="J18" i="5"/>
  <c r="E62" i="5"/>
  <c r="F62" i="5"/>
  <c r="I62" i="5"/>
  <c r="J62" i="5"/>
  <c r="E104" i="5"/>
  <c r="B104" i="5" s="1"/>
  <c r="F104" i="5"/>
  <c r="I104" i="5"/>
  <c r="J104" i="5"/>
  <c r="E102" i="5"/>
  <c r="B102" i="5" s="1"/>
  <c r="F102" i="5"/>
  <c r="I102" i="5"/>
  <c r="J102" i="5"/>
  <c r="F14" i="5"/>
  <c r="E85" i="5"/>
  <c r="F78" i="5"/>
  <c r="E45" i="5"/>
  <c r="B45" i="5" s="1"/>
  <c r="F45" i="5"/>
  <c r="I45" i="5"/>
  <c r="J45" i="5"/>
  <c r="F92" i="5"/>
  <c r="F27" i="5"/>
  <c r="F26" i="5"/>
  <c r="F86" i="5"/>
  <c r="E15" i="5"/>
  <c r="B15" i="5" s="1"/>
  <c r="F15" i="5"/>
  <c r="I15" i="5"/>
  <c r="J15" i="5"/>
  <c r="E24" i="5"/>
  <c r="B24" i="5" s="1"/>
  <c r="F24" i="5"/>
  <c r="I24" i="5"/>
  <c r="J24" i="5"/>
  <c r="E2" i="5"/>
  <c r="B2" i="5" s="1"/>
  <c r="F2" i="5"/>
  <c r="I2" i="5"/>
  <c r="J2" i="5"/>
  <c r="E67" i="5"/>
  <c r="B67" i="5" s="1"/>
  <c r="F67" i="5"/>
  <c r="I67" i="5"/>
  <c r="J67" i="5"/>
  <c r="F64" i="5"/>
  <c r="F59" i="5"/>
  <c r="F16" i="5"/>
  <c r="F35" i="5"/>
  <c r="F100" i="5"/>
  <c r="F11" i="5"/>
  <c r="F91" i="5"/>
  <c r="F93" i="5"/>
  <c r="F77" i="5"/>
  <c r="F90" i="5"/>
  <c r="F81" i="5"/>
  <c r="F37" i="5"/>
  <c r="F6" i="5"/>
  <c r="F33" i="4" l="1"/>
  <c r="F32" i="4"/>
  <c r="E31" i="4"/>
  <c r="F29" i="4"/>
  <c r="J22" i="4"/>
  <c r="I22" i="4"/>
  <c r="F22" i="4"/>
  <c r="E22" i="4"/>
  <c r="B22" i="4" s="1"/>
  <c r="J21" i="4"/>
  <c r="I21" i="4"/>
  <c r="F21" i="4"/>
  <c r="E21" i="4"/>
  <c r="J20" i="4"/>
  <c r="I20" i="4"/>
  <c r="F20" i="4"/>
  <c r="E20" i="4"/>
  <c r="B20" i="4" s="1"/>
  <c r="J19" i="4"/>
  <c r="I19" i="4"/>
  <c r="F19" i="4"/>
  <c r="E19" i="4"/>
  <c r="B19" i="4" s="1"/>
  <c r="J18" i="4"/>
  <c r="I18" i="4"/>
  <c r="F18" i="4"/>
  <c r="E18" i="4"/>
  <c r="B18" i="4"/>
  <c r="J17" i="4"/>
  <c r="I17" i="4"/>
  <c r="F17" i="4"/>
  <c r="E17" i="4"/>
  <c r="B17" i="4" s="1"/>
  <c r="J16" i="4"/>
  <c r="I16" i="4"/>
  <c r="F16" i="4"/>
  <c r="E16" i="4"/>
  <c r="B16" i="4" s="1"/>
  <c r="J15" i="4"/>
  <c r="I15" i="4"/>
  <c r="F15" i="4"/>
  <c r="E15" i="4"/>
  <c r="B15" i="4" s="1"/>
  <c r="J14" i="4"/>
  <c r="I14" i="4"/>
  <c r="F14" i="4"/>
  <c r="E14" i="4"/>
  <c r="B14" i="4" s="1"/>
  <c r="J13" i="4"/>
  <c r="I13" i="4"/>
  <c r="F13" i="4"/>
  <c r="E13" i="4"/>
  <c r="B13" i="4" s="1"/>
  <c r="J12" i="4"/>
  <c r="I12" i="4"/>
  <c r="F12" i="4"/>
  <c r="E12" i="4"/>
  <c r="B12" i="4" s="1"/>
  <c r="J11" i="4"/>
  <c r="I11" i="4"/>
  <c r="F11" i="4"/>
  <c r="E11" i="4"/>
  <c r="B11" i="4" s="1"/>
  <c r="J10" i="4"/>
  <c r="I10" i="4"/>
  <c r="F10" i="4"/>
  <c r="E10" i="4"/>
  <c r="B10" i="4" s="1"/>
  <c r="J9" i="4"/>
  <c r="I9" i="4"/>
  <c r="F9" i="4"/>
  <c r="E9" i="4"/>
  <c r="J8" i="4"/>
  <c r="I8" i="4"/>
  <c r="F8" i="4"/>
  <c r="E8" i="4"/>
  <c r="B8" i="4" s="1"/>
  <c r="J7" i="4"/>
  <c r="I7" i="4"/>
  <c r="F7" i="4"/>
  <c r="E7" i="4"/>
  <c r="B7" i="4" s="1"/>
  <c r="J6" i="4"/>
  <c r="I6" i="4"/>
  <c r="F6" i="4"/>
  <c r="E6" i="4"/>
  <c r="J5" i="4"/>
  <c r="I5" i="4"/>
  <c r="F5" i="4"/>
  <c r="E5" i="4"/>
  <c r="B5" i="4" s="1"/>
  <c r="J4" i="4"/>
  <c r="I4" i="4"/>
  <c r="F4" i="4"/>
  <c r="E4" i="4"/>
  <c r="J3" i="4"/>
  <c r="I3" i="4"/>
  <c r="F3" i="4"/>
  <c r="E3" i="4"/>
  <c r="B3" i="4" s="1"/>
  <c r="J2" i="4"/>
  <c r="I2" i="4"/>
  <c r="F2" i="4"/>
  <c r="E2" i="4"/>
  <c r="B2" i="4"/>
  <c r="F68" i="1" l="1"/>
  <c r="J66" i="1"/>
  <c r="I66" i="1"/>
  <c r="F66" i="1"/>
  <c r="E66" i="1"/>
  <c r="B66" i="1"/>
  <c r="F65" i="1"/>
  <c r="E64" i="1"/>
  <c r="F62" i="1"/>
  <c r="E18" i="1"/>
  <c r="B18" i="1" s="1"/>
  <c r="F18" i="1"/>
  <c r="I18" i="1"/>
  <c r="J18" i="1"/>
  <c r="F86" i="1" l="1"/>
  <c r="F71" i="1"/>
  <c r="F87" i="1"/>
  <c r="F69" i="1"/>
  <c r="F88" i="1"/>
  <c r="F89" i="1"/>
  <c r="F90" i="1"/>
  <c r="F91" i="1"/>
  <c r="F70" i="1"/>
  <c r="F92" i="1"/>
  <c r="F93" i="1"/>
  <c r="F94" i="1"/>
  <c r="F95" i="1"/>
  <c r="F96" i="1"/>
  <c r="F97" i="1"/>
  <c r="F98" i="1"/>
  <c r="Y7" i="1" l="1"/>
  <c r="X7" i="1" l="1"/>
  <c r="J37" i="1"/>
  <c r="I37" i="1"/>
  <c r="J13" i="1"/>
  <c r="I13" i="1"/>
  <c r="J11" i="1"/>
  <c r="I11" i="1"/>
  <c r="J14" i="1"/>
  <c r="I14" i="1"/>
  <c r="J12" i="1"/>
  <c r="I12" i="1"/>
  <c r="J15" i="1"/>
  <c r="I15" i="1"/>
  <c r="J16" i="1"/>
  <c r="I16" i="1"/>
  <c r="J38" i="1"/>
  <c r="I38" i="1"/>
  <c r="J25" i="1"/>
  <c r="I25" i="1"/>
  <c r="J24" i="1"/>
  <c r="I24" i="1"/>
  <c r="J34" i="1"/>
  <c r="I34" i="1"/>
  <c r="J20" i="1"/>
  <c r="I20" i="1"/>
  <c r="J35" i="1"/>
  <c r="I35" i="1"/>
  <c r="J26" i="1"/>
  <c r="I26" i="1"/>
  <c r="J23" i="1"/>
  <c r="I23" i="1"/>
  <c r="J33" i="1"/>
  <c r="I33" i="1"/>
  <c r="J36" i="1"/>
  <c r="I36" i="1"/>
  <c r="J30" i="1"/>
  <c r="I30" i="1"/>
  <c r="J29" i="1"/>
  <c r="I29" i="1"/>
  <c r="J19" i="1"/>
  <c r="I19" i="1"/>
  <c r="J39" i="1"/>
  <c r="I39" i="1"/>
  <c r="J41" i="1"/>
  <c r="I41" i="1"/>
  <c r="J40" i="1"/>
  <c r="I40" i="1"/>
  <c r="J21" i="1"/>
  <c r="I21" i="1"/>
  <c r="J22" i="1"/>
  <c r="I22" i="1"/>
  <c r="J28" i="1"/>
  <c r="I28" i="1"/>
  <c r="J27" i="1"/>
  <c r="I27" i="1"/>
  <c r="J32" i="1"/>
  <c r="I32" i="1"/>
  <c r="J31" i="1"/>
  <c r="I31" i="1"/>
  <c r="J42" i="1"/>
  <c r="I42" i="1"/>
  <c r="J43" i="1"/>
  <c r="I43" i="1"/>
  <c r="J44" i="1"/>
  <c r="I44" i="1"/>
  <c r="J45" i="1"/>
  <c r="I45" i="1"/>
  <c r="F45" i="1"/>
  <c r="E45" i="1"/>
  <c r="B45" i="1" s="1"/>
  <c r="F44" i="1"/>
  <c r="E44" i="1"/>
  <c r="B44" i="1" s="1"/>
  <c r="F43" i="1"/>
  <c r="E43" i="1"/>
  <c r="F42" i="1"/>
  <c r="E42" i="1"/>
  <c r="F31" i="1"/>
  <c r="E31" i="1"/>
  <c r="F32" i="1"/>
  <c r="E32" i="1"/>
  <c r="F27" i="1"/>
  <c r="E27" i="1"/>
  <c r="F28" i="1"/>
  <c r="E28" i="1"/>
  <c r="F22" i="1"/>
  <c r="E22" i="1"/>
  <c r="F21" i="1"/>
  <c r="E21" i="1"/>
  <c r="F40" i="1"/>
  <c r="E40" i="1"/>
  <c r="F41" i="1"/>
  <c r="E41" i="1"/>
  <c r="F39" i="1"/>
  <c r="E39" i="1"/>
  <c r="F19" i="1"/>
  <c r="E19" i="1"/>
  <c r="F29" i="1"/>
  <c r="E29" i="1"/>
  <c r="F30" i="1"/>
  <c r="E30" i="1"/>
  <c r="F36" i="1"/>
  <c r="E36" i="1"/>
  <c r="F33" i="1"/>
  <c r="E33" i="1"/>
  <c r="F23" i="1"/>
  <c r="E23" i="1"/>
  <c r="F26" i="1"/>
  <c r="E26" i="1"/>
  <c r="F35" i="1"/>
  <c r="E35" i="1"/>
  <c r="F20" i="1"/>
  <c r="E20" i="1"/>
  <c r="F34" i="1"/>
  <c r="E34" i="1"/>
  <c r="F24" i="1"/>
  <c r="E24" i="1"/>
  <c r="F25" i="1"/>
  <c r="E25" i="1"/>
  <c r="F38" i="1"/>
  <c r="E38" i="1"/>
  <c r="F16" i="1"/>
  <c r="E16" i="1"/>
  <c r="F15" i="1"/>
  <c r="E15" i="1"/>
  <c r="F12" i="1"/>
  <c r="E12" i="1"/>
  <c r="F14" i="1"/>
  <c r="E14" i="1"/>
  <c r="F11" i="1"/>
  <c r="E11" i="1"/>
  <c r="F13" i="1"/>
  <c r="E13" i="1"/>
  <c r="F37" i="1"/>
  <c r="E37" i="1"/>
  <c r="J75" i="1"/>
  <c r="I75" i="1"/>
  <c r="J76" i="1"/>
  <c r="I76" i="1"/>
  <c r="J74" i="1"/>
  <c r="I74" i="1"/>
  <c r="J77" i="1"/>
  <c r="I77" i="1"/>
  <c r="J9" i="1"/>
  <c r="I9" i="1"/>
  <c r="J10" i="1"/>
  <c r="I10" i="1"/>
  <c r="J4" i="1"/>
  <c r="I4" i="1"/>
  <c r="J3" i="1"/>
  <c r="I3" i="1"/>
  <c r="J2" i="1"/>
  <c r="I2" i="1"/>
  <c r="J17" i="1"/>
  <c r="I17" i="1"/>
  <c r="J8" i="1"/>
  <c r="I8" i="1"/>
  <c r="J5" i="1"/>
  <c r="I5" i="1"/>
  <c r="F75" i="1"/>
  <c r="E75" i="1"/>
  <c r="F76" i="1"/>
  <c r="E76" i="1"/>
  <c r="F74" i="1"/>
  <c r="E74" i="1"/>
  <c r="F77" i="1"/>
  <c r="E77" i="1"/>
  <c r="F9" i="1"/>
  <c r="E9" i="1"/>
  <c r="F10" i="1"/>
  <c r="E10" i="1"/>
  <c r="F4" i="1"/>
  <c r="E4" i="1"/>
  <c r="F3" i="1"/>
  <c r="E3" i="1"/>
  <c r="F2" i="1"/>
  <c r="E2" i="1"/>
  <c r="F17" i="1"/>
  <c r="E17" i="1"/>
  <c r="F8" i="1"/>
  <c r="E8" i="1"/>
  <c r="F5" i="1"/>
  <c r="E5" i="1"/>
  <c r="D3" i="2"/>
  <c r="B3" i="2" s="1"/>
  <c r="E3" i="2"/>
  <c r="G3" i="2"/>
  <c r="H3" i="2"/>
  <c r="D5" i="2"/>
  <c r="B5" i="2" s="1"/>
  <c r="E5" i="2"/>
  <c r="G5" i="2"/>
  <c r="H5" i="2"/>
  <c r="D7" i="2"/>
  <c r="B7" i="2" s="1"/>
  <c r="E7" i="2"/>
  <c r="G7" i="2"/>
  <c r="H7" i="2"/>
  <c r="D9" i="2"/>
  <c r="B9" i="2" s="1"/>
  <c r="E9" i="2"/>
  <c r="G9" i="2"/>
  <c r="H9" i="2"/>
  <c r="D11" i="2"/>
  <c r="B11" i="2" s="1"/>
  <c r="E11" i="2"/>
  <c r="G11" i="2"/>
  <c r="H11" i="2"/>
  <c r="D13" i="2"/>
  <c r="B13" i="2" s="1"/>
  <c r="E13" i="2"/>
  <c r="G13" i="2"/>
  <c r="H13" i="2"/>
  <c r="D15" i="2"/>
  <c r="B15" i="2" s="1"/>
  <c r="E15" i="2"/>
  <c r="G15" i="2"/>
  <c r="H15" i="2"/>
  <c r="B29" i="1" l="1"/>
  <c r="B30" i="1"/>
  <c r="B36" i="1"/>
  <c r="B33" i="1"/>
  <c r="B26" i="1"/>
  <c r="B20" i="1"/>
  <c r="B34" i="1"/>
  <c r="B25" i="1"/>
  <c r="B38" i="1"/>
  <c r="B16" i="1"/>
  <c r="B31" i="1" l="1"/>
  <c r="B32" i="1"/>
  <c r="B28" i="1"/>
  <c r="B22" i="1"/>
  <c r="B21" i="1"/>
  <c r="B40" i="1"/>
  <c r="B41" i="1"/>
  <c r="B39" i="1"/>
  <c r="B24" i="1"/>
  <c r="B11" i="1" l="1"/>
  <c r="B37" i="1" l="1"/>
  <c r="B13" i="1"/>
  <c r="B8" i="1"/>
  <c r="B77" i="1" l="1"/>
  <c r="B76" i="1"/>
  <c r="B75" i="1"/>
  <c r="B9" i="1"/>
  <c r="B3" i="1"/>
  <c r="B74" i="1" l="1"/>
  <c r="B10" i="1"/>
  <c r="B4" i="1"/>
  <c r="B2" i="1"/>
  <c r="B17" i="1"/>
  <c r="B5" i="1"/>
</calcChain>
</file>

<file path=xl/sharedStrings.xml><?xml version="1.0" encoding="utf-8"?>
<sst xmlns="http://schemas.openxmlformats.org/spreadsheetml/2006/main" count="1276" uniqueCount="220">
  <si>
    <t>ID</t>
  </si>
  <si>
    <t>Cat.</t>
  </si>
  <si>
    <t>PCR</t>
  </si>
  <si>
    <t>LAMP</t>
  </si>
  <si>
    <t>Experiment</t>
  </si>
  <si>
    <t>Ct</t>
  </si>
  <si>
    <t>Mean</t>
  </si>
  <si>
    <t>STD</t>
  </si>
  <si>
    <t>dPCR</t>
  </si>
  <si>
    <t>Primer Comp.</t>
  </si>
  <si>
    <t>PCR_Ct</t>
  </si>
  <si>
    <t>PCR_Mean</t>
  </si>
  <si>
    <t>PCR_STD</t>
  </si>
  <si>
    <t>LAMP_Ct</t>
  </si>
  <si>
    <t>LAMP_Mean</t>
  </si>
  <si>
    <t>LAMP_STD</t>
  </si>
  <si>
    <t>TTP sample (av)</t>
  </si>
  <si>
    <t>TTP control (av)</t>
  </si>
  <si>
    <t>TTP sample</t>
  </si>
  <si>
    <t>TTP Control</t>
  </si>
  <si>
    <t>TTP LC96</t>
  </si>
  <si>
    <t>Qubit 
Control</t>
  </si>
  <si>
    <t>Qubit 
Sample</t>
  </si>
  <si>
    <t>Qubit 
LC96 sample</t>
  </si>
  <si>
    <t>Notes</t>
  </si>
  <si>
    <t>Date</t>
  </si>
  <si>
    <t>S4_x000D_
1.8 uL in 5 uL final</t>
  </si>
  <si>
    <t>S1
1 uL in 5 uL final</t>
  </si>
  <si>
    <t>N_tested</t>
  </si>
  <si>
    <t>N_success*</t>
  </si>
  <si>
    <t>NA</t>
  </si>
  <si>
    <t>S2
1 uL in 5 uL final</t>
  </si>
  <si>
    <t>High</t>
  </si>
  <si>
    <t>To be updated</t>
  </si>
  <si>
    <t>S5_x000D_
1.8 uL in 5 uL final</t>
  </si>
  <si>
    <t>Low</t>
  </si>
  <si>
    <t>NEG</t>
  </si>
  <si>
    <t>E1</t>
  </si>
  <si>
    <t>142_1:20</t>
  </si>
  <si>
    <t>E7</t>
  </si>
  <si>
    <t>TOTAL</t>
  </si>
  <si>
    <t>155_1:20</t>
  </si>
  <si>
    <t>Neg</t>
  </si>
  <si>
    <t>/</t>
  </si>
  <si>
    <t>E5_x000D_
1.8 uL in 5 uL final</t>
  </si>
  <si>
    <t>Medium</t>
  </si>
  <si>
    <t>138_1:20</t>
  </si>
  <si>
    <t>S1
1.8 uL in 5 uL final</t>
  </si>
  <si>
    <t>170_1:20</t>
  </si>
  <si>
    <t>S2
1.8 uL in 5 uL final</t>
  </si>
  <si>
    <t>excluding repeats</t>
  </si>
  <si>
    <t>183_1:20</t>
  </si>
  <si>
    <t>S3
1.8 uL in 5 uL final</t>
  </si>
  <si>
    <t>65_1:20</t>
  </si>
  <si>
    <t>S4
1.8 uL in 5 uL final</t>
  </si>
  <si>
    <t>157_1:20</t>
  </si>
  <si>
    <t>S5
1.8 uL in 5 uL final</t>
  </si>
  <si>
    <t>*excluding orange shadowed, yellow shadowed, ?,  empty, NEG in LC96</t>
  </si>
  <si>
    <t>45_1:20</t>
  </si>
  <si>
    <t>S6
1.8 uL in 5 uL final</t>
  </si>
  <si>
    <t>1-F1
15/02/2020</t>
  </si>
  <si>
    <t>TOO LOW</t>
  </si>
  <si>
    <t>2-F3
15/02/2020</t>
  </si>
  <si>
    <t>3-F5
15/02/2020</t>
  </si>
  <si>
    <t>4-F?
15/02/2020</t>
  </si>
  <si>
    <t>-</t>
  </si>
  <si>
    <t>5 (LAST EXP OF DAY)
15/02/2020</t>
  </si>
  <si>
    <t>1-chip</t>
  </si>
  <si>
    <t>3-chip</t>
  </si>
  <si>
    <t>?</t>
  </si>
  <si>
    <t>2-chip</t>
  </si>
  <si>
    <t>159*</t>
  </si>
  <si>
    <t>4-chip</t>
  </si>
  <si>
    <t>1B2</t>
  </si>
  <si>
    <t>5-chip</t>
  </si>
  <si>
    <t>6-chip</t>
  </si>
  <si>
    <t>141*</t>
  </si>
  <si>
    <t>Chip 1 (LW3)</t>
  </si>
  <si>
    <t>1D3</t>
  </si>
  <si>
    <t>23,1</t>
  </si>
  <si>
    <t>chip 2 (LW7)</t>
  </si>
  <si>
    <t>1F2</t>
  </si>
  <si>
    <t>chip 3 (LW9)</t>
  </si>
  <si>
    <t>1C2</t>
  </si>
  <si>
    <t>2E2</t>
  </si>
  <si>
    <t>2D1</t>
  </si>
  <si>
    <t>2A3</t>
  </si>
  <si>
    <t>6_REP</t>
  </si>
  <si>
    <t>2F3</t>
  </si>
  <si>
    <t>2F2</t>
  </si>
  <si>
    <t>2G1</t>
  </si>
  <si>
    <t>1G3</t>
  </si>
  <si>
    <t>89_REP</t>
  </si>
  <si>
    <t>MEdium</t>
  </si>
  <si>
    <t>1G2</t>
  </si>
  <si>
    <t>1G1</t>
  </si>
  <si>
    <t>high</t>
  </si>
  <si>
    <t>+ cotrol on LC96 490ng/ul</t>
  </si>
  <si>
    <t>T2</t>
  </si>
  <si>
    <t>1B1</t>
  </si>
  <si>
    <t>T6</t>
  </si>
  <si>
    <t>T9</t>
  </si>
  <si>
    <t>2C2</t>
  </si>
  <si>
    <t>T3</t>
  </si>
  <si>
    <t>2G2</t>
  </si>
  <si>
    <t>T10</t>
  </si>
  <si>
    <t>T1</t>
  </si>
  <si>
    <t>T5</t>
  </si>
  <si>
    <t>2B3</t>
  </si>
  <si>
    <t>1_159_M5</t>
  </si>
  <si>
    <t>1C3</t>
  </si>
  <si>
    <t>2_1c2_ M4</t>
  </si>
  <si>
    <t>1A3</t>
  </si>
  <si>
    <t>3_2f2_H1</t>
  </si>
  <si>
    <t>2B2</t>
  </si>
  <si>
    <t>4_2f3_M3</t>
  </si>
  <si>
    <t>2C3</t>
  </si>
  <si>
    <t>Previous day Ct: 6.77</t>
  </si>
  <si>
    <t>sample not detected</t>
  </si>
  <si>
    <t>ok</t>
  </si>
  <si>
    <t>LOW</t>
  </si>
  <si>
    <t>1H2</t>
  </si>
  <si>
    <t>2E1</t>
  </si>
  <si>
    <t>1F3</t>
  </si>
  <si>
    <t>amp in both wells</t>
  </si>
  <si>
    <t>1A1</t>
  </si>
  <si>
    <t>There are no more Highs</t>
  </si>
  <si>
    <t>ok thanks! so we should see what to repeat from high eventually</t>
  </si>
  <si>
    <t>Negatives</t>
  </si>
  <si>
    <t>ID_Diagnostics</t>
  </si>
  <si>
    <t>Sample ID</t>
  </si>
  <si>
    <t>Sample ID
(Originating Lab)</t>
  </si>
  <si>
    <t>RT-nPCR</t>
  </si>
  <si>
    <t>LAMP-N12 assay
mean (min)</t>
  </si>
  <si>
    <t>LAMP_N12 assay
std (min)</t>
  </si>
  <si>
    <t>TTP LAMP LoC Sample
(min)</t>
  </si>
  <si>
    <t>TTP LAMP LoC  control
(min)</t>
  </si>
  <si>
    <t>TTP LC96 parallel
(min)</t>
  </si>
  <si>
    <t>RT-qPCR N1 assay
mean (cycles)</t>
  </si>
  <si>
    <t>RT-qPCR N1 assay
std (cycles)</t>
  </si>
  <si>
    <t>RT-qPCR RnaseP assay
mean (cycles)</t>
  </si>
  <si>
    <t>RT-qPCR RNaseP assay
std (cycles)</t>
  </si>
  <si>
    <t>ZCR_0006</t>
  </si>
  <si>
    <t>S683265</t>
  </si>
  <si>
    <t>positive</t>
  </si>
  <si>
    <t>ZCR_0014</t>
  </si>
  <si>
    <t>S683319</t>
  </si>
  <si>
    <t>ZCR_0027</t>
  </si>
  <si>
    <t>F1385031</t>
  </si>
  <si>
    <t>ZCR_0028</t>
  </si>
  <si>
    <t>F1385021</t>
  </si>
  <si>
    <t>ZCR_0035</t>
  </si>
  <si>
    <t>F1384670</t>
  </si>
  <si>
    <t>ZCR_0040</t>
  </si>
  <si>
    <t>F1384545</t>
  </si>
  <si>
    <t>ZCR_0045</t>
  </si>
  <si>
    <t>S682867</t>
  </si>
  <si>
    <t>ZCR_0051</t>
  </si>
  <si>
    <t>S681887</t>
  </si>
  <si>
    <t>ZCR_0064</t>
  </si>
  <si>
    <t>S683130</t>
  </si>
  <si>
    <t>ZCR_0065</t>
  </si>
  <si>
    <t>S683133</t>
  </si>
  <si>
    <t>ZCR_0081</t>
  </si>
  <si>
    <t>F1384793</t>
  </si>
  <si>
    <t>negative</t>
  </si>
  <si>
    <t>ZCR_0086</t>
  </si>
  <si>
    <t>F1386510</t>
  </si>
  <si>
    <t>ZCR_0088</t>
  </si>
  <si>
    <t>F1384784</t>
  </si>
  <si>
    <t>ZCR_0097</t>
  </si>
  <si>
    <t>F1386739</t>
  </si>
  <si>
    <t>ZCR_0110</t>
  </si>
  <si>
    <t>S681381</t>
  </si>
  <si>
    <t>ZCR_0118</t>
  </si>
  <si>
    <t>F1387452</t>
  </si>
  <si>
    <t>ZCR_0129</t>
  </si>
  <si>
    <t>S681323</t>
  </si>
  <si>
    <t>ZCR_0134</t>
  </si>
  <si>
    <t>F1387912</t>
  </si>
  <si>
    <t>ZCR_0141</t>
  </si>
  <si>
    <t>F1386716</t>
  </si>
  <si>
    <t>ZCR_0144</t>
  </si>
  <si>
    <t>S682612</t>
  </si>
  <si>
    <t>ZCR_0148</t>
  </si>
  <si>
    <t>S681927</t>
  </si>
  <si>
    <t>ZCR_0149</t>
  </si>
  <si>
    <t>S682785</t>
  </si>
  <si>
    <t>ZCR_0150</t>
  </si>
  <si>
    <t>F1387468</t>
  </si>
  <si>
    <t>ZCR_0152</t>
  </si>
  <si>
    <t>S682982</t>
  </si>
  <si>
    <t>ZCR_0155</t>
  </si>
  <si>
    <t>S682952</t>
  </si>
  <si>
    <t>ZCR_0157</t>
  </si>
  <si>
    <t>S682705</t>
  </si>
  <si>
    <t>ZCR_0165</t>
  </si>
  <si>
    <t>S682309</t>
  </si>
  <si>
    <t>ZCR_0183</t>
  </si>
  <si>
    <t>H1598251</t>
  </si>
  <si>
    <t>C2</t>
  </si>
  <si>
    <t>M1557218-BATCH1</t>
  </si>
  <si>
    <t>D3</t>
  </si>
  <si>
    <t>M1557791-BATCH1</t>
  </si>
  <si>
    <t>G1</t>
  </si>
  <si>
    <t>M1555255-BATCH1</t>
  </si>
  <si>
    <t>G2</t>
  </si>
  <si>
    <t>M1556480-BATCH1</t>
  </si>
  <si>
    <t>G3</t>
  </si>
  <si>
    <t>W175300-BATCH1</t>
  </si>
  <si>
    <t>A3</t>
  </si>
  <si>
    <t>T1594114-BOX2</t>
  </si>
  <si>
    <t>T1593734-BOX2</t>
  </si>
  <si>
    <t>D1</t>
  </si>
  <si>
    <t>M1557076-BOX2</t>
  </si>
  <si>
    <t>E2</t>
  </si>
  <si>
    <t>T1593877-BOX2</t>
  </si>
  <si>
    <t>F3</t>
  </si>
  <si>
    <t>T1594435-BOX2</t>
  </si>
  <si>
    <t>T1592130-BOX2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</si>
</sst>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</font>
    <font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</font>
    <font>
      <b/>
      <sz val="14"/>
      <name val="Calibri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0">
    <xf numFmtId="0" fontId="0" fillId="0" borderId="0" xfId="0"/>
    <xf numFmtId="0" fontId="3" fillId="3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2" fontId="4" fillId="3" borderId="1" xfId="1" applyNumberFormat="1" applyFont="1" applyFill="1" applyBorder="1" applyAlignment="1">
      <alignment horizontal="center" vertical="center" wrapText="1" readingOrder="1"/>
    </xf>
    <xf numFmtId="0" fontId="0" fillId="3" borderId="1" xfId="0" applyFont="1" applyFill="1" applyBorder="1" applyAlignment="1">
      <alignment horizontal="center" vertical="center" readingOrder="1"/>
    </xf>
    <xf numFmtId="2" fontId="4" fillId="3" borderId="1" xfId="0" applyNumberFormat="1" applyFont="1" applyFill="1" applyBorder="1" applyAlignment="1">
      <alignment horizontal="center" vertical="center" readingOrder="1"/>
    </xf>
    <xf numFmtId="2" fontId="4" fillId="4" borderId="1" xfId="1" applyNumberFormat="1" applyFont="1" applyFill="1" applyBorder="1" applyAlignment="1">
      <alignment horizontal="center" vertical="center" wrapText="1" readingOrder="1"/>
    </xf>
    <xf numFmtId="0" fontId="0" fillId="4" borderId="1" xfId="0" applyFont="1" applyFill="1" applyBorder="1" applyAlignment="1">
      <alignment horizontal="center" vertical="center" readingOrder="1"/>
    </xf>
    <xf numFmtId="2" fontId="4" fillId="4" borderId="1" xfId="0" applyNumberFormat="1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readingOrder="1"/>
    </xf>
    <xf numFmtId="0" fontId="2" fillId="5" borderId="1" xfId="0" applyFont="1" applyFill="1" applyBorder="1" applyAlignment="1">
      <alignment horizontal="center" readingOrder="1"/>
    </xf>
    <xf numFmtId="0" fontId="2" fillId="6" borderId="1" xfId="0" applyFont="1" applyFill="1" applyBorder="1" applyAlignment="1">
      <alignment horizontal="center" wrapText="1" readingOrder="1"/>
    </xf>
    <xf numFmtId="0" fontId="0" fillId="0" borderId="0" xfId="0" applyFont="1" applyAlignment="1">
      <alignment horizontal="center" readingOrder="1"/>
    </xf>
    <xf numFmtId="2" fontId="4" fillId="4" borderId="1" xfId="1" applyNumberFormat="1" applyFont="1" applyFill="1" applyBorder="1" applyAlignment="1">
      <alignment horizontal="center" wrapText="1" readingOrder="1"/>
    </xf>
    <xf numFmtId="2" fontId="4" fillId="4" borderId="1" xfId="0" applyNumberFormat="1" applyFont="1" applyFill="1" applyBorder="1" applyAlignment="1">
      <alignment horizontal="center" readingOrder="1"/>
    </xf>
    <xf numFmtId="0" fontId="0" fillId="4" borderId="1" xfId="0" applyFont="1" applyFill="1" applyBorder="1" applyAlignment="1">
      <alignment horizontal="center" readingOrder="1"/>
    </xf>
    <xf numFmtId="2" fontId="4" fillId="3" borderId="1" xfId="1" applyNumberFormat="1" applyFont="1" applyFill="1" applyBorder="1" applyAlignment="1">
      <alignment horizontal="center" wrapText="1" readingOrder="1"/>
    </xf>
    <xf numFmtId="2" fontId="4" fillId="3" borderId="1" xfId="0" applyNumberFormat="1" applyFont="1" applyFill="1" applyBorder="1" applyAlignment="1">
      <alignment horizontal="center" readingOrder="1"/>
    </xf>
    <xf numFmtId="0" fontId="0" fillId="3" borderId="1" xfId="0" applyFont="1" applyFill="1" applyBorder="1" applyAlignment="1">
      <alignment horizontal="center" readingOrder="1"/>
    </xf>
    <xf numFmtId="0" fontId="0" fillId="0" borderId="0" xfId="0" applyFont="1" applyFill="1" applyAlignment="1">
      <alignment horizontal="center" readingOrder="1"/>
    </xf>
    <xf numFmtId="0" fontId="2" fillId="0" borderId="0" xfId="0" applyFont="1" applyAlignment="1">
      <alignment horizontal="center" readingOrder="1"/>
    </xf>
    <xf numFmtId="14" fontId="0" fillId="0" borderId="1" xfId="0" applyNumberFormat="1" applyFont="1" applyBorder="1" applyAlignment="1">
      <alignment horizontal="center" readingOrder="1"/>
    </xf>
    <xf numFmtId="0" fontId="0" fillId="0" borderId="1" xfId="0" applyFont="1" applyBorder="1" applyAlignment="1">
      <alignment horizontal="center" readingOrder="1"/>
    </xf>
    <xf numFmtId="14" fontId="0" fillId="3" borderId="1" xfId="0" applyNumberFormat="1" applyFont="1" applyFill="1" applyBorder="1" applyAlignment="1">
      <alignment horizontal="center" readingOrder="1"/>
    </xf>
    <xf numFmtId="2" fontId="4" fillId="7" borderId="1" xfId="1" applyNumberFormat="1" applyFont="1" applyFill="1" applyBorder="1" applyAlignment="1">
      <alignment horizontal="center" wrapText="1" readingOrder="1"/>
    </xf>
    <xf numFmtId="2" fontId="4" fillId="7" borderId="1" xfId="0" applyNumberFormat="1" applyFont="1" applyFill="1" applyBorder="1" applyAlignment="1">
      <alignment horizontal="center" readingOrder="1"/>
    </xf>
    <xf numFmtId="0" fontId="0" fillId="7" borderId="1" xfId="0" applyFont="1" applyFill="1" applyBorder="1" applyAlignment="1">
      <alignment horizontal="center" readingOrder="1"/>
    </xf>
    <xf numFmtId="0" fontId="3" fillId="7" borderId="1" xfId="0" applyFont="1" applyFill="1" applyBorder="1" applyAlignment="1">
      <alignment horizontal="center" wrapText="1" readingOrder="1"/>
    </xf>
    <xf numFmtId="14" fontId="0" fillId="7" borderId="1" xfId="0" applyNumberFormat="1" applyFont="1" applyFill="1" applyBorder="1" applyAlignment="1">
      <alignment horizontal="center" readingOrder="1"/>
    </xf>
    <xf numFmtId="14" fontId="2" fillId="6" borderId="1" xfId="0" applyNumberFormat="1" applyFont="1" applyFill="1" applyBorder="1" applyAlignment="1">
      <alignment horizontal="center" readingOrder="1"/>
    </xf>
    <xf numFmtId="14" fontId="0" fillId="0" borderId="0" xfId="0" applyNumberFormat="1" applyFont="1" applyAlignment="1">
      <alignment horizontal="center" readingOrder="1"/>
    </xf>
    <xf numFmtId="0" fontId="3" fillId="3" borderId="1" xfId="0" applyFont="1" applyFill="1" applyBorder="1" applyAlignment="1">
      <alignment horizontal="center" wrapText="1" readingOrder="1"/>
    </xf>
    <xf numFmtId="0" fontId="3" fillId="4" borderId="1" xfId="0" applyFont="1" applyFill="1" applyBorder="1" applyAlignment="1">
      <alignment horizontal="center" wrapText="1" readingOrder="1"/>
    </xf>
    <xf numFmtId="0" fontId="0" fillId="3" borderId="1" xfId="0" applyFont="1" applyFill="1" applyBorder="1" applyAlignment="1">
      <alignment horizontal="center" wrapText="1" readingOrder="1"/>
    </xf>
    <xf numFmtId="0" fontId="0" fillId="0" borderId="1" xfId="0" applyFont="1" applyBorder="1" applyAlignment="1">
      <alignment horizontal="center" wrapText="1" readingOrder="1"/>
    </xf>
    <xf numFmtId="0" fontId="5" fillId="4" borderId="1" xfId="0" applyFont="1" applyFill="1" applyBorder="1" applyAlignment="1">
      <alignment horizontal="center" wrapText="1" readingOrder="1"/>
    </xf>
    <xf numFmtId="0" fontId="0" fillId="8" borderId="1" xfId="0" applyFont="1" applyFill="1" applyBorder="1" applyAlignment="1">
      <alignment horizontal="center" readingOrder="1"/>
    </xf>
    <xf numFmtId="0" fontId="0" fillId="0" borderId="0" xfId="0" applyFont="1" applyAlignment="1">
      <alignment horizontal="left" readingOrder="1"/>
    </xf>
    <xf numFmtId="0" fontId="6" fillId="0" borderId="0" xfId="0" applyFont="1" applyAlignment="1">
      <alignment horizontal="left" readingOrder="1"/>
    </xf>
    <xf numFmtId="0" fontId="5" fillId="3" borderId="1" xfId="0" applyFont="1" applyFill="1" applyBorder="1" applyAlignment="1">
      <alignment horizontal="center" wrapText="1" readingOrder="1"/>
    </xf>
    <xf numFmtId="0" fontId="2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3" fillId="9" borderId="1" xfId="0" applyFont="1" applyFill="1" applyBorder="1" applyAlignment="1">
      <alignment horizontal="center" wrapText="1" readingOrder="1"/>
    </xf>
    <xf numFmtId="0" fontId="6" fillId="3" borderId="1" xfId="0" applyFont="1" applyFill="1" applyBorder="1" applyAlignment="1">
      <alignment horizontal="center" readingOrder="1"/>
    </xf>
    <xf numFmtId="2" fontId="4" fillId="10" borderId="1" xfId="1" applyNumberFormat="1" applyFont="1" applyFill="1" applyBorder="1" applyAlignment="1">
      <alignment horizontal="center" wrapText="1" readingOrder="1"/>
    </xf>
    <xf numFmtId="0" fontId="3" fillId="10" borderId="1" xfId="0" applyFont="1" applyFill="1" applyBorder="1" applyAlignment="1">
      <alignment horizontal="center" wrapText="1" readingOrder="1"/>
    </xf>
    <xf numFmtId="0" fontId="5" fillId="0" borderId="1" xfId="0" applyFont="1" applyFill="1" applyBorder="1" applyAlignment="1">
      <alignment horizontal="center" wrapText="1" readingOrder="1"/>
    </xf>
    <xf numFmtId="2" fontId="4" fillId="0" borderId="1" xfId="0" applyNumberFormat="1" applyFont="1" applyFill="1" applyBorder="1" applyAlignment="1">
      <alignment horizontal="center" readingOrder="1"/>
    </xf>
    <xf numFmtId="0" fontId="0" fillId="0" borderId="1" xfId="0" applyFont="1" applyFill="1" applyBorder="1" applyAlignment="1">
      <alignment horizontal="center" readingOrder="1"/>
    </xf>
    <xf numFmtId="14" fontId="0" fillId="0" borderId="1" xfId="0" applyNumberFormat="1" applyFont="1" applyFill="1" applyBorder="1" applyAlignment="1">
      <alignment horizontal="center" readingOrder="1"/>
    </xf>
    <xf numFmtId="0" fontId="3" fillId="0" borderId="1" xfId="0" applyFont="1" applyFill="1" applyBorder="1" applyAlignment="1">
      <alignment horizontal="center" wrapText="1" readingOrder="1"/>
    </xf>
    <xf numFmtId="2" fontId="4" fillId="0" borderId="1" xfId="1" applyNumberFormat="1" applyFont="1" applyFill="1" applyBorder="1" applyAlignment="1">
      <alignment horizontal="center" wrapText="1" readingOrder="1"/>
    </xf>
    <xf numFmtId="0" fontId="0" fillId="0" borderId="2" xfId="0" applyFont="1" applyFill="1" applyBorder="1" applyAlignment="1">
      <alignment vertical="center" wrapText="1" readingOrder="1"/>
    </xf>
    <xf numFmtId="0" fontId="0" fillId="0" borderId="1" xfId="0" applyFont="1" applyFill="1" applyBorder="1" applyAlignment="1">
      <alignment vertical="center" wrapText="1" readingOrder="1"/>
    </xf>
    <xf numFmtId="0" fontId="0" fillId="0" borderId="0" xfId="0" applyFont="1" applyFill="1" applyBorder="1" applyAlignment="1">
      <alignment horizontal="center" readingOrder="1"/>
    </xf>
    <xf numFmtId="0" fontId="7" fillId="0" borderId="0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8" fillId="11" borderId="1" xfId="0" applyFont="1" applyFill="1" applyBorder="1" applyAlignment="1">
      <alignment horizontal="center" vertical="center" wrapText="1" readingOrder="1"/>
    </xf>
    <xf numFmtId="0" fontId="4" fillId="11" borderId="1" xfId="0" applyFont="1" applyFill="1" applyBorder="1" applyAlignment="1">
      <alignment horizontal="center" readingOrder="1"/>
    </xf>
    <xf numFmtId="0" fontId="7" fillId="11" borderId="1" xfId="0" applyFont="1" applyFill="1" applyBorder="1" applyAlignment="1">
      <alignment horizontal="center" vertical="center" wrapText="1" readingOrder="1"/>
    </xf>
    <xf numFmtId="14" fontId="4" fillId="11" borderId="1" xfId="0" applyNumberFormat="1" applyFont="1" applyFill="1" applyBorder="1" applyAlignment="1">
      <alignment horizontal="center" readingOrder="1"/>
    </xf>
    <xf numFmtId="0" fontId="0" fillId="0" borderId="0" xfId="0" applyFont="1" applyAlignment="1">
      <alignment horizontal="center" wrapText="1" readingOrder="1"/>
    </xf>
    <xf numFmtId="0" fontId="0" fillId="12" borderId="1" xfId="0" applyFont="1" applyFill="1" applyBorder="1" applyAlignment="1">
      <alignment horizontal="center" readingOrder="1"/>
    </xf>
    <xf numFmtId="0" fontId="7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readingOrder="1"/>
    </xf>
    <xf numFmtId="14" fontId="4" fillId="0" borderId="1" xfId="0" applyNumberFormat="1" applyFont="1" applyFill="1" applyBorder="1" applyAlignment="1">
      <alignment horizontal="center" readingOrder="1"/>
    </xf>
    <xf numFmtId="0" fontId="4" fillId="11" borderId="2" xfId="0" applyFont="1" applyFill="1" applyBorder="1" applyAlignment="1">
      <alignment horizontal="center" readingOrder="1"/>
    </xf>
    <xf numFmtId="0" fontId="9" fillId="0" borderId="1" xfId="0" applyFont="1" applyFill="1" applyBorder="1" applyAlignment="1">
      <alignment horizontal="center" readingOrder="1"/>
    </xf>
    <xf numFmtId="0" fontId="7" fillId="7" borderId="1" xfId="0" applyFont="1" applyFill="1" applyBorder="1" applyAlignment="1">
      <alignment horizontal="center" vertical="center" wrapText="1" readingOrder="1"/>
    </xf>
    <xf numFmtId="2" fontId="7" fillId="7" borderId="1" xfId="0" applyNumberFormat="1" applyFont="1" applyFill="1" applyBorder="1" applyAlignment="1">
      <alignment horizontal="center" vertical="center" wrapText="1" readingOrder="1"/>
    </xf>
    <xf numFmtId="0" fontId="8" fillId="12" borderId="1" xfId="0" applyFont="1" applyFill="1" applyBorder="1" applyAlignment="1">
      <alignment horizontal="center" vertical="center" wrapText="1" readingOrder="1"/>
    </xf>
    <xf numFmtId="0" fontId="8" fillId="13" borderId="1" xfId="0" applyFont="1" applyFill="1" applyBorder="1" applyAlignment="1">
      <alignment horizontal="center" vertical="center" wrapText="1" readingOrder="1"/>
    </xf>
    <xf numFmtId="0" fontId="0" fillId="14" borderId="1" xfId="0" applyFont="1" applyFill="1" applyBorder="1" applyAlignment="1">
      <alignment horizontal="center" readingOrder="1"/>
    </xf>
    <xf numFmtId="2" fontId="10" fillId="14" borderId="1" xfId="1" applyNumberFormat="1" applyFont="1" applyFill="1" applyBorder="1" applyAlignment="1">
      <alignment horizontal="center" vertical="center" wrapText="1" readingOrder="1"/>
    </xf>
    <xf numFmtId="0" fontId="3" fillId="14" borderId="1" xfId="0" applyFont="1" applyFill="1" applyBorder="1" applyAlignment="1">
      <alignment horizontal="center" wrapText="1" readingOrder="1"/>
    </xf>
    <xf numFmtId="2" fontId="7" fillId="0" borderId="1" xfId="0" applyNumberFormat="1" applyFont="1" applyFill="1" applyBorder="1" applyAlignment="1">
      <alignment horizontal="center" vertical="center" wrapText="1" readingOrder="1"/>
    </xf>
    <xf numFmtId="2" fontId="10" fillId="0" borderId="1" xfId="1" applyNumberFormat="1" applyFont="1" applyFill="1" applyBorder="1" applyAlignment="1">
      <alignment horizontal="center" vertical="center" wrapText="1" readingOrder="1"/>
    </xf>
    <xf numFmtId="0" fontId="11" fillId="4" borderId="1" xfId="0" applyFont="1" applyFill="1" applyBorder="1" applyAlignment="1">
      <alignment horizontal="center" wrapText="1" readingOrder="1"/>
    </xf>
    <xf numFmtId="0" fontId="2" fillId="0" borderId="0" xfId="0" applyFont="1" applyAlignment="1">
      <alignment horizontal="left" readingOrder="1"/>
    </xf>
    <xf numFmtId="0" fontId="0" fillId="0" borderId="2" xfId="0" applyFont="1" applyFill="1" applyBorder="1" applyAlignment="1">
      <alignment horizontal="center" readingOrder="1"/>
    </xf>
    <xf numFmtId="0" fontId="7" fillId="0" borderId="2" xfId="0" applyFont="1" applyFill="1" applyBorder="1" applyAlignment="1">
      <alignment horizontal="center" vertical="center" wrapText="1" readingOrder="1"/>
    </xf>
    <xf numFmtId="0" fontId="0" fillId="0" borderId="5" xfId="0" applyFont="1" applyFill="1" applyBorder="1" applyAlignment="1">
      <alignment horizontal="center" readingOrder="1"/>
    </xf>
    <xf numFmtId="0" fontId="0" fillId="0" borderId="7" xfId="0" applyFont="1" applyFill="1" applyBorder="1" applyAlignment="1">
      <alignment horizontal="center" readingOrder="1"/>
    </xf>
    <xf numFmtId="0" fontId="0" fillId="7" borderId="0" xfId="0" applyFont="1" applyFill="1" applyBorder="1" applyAlignment="1">
      <alignment horizontal="center" readingOrder="1"/>
    </xf>
    <xf numFmtId="0" fontId="0" fillId="0" borderId="4" xfId="0" applyFont="1" applyFill="1" applyBorder="1" applyAlignment="1">
      <alignment horizontal="center" readingOrder="1"/>
    </xf>
    <xf numFmtId="0" fontId="0" fillId="0" borderId="8" xfId="0" applyFont="1" applyFill="1" applyBorder="1" applyAlignment="1">
      <alignment horizontal="center" readingOrder="1"/>
    </xf>
    <xf numFmtId="0" fontId="0" fillId="0" borderId="6" xfId="0" applyFont="1" applyFill="1" applyBorder="1" applyAlignment="1">
      <alignment horizontal="center" readingOrder="1"/>
    </xf>
    <xf numFmtId="0" fontId="0" fillId="0" borderId="9" xfId="0" applyFont="1" applyFill="1" applyBorder="1" applyAlignment="1">
      <alignment horizontal="center" readingOrder="1"/>
    </xf>
    <xf numFmtId="14" fontId="0" fillId="0" borderId="2" xfId="0" applyNumberFormat="1" applyFont="1" applyFill="1" applyBorder="1" applyAlignment="1">
      <alignment horizontal="center" readingOrder="1"/>
    </xf>
    <xf numFmtId="0" fontId="0" fillId="15" borderId="0" xfId="0" applyFont="1" applyFill="1" applyAlignment="1">
      <alignment horizontal="center" readingOrder="1"/>
    </xf>
    <xf numFmtId="0" fontId="0" fillId="16" borderId="0" xfId="0" applyFont="1" applyFill="1" applyAlignment="1">
      <alignment horizontal="center" readingOrder="1"/>
    </xf>
    <xf numFmtId="0" fontId="2" fillId="17" borderId="1" xfId="0" applyFont="1" applyFill="1" applyBorder="1" applyAlignment="1">
      <alignment horizontal="center" wrapText="1" readingOrder="1"/>
    </xf>
    <xf numFmtId="0" fontId="0" fillId="4" borderId="5" xfId="0" applyFont="1" applyFill="1" applyBorder="1" applyAlignment="1">
      <alignment horizontal="center" readingOrder="1"/>
    </xf>
    <xf numFmtId="0" fontId="0" fillId="3" borderId="5" xfId="0" applyFont="1" applyFill="1" applyBorder="1" applyAlignment="1">
      <alignment horizontal="center" readingOrder="1"/>
    </xf>
    <xf numFmtId="0" fontId="0" fillId="8" borderId="6" xfId="0" applyFont="1" applyFill="1" applyBorder="1" applyAlignment="1">
      <alignment horizontal="center" readingOrder="1"/>
    </xf>
    <xf numFmtId="0" fontId="0" fillId="12" borderId="6" xfId="0" applyFont="1" applyFill="1" applyBorder="1" applyAlignment="1">
      <alignment horizontal="center" readingOrder="1"/>
    </xf>
    <xf numFmtId="0" fontId="0" fillId="4" borderId="2" xfId="0" applyFont="1" applyFill="1" applyBorder="1" applyAlignment="1">
      <alignment horizontal="center" readingOrder="1"/>
    </xf>
    <xf numFmtId="0" fontId="0" fillId="3" borderId="3" xfId="0" applyFont="1" applyFill="1" applyBorder="1" applyAlignment="1">
      <alignment horizontal="center" readingOrder="1"/>
    </xf>
    <xf numFmtId="0" fontId="0" fillId="15" borderId="1" xfId="0" applyFont="1" applyFill="1" applyBorder="1" applyAlignment="1">
      <alignment horizontal="center" readingOrder="1"/>
    </xf>
    <xf numFmtId="0" fontId="0" fillId="15" borderId="4" xfId="0" applyFont="1" applyFill="1" applyBorder="1" applyAlignment="1">
      <alignment horizontal="center" readingOrder="1"/>
    </xf>
    <xf numFmtId="0" fontId="4" fillId="15" borderId="1" xfId="0" applyFont="1" applyFill="1" applyBorder="1" applyAlignment="1">
      <alignment horizontal="center" readingOrder="1"/>
    </xf>
    <xf numFmtId="0" fontId="6" fillId="15" borderId="1" xfId="0" applyFont="1" applyFill="1" applyBorder="1" applyAlignment="1">
      <alignment horizontal="center" readingOrder="1"/>
    </xf>
    <xf numFmtId="0" fontId="0" fillId="0" borderId="0" xfId="0" applyAlignment="1">
      <alignment horizontal="center" readingOrder="1"/>
    </xf>
    <xf numFmtId="14" fontId="0" fillId="0" borderId="0" xfId="0" applyNumberFormat="1" applyAlignment="1">
      <alignment horizontal="center" readingOrder="1"/>
    </xf>
    <xf numFmtId="0" fontId="0" fillId="4" borderId="1" xfId="0" applyFill="1" applyBorder="1" applyAlignment="1">
      <alignment horizontal="center" readingOrder="1"/>
    </xf>
    <xf numFmtId="0" fontId="0" fillId="12" borderId="1" xfId="0" applyFill="1" applyBorder="1" applyAlignment="1">
      <alignment horizontal="center" readingOrder="1"/>
    </xf>
    <xf numFmtId="0" fontId="0" fillId="0" borderId="1" xfId="0" applyBorder="1" applyAlignment="1">
      <alignment horizontal="center" readingOrder="1"/>
    </xf>
    <xf numFmtId="0" fontId="0" fillId="0" borderId="1" xfId="0" applyBorder="1" applyAlignment="1">
      <alignment horizontal="center" wrapText="1" readingOrder="1"/>
    </xf>
    <xf numFmtId="14" fontId="0" fillId="0" borderId="1" xfId="0" applyNumberFormat="1" applyBorder="1" applyAlignment="1">
      <alignment horizontal="center" readingOrder="1"/>
    </xf>
    <xf numFmtId="0" fontId="0" fillId="3" borderId="1" xfId="0" applyFill="1" applyBorder="1" applyAlignment="1">
      <alignment horizontal="center" readingOrder="1"/>
    </xf>
    <xf numFmtId="0" fontId="0" fillId="3" borderId="1" xfId="0" applyFill="1" applyBorder="1" applyAlignment="1">
      <alignment horizontal="center" wrapText="1" readingOrder="1"/>
    </xf>
    <xf numFmtId="14" fontId="0" fillId="3" borderId="1" xfId="0" applyNumberFormat="1" applyFill="1" applyBorder="1" applyAlignment="1">
      <alignment horizontal="center" readingOrder="1"/>
    </xf>
    <xf numFmtId="0" fontId="5" fillId="0" borderId="1" xfId="0" applyFont="1" applyBorder="1" applyAlignment="1">
      <alignment horizontal="center" wrapText="1" readingOrder="1"/>
    </xf>
    <xf numFmtId="2" fontId="4" fillId="0" borderId="1" xfId="0" applyNumberFormat="1" applyFont="1" applyBorder="1" applyAlignment="1">
      <alignment horizontal="center" readingOrder="1"/>
    </xf>
    <xf numFmtId="0" fontId="9" fillId="0" borderId="1" xfId="0" applyFont="1" applyBorder="1" applyAlignment="1">
      <alignment horizontal="center" readingOrder="1"/>
    </xf>
    <xf numFmtId="0" fontId="0" fillId="15" borderId="1" xfId="0" applyFill="1" applyBorder="1" applyAlignment="1">
      <alignment horizontal="center" readingOrder="1"/>
    </xf>
    <xf numFmtId="0" fontId="0" fillId="8" borderId="1" xfId="0" applyFill="1" applyBorder="1" applyAlignment="1">
      <alignment horizontal="center" readingOrder="1"/>
    </xf>
    <xf numFmtId="0" fontId="12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center" vertical="center"/>
    </xf>
    <xf numFmtId="0" fontId="4" fillId="0" borderId="0" xfId="1" applyFont="1" applyFill="1" applyAlignment="1">
      <alignment horizontal="center" vertical="center" wrapText="1" readingOrder="1"/>
    </xf>
    <xf numFmtId="0" fontId="0" fillId="0" borderId="0" xfId="0" applyAlignment="1">
      <alignment horizontal="left" readingOrder="1"/>
    </xf>
    <xf numFmtId="0" fontId="0" fillId="4" borderId="2" xfId="0" applyFill="1" applyBorder="1" applyAlignment="1">
      <alignment horizontal="center" readingOrder="1"/>
    </xf>
    <xf numFmtId="0" fontId="0" fillId="3" borderId="5" xfId="0" applyFill="1" applyBorder="1" applyAlignment="1">
      <alignment horizontal="center" readingOrder="1"/>
    </xf>
    <xf numFmtId="0" fontId="0" fillId="15" borderId="4" xfId="0" applyFill="1" applyBorder="1" applyAlignment="1">
      <alignment horizontal="center" readingOrder="1"/>
    </xf>
    <xf numFmtId="0" fontId="0" fillId="12" borderId="6" xfId="0" applyFill="1" applyBorder="1" applyAlignment="1">
      <alignment horizontal="center" readingOrder="1"/>
    </xf>
    <xf numFmtId="0" fontId="13" fillId="12" borderId="1" xfId="0" applyFont="1" applyFill="1" applyBorder="1" applyAlignment="1">
      <alignment horizontal="center" vertical="center" wrapText="1" readingOrder="1"/>
    </xf>
    <xf numFmtId="0" fontId="13" fillId="13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wrapText="1" readingOrder="1"/>
    </xf>
    <xf numFmtId="0" fontId="0" fillId="0" borderId="1" xfId="0" applyBorder="1" applyAlignment="1">
      <alignment vertical="center" wrapText="1" readingOrder="1"/>
    </xf>
    <xf numFmtId="0" fontId="0" fillId="0" borderId="2" xfId="0" applyBorder="1" applyAlignment="1">
      <alignment vertical="center" wrapText="1" readingOrder="1"/>
    </xf>
    <xf numFmtId="0" fontId="13" fillId="11" borderId="1" xfId="0" applyFont="1" applyFill="1" applyBorder="1" applyAlignment="1">
      <alignment horizontal="center" vertical="center" wrapText="1" readingOrder="1"/>
    </xf>
    <xf numFmtId="0" fontId="12" fillId="11" borderId="1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readingOrder="1"/>
    </xf>
    <xf numFmtId="0" fontId="13" fillId="0" borderId="1" xfId="0" applyFont="1" applyBorder="1" applyAlignment="1">
      <alignment horizontal="center" vertical="center" wrapText="1" readingOrder="1"/>
    </xf>
    <xf numFmtId="0" fontId="12" fillId="0" borderId="1" xfId="0" applyFont="1" applyBorder="1" applyAlignment="1">
      <alignment horizontal="center" vertical="center" wrapText="1" readingOrder="1"/>
    </xf>
    <xf numFmtId="14" fontId="4" fillId="0" borderId="1" xfId="0" applyNumberFormat="1" applyFont="1" applyBorder="1" applyAlignment="1">
      <alignment horizontal="center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0" fontId="0" fillId="16" borderId="0" xfId="0" applyFill="1" applyAlignment="1">
      <alignment horizontal="center" readingOrder="1"/>
    </xf>
    <xf numFmtId="0" fontId="0" fillId="0" borderId="0" xfId="0" applyAlignment="1">
      <alignment horizontal="center" wrapText="1" readingOrder="1"/>
    </xf>
    <xf numFmtId="0" fontId="0" fillId="0" borderId="2" xfId="0" applyBorder="1" applyAlignment="1">
      <alignment horizontal="center" readingOrder="1"/>
    </xf>
    <xf numFmtId="0" fontId="0" fillId="0" borderId="5" xfId="0" applyBorder="1" applyAlignment="1">
      <alignment horizontal="center" readingOrder="1"/>
    </xf>
    <xf numFmtId="0" fontId="0" fillId="0" borderId="4" xfId="0" applyBorder="1" applyAlignment="1">
      <alignment horizontal="center" readingOrder="1"/>
    </xf>
    <xf numFmtId="0" fontId="0" fillId="0" borderId="6" xfId="0" applyBorder="1" applyAlignment="1">
      <alignment horizontal="center" readingOrder="1"/>
    </xf>
    <xf numFmtId="0" fontId="0" fillId="15" borderId="0" xfId="0" applyFill="1" applyAlignment="1">
      <alignment horizontal="center" readingOrder="1"/>
    </xf>
    <xf numFmtId="0" fontId="0" fillId="0" borderId="7" xfId="0" applyBorder="1" applyAlignment="1">
      <alignment horizontal="center" readingOrder="1"/>
    </xf>
    <xf numFmtId="0" fontId="0" fillId="0" borderId="8" xfId="0" applyBorder="1" applyAlignment="1">
      <alignment horizontal="center" readingOrder="1"/>
    </xf>
    <xf numFmtId="0" fontId="0" fillId="0" borderId="9" xfId="0" applyBorder="1" applyAlignment="1">
      <alignment horizontal="center" readingOrder="1"/>
    </xf>
    <xf numFmtId="14" fontId="0" fillId="0" borderId="2" xfId="0" applyNumberFormat="1" applyBorder="1" applyAlignment="1">
      <alignment horizontal="center" readingOrder="1"/>
    </xf>
    <xf numFmtId="0" fontId="0" fillId="7" borderId="1" xfId="0" applyFill="1" applyBorder="1" applyAlignment="1">
      <alignment horizontal="center" readingOrder="1"/>
    </xf>
    <xf numFmtId="14" fontId="0" fillId="7" borderId="1" xfId="0" applyNumberFormat="1" applyFill="1" applyBorder="1" applyAlignment="1">
      <alignment horizontal="center" readingOrder="1"/>
    </xf>
    <xf numFmtId="0" fontId="12" fillId="7" borderId="1" xfId="0" applyFont="1" applyFill="1" applyBorder="1" applyAlignment="1">
      <alignment horizontal="center" vertical="center" wrapText="1" readingOrder="1"/>
    </xf>
    <xf numFmtId="2" fontId="12" fillId="7" borderId="1" xfId="0" applyNumberFormat="1" applyFont="1" applyFill="1" applyBorder="1" applyAlignment="1">
      <alignment horizontal="center" vertical="center" wrapText="1" readingOrder="1"/>
    </xf>
    <xf numFmtId="0" fontId="0" fillId="14" borderId="1" xfId="0" applyFill="1" applyBorder="1" applyAlignment="1">
      <alignment horizontal="center" readingOrder="1"/>
    </xf>
    <xf numFmtId="2" fontId="4" fillId="0" borderId="1" xfId="1" applyNumberFormat="1" applyFont="1" applyFill="1" applyBorder="1" applyAlignment="1">
      <alignment horizontal="center" vertical="center" wrapText="1" readingOrder="1"/>
    </xf>
    <xf numFmtId="0" fontId="14" fillId="18" borderId="1" xfId="0" applyFont="1" applyFill="1" applyBorder="1" applyAlignment="1">
      <alignment horizontal="center" readingOrder="1"/>
    </xf>
    <xf numFmtId="0" fontId="14" fillId="19" borderId="1" xfId="0" applyFont="1" applyFill="1" applyBorder="1" applyAlignment="1">
      <alignment horizontal="center" readingOrder="1"/>
    </xf>
    <xf numFmtId="0" fontId="14" fillId="18" borderId="2" xfId="0" applyFont="1" applyFill="1" applyBorder="1" applyAlignment="1">
      <alignment horizontal="center" readingOrder="1"/>
    </xf>
    <xf numFmtId="0" fontId="4" fillId="18" borderId="1" xfId="0" applyFont="1" applyFill="1" applyBorder="1" applyAlignment="1">
      <alignment horizontal="center" readingOrder="1"/>
    </xf>
    <xf numFmtId="0" fontId="14" fillId="0" borderId="1" xfId="0" applyFont="1" applyBorder="1" applyAlignment="1">
      <alignment horizontal="center" readingOrder="1"/>
    </xf>
    <xf numFmtId="2" fontId="4" fillId="0" borderId="0" xfId="0" applyNumberFormat="1" applyFont="1" applyFill="1" applyBorder="1" applyAlignment="1">
      <alignment horizontal="center" readingOrder="1"/>
    </xf>
    <xf numFmtId="1" fontId="2" fillId="2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1" xfId="0" applyNumberFormat="1" applyBorder="1" applyAlignment="1">
      <alignment horizontal="center" vertical="center"/>
    </xf>
    <xf numFmtId="2" fontId="2" fillId="20" borderId="1" xfId="0" applyNumberFormat="1" applyFont="1" applyFill="1" applyBorder="1" applyAlignment="1">
      <alignment horizontal="center" vertical="center"/>
    </xf>
    <xf numFmtId="2" fontId="2" fillId="20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readingOrder="1"/>
    </xf>
    <xf numFmtId="2" fontId="0" fillId="0" borderId="1" xfId="0" applyNumberFormat="1" applyFill="1" applyBorder="1" applyAlignment="1">
      <alignment horizontal="center" readingOrder="1"/>
    </xf>
    <xf numFmtId="2" fontId="14" fillId="9" borderId="1" xfId="0" applyNumberFormat="1" applyFont="1" applyFill="1" applyBorder="1" applyAlignment="1">
      <alignment horizontal="center" readingOrder="1"/>
    </xf>
    <xf numFmtId="2" fontId="16" fillId="9" borderId="1" xfId="0" applyNumberFormat="1" applyFont="1" applyFill="1" applyBorder="1" applyAlignment="1">
      <alignment horizontal="center"/>
    </xf>
    <xf numFmtId="2" fontId="0" fillId="9" borderId="1" xfId="0" applyNumberFormat="1" applyFill="1" applyBorder="1" applyAlignment="1">
      <alignment horizontal="center" readingOrder="1"/>
    </xf>
    <xf numFmtId="2" fontId="17" fillId="9" borderId="1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 readingOrder="1"/>
    </xf>
    <xf numFmtId="2" fontId="0" fillId="0" borderId="0" xfId="0" applyNumberFormat="1" applyFill="1" applyBorder="1" applyAlignment="1">
      <alignment horizontal="center" readingOrder="1"/>
    </xf>
    <xf numFmtId="2" fontId="0" fillId="9" borderId="1" xfId="0" applyNumberFormat="1" applyFill="1" applyBorder="1" applyAlignment="1">
      <alignment horizontal="center" vertical="center"/>
    </xf>
    <xf numFmtId="2" fontId="15" fillId="9" borderId="1" xfId="0" applyNumberFormat="1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 vertical="center"/>
    </xf>
    <xf numFmtId="2" fontId="2" fillId="20" borderId="5" xfId="0" applyNumberFormat="1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readingOrder="1"/>
    </xf>
    <xf numFmtId="2" fontId="0" fillId="9" borderId="5" xfId="0" applyNumberFormat="1" applyFill="1" applyBorder="1" applyAlignment="1">
      <alignment horizontal="center" readingOrder="1"/>
    </xf>
    <xf numFmtId="2" fontId="2" fillId="20" borderId="6" xfId="0" applyNumberFormat="1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/>
    <xf numFmtId="0" fontId="12" fillId="11" borderId="2" xfId="0" applyFont="1" applyFill="1" applyBorder="1" applyAlignment="1">
      <alignment horizontal="center" vertical="center" wrapText="1" readingOrder="1"/>
    </xf>
    <xf numFmtId="0" fontId="0" fillId="4" borderId="3" xfId="0" applyFill="1" applyBorder="1" applyAlignment="1">
      <alignment horizontal="center" readingOrder="1"/>
    </xf>
    <xf numFmtId="0" fontId="0" fillId="0" borderId="0" xfId="0" applyBorder="1" applyAlignment="1">
      <alignment horizontal="center" readingOrder="1"/>
    </xf>
    <xf numFmtId="0" fontId="4" fillId="15" borderId="2" xfId="0" applyFont="1" applyFill="1" applyBorder="1" applyAlignment="1">
      <alignment horizontal="center" readingOrder="1"/>
    </xf>
    <xf numFmtId="0" fontId="0" fillId="3" borderId="2" xfId="0" applyFill="1" applyBorder="1" applyAlignment="1">
      <alignment horizontal="center" readingOrder="1"/>
    </xf>
    <xf numFmtId="0" fontId="4" fillId="0" borderId="2" xfId="0" applyFont="1" applyBorder="1" applyAlignment="1">
      <alignment horizontal="center" readingOrder="1"/>
    </xf>
    <xf numFmtId="0" fontId="0" fillId="7" borderId="5" xfId="0" applyFill="1" applyBorder="1" applyAlignment="1">
      <alignment horizontal="center" readingOrder="1"/>
    </xf>
    <xf numFmtId="0" fontId="4" fillId="11" borderId="7" xfId="0" applyFont="1" applyFill="1" applyBorder="1" applyAlignment="1">
      <alignment horizontal="center" readingOrder="1"/>
    </xf>
    <xf numFmtId="0" fontId="4" fillId="11" borderId="0" xfId="0" applyFont="1" applyFill="1" applyBorder="1" applyAlignment="1">
      <alignment horizontal="center" readingOrder="1"/>
    </xf>
    <xf numFmtId="0" fontId="0" fillId="7" borderId="2" xfId="0" applyFill="1" applyBorder="1" applyAlignment="1">
      <alignment horizontal="center" readingOrder="1"/>
    </xf>
    <xf numFmtId="0" fontId="0" fillId="7" borderId="4" xfId="0" applyFill="1" applyBorder="1" applyAlignment="1">
      <alignment horizontal="center" readingOrder="1"/>
    </xf>
    <xf numFmtId="0" fontId="0" fillId="7" borderId="6" xfId="0" applyFill="1" applyBorder="1" applyAlignment="1">
      <alignment horizontal="center" readingOrder="1"/>
    </xf>
    <xf numFmtId="0" fontId="0" fillId="3" borderId="0" xfId="0" applyFill="1" applyBorder="1" applyAlignment="1">
      <alignment horizontal="center" readingOrder="1"/>
    </xf>
    <xf numFmtId="0" fontId="4" fillId="11" borderId="9" xfId="0" applyFont="1" applyFill="1" applyBorder="1" applyAlignment="1">
      <alignment horizontal="center" readingOrder="1"/>
    </xf>
    <xf numFmtId="14" fontId="4" fillId="11" borderId="2" xfId="0" applyNumberFormat="1" applyFont="1" applyFill="1" applyBorder="1" applyAlignment="1">
      <alignment horizontal="center" readingOrder="1"/>
    </xf>
    <xf numFmtId="2" fontId="4" fillId="10" borderId="2" xfId="1" applyNumberFormat="1" applyFont="1" applyFill="1" applyBorder="1" applyAlignment="1">
      <alignment horizontal="center" wrapText="1" readingOrder="1"/>
    </xf>
    <xf numFmtId="2" fontId="4" fillId="4" borderId="2" xfId="1" applyNumberFormat="1" applyFont="1" applyFill="1" applyBorder="1" applyAlignment="1">
      <alignment horizontal="center" wrapText="1" readingOrder="1"/>
    </xf>
    <xf numFmtId="2" fontId="4" fillId="4" borderId="2" xfId="0" applyNumberFormat="1" applyFont="1" applyFill="1" applyBorder="1" applyAlignment="1">
      <alignment horizontal="center" readingOrder="1"/>
    </xf>
    <xf numFmtId="0" fontId="14" fillId="19" borderId="0" xfId="0" applyFont="1" applyFill="1" applyBorder="1" applyAlignment="1">
      <alignment horizontal="center" readingOrder="1"/>
    </xf>
    <xf numFmtId="0" fontId="14" fillId="18" borderId="3" xfId="0" applyFont="1" applyFill="1" applyBorder="1" applyAlignment="1">
      <alignment horizontal="center" readingOrder="1"/>
    </xf>
    <xf numFmtId="0" fontId="14" fillId="19" borderId="2" xfId="0" applyFont="1" applyFill="1" applyBorder="1" applyAlignment="1">
      <alignment horizontal="center" readingOrder="1"/>
    </xf>
    <xf numFmtId="0" fontId="0" fillId="0" borderId="2" xfId="0" applyBorder="1" applyAlignment="1">
      <alignment horizontal="center" wrapText="1" readingOrder="1"/>
    </xf>
    <xf numFmtId="0" fontId="4" fillId="12" borderId="1" xfId="0" applyFont="1" applyFill="1" applyBorder="1" applyAlignment="1">
      <alignment horizontal="center" readingOrder="1"/>
    </xf>
    <xf numFmtId="0" fontId="12" fillId="12" borderId="1" xfId="0" applyFont="1" applyFill="1" applyBorder="1" applyAlignment="1">
      <alignment horizontal="center" vertical="center" wrapText="1" readingOrder="1"/>
    </xf>
    <xf numFmtId="14" fontId="4" fillId="12" borderId="1" xfId="0" applyNumberFormat="1" applyFont="1" applyFill="1" applyBorder="1" applyAlignment="1">
      <alignment horizontal="center" readingOrder="1"/>
    </xf>
    <xf numFmtId="0" fontId="2" fillId="5" borderId="1" xfId="0" applyFont="1" applyFill="1" applyBorder="1" applyAlignment="1">
      <alignment horizontal="center" vertical="center" readingOrder="1"/>
    </xf>
    <xf numFmtId="0" fontId="2" fillId="5" borderId="2" xfId="0" applyFont="1" applyFill="1" applyBorder="1" applyAlignment="1">
      <alignment horizontal="center" vertical="center" readingOrder="1"/>
    </xf>
    <xf numFmtId="0" fontId="2" fillId="5" borderId="3" xfId="0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 readingOrder="1"/>
    </xf>
  </cellXfs>
  <cellStyles count="2">
    <cellStyle name="Bad" xfId="1" builtinId="27"/>
    <cellStyle name="Normal" xfId="0" builtinId="0"/>
  </cellStyles>
  <dxfs count="108"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  <dxf>
      <font>
        <b/>
        <i val="0"/>
        <color theme="1" tint="4.9989318521683403E-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366217550120022E-2"/>
                  <c:y val="-0.31032003872296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'Lacewing Final'!$L$2:$L$35</c:f>
              <c:numCache>
                <c:formatCode>General</c:formatCode>
                <c:ptCount val="34"/>
                <c:pt idx="0">
                  <c:v>11.8</c:v>
                </c:pt>
                <c:pt idx="1">
                  <c:v>8.48</c:v>
                </c:pt>
                <c:pt idx="2">
                  <c:v>11.78</c:v>
                </c:pt>
                <c:pt idx="3">
                  <c:v>8.77</c:v>
                </c:pt>
                <c:pt idx="4">
                  <c:v>11.95</c:v>
                </c:pt>
                <c:pt idx="5">
                  <c:v>15.28</c:v>
                </c:pt>
                <c:pt idx="6">
                  <c:v>12.43</c:v>
                </c:pt>
                <c:pt idx="7">
                  <c:v>13.27</c:v>
                </c:pt>
                <c:pt idx="8">
                  <c:v>10.45</c:v>
                </c:pt>
                <c:pt idx="9">
                  <c:v>15.55</c:v>
                </c:pt>
                <c:pt idx="10">
                  <c:v>10.47</c:v>
                </c:pt>
                <c:pt idx="11">
                  <c:v>11.08</c:v>
                </c:pt>
                <c:pt idx="12">
                  <c:v>8.0299999999999994</c:v>
                </c:pt>
                <c:pt idx="13">
                  <c:v>15.37</c:v>
                </c:pt>
                <c:pt idx="14">
                  <c:v>12.33</c:v>
                </c:pt>
                <c:pt idx="15">
                  <c:v>15.22</c:v>
                </c:pt>
                <c:pt idx="16">
                  <c:v>11.17</c:v>
                </c:pt>
                <c:pt idx="17">
                  <c:v>13.07</c:v>
                </c:pt>
                <c:pt idx="18">
                  <c:v>11.98</c:v>
                </c:pt>
                <c:pt idx="19">
                  <c:v>12.32</c:v>
                </c:pt>
                <c:pt idx="20">
                  <c:v>10.220000000000001</c:v>
                </c:pt>
                <c:pt idx="21">
                  <c:v>9.25</c:v>
                </c:pt>
                <c:pt idx="22">
                  <c:v>8.15</c:v>
                </c:pt>
                <c:pt idx="23">
                  <c:v>11.4</c:v>
                </c:pt>
                <c:pt idx="24">
                  <c:v>10.050000000000001</c:v>
                </c:pt>
                <c:pt idx="25">
                  <c:v>11.13</c:v>
                </c:pt>
                <c:pt idx="26">
                  <c:v>10.18</c:v>
                </c:pt>
                <c:pt idx="27">
                  <c:v>11.35</c:v>
                </c:pt>
                <c:pt idx="28">
                  <c:v>13.12</c:v>
                </c:pt>
                <c:pt idx="29">
                  <c:v>17.28</c:v>
                </c:pt>
                <c:pt idx="30">
                  <c:v>14.62</c:v>
                </c:pt>
                <c:pt idx="31">
                  <c:v>10</c:v>
                </c:pt>
                <c:pt idx="32">
                  <c:v>11.95</c:v>
                </c:pt>
                <c:pt idx="33">
                  <c:v>10.08</c:v>
                </c:pt>
              </c:numCache>
            </c:numRef>
          </c:xVal>
          <c:yVal>
            <c:numRef>
              <c:f>'Lacewing Final'!$P$2:$P$35</c:f>
              <c:numCache>
                <c:formatCode>General</c:formatCode>
                <c:ptCount val="34"/>
                <c:pt idx="0">
                  <c:v>8.93</c:v>
                </c:pt>
                <c:pt idx="1">
                  <c:v>7.16</c:v>
                </c:pt>
                <c:pt idx="2">
                  <c:v>9.6</c:v>
                </c:pt>
                <c:pt idx="3">
                  <c:v>6.62</c:v>
                </c:pt>
                <c:pt idx="4">
                  <c:v>11.23</c:v>
                </c:pt>
                <c:pt idx="5">
                  <c:v>14.52</c:v>
                </c:pt>
                <c:pt idx="6">
                  <c:v>9.4499999999999993</c:v>
                </c:pt>
                <c:pt idx="7">
                  <c:v>15.24</c:v>
                </c:pt>
                <c:pt idx="8">
                  <c:v>8.4700000000000006</c:v>
                </c:pt>
                <c:pt idx="9">
                  <c:v>9.8800000000000008</c:v>
                </c:pt>
                <c:pt idx="10">
                  <c:v>8.85</c:v>
                </c:pt>
                <c:pt idx="11">
                  <c:v>8.9499999999999993</c:v>
                </c:pt>
                <c:pt idx="12">
                  <c:v>6.54</c:v>
                </c:pt>
                <c:pt idx="13">
                  <c:v>7.68</c:v>
                </c:pt>
                <c:pt idx="14">
                  <c:v>10.16</c:v>
                </c:pt>
                <c:pt idx="15">
                  <c:v>9.18</c:v>
                </c:pt>
                <c:pt idx="16">
                  <c:v>9.2799999999999994</c:v>
                </c:pt>
                <c:pt idx="17">
                  <c:v>14.72</c:v>
                </c:pt>
                <c:pt idx="18">
                  <c:v>7.83</c:v>
                </c:pt>
                <c:pt idx="19">
                  <c:v>10.76</c:v>
                </c:pt>
                <c:pt idx="20">
                  <c:v>8.4600000000000009</c:v>
                </c:pt>
                <c:pt idx="21">
                  <c:v>7.27</c:v>
                </c:pt>
                <c:pt idx="22">
                  <c:v>7.1</c:v>
                </c:pt>
                <c:pt idx="23">
                  <c:v>6.99</c:v>
                </c:pt>
                <c:pt idx="24">
                  <c:v>7.6</c:v>
                </c:pt>
                <c:pt idx="25">
                  <c:v>8.14</c:v>
                </c:pt>
                <c:pt idx="26">
                  <c:v>7.16</c:v>
                </c:pt>
                <c:pt idx="27">
                  <c:v>13.23</c:v>
                </c:pt>
                <c:pt idx="28">
                  <c:v>12.66</c:v>
                </c:pt>
                <c:pt idx="29">
                  <c:v>13.73</c:v>
                </c:pt>
                <c:pt idx="30">
                  <c:v>18.12</c:v>
                </c:pt>
                <c:pt idx="31">
                  <c:v>28.54</c:v>
                </c:pt>
                <c:pt idx="32">
                  <c:v>7.9</c:v>
                </c:pt>
                <c:pt idx="33">
                  <c:v>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E-4F9A-8689-670BE7A8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45448"/>
        <c:axId val="544601048"/>
      </c:scatterChart>
      <c:valAx>
        <c:axId val="53534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TTP LW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01048"/>
        <c:crosses val="autoZero"/>
        <c:crossBetween val="midCat"/>
      </c:valAx>
      <c:valAx>
        <c:axId val="5446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TTP LC96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4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05249343832021E-2"/>
                  <c:y val="-0.30097332508862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'Lacewing Final'!$I$2:$I$35</c:f>
              <c:numCache>
                <c:formatCode>0.00</c:formatCode>
                <c:ptCount val="34"/>
                <c:pt idx="0">
                  <c:v>14.984999999999999</c:v>
                </c:pt>
                <c:pt idx="1">
                  <c:v>10.425000000000001</c:v>
                </c:pt>
                <c:pt idx="2">
                  <c:v>11.605</c:v>
                </c:pt>
                <c:pt idx="3">
                  <c:v>11.440000000000001</c:v>
                </c:pt>
                <c:pt idx="4">
                  <c:v>15.36</c:v>
                </c:pt>
                <c:pt idx="5">
                  <c:v>14.21</c:v>
                </c:pt>
                <c:pt idx="6">
                  <c:v>13.02</c:v>
                </c:pt>
                <c:pt idx="7">
                  <c:v>15.234999999999999</c:v>
                </c:pt>
                <c:pt idx="8">
                  <c:v>12.475</c:v>
                </c:pt>
                <c:pt idx="9">
                  <c:v>13.53</c:v>
                </c:pt>
                <c:pt idx="10">
                  <c:v>13.164999999999999</c:v>
                </c:pt>
                <c:pt idx="11">
                  <c:v>12.64</c:v>
                </c:pt>
                <c:pt idx="12">
                  <c:v>9.3449999999999989</c:v>
                </c:pt>
                <c:pt idx="13">
                  <c:v>12.085000000000001</c:v>
                </c:pt>
                <c:pt idx="14">
                  <c:v>14.25</c:v>
                </c:pt>
                <c:pt idx="15">
                  <c:v>13.27</c:v>
                </c:pt>
                <c:pt idx="16">
                  <c:v>11.305</c:v>
                </c:pt>
                <c:pt idx="17">
                  <c:v>14.719999999999999</c:v>
                </c:pt>
                <c:pt idx="18">
                  <c:v>10.254999999999999</c:v>
                </c:pt>
                <c:pt idx="19">
                  <c:v>11.85</c:v>
                </c:pt>
                <c:pt idx="20">
                  <c:v>12.085000000000001</c:v>
                </c:pt>
                <c:pt idx="21" formatCode="General">
                  <c:v>10.81</c:v>
                </c:pt>
                <c:pt idx="22" formatCode="General">
                  <c:v>9.4700000000000006</c:v>
                </c:pt>
                <c:pt idx="23" formatCode="General">
                  <c:v>10.5</c:v>
                </c:pt>
                <c:pt idx="24" formatCode="General">
                  <c:v>10.84</c:v>
                </c:pt>
                <c:pt idx="25" formatCode="General">
                  <c:v>11.27</c:v>
                </c:pt>
                <c:pt idx="26" formatCode="General">
                  <c:v>9.32</c:v>
                </c:pt>
                <c:pt idx="27" formatCode="General">
                  <c:v>13.23</c:v>
                </c:pt>
                <c:pt idx="28" formatCode="General">
                  <c:v>9.8000000000000007</c:v>
                </c:pt>
                <c:pt idx="29" formatCode="General">
                  <c:v>11.15</c:v>
                </c:pt>
                <c:pt idx="30" formatCode="General">
                  <c:v>18.12</c:v>
                </c:pt>
                <c:pt idx="31" formatCode="General">
                  <c:v>13.85</c:v>
                </c:pt>
                <c:pt idx="32" formatCode="General">
                  <c:v>9.39</c:v>
                </c:pt>
                <c:pt idx="33" formatCode="General">
                  <c:v>8.92</c:v>
                </c:pt>
              </c:numCache>
            </c:numRef>
          </c:xVal>
          <c:yVal>
            <c:numRef>
              <c:f>'Lacewing Final'!$L$2:$L$35</c:f>
              <c:numCache>
                <c:formatCode>General</c:formatCode>
                <c:ptCount val="34"/>
                <c:pt idx="0">
                  <c:v>11.8</c:v>
                </c:pt>
                <c:pt idx="1">
                  <c:v>8.48</c:v>
                </c:pt>
                <c:pt idx="2">
                  <c:v>11.78</c:v>
                </c:pt>
                <c:pt idx="3">
                  <c:v>8.77</c:v>
                </c:pt>
                <c:pt idx="4">
                  <c:v>11.95</c:v>
                </c:pt>
                <c:pt idx="5">
                  <c:v>15.28</c:v>
                </c:pt>
                <c:pt idx="6">
                  <c:v>12.43</c:v>
                </c:pt>
                <c:pt idx="7">
                  <c:v>13.27</c:v>
                </c:pt>
                <c:pt idx="8">
                  <c:v>10.45</c:v>
                </c:pt>
                <c:pt idx="9">
                  <c:v>15.55</c:v>
                </c:pt>
                <c:pt idx="10">
                  <c:v>10.47</c:v>
                </c:pt>
                <c:pt idx="11">
                  <c:v>11.08</c:v>
                </c:pt>
                <c:pt idx="12">
                  <c:v>8.0299999999999994</c:v>
                </c:pt>
                <c:pt idx="13">
                  <c:v>15.37</c:v>
                </c:pt>
                <c:pt idx="14">
                  <c:v>12.33</c:v>
                </c:pt>
                <c:pt idx="15">
                  <c:v>15.22</c:v>
                </c:pt>
                <c:pt idx="16">
                  <c:v>11.17</c:v>
                </c:pt>
                <c:pt idx="17">
                  <c:v>13.07</c:v>
                </c:pt>
                <c:pt idx="18">
                  <c:v>11.98</c:v>
                </c:pt>
                <c:pt idx="19">
                  <c:v>12.32</c:v>
                </c:pt>
                <c:pt idx="20">
                  <c:v>10.220000000000001</c:v>
                </c:pt>
                <c:pt idx="21">
                  <c:v>9.25</c:v>
                </c:pt>
                <c:pt idx="22">
                  <c:v>8.15</c:v>
                </c:pt>
                <c:pt idx="23">
                  <c:v>11.4</c:v>
                </c:pt>
                <c:pt idx="24">
                  <c:v>10.050000000000001</c:v>
                </c:pt>
                <c:pt idx="25">
                  <c:v>11.13</c:v>
                </c:pt>
                <c:pt idx="26">
                  <c:v>10.18</c:v>
                </c:pt>
                <c:pt idx="27">
                  <c:v>11.35</c:v>
                </c:pt>
                <c:pt idx="28">
                  <c:v>13.12</c:v>
                </c:pt>
                <c:pt idx="29">
                  <c:v>17.28</c:v>
                </c:pt>
                <c:pt idx="30">
                  <c:v>14.62</c:v>
                </c:pt>
                <c:pt idx="31">
                  <c:v>10</c:v>
                </c:pt>
                <c:pt idx="32">
                  <c:v>11.95</c:v>
                </c:pt>
                <c:pt idx="33">
                  <c:v>10.08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D-4439-800F-56E36AEB8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89824"/>
        <c:axId val="647787200"/>
      </c:scatterChart>
      <c:valAx>
        <c:axId val="6477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87200"/>
        <c:crosses val="autoZero"/>
        <c:crossBetween val="midCat"/>
      </c:valAx>
      <c:valAx>
        <c:axId val="6477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366217550120022E-2"/>
                  <c:y val="-0.31032003872296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'Lacewing Final'!$L$2:$L$35</c:f>
              <c:numCache>
                <c:formatCode>General</c:formatCode>
                <c:ptCount val="34"/>
                <c:pt idx="0">
                  <c:v>11.8</c:v>
                </c:pt>
                <c:pt idx="1">
                  <c:v>8.48</c:v>
                </c:pt>
                <c:pt idx="2">
                  <c:v>11.78</c:v>
                </c:pt>
                <c:pt idx="3">
                  <c:v>8.77</c:v>
                </c:pt>
                <c:pt idx="4">
                  <c:v>11.95</c:v>
                </c:pt>
                <c:pt idx="5">
                  <c:v>15.28</c:v>
                </c:pt>
                <c:pt idx="6">
                  <c:v>12.43</c:v>
                </c:pt>
                <c:pt idx="7">
                  <c:v>13.27</c:v>
                </c:pt>
                <c:pt idx="8">
                  <c:v>10.45</c:v>
                </c:pt>
                <c:pt idx="9">
                  <c:v>15.55</c:v>
                </c:pt>
                <c:pt idx="10">
                  <c:v>10.47</c:v>
                </c:pt>
                <c:pt idx="11">
                  <c:v>11.08</c:v>
                </c:pt>
                <c:pt idx="12">
                  <c:v>8.0299999999999994</c:v>
                </c:pt>
                <c:pt idx="13">
                  <c:v>15.37</c:v>
                </c:pt>
                <c:pt idx="14">
                  <c:v>12.33</c:v>
                </c:pt>
                <c:pt idx="15">
                  <c:v>15.22</c:v>
                </c:pt>
                <c:pt idx="16">
                  <c:v>11.17</c:v>
                </c:pt>
                <c:pt idx="17">
                  <c:v>13.07</c:v>
                </c:pt>
                <c:pt idx="18">
                  <c:v>11.98</c:v>
                </c:pt>
                <c:pt idx="19">
                  <c:v>12.32</c:v>
                </c:pt>
                <c:pt idx="20">
                  <c:v>10.220000000000001</c:v>
                </c:pt>
                <c:pt idx="21">
                  <c:v>9.25</c:v>
                </c:pt>
                <c:pt idx="22">
                  <c:v>8.15</c:v>
                </c:pt>
                <c:pt idx="23">
                  <c:v>11.4</c:v>
                </c:pt>
                <c:pt idx="24">
                  <c:v>10.050000000000001</c:v>
                </c:pt>
                <c:pt idx="25">
                  <c:v>11.13</c:v>
                </c:pt>
                <c:pt idx="26">
                  <c:v>10.18</c:v>
                </c:pt>
                <c:pt idx="27">
                  <c:v>11.35</c:v>
                </c:pt>
                <c:pt idx="28">
                  <c:v>13.12</c:v>
                </c:pt>
                <c:pt idx="29">
                  <c:v>17.28</c:v>
                </c:pt>
                <c:pt idx="30">
                  <c:v>14.62</c:v>
                </c:pt>
                <c:pt idx="31">
                  <c:v>10</c:v>
                </c:pt>
                <c:pt idx="32">
                  <c:v>11.95</c:v>
                </c:pt>
                <c:pt idx="33">
                  <c:v>10.08</c:v>
                </c:pt>
              </c:numCache>
            </c:numRef>
          </c:xVal>
          <c:yVal>
            <c:numRef>
              <c:f>'Lacewing Final'!$P$2:$P$35</c:f>
              <c:numCache>
                <c:formatCode>General</c:formatCode>
                <c:ptCount val="34"/>
                <c:pt idx="0">
                  <c:v>8.93</c:v>
                </c:pt>
                <c:pt idx="1">
                  <c:v>7.16</c:v>
                </c:pt>
                <c:pt idx="2">
                  <c:v>9.6</c:v>
                </c:pt>
                <c:pt idx="3">
                  <c:v>6.62</c:v>
                </c:pt>
                <c:pt idx="4">
                  <c:v>11.23</c:v>
                </c:pt>
                <c:pt idx="5">
                  <c:v>14.52</c:v>
                </c:pt>
                <c:pt idx="6">
                  <c:v>9.4499999999999993</c:v>
                </c:pt>
                <c:pt idx="7">
                  <c:v>15.24</c:v>
                </c:pt>
                <c:pt idx="8">
                  <c:v>8.4700000000000006</c:v>
                </c:pt>
                <c:pt idx="9">
                  <c:v>9.8800000000000008</c:v>
                </c:pt>
                <c:pt idx="10">
                  <c:v>8.85</c:v>
                </c:pt>
                <c:pt idx="11">
                  <c:v>8.9499999999999993</c:v>
                </c:pt>
                <c:pt idx="12">
                  <c:v>6.54</c:v>
                </c:pt>
                <c:pt idx="13">
                  <c:v>7.68</c:v>
                </c:pt>
                <c:pt idx="14">
                  <c:v>10.16</c:v>
                </c:pt>
                <c:pt idx="15">
                  <c:v>9.18</c:v>
                </c:pt>
                <c:pt idx="16">
                  <c:v>9.2799999999999994</c:v>
                </c:pt>
                <c:pt idx="17">
                  <c:v>14.72</c:v>
                </c:pt>
                <c:pt idx="18">
                  <c:v>7.83</c:v>
                </c:pt>
                <c:pt idx="19">
                  <c:v>10.76</c:v>
                </c:pt>
                <c:pt idx="20">
                  <c:v>8.4600000000000009</c:v>
                </c:pt>
                <c:pt idx="21">
                  <c:v>7.27</c:v>
                </c:pt>
                <c:pt idx="22">
                  <c:v>7.1</c:v>
                </c:pt>
                <c:pt idx="23">
                  <c:v>6.99</c:v>
                </c:pt>
                <c:pt idx="24">
                  <c:v>7.6</c:v>
                </c:pt>
                <c:pt idx="25">
                  <c:v>8.14</c:v>
                </c:pt>
                <c:pt idx="26">
                  <c:v>7.16</c:v>
                </c:pt>
                <c:pt idx="27">
                  <c:v>13.23</c:v>
                </c:pt>
                <c:pt idx="28">
                  <c:v>12.66</c:v>
                </c:pt>
                <c:pt idx="29">
                  <c:v>13.73</c:v>
                </c:pt>
                <c:pt idx="30">
                  <c:v>18.12</c:v>
                </c:pt>
                <c:pt idx="31">
                  <c:v>28.54</c:v>
                </c:pt>
                <c:pt idx="32">
                  <c:v>7.9</c:v>
                </c:pt>
                <c:pt idx="33">
                  <c:v>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B0-4A76-9B64-89CEB84D0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45448"/>
        <c:axId val="544601048"/>
      </c:scatterChart>
      <c:valAx>
        <c:axId val="53534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TTP LW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01048"/>
        <c:crosses val="autoZero"/>
        <c:crossBetween val="midCat"/>
      </c:valAx>
      <c:valAx>
        <c:axId val="5446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TTP LC96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4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05249343832021E-2"/>
                  <c:y val="-0.30097332508862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'Lacewing Final'!$I$2:$I$35</c:f>
              <c:numCache>
                <c:formatCode>0.00</c:formatCode>
                <c:ptCount val="34"/>
                <c:pt idx="0">
                  <c:v>14.984999999999999</c:v>
                </c:pt>
                <c:pt idx="1">
                  <c:v>10.425000000000001</c:v>
                </c:pt>
                <c:pt idx="2">
                  <c:v>11.605</c:v>
                </c:pt>
                <c:pt idx="3">
                  <c:v>11.440000000000001</c:v>
                </c:pt>
                <c:pt idx="4">
                  <c:v>15.36</c:v>
                </c:pt>
                <c:pt idx="5">
                  <c:v>14.21</c:v>
                </c:pt>
                <c:pt idx="6">
                  <c:v>13.02</c:v>
                </c:pt>
                <c:pt idx="7">
                  <c:v>15.234999999999999</c:v>
                </c:pt>
                <c:pt idx="8">
                  <c:v>12.475</c:v>
                </c:pt>
                <c:pt idx="9">
                  <c:v>13.53</c:v>
                </c:pt>
                <c:pt idx="10">
                  <c:v>13.164999999999999</c:v>
                </c:pt>
                <c:pt idx="11">
                  <c:v>12.64</c:v>
                </c:pt>
                <c:pt idx="12">
                  <c:v>9.3449999999999989</c:v>
                </c:pt>
                <c:pt idx="13">
                  <c:v>12.085000000000001</c:v>
                </c:pt>
                <c:pt idx="14">
                  <c:v>14.25</c:v>
                </c:pt>
                <c:pt idx="15">
                  <c:v>13.27</c:v>
                </c:pt>
                <c:pt idx="16">
                  <c:v>11.305</c:v>
                </c:pt>
                <c:pt idx="17">
                  <c:v>14.719999999999999</c:v>
                </c:pt>
                <c:pt idx="18">
                  <c:v>10.254999999999999</c:v>
                </c:pt>
                <c:pt idx="19">
                  <c:v>11.85</c:v>
                </c:pt>
                <c:pt idx="20">
                  <c:v>12.085000000000001</c:v>
                </c:pt>
                <c:pt idx="21" formatCode="General">
                  <c:v>10.81</c:v>
                </c:pt>
                <c:pt idx="22" formatCode="General">
                  <c:v>9.4700000000000006</c:v>
                </c:pt>
                <c:pt idx="23" formatCode="General">
                  <c:v>10.5</c:v>
                </c:pt>
                <c:pt idx="24" formatCode="General">
                  <c:v>10.84</c:v>
                </c:pt>
                <c:pt idx="25" formatCode="General">
                  <c:v>11.27</c:v>
                </c:pt>
                <c:pt idx="26" formatCode="General">
                  <c:v>9.32</c:v>
                </c:pt>
                <c:pt idx="27" formatCode="General">
                  <c:v>13.23</c:v>
                </c:pt>
                <c:pt idx="28" formatCode="General">
                  <c:v>9.8000000000000007</c:v>
                </c:pt>
                <c:pt idx="29" formatCode="General">
                  <c:v>11.15</c:v>
                </c:pt>
                <c:pt idx="30" formatCode="General">
                  <c:v>18.12</c:v>
                </c:pt>
                <c:pt idx="31" formatCode="General">
                  <c:v>13.85</c:v>
                </c:pt>
                <c:pt idx="32" formatCode="General">
                  <c:v>9.39</c:v>
                </c:pt>
                <c:pt idx="33" formatCode="General">
                  <c:v>8.92</c:v>
                </c:pt>
              </c:numCache>
            </c:numRef>
          </c:xVal>
          <c:yVal>
            <c:numRef>
              <c:f>'Lacewing Final'!$L$2:$L$35</c:f>
              <c:numCache>
                <c:formatCode>General</c:formatCode>
                <c:ptCount val="34"/>
                <c:pt idx="0">
                  <c:v>11.8</c:v>
                </c:pt>
                <c:pt idx="1">
                  <c:v>8.48</c:v>
                </c:pt>
                <c:pt idx="2">
                  <c:v>11.78</c:v>
                </c:pt>
                <c:pt idx="3">
                  <c:v>8.77</c:v>
                </c:pt>
                <c:pt idx="4">
                  <c:v>11.95</c:v>
                </c:pt>
                <c:pt idx="5">
                  <c:v>15.28</c:v>
                </c:pt>
                <c:pt idx="6">
                  <c:v>12.43</c:v>
                </c:pt>
                <c:pt idx="7">
                  <c:v>13.27</c:v>
                </c:pt>
                <c:pt idx="8">
                  <c:v>10.45</c:v>
                </c:pt>
                <c:pt idx="9">
                  <c:v>15.55</c:v>
                </c:pt>
                <c:pt idx="10">
                  <c:v>10.47</c:v>
                </c:pt>
                <c:pt idx="11">
                  <c:v>11.08</c:v>
                </c:pt>
                <c:pt idx="12">
                  <c:v>8.0299999999999994</c:v>
                </c:pt>
                <c:pt idx="13">
                  <c:v>15.37</c:v>
                </c:pt>
                <c:pt idx="14">
                  <c:v>12.33</c:v>
                </c:pt>
                <c:pt idx="15">
                  <c:v>15.22</c:v>
                </c:pt>
                <c:pt idx="16">
                  <c:v>11.17</c:v>
                </c:pt>
                <c:pt idx="17">
                  <c:v>13.07</c:v>
                </c:pt>
                <c:pt idx="18">
                  <c:v>11.98</c:v>
                </c:pt>
                <c:pt idx="19">
                  <c:v>12.32</c:v>
                </c:pt>
                <c:pt idx="20">
                  <c:v>10.220000000000001</c:v>
                </c:pt>
                <c:pt idx="21">
                  <c:v>9.25</c:v>
                </c:pt>
                <c:pt idx="22">
                  <c:v>8.15</c:v>
                </c:pt>
                <c:pt idx="23">
                  <c:v>11.4</c:v>
                </c:pt>
                <c:pt idx="24">
                  <c:v>10.050000000000001</c:v>
                </c:pt>
                <c:pt idx="25">
                  <c:v>11.13</c:v>
                </c:pt>
                <c:pt idx="26">
                  <c:v>10.18</c:v>
                </c:pt>
                <c:pt idx="27">
                  <c:v>11.35</c:v>
                </c:pt>
                <c:pt idx="28">
                  <c:v>13.12</c:v>
                </c:pt>
                <c:pt idx="29">
                  <c:v>17.28</c:v>
                </c:pt>
                <c:pt idx="30">
                  <c:v>14.62</c:v>
                </c:pt>
                <c:pt idx="31">
                  <c:v>10</c:v>
                </c:pt>
                <c:pt idx="32">
                  <c:v>11.95</c:v>
                </c:pt>
                <c:pt idx="33">
                  <c:v>10.08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A0-483D-A96C-A2A2872EB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89824"/>
        <c:axId val="647787200"/>
      </c:scatterChart>
      <c:valAx>
        <c:axId val="6477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87200"/>
        <c:crosses val="autoZero"/>
        <c:crossBetween val="midCat"/>
      </c:valAx>
      <c:valAx>
        <c:axId val="6477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'Lacewing NEW final'!$I$2:$I$35</c:f>
              <c:numCache>
                <c:formatCode>0.00</c:formatCode>
                <c:ptCount val="34"/>
                <c:pt idx="0">
                  <c:v>13.164999999999999</c:v>
                </c:pt>
                <c:pt idx="1">
                  <c:v>14.25</c:v>
                </c:pt>
                <c:pt idx="2">
                  <c:v>13.53</c:v>
                </c:pt>
                <c:pt idx="3">
                  <c:v>12.475</c:v>
                </c:pt>
                <c:pt idx="4">
                  <c:v>12.64</c:v>
                </c:pt>
                <c:pt idx="5" formatCode="General">
                  <c:v>13.23</c:v>
                </c:pt>
                <c:pt idx="6">
                  <c:v>11.85</c:v>
                </c:pt>
                <c:pt idx="7">
                  <c:v>13.02</c:v>
                </c:pt>
                <c:pt idx="8">
                  <c:v>9.3449999999999989</c:v>
                </c:pt>
                <c:pt idx="9">
                  <c:v>11.305</c:v>
                </c:pt>
                <c:pt idx="10" formatCode="General">
                  <c:v>9.8000000000000007</c:v>
                </c:pt>
                <c:pt idx="11">
                  <c:v>14.21</c:v>
                </c:pt>
                <c:pt idx="12">
                  <c:v>14.719999999999999</c:v>
                </c:pt>
                <c:pt idx="13">
                  <c:v>13.27</c:v>
                </c:pt>
                <c:pt idx="14">
                  <c:v>15.234999999999999</c:v>
                </c:pt>
                <c:pt idx="15" formatCode="General">
                  <c:v>10.84</c:v>
                </c:pt>
                <c:pt idx="16">
                  <c:v>14.984999999999999</c:v>
                </c:pt>
                <c:pt idx="17">
                  <c:v>11.440000000000001</c:v>
                </c:pt>
                <c:pt idx="18">
                  <c:v>10.425000000000001</c:v>
                </c:pt>
                <c:pt idx="19" formatCode="General">
                  <c:v>10.81</c:v>
                </c:pt>
                <c:pt idx="20" formatCode="General">
                  <c:v>11.27</c:v>
                </c:pt>
                <c:pt idx="21" formatCode="General">
                  <c:v>11.15</c:v>
                </c:pt>
                <c:pt idx="22" formatCode="General">
                  <c:v>13.85</c:v>
                </c:pt>
                <c:pt idx="23" formatCode="General">
                  <c:v>9.39</c:v>
                </c:pt>
                <c:pt idx="24" formatCode="General">
                  <c:v>10.5</c:v>
                </c:pt>
                <c:pt idx="25" formatCode="General">
                  <c:v>18.12</c:v>
                </c:pt>
                <c:pt idx="26">
                  <c:v>10.254999999999999</c:v>
                </c:pt>
                <c:pt idx="27" formatCode="General">
                  <c:v>9.32</c:v>
                </c:pt>
                <c:pt idx="28" formatCode="General">
                  <c:v>9.5</c:v>
                </c:pt>
                <c:pt idx="29" formatCode="General">
                  <c:v>9.4700000000000006</c:v>
                </c:pt>
                <c:pt idx="30" formatCode="General">
                  <c:v>8.92</c:v>
                </c:pt>
                <c:pt idx="31">
                  <c:v>15.36</c:v>
                </c:pt>
                <c:pt idx="32">
                  <c:v>12.085000000000001</c:v>
                </c:pt>
                <c:pt idx="33">
                  <c:v>11.605</c:v>
                </c:pt>
              </c:numCache>
            </c:numRef>
          </c:xVal>
          <c:yVal>
            <c:numRef>
              <c:f>'Lacewing NEW final'!$L$2:$L$35</c:f>
              <c:numCache>
                <c:formatCode>General</c:formatCode>
                <c:ptCount val="34"/>
                <c:pt idx="0">
                  <c:v>11.01</c:v>
                </c:pt>
                <c:pt idx="1">
                  <c:v>13.2</c:v>
                </c:pt>
                <c:pt idx="2">
                  <c:v>16.25</c:v>
                </c:pt>
                <c:pt idx="3">
                  <c:v>11.25</c:v>
                </c:pt>
                <c:pt idx="4">
                  <c:v>11.82</c:v>
                </c:pt>
                <c:pt idx="5">
                  <c:v>11.35</c:v>
                </c:pt>
                <c:pt idx="6">
                  <c:v>13.48</c:v>
                </c:pt>
                <c:pt idx="7">
                  <c:v>12.98</c:v>
                </c:pt>
                <c:pt idx="8">
                  <c:v>9.1300000000000008</c:v>
                </c:pt>
                <c:pt idx="9">
                  <c:v>13.98</c:v>
                </c:pt>
                <c:pt idx="10">
                  <c:v>14.73</c:v>
                </c:pt>
                <c:pt idx="11">
                  <c:v>16.52</c:v>
                </c:pt>
                <c:pt idx="12">
                  <c:v>15.18</c:v>
                </c:pt>
                <c:pt idx="13">
                  <c:v>17.8</c:v>
                </c:pt>
                <c:pt idx="14">
                  <c:v>14.53</c:v>
                </c:pt>
                <c:pt idx="15">
                  <c:v>10.83</c:v>
                </c:pt>
                <c:pt idx="16">
                  <c:v>13.6</c:v>
                </c:pt>
                <c:pt idx="17">
                  <c:v>9.57</c:v>
                </c:pt>
                <c:pt idx="18">
                  <c:v>9.8699999999999992</c:v>
                </c:pt>
                <c:pt idx="19">
                  <c:v>10.43</c:v>
                </c:pt>
                <c:pt idx="20">
                  <c:v>13.45</c:v>
                </c:pt>
                <c:pt idx="21">
                  <c:v>18.920000000000002</c:v>
                </c:pt>
                <c:pt idx="22">
                  <c:v>11.05</c:v>
                </c:pt>
                <c:pt idx="23">
                  <c:v>12.43</c:v>
                </c:pt>
                <c:pt idx="24">
                  <c:v>12.33</c:v>
                </c:pt>
                <c:pt idx="25">
                  <c:v>16.850000000000001</c:v>
                </c:pt>
                <c:pt idx="26">
                  <c:v>11.2</c:v>
                </c:pt>
                <c:pt idx="27">
                  <c:v>10.83</c:v>
                </c:pt>
                <c:pt idx="28">
                  <c:v>9.65</c:v>
                </c:pt>
                <c:pt idx="29">
                  <c:v>9.0500000000000007</c:v>
                </c:pt>
                <c:pt idx="30">
                  <c:v>10.58</c:v>
                </c:pt>
                <c:pt idx="31">
                  <c:v>14.38</c:v>
                </c:pt>
                <c:pt idx="32">
                  <c:v>12.27</c:v>
                </c:pt>
                <c:pt idx="33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D-4F23-9897-ACA80DCF0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62895"/>
        <c:axId val="276555391"/>
      </c:scatterChart>
      <c:valAx>
        <c:axId val="74676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55391"/>
        <c:crosses val="autoZero"/>
        <c:crossBetween val="midCat"/>
      </c:valAx>
      <c:valAx>
        <c:axId val="27655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6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240BB9FC-AF48-4A37-B887-C59080A4C55F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8D5D0A4-1259-4577-B4E1-777EEA5CBA6B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126064</xdr:colOff>
      <xdr:row>48</xdr:row>
      <xdr:rowOff>189619</xdr:rowOff>
    </xdr:from>
    <xdr:to>
      <xdr:col>9</xdr:col>
      <xdr:colOff>67234</xdr:colOff>
      <xdr:row>69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F6599-BE23-4156-975D-D79CE7BEE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179293</xdr:colOff>
      <xdr:row>48</xdr:row>
      <xdr:rowOff>118780</xdr:rowOff>
    </xdr:from>
    <xdr:to>
      <xdr:col>16</xdr:col>
      <xdr:colOff>78440</xdr:colOff>
      <xdr:row>70</xdr:row>
      <xdr:rowOff>11205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8FBC2-0E0A-493A-B8FB-BFF2E9A63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126064</xdr:colOff>
      <xdr:row>48</xdr:row>
      <xdr:rowOff>189619</xdr:rowOff>
    </xdr:from>
    <xdr:to>
      <xdr:col>9</xdr:col>
      <xdr:colOff>67234</xdr:colOff>
      <xdr:row>69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27734-EAD7-448F-A4D5-8E1BBB5EE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179293</xdr:colOff>
      <xdr:row>48</xdr:row>
      <xdr:rowOff>118780</xdr:rowOff>
    </xdr:from>
    <xdr:to>
      <xdr:col>16</xdr:col>
      <xdr:colOff>78440</xdr:colOff>
      <xdr:row>70</xdr:row>
      <xdr:rowOff>11205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169AEDF-089C-4C4B-A7D6-EE886AC02665}"/>
            </a:ext>
            <a:ext uri="{147F2762-F138-4A5C-976F-8EAC2B608ADB}">
              <a16:predDERef xmlns:a16="http://schemas.microsoft.com/office/drawing/2014/main" pred="{73F27734-EAD7-448F-A4D5-8E1BBB5EE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657223</xdr:colOff>
      <xdr:row>53</xdr:row>
      <xdr:rowOff>104774</xdr:rowOff>
    </xdr:from>
    <xdr:to>
      <xdr:col>26</xdr:col>
      <xdr:colOff>19049</xdr:colOff>
      <xdr:row>83</xdr:row>
      <xdr:rowOff>23812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CB9EEB2D-B242-4999-A3DF-21BF1B075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165985</xdr:colOff>
      <xdr:row>7</xdr:row>
      <xdr:rowOff>196103</xdr:rowOff>
    </xdr:from>
    <xdr:to>
      <xdr:col>32</xdr:col>
      <xdr:colOff>191198</xdr:colOff>
      <xdr:row>38</xdr:row>
      <xdr:rowOff>159965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4">
              <a:extLst>
                <a:ext uri="{FF2B5EF4-FFF2-40B4-BE49-F238E27FC236}">
                  <a16:creationId xmlns:a16="http://schemas.microsoft.com/office/drawing/2014/main" id="{8DECD741-5D9E-49E1-869F-D94D2A1B15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H20" sqref="H20"/>
    </sheetView>
  </sheetViews>
  <sheetFormatPr defaultColWidth="8.85546875" defaultRowHeight="15"/>
  <sheetData>
    <row r="1" spans="1:9">
      <c r="A1" s="217" t="s">
        <v>0</v>
      </c>
      <c r="B1" s="217" t="s">
        <v>1</v>
      </c>
      <c r="C1" s="219" t="s">
        <v>2</v>
      </c>
      <c r="D1" s="219"/>
      <c r="E1" s="219"/>
      <c r="F1" s="219" t="s">
        <v>3</v>
      </c>
      <c r="G1" s="219"/>
      <c r="H1" s="219"/>
      <c r="I1" s="217" t="s">
        <v>4</v>
      </c>
    </row>
    <row r="2" spans="1:9">
      <c r="A2" s="218"/>
      <c r="B2" s="218"/>
      <c r="C2" s="216" t="s">
        <v>5</v>
      </c>
      <c r="D2" s="216" t="s">
        <v>6</v>
      </c>
      <c r="E2" s="216" t="s">
        <v>7</v>
      </c>
      <c r="F2" s="216" t="s">
        <v>5</v>
      </c>
      <c r="G2" s="216" t="s">
        <v>6</v>
      </c>
      <c r="H2" s="216" t="s">
        <v>7</v>
      </c>
      <c r="I2" s="218"/>
    </row>
    <row r="3" spans="1:9" ht="18.95">
      <c r="A3" s="1">
        <v>159</v>
      </c>
      <c r="B3" s="3" t="str">
        <f>IF(AND(D3&gt;17, D3&lt;26), "High", "-")</f>
        <v>High</v>
      </c>
      <c r="C3" s="3">
        <v>18.670000000000002</v>
      </c>
      <c r="D3" s="3">
        <f>AVERAGE(C3:C4)</f>
        <v>18.855</v>
      </c>
      <c r="E3" s="3">
        <f>_xlfn.STDEV.S(C3:C4)</f>
        <v>0.26162950903902077</v>
      </c>
      <c r="F3" s="3">
        <v>9.24</v>
      </c>
      <c r="G3" s="3">
        <f>AVERAGE(F3:F4)</f>
        <v>10.81</v>
      </c>
      <c r="H3" s="3">
        <f>_xlfn.STDEV.S(F3:F4)</f>
        <v>2.2203152929257595</v>
      </c>
      <c r="I3" s="4" t="s">
        <v>8</v>
      </c>
    </row>
    <row r="4" spans="1:9" ht="18.95">
      <c r="A4" s="1">
        <v>159</v>
      </c>
      <c r="B4" s="5"/>
      <c r="C4" s="5">
        <v>19.04</v>
      </c>
      <c r="D4" s="5"/>
      <c r="E4" s="4"/>
      <c r="F4" s="5">
        <v>12.38</v>
      </c>
      <c r="G4" s="5"/>
      <c r="H4" s="4"/>
      <c r="I4" s="4" t="s">
        <v>8</v>
      </c>
    </row>
    <row r="5" spans="1:9" ht="18.95">
      <c r="A5" s="2">
        <v>110</v>
      </c>
      <c r="B5" s="6" t="str">
        <f>IF(AND(D5&gt;17, D5&lt;26), "High", "-")</f>
        <v>High</v>
      </c>
      <c r="C5" s="6">
        <v>24.14</v>
      </c>
      <c r="D5" s="6">
        <f>AVERAGE(C5:C6)</f>
        <v>23.975000000000001</v>
      </c>
      <c r="E5" s="6">
        <f>_xlfn.STDEV.S(C5:C6)</f>
        <v>0.23334523779156199</v>
      </c>
      <c r="F5" s="6">
        <v>9.27</v>
      </c>
      <c r="G5" s="6">
        <f>AVERAGE(F5:F6)</f>
        <v>9.7949999999999999</v>
      </c>
      <c r="H5" s="6">
        <f>_xlfn.STDEV.S(F5:F6)</f>
        <v>0.74246212024587543</v>
      </c>
      <c r="I5" s="7" t="s">
        <v>8</v>
      </c>
    </row>
    <row r="6" spans="1:9" ht="18.95">
      <c r="A6" s="2">
        <v>110</v>
      </c>
      <c r="B6" s="8"/>
      <c r="C6" s="8">
        <v>23.81</v>
      </c>
      <c r="D6" s="8"/>
      <c r="E6" s="7"/>
      <c r="F6" s="8">
        <v>10.32</v>
      </c>
      <c r="G6" s="8"/>
      <c r="H6" s="7"/>
      <c r="I6" s="7" t="s">
        <v>8</v>
      </c>
    </row>
    <row r="7" spans="1:9" ht="18.95">
      <c r="A7" s="1">
        <v>60</v>
      </c>
      <c r="B7" s="3" t="str">
        <f>IF(AND(D7&gt;=26,D7&lt;=33),"Medium","-")</f>
        <v>Medium</v>
      </c>
      <c r="C7" s="3">
        <v>30.4</v>
      </c>
      <c r="D7" s="3">
        <f>AVERAGE(C7:C8)</f>
        <v>29.86</v>
      </c>
      <c r="E7" s="3">
        <f>_xlfn.STDEV.S(C7:C8)</f>
        <v>0.76367532368147018</v>
      </c>
      <c r="F7" s="3">
        <v>13.2</v>
      </c>
      <c r="G7" s="3">
        <f>AVERAGE(F7:F8)</f>
        <v>13.625</v>
      </c>
      <c r="H7" s="3">
        <f>_xlfn.STDEV.S(F7:F8)</f>
        <v>0.60104076400856643</v>
      </c>
      <c r="I7" s="4" t="s">
        <v>8</v>
      </c>
    </row>
    <row r="8" spans="1:9" ht="18.95">
      <c r="A8" s="1">
        <v>60</v>
      </c>
      <c r="B8" s="5"/>
      <c r="C8" s="5">
        <v>29.32</v>
      </c>
      <c r="D8" s="5"/>
      <c r="E8" s="4"/>
      <c r="F8" s="5">
        <v>14.05</v>
      </c>
      <c r="G8" s="5"/>
      <c r="H8" s="4"/>
      <c r="I8" s="4" t="s">
        <v>8</v>
      </c>
    </row>
    <row r="9" spans="1:9" ht="18.95">
      <c r="A9" s="2">
        <v>51</v>
      </c>
      <c r="B9" s="6" t="str">
        <f>IF(AND(D9&gt;=26,D9&lt;=33),"Medium","-")</f>
        <v>Medium</v>
      </c>
      <c r="C9" s="6">
        <v>29.65</v>
      </c>
      <c r="D9" s="6">
        <f>AVERAGE(C9:C10)</f>
        <v>29.015000000000001</v>
      </c>
      <c r="E9" s="6">
        <f>_xlfn.STDEV.S(C9:C10)</f>
        <v>0.89802561210691501</v>
      </c>
      <c r="F9" s="6">
        <v>12.33</v>
      </c>
      <c r="G9" s="6">
        <f>AVERAGE(F9:F10)</f>
        <v>13.23</v>
      </c>
      <c r="H9" s="6">
        <f>_xlfn.STDEV.S(F9:F10)</f>
        <v>1.2727922061357859</v>
      </c>
      <c r="I9" s="7" t="s">
        <v>8</v>
      </c>
    </row>
    <row r="10" spans="1:9" ht="18.95">
      <c r="A10" s="2">
        <v>51</v>
      </c>
      <c r="B10" s="8"/>
      <c r="C10" s="8">
        <v>28.38</v>
      </c>
      <c r="D10" s="8"/>
      <c r="E10" s="7"/>
      <c r="F10" s="8">
        <v>14.13</v>
      </c>
      <c r="G10" s="8"/>
      <c r="H10" s="7"/>
      <c r="I10" s="7" t="s">
        <v>8</v>
      </c>
    </row>
    <row r="11" spans="1:9" ht="18.95">
      <c r="A11" s="1">
        <v>67</v>
      </c>
      <c r="B11" s="3" t="str">
        <f>IF(AND(D11&gt;33,D11&lt;41),"Low", "-")</f>
        <v>Low</v>
      </c>
      <c r="C11" s="3">
        <v>36.1</v>
      </c>
      <c r="D11" s="3">
        <f>AVERAGE(C11:C12)</f>
        <v>36.25</v>
      </c>
      <c r="E11" s="3">
        <f>_xlfn.STDEV.S(C11:C12)</f>
        <v>0.21213203435596223</v>
      </c>
      <c r="F11" s="3">
        <v>17.010000000000002</v>
      </c>
      <c r="G11" s="3">
        <f>AVERAGE(F11:F12)</f>
        <v>17.18</v>
      </c>
      <c r="H11" s="3">
        <f>_xlfn.STDEV.S(F11:F12)</f>
        <v>0.24041630560342606</v>
      </c>
      <c r="I11" s="4" t="s">
        <v>8</v>
      </c>
    </row>
    <row r="12" spans="1:9" ht="18.95">
      <c r="A12" s="1">
        <v>67</v>
      </c>
      <c r="B12" s="5"/>
      <c r="C12" s="5">
        <v>36.4</v>
      </c>
      <c r="D12" s="5"/>
      <c r="E12" s="4"/>
      <c r="F12" s="5">
        <v>17.350000000000001</v>
      </c>
      <c r="G12" s="5"/>
      <c r="H12" s="4"/>
      <c r="I12" s="4" t="s">
        <v>8</v>
      </c>
    </row>
    <row r="13" spans="1:9" ht="18.95">
      <c r="A13" s="2">
        <v>106</v>
      </c>
      <c r="B13" s="6" t="str">
        <f>IF(AND(D13&gt;33,D13&lt;41),"Low", "-")</f>
        <v>Low</v>
      </c>
      <c r="C13" s="6">
        <v>33.81</v>
      </c>
      <c r="D13" s="6">
        <f>AVERAGE(C13:C14)</f>
        <v>33.22</v>
      </c>
      <c r="E13" s="6">
        <f>_xlfn.STDEV.S(C13:C14)</f>
        <v>0.8343860018001259</v>
      </c>
      <c r="F13" s="6">
        <v>15.58</v>
      </c>
      <c r="G13" s="6">
        <f>AVERAGE(F13:F14)</f>
        <v>16.23</v>
      </c>
      <c r="H13" s="6">
        <f>_xlfn.STDEV.S(F13:F14)</f>
        <v>0.91923881554251108</v>
      </c>
      <c r="I13" s="7" t="s">
        <v>8</v>
      </c>
    </row>
    <row r="14" spans="1:9" ht="18.95">
      <c r="A14" s="2">
        <v>106</v>
      </c>
      <c r="B14" s="8"/>
      <c r="C14" s="8">
        <v>32.630000000000003</v>
      </c>
      <c r="D14" s="8"/>
      <c r="E14" s="7"/>
      <c r="F14" s="8">
        <v>16.88</v>
      </c>
      <c r="G14" s="8"/>
      <c r="H14" s="7"/>
      <c r="I14" s="7" t="s">
        <v>8</v>
      </c>
    </row>
    <row r="15" spans="1:9" ht="18.95">
      <c r="A15" s="1">
        <v>141</v>
      </c>
      <c r="B15" s="3" t="str">
        <f>IF(AND(D15&gt;17, D15&lt;26), "High", "-")</f>
        <v>High</v>
      </c>
      <c r="C15" s="3">
        <v>21</v>
      </c>
      <c r="D15" s="3">
        <f>AVERAGE(C15:C16)</f>
        <v>20.465</v>
      </c>
      <c r="E15" s="3">
        <f>_xlfn.STDEV.S(C15:C16)</f>
        <v>0.75660425586960611</v>
      </c>
      <c r="F15" s="3">
        <v>8.9600000000000009</v>
      </c>
      <c r="G15" s="3">
        <f>AVERAGE(F15:F16)</f>
        <v>9.4700000000000006</v>
      </c>
      <c r="H15" s="3">
        <f>_xlfn.STDEV.S(F15:F16)</f>
        <v>0.72124891681027814</v>
      </c>
      <c r="I15" s="4" t="s">
        <v>9</v>
      </c>
    </row>
    <row r="16" spans="1:9" ht="18.95">
      <c r="A16" s="1">
        <v>141</v>
      </c>
      <c r="B16" s="5"/>
      <c r="C16" s="5">
        <v>19.93</v>
      </c>
      <c r="D16" s="5"/>
      <c r="E16" s="4"/>
      <c r="F16" s="5">
        <v>9.98</v>
      </c>
      <c r="G16" s="5"/>
      <c r="H16" s="4"/>
      <c r="I16" s="4" t="s">
        <v>9</v>
      </c>
    </row>
  </sheetData>
  <mergeCells count="5">
    <mergeCell ref="A1:A2"/>
    <mergeCell ref="I1:I2"/>
    <mergeCell ref="F1:H1"/>
    <mergeCell ref="C1:E1"/>
    <mergeCell ref="B1:B2"/>
  </mergeCells>
  <conditionalFormatting sqref="F3:F4">
    <cfRule type="containsText" dxfId="107" priority="20" operator="containsText" text="Negative">
      <formula>NOT(ISERROR(SEARCH("Negative",F3)))</formula>
    </cfRule>
  </conditionalFormatting>
  <conditionalFormatting sqref="F3:F4">
    <cfRule type="containsText" dxfId="106" priority="19" operator="containsText" text="Positive">
      <formula>NOT(ISERROR(SEARCH("Positive",F3)))</formula>
    </cfRule>
  </conditionalFormatting>
  <conditionalFormatting sqref="G3:G4">
    <cfRule type="containsText" dxfId="105" priority="18" operator="containsText" text="Negative">
      <formula>NOT(ISERROR(SEARCH("Negative",G3)))</formula>
    </cfRule>
  </conditionalFormatting>
  <conditionalFormatting sqref="G3:G4">
    <cfRule type="containsText" dxfId="104" priority="17" operator="containsText" text="Positive">
      <formula>NOT(ISERROR(SEARCH("Positive",G3)))</formula>
    </cfRule>
  </conditionalFormatting>
  <conditionalFormatting sqref="F5:F6">
    <cfRule type="containsText" dxfId="103" priority="16" operator="containsText" text="Negative">
      <formula>NOT(ISERROR(SEARCH("Negative",F5)))</formula>
    </cfRule>
  </conditionalFormatting>
  <conditionalFormatting sqref="F5:F6">
    <cfRule type="containsText" dxfId="102" priority="15" operator="containsText" text="Positive">
      <formula>NOT(ISERROR(SEARCH("Positive",F5)))</formula>
    </cfRule>
  </conditionalFormatting>
  <conditionalFormatting sqref="G5:G6">
    <cfRule type="containsText" dxfId="101" priority="14" operator="containsText" text="Negative">
      <formula>NOT(ISERROR(SEARCH("Negative",G5)))</formula>
    </cfRule>
  </conditionalFormatting>
  <conditionalFormatting sqref="G5:G6">
    <cfRule type="containsText" dxfId="100" priority="13" operator="containsText" text="Positive">
      <formula>NOT(ISERROR(SEARCH("Positive",G5)))</formula>
    </cfRule>
  </conditionalFormatting>
  <conditionalFormatting sqref="F15:F16">
    <cfRule type="containsText" dxfId="99" priority="4" operator="containsText" text="Negative">
      <formula>NOT(ISERROR(SEARCH("Negative",F15)))</formula>
    </cfRule>
  </conditionalFormatting>
  <conditionalFormatting sqref="F15:F16">
    <cfRule type="containsText" dxfId="98" priority="3" operator="containsText" text="Positive">
      <formula>NOT(ISERROR(SEARCH("Positive",F15)))</formula>
    </cfRule>
  </conditionalFormatting>
  <conditionalFormatting sqref="G15:G16">
    <cfRule type="containsText" dxfId="97" priority="2" operator="containsText" text="Negative">
      <formula>NOT(ISERROR(SEARCH("Negative",G15)))</formula>
    </cfRule>
  </conditionalFormatting>
  <conditionalFormatting sqref="G15:G16">
    <cfRule type="containsText" dxfId="96" priority="1" operator="containsText" text="Positive">
      <formula>NOT(ISERROR(SEARCH("Positive",G15)))</formula>
    </cfRule>
  </conditionalFormatting>
  <conditionalFormatting sqref="F7:F8 F11:F12">
    <cfRule type="containsText" dxfId="95" priority="12" operator="containsText" text="Negative">
      <formula>NOT(ISERROR(SEARCH("Negative",F7)))</formula>
    </cfRule>
  </conditionalFormatting>
  <conditionalFormatting sqref="F7:F8 F11:F12">
    <cfRule type="containsText" dxfId="94" priority="11" operator="containsText" text="Positive">
      <formula>NOT(ISERROR(SEARCH("Positive",F7)))</formula>
    </cfRule>
  </conditionalFormatting>
  <conditionalFormatting sqref="G7:G8 G11:G12">
    <cfRule type="containsText" dxfId="93" priority="10" operator="containsText" text="Negative">
      <formula>NOT(ISERROR(SEARCH("Negative",G7)))</formula>
    </cfRule>
  </conditionalFormatting>
  <conditionalFormatting sqref="G7:G8 G11:G12">
    <cfRule type="containsText" dxfId="92" priority="9" operator="containsText" text="Positive">
      <formula>NOT(ISERROR(SEARCH("Positive",G7)))</formula>
    </cfRule>
  </conditionalFormatting>
  <conditionalFormatting sqref="F9:F10 F13:F14">
    <cfRule type="containsText" dxfId="91" priority="8" operator="containsText" text="Negative">
      <formula>NOT(ISERROR(SEARCH("Negative",F9)))</formula>
    </cfRule>
  </conditionalFormatting>
  <conditionalFormatting sqref="F9:F10 F13:F14">
    <cfRule type="containsText" dxfId="90" priority="7" operator="containsText" text="Positive">
      <formula>NOT(ISERROR(SEARCH("Positive",F9)))</formula>
    </cfRule>
  </conditionalFormatting>
  <conditionalFormatting sqref="G9:G10 G13:G14">
    <cfRule type="containsText" dxfId="89" priority="6" operator="containsText" text="Negative">
      <formula>NOT(ISERROR(SEARCH("Negative",G9)))</formula>
    </cfRule>
  </conditionalFormatting>
  <conditionalFormatting sqref="G9:G10 G13:G14">
    <cfRule type="containsText" dxfId="88" priority="5" operator="containsText" text="Positive">
      <formula>NOT(ISERROR(SEARCH("Positive",G9)))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7"/>
  <sheetViews>
    <sheetView zoomScale="70" zoomScaleNormal="70" workbookViewId="0">
      <pane ySplit="1" topLeftCell="A2" activePane="bottomLeft" state="frozen"/>
      <selection pane="bottomLeft" activeCell="L8" sqref="L8"/>
    </sheetView>
  </sheetViews>
  <sheetFormatPr defaultColWidth="9.140625" defaultRowHeight="15"/>
  <cols>
    <col min="1" max="1" width="20.85546875" style="20" customWidth="1"/>
    <col min="2" max="2" width="9.140625" style="12"/>
    <col min="3" max="3" width="9.140625" style="12" customWidth="1"/>
    <col min="4" max="4" width="7.28515625" style="12" customWidth="1"/>
    <col min="5" max="5" width="10.42578125" style="12" bestFit="1" customWidth="1"/>
    <col min="6" max="6" width="8.7109375" style="12" customWidth="1"/>
    <col min="7" max="7" width="14.7109375" style="12" customWidth="1"/>
    <col min="8" max="8" width="14.42578125" style="12" customWidth="1"/>
    <col min="9" max="9" width="14.7109375" style="12" bestFit="1" customWidth="1"/>
    <col min="10" max="10" width="12.85546875" style="12" bestFit="1" customWidth="1"/>
    <col min="11" max="11" width="13.7109375" style="12" bestFit="1" customWidth="1"/>
    <col min="12" max="13" width="13.7109375" style="12" customWidth="1"/>
    <col min="14" max="14" width="11.85546875" style="12" hidden="1" customWidth="1"/>
    <col min="15" max="15" width="13.42578125" style="12" hidden="1" customWidth="1"/>
    <col min="16" max="16" width="15.85546875" style="12" customWidth="1"/>
    <col min="17" max="17" width="10" style="12" bestFit="1" customWidth="1"/>
    <col min="18" max="18" width="9.140625" style="12"/>
    <col min="19" max="19" width="24" style="12" customWidth="1"/>
    <col min="20" max="20" width="24.7109375" style="12" customWidth="1"/>
    <col min="21" max="21" width="12.42578125" style="30" customWidth="1"/>
    <col min="22" max="22" width="19.7109375" style="12" bestFit="1" customWidth="1"/>
    <col min="23" max="23" width="12.7109375" style="12" customWidth="1"/>
    <col min="24" max="24" width="11.7109375" style="12" customWidth="1"/>
    <col min="25" max="25" width="10.42578125" style="12" bestFit="1" customWidth="1"/>
    <col min="26" max="26" width="12.28515625" style="12" customWidth="1"/>
    <col min="27" max="16384" width="9.140625" style="12"/>
  </cols>
  <sheetData>
    <row r="1" spans="1:45" ht="32.1">
      <c r="A1" s="10" t="s">
        <v>0</v>
      </c>
      <c r="B1" s="10" t="s">
        <v>1</v>
      </c>
      <c r="C1" s="9" t="s">
        <v>10</v>
      </c>
      <c r="D1" s="9" t="s">
        <v>10</v>
      </c>
      <c r="E1" s="9" t="s">
        <v>11</v>
      </c>
      <c r="F1" s="9" t="s">
        <v>12</v>
      </c>
      <c r="G1" s="10" t="s">
        <v>13</v>
      </c>
      <c r="H1" s="10" t="s">
        <v>13</v>
      </c>
      <c r="I1" s="10" t="s">
        <v>14</v>
      </c>
      <c r="J1" s="10" t="s">
        <v>15</v>
      </c>
      <c r="K1" s="10" t="s">
        <v>4</v>
      </c>
      <c r="L1" s="93" t="s">
        <v>16</v>
      </c>
      <c r="M1" s="93" t="s">
        <v>17</v>
      </c>
      <c r="N1" s="9" t="s">
        <v>18</v>
      </c>
      <c r="O1" s="9" t="s">
        <v>19</v>
      </c>
      <c r="P1" s="9" t="s">
        <v>20</v>
      </c>
      <c r="Q1" s="11" t="s">
        <v>21</v>
      </c>
      <c r="R1" s="11" t="s">
        <v>22</v>
      </c>
      <c r="S1" s="11" t="s">
        <v>23</v>
      </c>
      <c r="T1" s="9" t="s">
        <v>24</v>
      </c>
      <c r="U1" s="29" t="s">
        <v>25</v>
      </c>
    </row>
    <row r="2" spans="1:45" ht="18.600000000000001" customHeight="1">
      <c r="A2" s="35">
        <v>46</v>
      </c>
      <c r="B2" s="13" t="str">
        <f>IF(AND(E2&gt;=26,E2&lt;=33),"Medium","-")</f>
        <v>Medium</v>
      </c>
      <c r="C2" s="13">
        <v>28.29</v>
      </c>
      <c r="D2" s="14">
        <v>29.83</v>
      </c>
      <c r="E2" s="13">
        <f>AVERAGE(C2:D2)</f>
        <v>29.06</v>
      </c>
      <c r="F2" s="13">
        <f>_xlfn.STDEV.S(C2:D2)</f>
        <v>1.0889444430272825</v>
      </c>
      <c r="G2" s="13">
        <v>13.93</v>
      </c>
      <c r="H2" s="14">
        <v>13.93</v>
      </c>
      <c r="I2" s="13">
        <f>AVERAGE(G2:H2)</f>
        <v>13.93</v>
      </c>
      <c r="J2" s="13">
        <f>_xlfn.STDEV.S(G2:H2)</f>
        <v>0</v>
      </c>
      <c r="K2" s="15"/>
      <c r="L2" s="15"/>
      <c r="M2" s="15"/>
      <c r="N2" s="64"/>
      <c r="O2" s="22"/>
      <c r="P2" s="22">
        <v>8.35</v>
      </c>
      <c r="Q2" s="22">
        <v>13.1</v>
      </c>
      <c r="R2" s="22">
        <v>494</v>
      </c>
      <c r="S2" s="22">
        <v>556</v>
      </c>
      <c r="T2" s="34" t="s">
        <v>26</v>
      </c>
      <c r="U2" s="21">
        <v>43962</v>
      </c>
      <c r="W2" s="20"/>
    </row>
    <row r="3" spans="1:45" ht="18.600000000000001" customHeight="1">
      <c r="A3" s="39">
        <v>146</v>
      </c>
      <c r="B3" s="16" t="str">
        <f>IF(AND(E3&gt;=26,E3&lt;=33),"Medium","-")</f>
        <v>Medium</v>
      </c>
      <c r="C3" s="16">
        <v>29.28</v>
      </c>
      <c r="D3" s="17">
        <v>29.12</v>
      </c>
      <c r="E3" s="16">
        <f>AVERAGE(C3:D3)</f>
        <v>29.200000000000003</v>
      </c>
      <c r="F3" s="16">
        <f>_xlfn.STDEV.S(C3:D3)</f>
        <v>0.1131370849898477</v>
      </c>
      <c r="G3" s="16">
        <v>13.81</v>
      </c>
      <c r="H3" s="17">
        <v>16.11</v>
      </c>
      <c r="I3" s="16">
        <f>AVERAGE(G3:H3)</f>
        <v>14.96</v>
      </c>
      <c r="J3" s="16">
        <f>_xlfn.STDEV.S(G3:H3)</f>
        <v>1.6263455967290585</v>
      </c>
      <c r="K3" s="18"/>
      <c r="L3" s="18"/>
      <c r="M3" s="18"/>
      <c r="N3" s="64"/>
      <c r="O3" s="18"/>
      <c r="P3" s="18">
        <v>10.210000000000001</v>
      </c>
      <c r="Q3" s="18">
        <v>22.2</v>
      </c>
      <c r="R3" s="18">
        <v>500</v>
      </c>
      <c r="S3" s="18">
        <v>358</v>
      </c>
      <c r="T3" s="33" t="s">
        <v>27</v>
      </c>
      <c r="U3" s="23">
        <v>43962</v>
      </c>
      <c r="W3" s="40"/>
      <c r="X3" s="22" t="s">
        <v>28</v>
      </c>
      <c r="Y3" s="22" t="s">
        <v>29</v>
      </c>
    </row>
    <row r="4" spans="1:45" ht="18.600000000000001" customHeight="1">
      <c r="A4" s="35">
        <v>147</v>
      </c>
      <c r="B4" s="13" t="str">
        <f>IF(AND(E4&gt;=26,E4&lt;=33),"Medium","-")</f>
        <v>Medium</v>
      </c>
      <c r="C4" s="13">
        <v>29.51</v>
      </c>
      <c r="D4" s="14">
        <v>29.78</v>
      </c>
      <c r="E4" s="13">
        <f>AVERAGE(C4:D4)</f>
        <v>29.645000000000003</v>
      </c>
      <c r="F4" s="13">
        <f>_xlfn.STDEV.S(C4:D4)</f>
        <v>0.19091883092036754</v>
      </c>
      <c r="G4" s="13">
        <v>13.92</v>
      </c>
      <c r="H4" s="14">
        <v>16.71</v>
      </c>
      <c r="I4" s="13">
        <f>AVERAGE(G4:H4)</f>
        <v>15.315000000000001</v>
      </c>
      <c r="J4" s="13">
        <f>_xlfn.STDEV.S(G4:H4)</f>
        <v>1.9728279195104683</v>
      </c>
      <c r="K4" s="15"/>
      <c r="L4" s="15"/>
      <c r="M4" s="15"/>
      <c r="N4" s="64"/>
      <c r="O4" s="22"/>
      <c r="P4" s="22">
        <v>10.32</v>
      </c>
      <c r="Q4" s="22">
        <v>14.6</v>
      </c>
      <c r="R4" s="22">
        <v>438</v>
      </c>
      <c r="S4" s="22" t="s">
        <v>30</v>
      </c>
      <c r="T4" s="34" t="s">
        <v>31</v>
      </c>
      <c r="U4" s="21">
        <v>43962</v>
      </c>
      <c r="W4" s="40" t="s">
        <v>32</v>
      </c>
      <c r="X4" s="41">
        <v>23</v>
      </c>
      <c r="Y4" s="64">
        <v>7</v>
      </c>
      <c r="Z4" s="12" t="s">
        <v>33</v>
      </c>
    </row>
    <row r="5" spans="1:45" ht="18.600000000000001" customHeight="1">
      <c r="A5" s="39">
        <v>155</v>
      </c>
      <c r="B5" s="44" t="str">
        <f>IF(AND(E5&gt;=26,E5&lt;=33),"Medium","-")</f>
        <v>Medium</v>
      </c>
      <c r="C5" s="16">
        <v>28.55</v>
      </c>
      <c r="D5" s="17">
        <v>28.81</v>
      </c>
      <c r="E5" s="16">
        <f>AVERAGE(C5:D5)</f>
        <v>28.68</v>
      </c>
      <c r="F5" s="16">
        <f>_xlfn.STDEV.S(C5:D5)</f>
        <v>0.18384776310850096</v>
      </c>
      <c r="G5" s="16">
        <v>13.33</v>
      </c>
      <c r="H5" s="17">
        <v>16.64</v>
      </c>
      <c r="I5" s="16">
        <f>AVERAGE(G5:H5)</f>
        <v>14.984999999999999</v>
      </c>
      <c r="J5" s="16">
        <f>_xlfn.STDEV.S(G5:H5)</f>
        <v>2.3405234457274835</v>
      </c>
      <c r="K5" s="18"/>
      <c r="L5" s="18"/>
      <c r="M5" s="18"/>
      <c r="N5" s="64"/>
      <c r="O5" s="18"/>
      <c r="P5" s="18">
        <v>7.89</v>
      </c>
      <c r="Q5" s="18">
        <v>30.8</v>
      </c>
      <c r="R5" s="18">
        <v>896</v>
      </c>
      <c r="S5" s="18"/>
      <c r="T5" s="33" t="s">
        <v>34</v>
      </c>
      <c r="U5" s="23">
        <v>43963</v>
      </c>
      <c r="W5" s="40" t="s">
        <v>35</v>
      </c>
      <c r="X5" s="22">
        <v>2</v>
      </c>
      <c r="Y5" s="22">
        <v>0</v>
      </c>
    </row>
    <row r="6" spans="1:45" ht="18.600000000000001" customHeight="1">
      <c r="A6" s="46">
        <v>142</v>
      </c>
      <c r="B6" s="47" t="s">
        <v>36</v>
      </c>
      <c r="C6" s="47"/>
      <c r="D6" s="47"/>
      <c r="E6" s="47"/>
      <c r="F6" s="48"/>
      <c r="G6" s="47"/>
      <c r="H6" s="47"/>
      <c r="I6" s="47"/>
      <c r="J6" s="48"/>
      <c r="K6" s="48"/>
      <c r="L6" s="48"/>
      <c r="M6" s="48"/>
      <c r="N6" s="64"/>
      <c r="O6" s="48"/>
      <c r="P6" s="48"/>
      <c r="Q6" s="48">
        <v>118</v>
      </c>
      <c r="R6" s="48">
        <v>818</v>
      </c>
      <c r="S6" s="48"/>
      <c r="T6" s="48" t="s">
        <v>37</v>
      </c>
      <c r="U6" s="49">
        <v>43963</v>
      </c>
      <c r="W6" s="40" t="s">
        <v>36</v>
      </c>
      <c r="X6" s="22">
        <v>8</v>
      </c>
      <c r="Y6" s="64">
        <v>0</v>
      </c>
    </row>
    <row r="7" spans="1:45" ht="18.600000000000001" customHeight="1">
      <c r="A7" s="46" t="s">
        <v>38</v>
      </c>
      <c r="B7" s="47" t="s">
        <v>36</v>
      </c>
      <c r="C7" s="47"/>
      <c r="D7" s="47"/>
      <c r="E7" s="47"/>
      <c r="F7" s="48"/>
      <c r="G7" s="47"/>
      <c r="H7" s="47"/>
      <c r="I7" s="47"/>
      <c r="J7" s="48"/>
      <c r="K7" s="48"/>
      <c r="L7" s="48"/>
      <c r="M7" s="48"/>
      <c r="N7" s="64"/>
      <c r="O7" s="69"/>
      <c r="P7" s="48"/>
      <c r="Q7" s="48">
        <v>18.899999999999999</v>
      </c>
      <c r="R7" s="48">
        <v>195</v>
      </c>
      <c r="S7" s="48"/>
      <c r="T7" s="48" t="s">
        <v>39</v>
      </c>
      <c r="U7" s="49">
        <v>43963</v>
      </c>
      <c r="W7" s="40" t="s">
        <v>40</v>
      </c>
      <c r="X7" s="22">
        <f>SUM(X4:X6)</f>
        <v>33</v>
      </c>
      <c r="Y7" s="22">
        <f>SUM(Y4:Y6)</f>
        <v>7</v>
      </c>
    </row>
    <row r="8" spans="1:45" ht="18.600000000000001" customHeight="1">
      <c r="A8" s="32" t="s">
        <v>41</v>
      </c>
      <c r="B8" s="44" t="str">
        <f>IF(AND(E8&gt;=26,E8&lt;=33),"Medium","-")</f>
        <v>Medium</v>
      </c>
      <c r="C8" s="13">
        <v>28.55</v>
      </c>
      <c r="D8" s="14">
        <v>28.81</v>
      </c>
      <c r="E8" s="13">
        <f>AVERAGE(C8:D8)</f>
        <v>28.68</v>
      </c>
      <c r="F8" s="13">
        <f>_xlfn.STDEV.S(C8:D8)</f>
        <v>0.18384776310850096</v>
      </c>
      <c r="G8" s="13">
        <v>13.33</v>
      </c>
      <c r="H8" s="14">
        <v>16.64</v>
      </c>
      <c r="I8" s="13">
        <f>AVERAGE(G8:H8)</f>
        <v>14.984999999999999</v>
      </c>
      <c r="J8" s="13">
        <f>_xlfn.STDEV.S(G8:H8)</f>
        <v>2.3405234457274835</v>
      </c>
      <c r="K8" s="15"/>
      <c r="L8" s="15">
        <v>11.8</v>
      </c>
      <c r="M8" s="15">
        <v>25.93</v>
      </c>
      <c r="N8" s="22">
        <v>13.54</v>
      </c>
      <c r="O8" s="22" t="s">
        <v>42</v>
      </c>
      <c r="P8" s="22">
        <v>8.93</v>
      </c>
      <c r="Q8" s="22" t="s">
        <v>43</v>
      </c>
      <c r="R8" s="22">
        <v>650</v>
      </c>
      <c r="S8" s="22"/>
      <c r="T8" s="34" t="s">
        <v>44</v>
      </c>
      <c r="U8" s="21">
        <v>43963</v>
      </c>
      <c r="W8" s="40" t="s">
        <v>45</v>
      </c>
      <c r="X8" s="41">
        <v>26</v>
      </c>
      <c r="Y8" s="22">
        <v>13</v>
      </c>
    </row>
    <row r="9" spans="1:45" ht="18.600000000000001" customHeight="1">
      <c r="A9" s="42" t="s">
        <v>46</v>
      </c>
      <c r="B9" s="13" t="str">
        <f>IF(AND(E9&gt;33,E9&lt;41),"Low", "-")</f>
        <v>Low</v>
      </c>
      <c r="C9" s="13">
        <v>34.39</v>
      </c>
      <c r="D9" s="14">
        <v>32.44</v>
      </c>
      <c r="E9" s="13">
        <f>AVERAGE(C9:D9)</f>
        <v>33.414999999999999</v>
      </c>
      <c r="F9" s="13">
        <f>_xlfn.STDEV.S(C9:D9)</f>
        <v>1.3788582233137696</v>
      </c>
      <c r="G9" s="13">
        <v>16.32</v>
      </c>
      <c r="H9" s="14">
        <v>19.760000000000002</v>
      </c>
      <c r="I9" s="13">
        <f>AVERAGE(G9:H9)</f>
        <v>18.04</v>
      </c>
      <c r="J9" s="13">
        <f>_xlfn.STDEV.S(G9:H9)</f>
        <v>2.4324473272817242</v>
      </c>
      <c r="K9" s="15"/>
      <c r="L9" s="100">
        <v>24.55</v>
      </c>
      <c r="M9" s="100">
        <v>19.37</v>
      </c>
      <c r="N9" s="36">
        <v>28</v>
      </c>
      <c r="O9" s="36">
        <v>20.8</v>
      </c>
      <c r="P9" s="41" t="s">
        <v>36</v>
      </c>
      <c r="Q9" s="22">
        <v>354</v>
      </c>
      <c r="R9" s="22">
        <v>422</v>
      </c>
      <c r="S9" s="22"/>
      <c r="T9" s="34" t="s">
        <v>47</v>
      </c>
      <c r="U9" s="21">
        <v>43965</v>
      </c>
      <c r="W9" s="42">
        <v>6</v>
      </c>
      <c r="X9" s="32">
        <v>12</v>
      </c>
      <c r="Y9" s="54"/>
      <c r="Z9" s="54"/>
      <c r="AA9" s="54"/>
      <c r="AB9" s="54"/>
      <c r="AC9" s="54"/>
      <c r="AD9" s="55"/>
      <c r="AE9" s="55"/>
      <c r="AF9" s="55"/>
      <c r="AG9" s="55"/>
      <c r="AH9" s="55"/>
      <c r="AI9" s="56"/>
      <c r="AJ9" s="55"/>
      <c r="AK9" s="55"/>
      <c r="AL9" s="55"/>
      <c r="AM9" s="57"/>
      <c r="AN9" s="55"/>
      <c r="AO9" s="55"/>
      <c r="AP9" s="55"/>
      <c r="AQ9" s="55"/>
      <c r="AR9" s="55"/>
      <c r="AS9" s="54"/>
    </row>
    <row r="10" spans="1:45" ht="18.600000000000001" customHeight="1">
      <c r="A10" s="45" t="s">
        <v>48</v>
      </c>
      <c r="B10" s="16" t="str">
        <f>IF(AND(E10&gt;33,E10&lt;41),"Low", "-")</f>
        <v>Low</v>
      </c>
      <c r="C10" s="16">
        <v>32.86</v>
      </c>
      <c r="D10" s="17">
        <v>33.85</v>
      </c>
      <c r="E10" s="16">
        <f t="shared" ref="E10:E44" si="0">AVERAGE(C10:D10)</f>
        <v>33.355000000000004</v>
      </c>
      <c r="F10" s="16">
        <f t="shared" ref="F10:F44" si="1">_xlfn.STDEV.S(C10:D10)</f>
        <v>0.70003571337468351</v>
      </c>
      <c r="G10" s="16">
        <v>15.86</v>
      </c>
      <c r="H10" s="17">
        <v>16.28</v>
      </c>
      <c r="I10" s="16">
        <f t="shared" ref="I10:I44" si="2">AVERAGE(G10:H10)</f>
        <v>16.07</v>
      </c>
      <c r="J10" s="16">
        <f t="shared" ref="J10:J44" si="3">_xlfn.STDEV.S(G10:H10)</f>
        <v>0.29698484809835118</v>
      </c>
      <c r="K10" s="18"/>
      <c r="L10" s="100">
        <v>10.83</v>
      </c>
      <c r="M10" s="100">
        <v>13.98</v>
      </c>
      <c r="N10" s="43">
        <v>7.98</v>
      </c>
      <c r="O10" s="18" t="s">
        <v>42</v>
      </c>
      <c r="P10" s="43" t="s">
        <v>36</v>
      </c>
      <c r="Q10" s="18">
        <v>540</v>
      </c>
      <c r="R10" s="18">
        <v>724</v>
      </c>
      <c r="S10" s="18"/>
      <c r="T10" s="33" t="s">
        <v>49</v>
      </c>
      <c r="U10" s="23">
        <v>43965</v>
      </c>
      <c r="W10" s="20"/>
      <c r="X10" s="38" t="s">
        <v>50</v>
      </c>
    </row>
    <row r="11" spans="1:45" ht="18.600000000000001" customHeight="1">
      <c r="A11" s="42" t="s">
        <v>51</v>
      </c>
      <c r="B11" s="44" t="str">
        <f>IF(AND(E11&gt;17, E11&lt;26), "High", "-")</f>
        <v>High</v>
      </c>
      <c r="C11" s="13">
        <v>25.18</v>
      </c>
      <c r="D11" s="14">
        <v>25.37</v>
      </c>
      <c r="E11" s="13">
        <f>AVERAGE(C11:D11)</f>
        <v>25.274999999999999</v>
      </c>
      <c r="F11" s="13">
        <f>_xlfn.STDEV.S(C11:D11)</f>
        <v>0.13435028842544494</v>
      </c>
      <c r="G11" s="13">
        <v>9.9499999999999993</v>
      </c>
      <c r="H11" s="14">
        <v>10.9</v>
      </c>
      <c r="I11" s="13">
        <f>AVERAGE(G11:H11)</f>
        <v>10.425000000000001</v>
      </c>
      <c r="J11" s="13">
        <f>_xlfn.STDEV.S(G11:H11)</f>
        <v>0.67175144212722093</v>
      </c>
      <c r="K11" s="15"/>
      <c r="L11" s="15">
        <v>8.48</v>
      </c>
      <c r="M11" s="15" t="s">
        <v>42</v>
      </c>
      <c r="N11" s="36">
        <v>9.3000000000000007</v>
      </c>
      <c r="O11" s="36" t="s">
        <v>42</v>
      </c>
      <c r="P11" s="22">
        <v>7.16</v>
      </c>
      <c r="Q11" s="22">
        <v>468</v>
      </c>
      <c r="R11" s="22">
        <v>790</v>
      </c>
      <c r="S11" s="22"/>
      <c r="T11" s="34" t="s">
        <v>52</v>
      </c>
      <c r="U11" s="21">
        <v>43965</v>
      </c>
      <c r="W11" s="20"/>
    </row>
    <row r="12" spans="1:45" ht="18.600000000000001" customHeight="1">
      <c r="A12" s="32" t="s">
        <v>53</v>
      </c>
      <c r="B12" s="44" t="s">
        <v>32</v>
      </c>
      <c r="C12" s="13">
        <v>26.21</v>
      </c>
      <c r="D12" s="14">
        <v>25.4</v>
      </c>
      <c r="E12" s="13">
        <f>AVERAGE(C12:D12)</f>
        <v>25.805</v>
      </c>
      <c r="F12" s="13">
        <f>_xlfn.STDEV.S(C12:D12)</f>
        <v>0.57275649276110507</v>
      </c>
      <c r="G12" s="13">
        <v>11.02</v>
      </c>
      <c r="H12" s="14">
        <v>12.19</v>
      </c>
      <c r="I12" s="13">
        <f>AVERAGE(G12:H12)</f>
        <v>11.605</v>
      </c>
      <c r="J12" s="13">
        <f>_xlfn.STDEV.S(G12:H12)</f>
        <v>0.82731493398826061</v>
      </c>
      <c r="K12" s="15"/>
      <c r="L12" s="15">
        <v>11.78</v>
      </c>
      <c r="M12" s="15">
        <v>22.45</v>
      </c>
      <c r="N12" s="22">
        <v>11.14</v>
      </c>
      <c r="O12" s="22" t="s">
        <v>42</v>
      </c>
      <c r="P12" s="22">
        <v>9.6</v>
      </c>
      <c r="Q12" s="22">
        <v>22</v>
      </c>
      <c r="R12" s="22">
        <v>668</v>
      </c>
      <c r="S12" s="22"/>
      <c r="T12" s="34" t="s">
        <v>54</v>
      </c>
      <c r="U12" s="21">
        <v>43965</v>
      </c>
      <c r="W12" s="20"/>
    </row>
    <row r="13" spans="1:45" ht="18.600000000000001" customHeight="1">
      <c r="A13" s="42" t="s">
        <v>55</v>
      </c>
      <c r="B13" s="16" t="str">
        <f>IF(AND(E13&gt;17, E13&lt;26), "High", "-")</f>
        <v>High</v>
      </c>
      <c r="C13" s="16">
        <v>21.41</v>
      </c>
      <c r="D13" s="17">
        <v>21.51</v>
      </c>
      <c r="E13" s="16">
        <f t="shared" si="0"/>
        <v>21.46</v>
      </c>
      <c r="F13" s="16">
        <f t="shared" si="1"/>
        <v>7.0710678118655765E-2</v>
      </c>
      <c r="G13" s="16">
        <v>9.64</v>
      </c>
      <c r="H13" s="17">
        <v>13.24</v>
      </c>
      <c r="I13" s="16">
        <f t="shared" si="2"/>
        <v>11.440000000000001</v>
      </c>
      <c r="J13" s="16">
        <f t="shared" si="3"/>
        <v>2.5455844122715634</v>
      </c>
      <c r="K13" s="18"/>
      <c r="L13" s="18">
        <v>8.77</v>
      </c>
      <c r="M13" s="18">
        <v>20.18</v>
      </c>
      <c r="N13" s="36">
        <v>9.1300000000000008</v>
      </c>
      <c r="O13" s="36">
        <v>20.73</v>
      </c>
      <c r="P13" s="18">
        <v>6.62</v>
      </c>
      <c r="Q13" s="18">
        <v>498</v>
      </c>
      <c r="R13" s="18">
        <v>806</v>
      </c>
      <c r="S13" s="18"/>
      <c r="T13" s="33" t="s">
        <v>56</v>
      </c>
      <c r="U13" s="23">
        <v>43965</v>
      </c>
      <c r="W13" s="20"/>
      <c r="X13" s="37" t="s">
        <v>57</v>
      </c>
    </row>
    <row r="14" spans="1:45" ht="18.600000000000001" customHeight="1">
      <c r="A14" s="31" t="s">
        <v>58</v>
      </c>
      <c r="B14" s="16" t="s">
        <v>45</v>
      </c>
      <c r="C14" s="16">
        <v>30.06</v>
      </c>
      <c r="D14" s="17">
        <v>31.17</v>
      </c>
      <c r="E14" s="16">
        <f t="shared" si="0"/>
        <v>30.615000000000002</v>
      </c>
      <c r="F14" s="16">
        <f t="shared" si="1"/>
        <v>0.78488852711706991</v>
      </c>
      <c r="G14" s="16">
        <v>15.07</v>
      </c>
      <c r="H14" s="17">
        <v>15.65</v>
      </c>
      <c r="I14" s="16">
        <f t="shared" si="2"/>
        <v>15.36</v>
      </c>
      <c r="J14" s="16">
        <f t="shared" si="3"/>
        <v>0.41012193308819761</v>
      </c>
      <c r="K14" s="18"/>
      <c r="L14" s="18">
        <v>11.95</v>
      </c>
      <c r="M14" s="18" t="s">
        <v>42</v>
      </c>
      <c r="N14" s="18">
        <v>13.11</v>
      </c>
      <c r="O14" s="18" t="s">
        <v>42</v>
      </c>
      <c r="P14" s="18">
        <v>11.23</v>
      </c>
      <c r="Q14" s="18">
        <v>163</v>
      </c>
      <c r="R14" s="18">
        <v>524</v>
      </c>
      <c r="S14" s="18"/>
      <c r="T14" s="33" t="s">
        <v>59</v>
      </c>
      <c r="U14" s="23">
        <v>43965</v>
      </c>
      <c r="W14" s="12" t="s">
        <v>32</v>
      </c>
      <c r="X14" s="12" t="s">
        <v>45</v>
      </c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</row>
    <row r="15" spans="1:45" ht="19.5" customHeight="1">
      <c r="A15" s="31">
        <v>49</v>
      </c>
      <c r="B15" s="16" t="s">
        <v>45</v>
      </c>
      <c r="C15" s="16">
        <v>31.03</v>
      </c>
      <c r="D15" s="17">
        <v>30.08</v>
      </c>
      <c r="E15" s="16">
        <f>AVERAGE(C15:D15)</f>
        <v>30.555</v>
      </c>
      <c r="F15" s="16">
        <f>_xlfn.STDEV.S(C15:D15)</f>
        <v>0.67175144212722215</v>
      </c>
      <c r="G15" s="16">
        <v>14.38</v>
      </c>
      <c r="H15" s="17">
        <v>16.600000000000001</v>
      </c>
      <c r="I15" s="16">
        <f>AVERAGE(G15:H15)</f>
        <v>15.490000000000002</v>
      </c>
      <c r="J15" s="16">
        <f>_xlfn.STDEV.S(G15:H15)</f>
        <v>1.5697770542341358</v>
      </c>
      <c r="K15" s="18"/>
      <c r="L15" s="18">
        <v>22.9</v>
      </c>
      <c r="M15" s="18" t="s">
        <v>42</v>
      </c>
      <c r="N15" s="18">
        <v>18.96</v>
      </c>
      <c r="O15" s="18" t="s">
        <v>42</v>
      </c>
      <c r="P15" s="18">
        <v>10.77</v>
      </c>
      <c r="Q15" s="18">
        <v>8.4</v>
      </c>
      <c r="R15" s="18">
        <v>680</v>
      </c>
      <c r="S15" s="18"/>
      <c r="T15" s="33" t="s">
        <v>60</v>
      </c>
      <c r="U15" s="23">
        <v>43966</v>
      </c>
      <c r="W15" s="39">
        <v>101</v>
      </c>
      <c r="X15" s="31">
        <v>40</v>
      </c>
      <c r="Y15" s="54"/>
      <c r="Z15" s="54"/>
      <c r="AA15" s="54"/>
      <c r="AB15" s="54"/>
      <c r="AC15" s="54"/>
      <c r="AD15" s="55"/>
      <c r="AE15" s="55"/>
      <c r="AF15" s="55"/>
      <c r="AG15" s="55"/>
      <c r="AH15" s="55"/>
      <c r="AI15" s="56"/>
      <c r="AJ15" s="55"/>
      <c r="AK15" s="55"/>
      <c r="AL15" s="55"/>
      <c r="AM15" s="57"/>
      <c r="AN15" s="55"/>
      <c r="AO15" s="55"/>
      <c r="AP15" s="55"/>
      <c r="AQ15" s="55"/>
      <c r="AR15" s="55"/>
      <c r="AS15" s="54"/>
    </row>
    <row r="16" spans="1:45" ht="18.600000000000001" customHeight="1">
      <c r="A16" s="32">
        <v>118</v>
      </c>
      <c r="B16" s="13" t="str">
        <f>IF(AND(E16&gt;=26,E16&lt;=33),"Medium","-")</f>
        <v>Medium</v>
      </c>
      <c r="C16" s="13">
        <v>30.21</v>
      </c>
      <c r="D16" s="14">
        <v>30.16</v>
      </c>
      <c r="E16" s="13">
        <f>AVERAGE(C16:D16)</f>
        <v>30.185000000000002</v>
      </c>
      <c r="F16" s="13">
        <f>_xlfn.STDEV.S(C16:D16)</f>
        <v>3.5355339059327882E-2</v>
      </c>
      <c r="G16" s="13">
        <v>13.92</v>
      </c>
      <c r="H16" s="14">
        <v>14.5</v>
      </c>
      <c r="I16" s="13">
        <f>AVERAGE(G16:H16)</f>
        <v>14.21</v>
      </c>
      <c r="J16" s="13">
        <f>_xlfn.STDEV.S(G16:H16)</f>
        <v>0.41012193308819761</v>
      </c>
      <c r="K16" s="15"/>
      <c r="L16" s="15">
        <v>15.28</v>
      </c>
      <c r="M16" s="15" t="s">
        <v>42</v>
      </c>
      <c r="N16" s="22">
        <v>14.67</v>
      </c>
      <c r="O16" s="22" t="s">
        <v>42</v>
      </c>
      <c r="P16" s="22">
        <v>14.52</v>
      </c>
      <c r="Q16" s="22" t="s">
        <v>61</v>
      </c>
      <c r="R16" s="22">
        <v>678</v>
      </c>
      <c r="S16" s="22"/>
      <c r="T16" s="34" t="s">
        <v>62</v>
      </c>
      <c r="U16" s="21">
        <v>43966</v>
      </c>
      <c r="W16" s="32">
        <v>97</v>
      </c>
      <c r="X16" s="31">
        <v>35</v>
      </c>
      <c r="Y16" s="54"/>
      <c r="Z16" s="54"/>
      <c r="AA16" s="54"/>
      <c r="AB16" s="54"/>
      <c r="AC16" s="54"/>
      <c r="AD16" s="55"/>
      <c r="AE16" s="55"/>
      <c r="AF16" s="55"/>
      <c r="AG16" s="55"/>
      <c r="AH16" s="55"/>
      <c r="AI16" s="56"/>
      <c r="AJ16" s="55"/>
      <c r="AK16" s="55"/>
      <c r="AL16" s="55"/>
      <c r="AM16" s="57"/>
      <c r="AN16" s="55"/>
      <c r="AO16" s="55"/>
      <c r="AP16" s="55"/>
      <c r="AQ16" s="55"/>
      <c r="AR16" s="55"/>
      <c r="AS16" s="54"/>
    </row>
    <row r="17" spans="1:45" ht="18.600000000000001" customHeight="1">
      <c r="A17" s="31">
        <v>103</v>
      </c>
      <c r="B17" s="44" t="str">
        <f>IF(AND(E17&gt;=26,E17&lt;=33),"Medium","-")</f>
        <v>Medium</v>
      </c>
      <c r="C17" s="16">
        <v>29.53</v>
      </c>
      <c r="D17" s="17">
        <v>27.97</v>
      </c>
      <c r="E17" s="16">
        <f>AVERAGE(C17:D17)</f>
        <v>28.75</v>
      </c>
      <c r="F17" s="16">
        <f>_xlfn.STDEV.S(C17:D17)</f>
        <v>1.1030865786510158</v>
      </c>
      <c r="G17" s="16">
        <v>13.48</v>
      </c>
      <c r="H17" s="17">
        <v>15.06</v>
      </c>
      <c r="I17" s="16">
        <f>AVERAGE(G17:H17)</f>
        <v>14.27</v>
      </c>
      <c r="J17" s="16">
        <f>_xlfn.STDEV.S(G17:H17)</f>
        <v>1.1172287142747452</v>
      </c>
      <c r="K17" s="18"/>
      <c r="L17" s="100">
        <v>12.57</v>
      </c>
      <c r="M17" s="100">
        <v>10.9</v>
      </c>
      <c r="N17" s="18">
        <v>6.96</v>
      </c>
      <c r="O17" s="18" t="s">
        <v>42</v>
      </c>
      <c r="P17" s="18">
        <v>10.39</v>
      </c>
      <c r="Q17" s="18">
        <v>69.599999999999994</v>
      </c>
      <c r="R17" s="18">
        <v>610</v>
      </c>
      <c r="S17" s="18"/>
      <c r="T17" s="33" t="s">
        <v>63</v>
      </c>
      <c r="U17" s="23">
        <v>43966</v>
      </c>
      <c r="W17" s="32">
        <v>88</v>
      </c>
      <c r="X17" s="32">
        <v>28</v>
      </c>
      <c r="Y17" s="54"/>
      <c r="Z17" s="54"/>
      <c r="AA17" s="54"/>
      <c r="AB17" s="54"/>
      <c r="AC17" s="54"/>
      <c r="AD17" s="55"/>
      <c r="AE17" s="55"/>
      <c r="AF17" s="55"/>
      <c r="AG17" s="55"/>
      <c r="AH17" s="55"/>
      <c r="AI17" s="56"/>
      <c r="AJ17" s="55"/>
      <c r="AK17" s="55"/>
      <c r="AL17" s="55"/>
      <c r="AM17" s="57"/>
      <c r="AN17" s="55"/>
      <c r="AO17" s="55"/>
      <c r="AP17" s="55"/>
      <c r="AQ17" s="55"/>
      <c r="AR17" s="55"/>
      <c r="AS17" s="54"/>
    </row>
    <row r="18" spans="1:45" ht="18.600000000000001" customHeight="1">
      <c r="A18" s="32">
        <v>86</v>
      </c>
      <c r="B18" s="44" t="str">
        <f>IF(AND(E18&gt;=26,E18&lt;=33),"Medium","-")</f>
        <v>Medium</v>
      </c>
      <c r="C18" s="13">
        <v>29.19</v>
      </c>
      <c r="D18" s="14">
        <v>27.15</v>
      </c>
      <c r="E18" s="13">
        <f t="shared" si="0"/>
        <v>28.17</v>
      </c>
      <c r="F18" s="13">
        <f t="shared" si="1"/>
        <v>1.4424978336205587</v>
      </c>
      <c r="G18" s="13">
        <v>12.35</v>
      </c>
      <c r="H18" s="14">
        <v>13.69</v>
      </c>
      <c r="I18" s="13">
        <f t="shared" si="2"/>
        <v>13.02</v>
      </c>
      <c r="J18" s="13">
        <f t="shared" si="3"/>
        <v>0.94752308678997355</v>
      </c>
      <c r="K18" s="15"/>
      <c r="L18" s="98">
        <v>12.43</v>
      </c>
      <c r="M18" s="98" t="s">
        <v>42</v>
      </c>
      <c r="N18" s="22">
        <v>6.17</v>
      </c>
      <c r="O18" s="22" t="s">
        <v>42</v>
      </c>
      <c r="P18" s="22">
        <v>9.4499999999999993</v>
      </c>
      <c r="Q18" s="22">
        <v>5.36</v>
      </c>
      <c r="R18" s="22">
        <v>556</v>
      </c>
      <c r="S18" s="22"/>
      <c r="T18" s="34" t="s">
        <v>64</v>
      </c>
      <c r="U18" s="21">
        <v>43966</v>
      </c>
      <c r="W18" s="32">
        <v>14</v>
      </c>
      <c r="X18" s="31">
        <v>27</v>
      </c>
      <c r="Y18" s="54"/>
      <c r="Z18" s="54"/>
      <c r="AA18" s="54"/>
      <c r="AB18" s="54"/>
      <c r="AC18" s="54"/>
      <c r="AD18" s="55"/>
      <c r="AE18" s="55"/>
      <c r="AF18" s="55"/>
      <c r="AG18" s="55"/>
      <c r="AH18" s="55"/>
      <c r="AI18" s="56"/>
      <c r="AJ18" s="55"/>
      <c r="AK18" s="55"/>
      <c r="AL18" s="55"/>
      <c r="AM18" s="57"/>
      <c r="AN18" s="55"/>
      <c r="AO18" s="55"/>
      <c r="AP18" s="55"/>
      <c r="AQ18" s="55"/>
      <c r="AR18" s="55"/>
      <c r="AS18" s="54"/>
    </row>
    <row r="19" spans="1:45" ht="18" customHeight="1">
      <c r="A19" s="39">
        <v>140</v>
      </c>
      <c r="B19" s="16" t="s">
        <v>45</v>
      </c>
      <c r="C19" s="16">
        <v>33.33</v>
      </c>
      <c r="D19" s="17">
        <v>32.06</v>
      </c>
      <c r="E19" s="16">
        <f t="shared" ref="E19:E33" si="4">AVERAGE(C19:D19)</f>
        <v>32.695</v>
      </c>
      <c r="F19" s="16">
        <f t="shared" ref="F19:F33" si="5">_xlfn.STDEV.S(C19:D19)</f>
        <v>0.89802561210691256</v>
      </c>
      <c r="G19" s="16">
        <v>18.47</v>
      </c>
      <c r="H19" s="17"/>
      <c r="I19" s="16">
        <f t="shared" ref="I19:I33" si="6">AVERAGE(G19:H19)</f>
        <v>18.47</v>
      </c>
      <c r="J19" s="16" t="e">
        <f t="shared" ref="J19:J33" si="7">_xlfn.STDEV.S(G19:H19)</f>
        <v>#DIV/0!</v>
      </c>
      <c r="K19" s="95"/>
      <c r="L19" s="101" t="s">
        <v>65</v>
      </c>
      <c r="M19" s="101" t="s">
        <v>65</v>
      </c>
      <c r="N19" s="97"/>
      <c r="O19" s="18"/>
      <c r="P19" s="18">
        <v>10.58</v>
      </c>
      <c r="Q19" s="18">
        <v>5.66</v>
      </c>
      <c r="R19" s="18">
        <v>500</v>
      </c>
      <c r="S19" s="18"/>
      <c r="T19" s="33" t="s">
        <v>66</v>
      </c>
      <c r="U19" s="23">
        <v>43966</v>
      </c>
      <c r="W19" s="39">
        <v>162</v>
      </c>
      <c r="X19" s="35">
        <v>46</v>
      </c>
      <c r="Y19" s="54"/>
      <c r="Z19" s="54"/>
      <c r="AA19" s="54"/>
      <c r="AB19" s="54"/>
      <c r="AC19" s="54"/>
      <c r="AD19" s="55"/>
      <c r="AE19" s="55"/>
      <c r="AF19" s="55"/>
      <c r="AG19" s="55"/>
      <c r="AH19" s="55"/>
      <c r="AI19" s="56"/>
      <c r="AJ19" s="55"/>
      <c r="AK19" s="55"/>
      <c r="AL19" s="55"/>
      <c r="AM19" s="57"/>
      <c r="AN19" s="55"/>
      <c r="AO19" s="55"/>
      <c r="AP19" s="55"/>
      <c r="AQ19" s="55"/>
      <c r="AR19" s="55"/>
      <c r="AS19" s="54"/>
    </row>
    <row r="20" spans="1:45" ht="18.95">
      <c r="A20" s="42">
        <v>89</v>
      </c>
      <c r="B20" s="13" t="str">
        <f>IF(AND(E20&gt;=26,E20&lt;=33),"Medium","-")</f>
        <v>Medium</v>
      </c>
      <c r="C20" s="13">
        <v>32.25</v>
      </c>
      <c r="D20" s="14">
        <v>31.12</v>
      </c>
      <c r="E20" s="13">
        <f t="shared" si="4"/>
        <v>31.685000000000002</v>
      </c>
      <c r="F20" s="13">
        <f t="shared" si="5"/>
        <v>0.79903066274079804</v>
      </c>
      <c r="G20" s="13">
        <v>15.44</v>
      </c>
      <c r="H20" s="14">
        <v>15.79</v>
      </c>
      <c r="I20" s="13">
        <f t="shared" si="6"/>
        <v>15.614999999999998</v>
      </c>
      <c r="J20" s="13">
        <f t="shared" si="7"/>
        <v>0.24748737341529137</v>
      </c>
      <c r="K20" s="94"/>
      <c r="L20" s="101">
        <v>10.1</v>
      </c>
      <c r="M20" s="101">
        <v>9.67</v>
      </c>
      <c r="N20" s="96">
        <v>10.08</v>
      </c>
      <c r="O20" s="36">
        <v>9.5</v>
      </c>
      <c r="P20" s="22">
        <v>13.2</v>
      </c>
      <c r="Q20" s="22">
        <v>100</v>
      </c>
      <c r="R20" s="22">
        <v>700</v>
      </c>
      <c r="S20" s="22"/>
      <c r="T20" s="34" t="s">
        <v>67</v>
      </c>
      <c r="U20" s="21">
        <v>43969</v>
      </c>
      <c r="W20" s="32">
        <v>180</v>
      </c>
      <c r="X20" s="31">
        <v>49</v>
      </c>
      <c r="Y20" s="54"/>
      <c r="Z20" s="54"/>
      <c r="AA20" s="54"/>
      <c r="AB20" s="54"/>
      <c r="AC20" s="54"/>
      <c r="AD20" s="55"/>
      <c r="AE20" s="55"/>
      <c r="AF20" s="55"/>
      <c r="AG20" s="55"/>
      <c r="AH20" s="55"/>
      <c r="AI20" s="56"/>
      <c r="AJ20" s="55"/>
      <c r="AK20" s="55"/>
      <c r="AL20" s="54"/>
      <c r="AM20" s="55"/>
      <c r="AN20" s="55"/>
      <c r="AO20" s="55"/>
      <c r="AP20" s="55"/>
      <c r="AQ20" s="55"/>
      <c r="AR20" s="55"/>
      <c r="AS20" s="54"/>
    </row>
    <row r="21" spans="1:45" ht="20.100000000000001">
      <c r="A21" s="32">
        <v>180</v>
      </c>
      <c r="B21" s="44" t="str">
        <f>IF(AND(E21&gt;17, E21&lt;26), "High", "-")</f>
        <v>High</v>
      </c>
      <c r="C21" s="13">
        <v>25.66</v>
      </c>
      <c r="D21" s="14">
        <v>25.82</v>
      </c>
      <c r="E21" s="13">
        <f t="shared" si="4"/>
        <v>25.740000000000002</v>
      </c>
      <c r="F21" s="13">
        <f t="shared" si="5"/>
        <v>0.1131370849898477</v>
      </c>
      <c r="G21" s="13">
        <v>10.97</v>
      </c>
      <c r="H21" s="14">
        <v>12.02</v>
      </c>
      <c r="I21" s="13">
        <f t="shared" si="6"/>
        <v>11.495000000000001</v>
      </c>
      <c r="J21" s="13">
        <f t="shared" si="7"/>
        <v>0.74246212024587421</v>
      </c>
      <c r="K21" s="15"/>
      <c r="L21" s="100">
        <v>14.55</v>
      </c>
      <c r="M21" s="100">
        <v>15.27</v>
      </c>
      <c r="N21" s="22">
        <v>14.14</v>
      </c>
      <c r="O21" s="22" t="s">
        <v>42</v>
      </c>
      <c r="P21" s="22">
        <v>7.09</v>
      </c>
      <c r="Q21" s="22">
        <v>46.4</v>
      </c>
      <c r="R21" s="22">
        <v>490</v>
      </c>
      <c r="S21" s="22"/>
      <c r="T21" s="34" t="s">
        <v>68</v>
      </c>
      <c r="U21" s="21">
        <v>43969</v>
      </c>
      <c r="W21" s="42" t="s">
        <v>55</v>
      </c>
      <c r="X21" s="31">
        <v>64</v>
      </c>
      <c r="Y21" s="54"/>
      <c r="Z21" s="54"/>
      <c r="AA21" s="54"/>
      <c r="AB21" s="54"/>
      <c r="AC21" s="54"/>
      <c r="AD21" s="55"/>
      <c r="AE21" s="55"/>
      <c r="AF21" s="55"/>
      <c r="AG21" s="55"/>
      <c r="AH21" s="55"/>
      <c r="AI21" s="56"/>
      <c r="AJ21" s="55"/>
      <c r="AK21" s="55"/>
      <c r="AL21" s="54"/>
      <c r="AM21" s="55"/>
      <c r="AN21" s="55"/>
      <c r="AO21" s="55"/>
      <c r="AP21" s="55"/>
      <c r="AQ21" s="55"/>
      <c r="AR21" s="55"/>
      <c r="AS21" s="54"/>
    </row>
    <row r="22" spans="1:45" ht="20.100000000000001">
      <c r="A22" s="39">
        <v>162</v>
      </c>
      <c r="B22" s="44" t="str">
        <f>IF(AND(E22&gt;17, E22&lt;26), "High", "-")</f>
        <v>High</v>
      </c>
      <c r="C22" s="16">
        <v>24.19</v>
      </c>
      <c r="D22" s="17">
        <v>25.01</v>
      </c>
      <c r="E22" s="16">
        <f t="shared" si="4"/>
        <v>24.6</v>
      </c>
      <c r="F22" s="16">
        <f t="shared" si="5"/>
        <v>0.57982756057296914</v>
      </c>
      <c r="G22" s="16">
        <v>11.42</v>
      </c>
      <c r="H22" s="17">
        <v>13.93</v>
      </c>
      <c r="I22" s="16">
        <f t="shared" si="6"/>
        <v>12.675000000000001</v>
      </c>
      <c r="J22" s="16">
        <f t="shared" si="7"/>
        <v>1.7748380207782342</v>
      </c>
      <c r="K22" s="18"/>
      <c r="L22" s="100" t="s">
        <v>42</v>
      </c>
      <c r="M22" s="100" t="s">
        <v>42</v>
      </c>
      <c r="N22" s="64" t="s">
        <v>69</v>
      </c>
      <c r="O22" s="18" t="s">
        <v>69</v>
      </c>
      <c r="P22" s="18">
        <v>8.2799999999999994</v>
      </c>
      <c r="Q22" s="18">
        <v>39</v>
      </c>
      <c r="R22" s="18">
        <v>562</v>
      </c>
      <c r="S22" s="18"/>
      <c r="T22" s="33" t="s">
        <v>70</v>
      </c>
      <c r="U22" s="21">
        <v>43969</v>
      </c>
      <c r="W22" s="72" t="s">
        <v>71</v>
      </c>
      <c r="X22" s="39">
        <v>71</v>
      </c>
      <c r="Y22" s="54"/>
      <c r="Z22" s="54"/>
      <c r="AA22" s="54"/>
      <c r="AB22" s="54"/>
      <c r="AC22" s="54"/>
      <c r="AD22" s="55"/>
      <c r="AE22" s="55"/>
      <c r="AF22" s="55"/>
      <c r="AG22" s="55"/>
      <c r="AH22" s="55"/>
      <c r="AI22" s="56"/>
      <c r="AJ22" s="55"/>
      <c r="AK22" s="55"/>
      <c r="AL22" s="54"/>
      <c r="AM22" s="55"/>
      <c r="AN22" s="55"/>
      <c r="AO22" s="55"/>
      <c r="AP22" s="55"/>
      <c r="AQ22" s="55"/>
      <c r="AR22" s="55"/>
      <c r="AS22" s="54"/>
    </row>
    <row r="23" spans="1:45" ht="18.75" customHeight="1">
      <c r="A23" s="35">
        <v>165</v>
      </c>
      <c r="B23" s="13" t="s">
        <v>45</v>
      </c>
      <c r="C23" s="13">
        <v>33.200000000000003</v>
      </c>
      <c r="D23" s="14">
        <v>32.78</v>
      </c>
      <c r="E23" s="13">
        <f t="shared" si="4"/>
        <v>32.99</v>
      </c>
      <c r="F23" s="13">
        <f t="shared" si="5"/>
        <v>0.29698484809835118</v>
      </c>
      <c r="G23" s="13">
        <v>14.24</v>
      </c>
      <c r="H23" s="14">
        <v>16.23</v>
      </c>
      <c r="I23" s="13">
        <f t="shared" si="6"/>
        <v>15.234999999999999</v>
      </c>
      <c r="J23" s="13">
        <f t="shared" si="7"/>
        <v>1.4071424945612296</v>
      </c>
      <c r="K23" s="15"/>
      <c r="L23" s="15">
        <v>13.27</v>
      </c>
      <c r="M23" s="15" t="s">
        <v>42</v>
      </c>
      <c r="N23" s="64"/>
      <c r="O23" s="22"/>
      <c r="P23" s="22" t="s">
        <v>43</v>
      </c>
      <c r="Q23" s="22">
        <v>31.2</v>
      </c>
      <c r="R23" s="22">
        <v>584</v>
      </c>
      <c r="S23" s="22">
        <v>18</v>
      </c>
      <c r="T23" s="34" t="s">
        <v>72</v>
      </c>
      <c r="U23" s="21">
        <v>43969</v>
      </c>
      <c r="W23" s="42" t="s">
        <v>73</v>
      </c>
      <c r="X23" s="42">
        <v>89</v>
      </c>
      <c r="Y23" s="54"/>
      <c r="Z23" s="54"/>
      <c r="AA23" s="54"/>
      <c r="AB23" s="54"/>
      <c r="AC23" s="54"/>
      <c r="AD23" s="55"/>
      <c r="AE23" s="55"/>
      <c r="AF23" s="55"/>
      <c r="AG23" s="55"/>
      <c r="AH23" s="55"/>
      <c r="AI23" s="56"/>
      <c r="AJ23" s="55"/>
      <c r="AK23" s="55"/>
      <c r="AL23" s="54"/>
      <c r="AM23" s="55"/>
      <c r="AN23" s="55"/>
      <c r="AO23" s="55"/>
      <c r="AP23" s="55"/>
      <c r="AQ23" s="55"/>
      <c r="AR23" s="55"/>
      <c r="AS23" s="54"/>
    </row>
    <row r="24" spans="1:45" ht="18.75" customHeight="1">
      <c r="A24" s="35">
        <v>61</v>
      </c>
      <c r="B24" s="13" t="str">
        <f>IF(AND(E24&gt;=26,E24&lt;=33),"Medium","-")</f>
        <v>Medium</v>
      </c>
      <c r="C24" s="13">
        <v>31.36</v>
      </c>
      <c r="D24" s="14">
        <v>31.12</v>
      </c>
      <c r="E24" s="13">
        <f t="shared" si="4"/>
        <v>31.240000000000002</v>
      </c>
      <c r="F24" s="13">
        <f t="shared" si="5"/>
        <v>0.16970562748477031</v>
      </c>
      <c r="G24" s="13">
        <v>14.06</v>
      </c>
      <c r="H24" s="14">
        <v>14.75</v>
      </c>
      <c r="I24" s="13">
        <f t="shared" si="6"/>
        <v>14.405000000000001</v>
      </c>
      <c r="J24" s="13">
        <f t="shared" si="7"/>
        <v>0.48790367901871745</v>
      </c>
      <c r="K24" s="15"/>
      <c r="L24" s="100" t="s">
        <v>65</v>
      </c>
      <c r="M24" s="100" t="s">
        <v>65</v>
      </c>
      <c r="N24" s="64"/>
      <c r="O24" s="22"/>
      <c r="P24" s="22">
        <v>29.13</v>
      </c>
      <c r="Q24" s="22">
        <v>110</v>
      </c>
      <c r="R24" s="22">
        <v>191</v>
      </c>
      <c r="S24" s="22">
        <v>250</v>
      </c>
      <c r="T24" s="34" t="s">
        <v>74</v>
      </c>
      <c r="U24" s="21">
        <v>43969</v>
      </c>
      <c r="W24" s="42" t="s">
        <v>51</v>
      </c>
      <c r="X24" s="32">
        <v>86</v>
      </c>
      <c r="Y24" s="54"/>
      <c r="Z24" s="54"/>
      <c r="AA24" s="54"/>
      <c r="AB24" s="54"/>
      <c r="AC24" s="54"/>
      <c r="AD24" s="55"/>
      <c r="AE24" s="55"/>
      <c r="AF24" s="55"/>
      <c r="AG24" s="55"/>
      <c r="AH24" s="55"/>
      <c r="AI24" s="56"/>
      <c r="AJ24" s="55"/>
      <c r="AK24" s="55"/>
      <c r="AL24" s="54"/>
      <c r="AM24" s="55"/>
      <c r="AN24" s="55"/>
      <c r="AO24" s="55"/>
      <c r="AP24" s="55"/>
      <c r="AQ24" s="55"/>
      <c r="AR24" s="55"/>
      <c r="AS24" s="54"/>
    </row>
    <row r="25" spans="1:45" ht="20.100000000000001">
      <c r="A25" s="31">
        <v>35</v>
      </c>
      <c r="B25" s="16" t="str">
        <f>IF(AND(E25&gt;=26,E25&lt;=33),"Medium","-")</f>
        <v>Medium</v>
      </c>
      <c r="C25" s="16">
        <v>30.88</v>
      </c>
      <c r="D25" s="17">
        <v>30.73</v>
      </c>
      <c r="E25" s="16">
        <f t="shared" si="4"/>
        <v>30.805</v>
      </c>
      <c r="F25" s="16">
        <f t="shared" si="5"/>
        <v>0.10606601717798111</v>
      </c>
      <c r="G25" s="16">
        <v>12.36</v>
      </c>
      <c r="H25" s="17">
        <v>12.59</v>
      </c>
      <c r="I25" s="16">
        <f t="shared" si="6"/>
        <v>12.475</v>
      </c>
      <c r="J25" s="16">
        <f t="shared" si="7"/>
        <v>0.16263455967290624</v>
      </c>
      <c r="K25" s="18"/>
      <c r="L25" s="99">
        <v>10.45</v>
      </c>
      <c r="M25" s="99" t="s">
        <v>42</v>
      </c>
      <c r="N25" s="18">
        <v>10.25</v>
      </c>
      <c r="O25" s="18" t="s">
        <v>42</v>
      </c>
      <c r="P25" s="18">
        <v>8.4700000000000006</v>
      </c>
      <c r="Q25" s="18">
        <v>22.2</v>
      </c>
      <c r="R25" s="18">
        <v>516</v>
      </c>
      <c r="S25" s="18">
        <v>402</v>
      </c>
      <c r="T25" s="33" t="s">
        <v>75</v>
      </c>
      <c r="U25" s="21">
        <v>43969</v>
      </c>
      <c r="W25" s="72" t="s">
        <v>76</v>
      </c>
      <c r="X25" s="35">
        <v>61</v>
      </c>
      <c r="Y25" s="54"/>
      <c r="Z25" s="54"/>
      <c r="AA25" s="54"/>
      <c r="AB25" s="54"/>
      <c r="AC25" s="54"/>
      <c r="AD25" s="55"/>
      <c r="AE25" s="55"/>
      <c r="AF25" s="55"/>
      <c r="AG25" s="55"/>
      <c r="AH25" s="55"/>
      <c r="AI25" s="56"/>
      <c r="AJ25" s="55"/>
      <c r="AK25" s="55"/>
      <c r="AL25" s="54"/>
      <c r="AM25" s="55"/>
      <c r="AN25" s="55"/>
      <c r="AO25" s="55"/>
      <c r="AP25" s="55"/>
      <c r="AQ25" s="55"/>
      <c r="AR25" s="55"/>
      <c r="AS25" s="54"/>
    </row>
    <row r="26" spans="1:45" ht="18.75" customHeight="1">
      <c r="A26" s="32">
        <v>28</v>
      </c>
      <c r="B26" s="13" t="str">
        <f>IF(AND(E26&gt;=26,E26&lt;=33),"Medium","-")</f>
        <v>Medium</v>
      </c>
      <c r="C26" s="13">
        <v>32.729999999999997</v>
      </c>
      <c r="D26" s="14">
        <v>32.6</v>
      </c>
      <c r="E26" s="13">
        <f t="shared" si="4"/>
        <v>32.664999999999999</v>
      </c>
      <c r="F26" s="13">
        <f t="shared" si="5"/>
        <v>9.1923881554247966E-2</v>
      </c>
      <c r="G26" s="13">
        <v>13.37</v>
      </c>
      <c r="H26" s="14">
        <v>13.69</v>
      </c>
      <c r="I26" s="13">
        <f t="shared" si="6"/>
        <v>13.53</v>
      </c>
      <c r="J26" s="13">
        <f t="shared" si="7"/>
        <v>0.22627416997969541</v>
      </c>
      <c r="K26" s="15"/>
      <c r="L26" s="15">
        <v>15.55</v>
      </c>
      <c r="M26" s="15" t="s">
        <v>42</v>
      </c>
      <c r="N26" s="22">
        <v>14.9</v>
      </c>
      <c r="O26" s="22">
        <v>15.39</v>
      </c>
      <c r="P26" s="22">
        <v>9.8800000000000008</v>
      </c>
      <c r="Q26" s="22">
        <v>139</v>
      </c>
      <c r="R26" s="22">
        <v>698</v>
      </c>
      <c r="S26" s="22"/>
      <c r="T26" s="34" t="s">
        <v>77</v>
      </c>
      <c r="U26" s="21">
        <v>43970</v>
      </c>
      <c r="W26" s="72" t="s">
        <v>78</v>
      </c>
      <c r="X26" s="32">
        <v>118</v>
      </c>
      <c r="Y26" s="54"/>
      <c r="Z26" s="54"/>
      <c r="AA26" s="54"/>
      <c r="AB26" s="54"/>
      <c r="AC26" s="54"/>
      <c r="AD26" s="55"/>
      <c r="AE26" s="55"/>
      <c r="AF26" s="55"/>
      <c r="AG26" s="55"/>
      <c r="AH26" s="55"/>
      <c r="AI26" s="56"/>
      <c r="AJ26" s="55"/>
      <c r="AK26" s="55"/>
      <c r="AL26" s="54"/>
      <c r="AM26" s="55"/>
      <c r="AN26" s="55"/>
      <c r="AO26" s="55"/>
      <c r="AP26" s="55"/>
      <c r="AQ26" s="55"/>
      <c r="AR26" s="55"/>
      <c r="AS26" s="54"/>
    </row>
    <row r="27" spans="1:45" s="19" customFormat="1" ht="18.75" customHeight="1">
      <c r="A27" s="39">
        <v>101</v>
      </c>
      <c r="B27" s="44" t="s">
        <v>32</v>
      </c>
      <c r="C27" s="16">
        <v>26.14</v>
      </c>
      <c r="D27" s="17">
        <v>25.46</v>
      </c>
      <c r="E27" s="16">
        <f t="shared" si="4"/>
        <v>25.8</v>
      </c>
      <c r="F27" s="16">
        <f t="shared" si="5"/>
        <v>0.48083261120685211</v>
      </c>
      <c r="G27" s="16">
        <v>11.5</v>
      </c>
      <c r="H27" s="17">
        <v>11.74</v>
      </c>
      <c r="I27" s="16">
        <f t="shared" si="6"/>
        <v>11.620000000000001</v>
      </c>
      <c r="J27" s="16">
        <f t="shared" si="7"/>
        <v>0.16970562748477155</v>
      </c>
      <c r="K27" s="18"/>
      <c r="L27" s="18">
        <v>24.5</v>
      </c>
      <c r="M27" s="18" t="s">
        <v>42</v>
      </c>
      <c r="N27" s="64" t="s">
        <v>79</v>
      </c>
      <c r="O27" s="18" t="s">
        <v>42</v>
      </c>
      <c r="P27" s="18">
        <v>8.7200000000000006</v>
      </c>
      <c r="Q27" s="18">
        <v>21.6</v>
      </c>
      <c r="R27" s="18">
        <v>672</v>
      </c>
      <c r="S27" s="18"/>
      <c r="T27" s="33" t="s">
        <v>80</v>
      </c>
      <c r="U27" s="23">
        <v>43970</v>
      </c>
      <c r="W27" s="42" t="s">
        <v>81</v>
      </c>
      <c r="X27" s="39">
        <v>119</v>
      </c>
      <c r="Y27" s="54"/>
      <c r="Z27" s="54"/>
      <c r="AA27" s="54"/>
      <c r="AB27" s="54"/>
      <c r="AC27" s="54"/>
      <c r="AD27" s="55"/>
      <c r="AE27" s="55"/>
      <c r="AF27" s="55"/>
      <c r="AG27" s="55"/>
      <c r="AH27" s="55"/>
      <c r="AI27" s="56"/>
      <c r="AJ27" s="55"/>
      <c r="AK27" s="55"/>
      <c r="AL27" s="54"/>
      <c r="AM27" s="55"/>
      <c r="AN27" s="55"/>
      <c r="AO27" s="55"/>
      <c r="AP27" s="55"/>
      <c r="AQ27" s="55"/>
      <c r="AR27" s="55"/>
      <c r="AS27" s="54"/>
    </row>
    <row r="28" spans="1:45" ht="18.75" customHeight="1">
      <c r="A28" s="32">
        <v>14</v>
      </c>
      <c r="B28" s="44" t="str">
        <f>IF(AND(E28&gt;17, E28&lt;26), "High", "-")</f>
        <v>High</v>
      </c>
      <c r="C28" s="13">
        <v>25.41</v>
      </c>
      <c r="D28" s="14">
        <v>25.54</v>
      </c>
      <c r="E28" s="13">
        <f t="shared" si="4"/>
        <v>25.475000000000001</v>
      </c>
      <c r="F28" s="13">
        <f t="shared" si="5"/>
        <v>9.1923881554250478E-2</v>
      </c>
      <c r="G28" s="13">
        <v>11.86</v>
      </c>
      <c r="H28" s="14">
        <v>14.47</v>
      </c>
      <c r="I28" s="13">
        <f t="shared" si="6"/>
        <v>13.164999999999999</v>
      </c>
      <c r="J28" s="13">
        <f t="shared" si="7"/>
        <v>1.8455486988968899</v>
      </c>
      <c r="K28" s="15"/>
      <c r="L28" s="15">
        <v>10.47</v>
      </c>
      <c r="M28" s="15" t="s">
        <v>42</v>
      </c>
      <c r="N28" s="22">
        <v>10.28</v>
      </c>
      <c r="O28" s="22" t="s">
        <v>42</v>
      </c>
      <c r="P28" s="22">
        <v>8.85</v>
      </c>
      <c r="Q28" s="22">
        <v>23.6</v>
      </c>
      <c r="R28" s="22">
        <v>716</v>
      </c>
      <c r="S28" s="22"/>
      <c r="T28" s="34" t="s">
        <v>82</v>
      </c>
      <c r="U28" s="21">
        <v>43970</v>
      </c>
      <c r="W28" s="72" t="s">
        <v>83</v>
      </c>
      <c r="X28" s="31">
        <v>103</v>
      </c>
      <c r="Y28" s="54"/>
      <c r="Z28" s="54"/>
      <c r="AA28" s="54"/>
      <c r="AB28" s="54"/>
      <c r="AC28" s="54"/>
      <c r="AD28" s="55"/>
      <c r="AE28" s="55"/>
      <c r="AF28" s="55"/>
      <c r="AG28" s="55"/>
      <c r="AH28" s="55"/>
      <c r="AI28" s="56"/>
      <c r="AJ28" s="55"/>
      <c r="AK28" s="55"/>
      <c r="AL28" s="54"/>
      <c r="AM28" s="55"/>
      <c r="AN28" s="55"/>
      <c r="AO28" s="55"/>
      <c r="AP28" s="55"/>
      <c r="AQ28" s="55"/>
      <c r="AR28" s="55"/>
      <c r="AS28" s="54"/>
    </row>
    <row r="29" spans="1:45" ht="15" customHeight="1">
      <c r="A29" s="32">
        <v>12</v>
      </c>
      <c r="B29" s="44" t="str">
        <f>IF(AND(E29&gt;=26,E29&lt;=33),"Medium","-")</f>
        <v>Medium</v>
      </c>
      <c r="C29" s="13">
        <v>26.88</v>
      </c>
      <c r="D29" s="14">
        <v>26.98</v>
      </c>
      <c r="E29" s="13">
        <f t="shared" si="4"/>
        <v>26.93</v>
      </c>
      <c r="F29" s="13">
        <f t="shared" si="5"/>
        <v>7.0710678118655765E-2</v>
      </c>
      <c r="G29" s="13">
        <v>12.59</v>
      </c>
      <c r="H29" s="14">
        <v>15.79</v>
      </c>
      <c r="I29" s="13">
        <f t="shared" si="6"/>
        <v>14.19</v>
      </c>
      <c r="J29" s="13">
        <f t="shared" si="7"/>
        <v>2.2627416997969405</v>
      </c>
      <c r="K29" s="15"/>
      <c r="L29" s="100" t="s">
        <v>42</v>
      </c>
      <c r="M29" s="100" t="s">
        <v>42</v>
      </c>
      <c r="N29" s="22">
        <v>11.51</v>
      </c>
      <c r="O29" s="22" t="s">
        <v>42</v>
      </c>
      <c r="P29" s="22">
        <v>11.44</v>
      </c>
      <c r="Q29" s="22">
        <v>64.400000000000006</v>
      </c>
      <c r="R29" s="22">
        <v>208</v>
      </c>
      <c r="S29" s="22"/>
      <c r="T29" s="34">
        <v>1</v>
      </c>
      <c r="U29" s="21">
        <v>43972</v>
      </c>
      <c r="W29" s="72" t="s">
        <v>84</v>
      </c>
      <c r="X29" s="39">
        <v>140</v>
      </c>
      <c r="Y29" s="54"/>
      <c r="AA29" s="54"/>
      <c r="AB29" s="54"/>
      <c r="AC29" s="54"/>
      <c r="AD29" s="55"/>
      <c r="AE29" s="55"/>
      <c r="AF29" s="55"/>
      <c r="AG29" s="55"/>
      <c r="AH29" s="55"/>
      <c r="AI29" s="56"/>
      <c r="AJ29" s="55"/>
      <c r="AK29" s="55"/>
      <c r="AL29" s="54"/>
      <c r="AM29" s="55"/>
      <c r="AN29" s="55"/>
      <c r="AO29" s="55"/>
      <c r="AP29" s="55"/>
      <c r="AQ29" s="55"/>
      <c r="AR29" s="55"/>
      <c r="AS29" s="54"/>
    </row>
    <row r="30" spans="1:45" ht="14.45" customHeight="1">
      <c r="A30" s="31">
        <v>40</v>
      </c>
      <c r="B30" s="44" t="str">
        <f>IF(AND(E30&gt;=26,E30&lt;=33),"Medium","-")</f>
        <v>Medium</v>
      </c>
      <c r="C30" s="16">
        <v>28.22</v>
      </c>
      <c r="D30" s="17">
        <v>28.4</v>
      </c>
      <c r="E30" s="16">
        <f t="shared" si="4"/>
        <v>28.31</v>
      </c>
      <c r="F30" s="16">
        <f t="shared" si="5"/>
        <v>0.12727922061357835</v>
      </c>
      <c r="G30" s="16">
        <v>12.63</v>
      </c>
      <c r="H30" s="17">
        <v>12.65</v>
      </c>
      <c r="I30" s="16">
        <f t="shared" si="6"/>
        <v>12.64</v>
      </c>
      <c r="J30" s="16">
        <f t="shared" si="7"/>
        <v>1.4142135623730649E-2</v>
      </c>
      <c r="K30" s="18"/>
      <c r="L30" s="18">
        <v>11.08</v>
      </c>
      <c r="M30" s="18">
        <v>24.78</v>
      </c>
      <c r="N30" s="18">
        <v>11</v>
      </c>
      <c r="O30" s="18">
        <v>13.8</v>
      </c>
      <c r="P30" s="18">
        <v>8.9499999999999993</v>
      </c>
      <c r="Q30" s="18">
        <v>35.6</v>
      </c>
      <c r="R30" s="18">
        <v>366</v>
      </c>
      <c r="S30" s="18"/>
      <c r="T30" s="33">
        <v>2</v>
      </c>
      <c r="U30" s="21">
        <v>43972</v>
      </c>
      <c r="W30" s="32" t="s">
        <v>85</v>
      </c>
      <c r="X30" s="32">
        <v>134</v>
      </c>
      <c r="Y30" s="54"/>
      <c r="AA30" s="54"/>
      <c r="AB30" s="54"/>
      <c r="AC30" s="54"/>
      <c r="AD30" s="55"/>
      <c r="AE30" s="55"/>
      <c r="AF30" s="55"/>
      <c r="AG30" s="55"/>
      <c r="AH30" s="55"/>
      <c r="AI30" s="56"/>
      <c r="AJ30" s="55"/>
      <c r="AK30" s="55"/>
      <c r="AL30" s="54"/>
      <c r="AM30" s="55"/>
      <c r="AN30" s="55"/>
      <c r="AO30" s="55"/>
      <c r="AP30" s="55"/>
      <c r="AQ30" s="55"/>
      <c r="AR30" s="55"/>
      <c r="AS30" s="54"/>
    </row>
    <row r="31" spans="1:45" ht="15" customHeight="1">
      <c r="A31" s="32">
        <v>88</v>
      </c>
      <c r="B31" s="13" t="str">
        <f>IF(AND(E31&gt;17, E31&lt;26), "High", "-")</f>
        <v>High</v>
      </c>
      <c r="C31" s="13">
        <v>23</v>
      </c>
      <c r="D31" s="14">
        <v>21.05</v>
      </c>
      <c r="E31" s="13">
        <f t="shared" si="4"/>
        <v>22.024999999999999</v>
      </c>
      <c r="F31" s="13">
        <f t="shared" si="5"/>
        <v>1.3788582233137672</v>
      </c>
      <c r="G31" s="13">
        <v>9</v>
      </c>
      <c r="H31" s="14">
        <v>9.69</v>
      </c>
      <c r="I31" s="13">
        <f t="shared" si="6"/>
        <v>9.3449999999999989</v>
      </c>
      <c r="J31" s="13">
        <f t="shared" si="7"/>
        <v>0.48790367901871745</v>
      </c>
      <c r="K31" s="15"/>
      <c r="L31" s="15">
        <v>8.0299999999999994</v>
      </c>
      <c r="M31" s="15" t="s">
        <v>42</v>
      </c>
      <c r="N31" s="22">
        <v>7.78</v>
      </c>
      <c r="O31" s="22" t="s">
        <v>42</v>
      </c>
      <c r="P31" s="22">
        <v>6.54</v>
      </c>
      <c r="Q31" s="22">
        <v>23.2</v>
      </c>
      <c r="R31" s="22">
        <v>384</v>
      </c>
      <c r="S31" s="22">
        <v>414</v>
      </c>
      <c r="T31" s="34">
        <v>3</v>
      </c>
      <c r="U31" s="21">
        <v>43972</v>
      </c>
      <c r="W31" s="72" t="s">
        <v>86</v>
      </c>
      <c r="X31" s="32">
        <v>129</v>
      </c>
      <c r="Y31" s="54"/>
      <c r="AA31" s="54"/>
      <c r="AB31" s="54"/>
      <c r="AC31" s="54"/>
      <c r="AD31" s="55"/>
      <c r="AE31" s="55"/>
      <c r="AF31" s="55"/>
      <c r="AG31" s="55"/>
      <c r="AH31" s="55"/>
      <c r="AI31" s="56"/>
      <c r="AJ31" s="55"/>
      <c r="AK31" s="55"/>
      <c r="AL31" s="54"/>
      <c r="AM31" s="55"/>
      <c r="AN31" s="55"/>
      <c r="AO31" s="55"/>
      <c r="AP31" s="55"/>
      <c r="AQ31" s="55"/>
      <c r="AR31" s="55"/>
      <c r="AS31" s="54"/>
    </row>
    <row r="32" spans="1:45" ht="15" customHeight="1">
      <c r="A32" s="42">
        <v>6</v>
      </c>
      <c r="B32" s="44" t="str">
        <f>IF(AND(E32&gt;17, E32&lt;26), "High", "-")</f>
        <v>High</v>
      </c>
      <c r="C32" s="13">
        <v>24.08</v>
      </c>
      <c r="D32" s="14">
        <v>25.31</v>
      </c>
      <c r="E32" s="13">
        <f t="shared" si="4"/>
        <v>24.695</v>
      </c>
      <c r="F32" s="13">
        <f t="shared" si="5"/>
        <v>0.86974134085945376</v>
      </c>
      <c r="G32" s="13">
        <v>11.93</v>
      </c>
      <c r="H32" s="14">
        <v>12.24</v>
      </c>
      <c r="I32" s="13">
        <f t="shared" si="6"/>
        <v>12.085000000000001</v>
      </c>
      <c r="J32" s="13">
        <f t="shared" si="7"/>
        <v>0.21920310216783009</v>
      </c>
      <c r="K32" s="15"/>
      <c r="L32" s="15">
        <v>15.37</v>
      </c>
      <c r="M32" s="15" t="s">
        <v>42</v>
      </c>
      <c r="N32" s="36">
        <v>16.350000000000001</v>
      </c>
      <c r="O32" s="36">
        <v>15.08</v>
      </c>
      <c r="P32" s="22">
        <v>7.68</v>
      </c>
      <c r="Q32" s="22">
        <v>11.4</v>
      </c>
      <c r="R32" s="22">
        <v>386</v>
      </c>
      <c r="S32" s="22"/>
      <c r="T32" s="34">
        <v>4</v>
      </c>
      <c r="U32" s="21">
        <v>43972</v>
      </c>
      <c r="W32" s="32" t="s">
        <v>87</v>
      </c>
      <c r="X32" s="39">
        <v>155</v>
      </c>
      <c r="Y32" s="54"/>
      <c r="AA32" s="54"/>
      <c r="AB32" s="54"/>
      <c r="AC32" s="54"/>
      <c r="AD32" s="55"/>
      <c r="AE32" s="55"/>
      <c r="AF32" s="55"/>
      <c r="AG32" s="55"/>
      <c r="AH32" s="55"/>
      <c r="AI32" s="56"/>
      <c r="AJ32" s="55"/>
      <c r="AK32" s="55"/>
      <c r="AL32" s="55"/>
      <c r="AM32" s="57"/>
      <c r="AN32" s="55"/>
      <c r="AO32" s="55"/>
      <c r="AP32" s="55"/>
      <c r="AQ32" s="55"/>
      <c r="AR32" s="55"/>
      <c r="AS32" s="54"/>
    </row>
    <row r="33" spans="1:45" ht="14.45" customHeight="1">
      <c r="A33" s="39">
        <v>71</v>
      </c>
      <c r="B33" s="44" t="str">
        <f>IF(AND(E33&gt;=26,E33&lt;=33),"Medium","-")</f>
        <v>Medium</v>
      </c>
      <c r="C33" s="16">
        <v>28.15</v>
      </c>
      <c r="D33" s="17">
        <v>27.3</v>
      </c>
      <c r="E33" s="16">
        <f t="shared" si="4"/>
        <v>27.725000000000001</v>
      </c>
      <c r="F33" s="16">
        <f t="shared" si="5"/>
        <v>0.60104076400856388</v>
      </c>
      <c r="G33" s="16">
        <v>11.12</v>
      </c>
      <c r="H33" s="17">
        <v>11.66</v>
      </c>
      <c r="I33" s="16">
        <f t="shared" si="6"/>
        <v>11.39</v>
      </c>
      <c r="J33" s="16">
        <f t="shared" si="7"/>
        <v>0.38183766184073631</v>
      </c>
      <c r="K33" s="18"/>
      <c r="L33" s="100" t="s">
        <v>65</v>
      </c>
      <c r="M33" s="100" t="s">
        <v>65</v>
      </c>
      <c r="N33" s="64">
        <v>13.11</v>
      </c>
      <c r="O33" s="18">
        <v>30.5</v>
      </c>
      <c r="P33" s="18">
        <v>8.61</v>
      </c>
      <c r="Q33" s="18">
        <v>33.6</v>
      </c>
      <c r="R33" s="18">
        <v>304</v>
      </c>
      <c r="S33" s="18"/>
      <c r="T33" s="33">
        <v>5</v>
      </c>
      <c r="U33" s="23">
        <v>43972</v>
      </c>
      <c r="W33" s="72" t="s">
        <v>88</v>
      </c>
      <c r="X33" s="35">
        <v>147</v>
      </c>
      <c r="Y33" s="54"/>
      <c r="AA33" s="54"/>
      <c r="AB33" s="54"/>
      <c r="AC33" s="54"/>
      <c r="AD33" s="55"/>
      <c r="AE33" s="55"/>
      <c r="AF33" s="55"/>
      <c r="AG33" s="55"/>
      <c r="AH33" s="55"/>
      <c r="AI33" s="56"/>
      <c r="AJ33" s="55"/>
      <c r="AK33" s="55"/>
      <c r="AL33" s="54"/>
      <c r="AM33" s="55"/>
      <c r="AN33" s="55"/>
      <c r="AO33" s="55"/>
      <c r="AP33" s="55"/>
      <c r="AQ33" s="55"/>
      <c r="AR33" s="55"/>
      <c r="AS33" s="54"/>
    </row>
    <row r="34" spans="1:45" ht="14.45" customHeight="1">
      <c r="A34" s="31">
        <v>27</v>
      </c>
      <c r="B34" s="16" t="str">
        <f>IF(AND(E34&gt;=26,E34&lt;=33),"Medium","-")</f>
        <v>Medium</v>
      </c>
      <c r="C34" s="16">
        <v>32.06</v>
      </c>
      <c r="D34" s="17">
        <v>30.76</v>
      </c>
      <c r="E34" s="16">
        <f t="shared" si="0"/>
        <v>31.410000000000004</v>
      </c>
      <c r="F34" s="16">
        <f t="shared" si="1"/>
        <v>0.9192388155425123</v>
      </c>
      <c r="G34" s="16">
        <v>12.65</v>
      </c>
      <c r="H34" s="17">
        <v>15.85</v>
      </c>
      <c r="I34" s="16">
        <f t="shared" si="2"/>
        <v>14.25</v>
      </c>
      <c r="J34" s="16">
        <f t="shared" si="3"/>
        <v>2.2627416997969529</v>
      </c>
      <c r="K34" s="18"/>
      <c r="L34" s="18">
        <v>12.33</v>
      </c>
      <c r="M34" s="18" t="s">
        <v>42</v>
      </c>
      <c r="N34" s="18">
        <v>12.44</v>
      </c>
      <c r="O34" s="18">
        <v>13.36</v>
      </c>
      <c r="P34" s="18">
        <v>10.16</v>
      </c>
      <c r="Q34" s="18">
        <v>39.4</v>
      </c>
      <c r="R34" s="18">
        <v>320</v>
      </c>
      <c r="S34" s="18"/>
      <c r="T34" s="33">
        <v>6</v>
      </c>
      <c r="U34" s="21">
        <v>43972</v>
      </c>
      <c r="W34" s="72" t="s">
        <v>89</v>
      </c>
      <c r="X34" s="39">
        <v>146</v>
      </c>
      <c r="Y34" s="54"/>
      <c r="AA34" s="54"/>
      <c r="AB34" s="54"/>
      <c r="AC34" s="54"/>
      <c r="AD34" s="55"/>
      <c r="AE34" s="55"/>
      <c r="AF34" s="55"/>
      <c r="AG34" s="55"/>
      <c r="AH34" s="55"/>
      <c r="AI34" s="56"/>
      <c r="AJ34" s="55"/>
      <c r="AK34" s="55"/>
      <c r="AL34" s="54"/>
      <c r="AM34" s="55"/>
      <c r="AN34" s="55"/>
      <c r="AO34" s="55"/>
      <c r="AP34" s="55"/>
      <c r="AQ34" s="55"/>
      <c r="AR34" s="55"/>
      <c r="AS34" s="54"/>
    </row>
    <row r="35" spans="1:45" ht="15" customHeight="1">
      <c r="A35" s="39">
        <v>119</v>
      </c>
      <c r="B35" s="16" t="s">
        <v>45</v>
      </c>
      <c r="C35" s="16">
        <v>33.03</v>
      </c>
      <c r="D35" s="17">
        <v>31.96</v>
      </c>
      <c r="E35" s="16">
        <f t="shared" si="0"/>
        <v>32.495000000000005</v>
      </c>
      <c r="F35" s="16">
        <f t="shared" si="1"/>
        <v>0.75660425586960611</v>
      </c>
      <c r="G35" s="16">
        <v>12.53</v>
      </c>
      <c r="H35" s="17">
        <v>14.5</v>
      </c>
      <c r="I35" s="16">
        <f t="shared" si="2"/>
        <v>13.515000000000001</v>
      </c>
      <c r="J35" s="16">
        <f t="shared" si="3"/>
        <v>1.3930003589374991</v>
      </c>
      <c r="K35" s="18"/>
      <c r="L35" s="100" t="s">
        <v>65</v>
      </c>
      <c r="M35" s="100" t="s">
        <v>65</v>
      </c>
      <c r="N35" s="18" t="s">
        <v>69</v>
      </c>
      <c r="O35" s="18" t="s">
        <v>69</v>
      </c>
      <c r="P35" s="18">
        <v>10.39</v>
      </c>
      <c r="Q35" s="18">
        <v>39.4</v>
      </c>
      <c r="R35" s="18">
        <v>250</v>
      </c>
      <c r="S35" s="18"/>
      <c r="T35" s="33">
        <v>7</v>
      </c>
      <c r="U35" s="21">
        <v>43972</v>
      </c>
      <c r="W35" s="32" t="s">
        <v>53</v>
      </c>
      <c r="X35" s="35">
        <v>165</v>
      </c>
      <c r="Y35" s="54"/>
      <c r="AA35" s="54"/>
      <c r="AB35" s="54"/>
      <c r="AC35" s="54"/>
      <c r="AD35" s="55"/>
      <c r="AE35" s="55"/>
      <c r="AF35" s="55"/>
      <c r="AG35" s="55"/>
      <c r="AH35" s="55"/>
      <c r="AI35" s="56"/>
      <c r="AJ35" s="55"/>
      <c r="AK35" s="55"/>
      <c r="AL35" s="55"/>
      <c r="AM35" s="57"/>
      <c r="AN35" s="55"/>
      <c r="AO35" s="55"/>
      <c r="AP35" s="55"/>
      <c r="AQ35" s="55"/>
      <c r="AR35" s="55"/>
      <c r="AS35" s="54"/>
    </row>
    <row r="36" spans="1:45" ht="15" customHeight="1">
      <c r="A36" s="32">
        <v>134</v>
      </c>
      <c r="B36" s="44" t="str">
        <f>IF(AND(E36&gt;=26,E36&lt;=33),"Medium","-")</f>
        <v>Medium</v>
      </c>
      <c r="C36" s="13">
        <v>28.82</v>
      </c>
      <c r="D36" s="14">
        <v>26.97</v>
      </c>
      <c r="E36" s="13">
        <f>AVERAGE(C36:D36)</f>
        <v>27.895</v>
      </c>
      <c r="F36" s="13">
        <f>_xlfn.STDEV.S(C36:D36)</f>
        <v>1.3081475451951139</v>
      </c>
      <c r="G36" s="13">
        <v>12.15</v>
      </c>
      <c r="H36" s="14">
        <v>14.39</v>
      </c>
      <c r="I36" s="13">
        <f>AVERAGE(G36:H36)</f>
        <v>13.27</v>
      </c>
      <c r="J36" s="13">
        <f>_xlfn.STDEV.S(G36:H36)</f>
        <v>1.5839191898578666</v>
      </c>
      <c r="K36" s="15"/>
      <c r="L36" s="15">
        <v>15.22</v>
      </c>
      <c r="M36" s="15" t="s">
        <v>42</v>
      </c>
      <c r="N36" s="22">
        <v>15.48</v>
      </c>
      <c r="O36" s="22" t="s">
        <v>42</v>
      </c>
      <c r="P36" s="22">
        <v>9.18</v>
      </c>
      <c r="Q36" s="22">
        <v>190</v>
      </c>
      <c r="R36" s="22">
        <v>808</v>
      </c>
      <c r="S36" s="22"/>
      <c r="T36" s="34"/>
      <c r="U36" s="21">
        <v>43976</v>
      </c>
      <c r="X36" s="73">
        <v>60</v>
      </c>
      <c r="Z36" s="54"/>
      <c r="AA36" s="54"/>
      <c r="AB36" s="54"/>
      <c r="AC36" s="54"/>
    </row>
    <row r="37" spans="1:45" ht="14.45" customHeight="1">
      <c r="A37" s="32">
        <v>97</v>
      </c>
      <c r="B37" s="44" t="str">
        <f>IF(AND(E37&gt;17, E37&lt;26), "High", "-")</f>
        <v>High</v>
      </c>
      <c r="C37" s="13">
        <v>25.3</v>
      </c>
      <c r="D37" s="14">
        <v>24.5</v>
      </c>
      <c r="E37" s="13">
        <f>AVERAGE(C37:D37)</f>
        <v>24.9</v>
      </c>
      <c r="F37" s="13">
        <f>_xlfn.STDEV.S(C37:D37)</f>
        <v>0.56568542494923857</v>
      </c>
      <c r="G37" s="13">
        <v>11.17</v>
      </c>
      <c r="H37" s="14">
        <v>11.44</v>
      </c>
      <c r="I37" s="13">
        <f>AVERAGE(G37:H37)</f>
        <v>11.305</v>
      </c>
      <c r="J37" s="13">
        <f>_xlfn.STDEV.S(G37:H37)</f>
        <v>0.19091883092036754</v>
      </c>
      <c r="K37" s="15"/>
      <c r="L37" s="15">
        <v>11.17</v>
      </c>
      <c r="M37" s="15" t="s">
        <v>42</v>
      </c>
      <c r="N37" s="22">
        <v>13.08</v>
      </c>
      <c r="O37" s="22">
        <v>20.74</v>
      </c>
      <c r="P37" s="22">
        <v>9.2799999999999994</v>
      </c>
      <c r="Q37" s="22">
        <v>25.6</v>
      </c>
      <c r="R37" s="22">
        <v>726</v>
      </c>
      <c r="S37" s="22"/>
      <c r="T37" s="34"/>
      <c r="U37" s="21">
        <v>43976</v>
      </c>
      <c r="X37" s="73">
        <v>163</v>
      </c>
      <c r="Z37" s="54"/>
      <c r="AA37" s="54"/>
      <c r="AB37" s="54"/>
      <c r="AC37" s="54"/>
    </row>
    <row r="38" spans="1:45" ht="15" customHeight="1">
      <c r="A38" s="45">
        <v>129</v>
      </c>
      <c r="B38" s="13" t="str">
        <f>IF(AND(E38&gt;=26,E38&lt;=33),"Medium","-")</f>
        <v>Medium</v>
      </c>
      <c r="C38" s="13">
        <v>30.41</v>
      </c>
      <c r="D38" s="14">
        <v>30.68</v>
      </c>
      <c r="E38" s="13">
        <f>AVERAGE(C38:D38)</f>
        <v>30.545000000000002</v>
      </c>
      <c r="F38" s="13">
        <f>_xlfn.STDEV.S(C38:D38)</f>
        <v>0.19091883092036754</v>
      </c>
      <c r="G38" s="13">
        <v>14.59</v>
      </c>
      <c r="H38" s="14">
        <v>14.85</v>
      </c>
      <c r="I38" s="13">
        <f>AVERAGE(G38:H38)</f>
        <v>14.719999999999999</v>
      </c>
      <c r="J38" s="13">
        <f>_xlfn.STDEV.S(G38:H38)</f>
        <v>0.1838477631085022</v>
      </c>
      <c r="K38" s="15"/>
      <c r="L38" s="15">
        <v>13.07</v>
      </c>
      <c r="M38" s="15" t="s">
        <v>42</v>
      </c>
      <c r="N38" s="22">
        <v>14.59</v>
      </c>
      <c r="O38" s="22" t="s">
        <v>42</v>
      </c>
      <c r="P38" s="41" t="s">
        <v>36</v>
      </c>
      <c r="Q38" s="22">
        <v>264</v>
      </c>
      <c r="R38" s="22">
        <v>752</v>
      </c>
      <c r="S38" s="22"/>
      <c r="T38" s="34"/>
      <c r="U38" s="21">
        <v>43976</v>
      </c>
      <c r="X38" s="73">
        <v>99</v>
      </c>
      <c r="Z38" s="54"/>
      <c r="AA38" s="54"/>
      <c r="AB38" s="54"/>
      <c r="AC38" s="54"/>
    </row>
    <row r="39" spans="1:45" ht="15" customHeight="1">
      <c r="A39" s="42" t="s">
        <v>73</v>
      </c>
      <c r="B39" s="44" t="str">
        <f>IF(AND(E39&gt;17, E39&lt;26), "High", "-")</f>
        <v>High</v>
      </c>
      <c r="C39" s="13">
        <v>25.27</v>
      </c>
      <c r="D39" s="14">
        <v>25.6</v>
      </c>
      <c r="E39" s="13">
        <f t="shared" si="0"/>
        <v>25.435000000000002</v>
      </c>
      <c r="F39" s="13">
        <f t="shared" si="1"/>
        <v>0.23334523779156199</v>
      </c>
      <c r="G39" s="13">
        <v>11.28</v>
      </c>
      <c r="H39" s="14">
        <v>12.92</v>
      </c>
      <c r="I39" s="13">
        <f t="shared" si="2"/>
        <v>12.1</v>
      </c>
      <c r="J39" s="13">
        <f t="shared" si="3"/>
        <v>1.1596551211459383</v>
      </c>
      <c r="K39" s="15"/>
      <c r="L39" s="100">
        <v>9.8800000000000008</v>
      </c>
      <c r="M39" s="100">
        <v>17.86</v>
      </c>
      <c r="N39" s="36">
        <v>10.57</v>
      </c>
      <c r="O39" s="36">
        <v>17.8</v>
      </c>
      <c r="P39" s="22">
        <v>9.68</v>
      </c>
      <c r="Q39" s="22">
        <v>802</v>
      </c>
      <c r="R39" s="22">
        <v>756</v>
      </c>
      <c r="S39" s="22"/>
      <c r="T39" s="34"/>
      <c r="U39" s="21">
        <v>43976</v>
      </c>
      <c r="W39" s="73" t="s">
        <v>90</v>
      </c>
      <c r="X39" s="42">
        <v>169</v>
      </c>
      <c r="Y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</row>
    <row r="40" spans="1:45" ht="15" customHeight="1">
      <c r="A40" s="42" t="s">
        <v>81</v>
      </c>
      <c r="B40" s="44" t="str">
        <f>IF(AND(E40&gt;17, E40&lt;26), "High", "-")</f>
        <v>High</v>
      </c>
      <c r="C40" s="16">
        <v>24.59</v>
      </c>
      <c r="D40" s="17">
        <v>24.68</v>
      </c>
      <c r="E40" s="16">
        <f t="shared" si="0"/>
        <v>24.634999999999998</v>
      </c>
      <c r="F40" s="16">
        <f t="shared" si="1"/>
        <v>6.3639610306789177E-2</v>
      </c>
      <c r="G40" s="16">
        <v>10.93</v>
      </c>
      <c r="H40" s="17">
        <v>11.82</v>
      </c>
      <c r="I40" s="16">
        <f t="shared" si="2"/>
        <v>11.375</v>
      </c>
      <c r="J40" s="16">
        <f t="shared" si="3"/>
        <v>0.62932503525602768</v>
      </c>
      <c r="K40" s="18"/>
      <c r="L40" s="100">
        <v>10.02</v>
      </c>
      <c r="M40" s="100">
        <v>12.73</v>
      </c>
      <c r="N40" s="36">
        <v>10.79</v>
      </c>
      <c r="O40" s="36">
        <v>13.84</v>
      </c>
      <c r="P40" s="43" t="s">
        <v>36</v>
      </c>
      <c r="Q40" s="18">
        <v>558</v>
      </c>
      <c r="R40" s="18">
        <v>582</v>
      </c>
      <c r="S40" s="18"/>
      <c r="T40" s="33"/>
      <c r="U40" s="23">
        <v>43976</v>
      </c>
      <c r="W40" s="73">
        <v>110</v>
      </c>
      <c r="X40" s="32" t="s">
        <v>41</v>
      </c>
      <c r="Y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</row>
    <row r="41" spans="1:45" ht="15" customHeight="1">
      <c r="A41" s="32" t="s">
        <v>85</v>
      </c>
      <c r="B41" s="44" t="str">
        <f>IF(AND(E41&gt;17, E41&lt;26), "High", "-")</f>
        <v>High</v>
      </c>
      <c r="C41" s="13">
        <v>25.29</v>
      </c>
      <c r="D41" s="14">
        <v>26.02</v>
      </c>
      <c r="E41" s="13">
        <f>AVERAGE(C41:D41)</f>
        <v>25.655000000000001</v>
      </c>
      <c r="F41" s="13">
        <f>_xlfn.STDEV.S(C41:D41)</f>
        <v>0.51618795026618003</v>
      </c>
      <c r="G41" s="13">
        <v>9.69</v>
      </c>
      <c r="H41" s="14">
        <v>10.82</v>
      </c>
      <c r="I41" s="13">
        <f>AVERAGE(G41:H41)</f>
        <v>10.254999999999999</v>
      </c>
      <c r="J41" s="13">
        <f>_xlfn.STDEV.S(G41:H41)</f>
        <v>0.79903066274079926</v>
      </c>
      <c r="K41" s="15"/>
      <c r="L41" s="12">
        <v>10.02</v>
      </c>
      <c r="M41" s="15" t="s">
        <v>42</v>
      </c>
      <c r="N41" s="22">
        <v>11.16</v>
      </c>
      <c r="O41" s="22" t="s">
        <v>42</v>
      </c>
      <c r="P41" s="22">
        <v>7.83</v>
      </c>
      <c r="Q41" s="22">
        <v>23.6</v>
      </c>
      <c r="R41" s="22">
        <v>738</v>
      </c>
      <c r="S41" s="22"/>
      <c r="T41" s="34"/>
      <c r="U41" s="21">
        <v>43976</v>
      </c>
      <c r="W41" s="73" t="s">
        <v>91</v>
      </c>
      <c r="X41" s="42" t="s">
        <v>92</v>
      </c>
      <c r="Y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</row>
    <row r="42" spans="1:45" ht="15" customHeight="1">
      <c r="A42" s="31">
        <v>64</v>
      </c>
      <c r="B42" s="44" t="s">
        <v>45</v>
      </c>
      <c r="C42" s="16">
        <v>26.06</v>
      </c>
      <c r="D42" s="17">
        <v>26.34</v>
      </c>
      <c r="E42" s="16">
        <f>AVERAGE(C42:D42)</f>
        <v>26.2</v>
      </c>
      <c r="F42" s="16">
        <f>_xlfn.STDEV.S(C42:D42)</f>
        <v>0.1979898987322341</v>
      </c>
      <c r="G42" s="16">
        <v>11.84</v>
      </c>
      <c r="H42" s="17">
        <v>11.86</v>
      </c>
      <c r="I42" s="16">
        <f>AVERAGE(G42:H42)</f>
        <v>11.85</v>
      </c>
      <c r="J42" s="16">
        <f>_xlfn.STDEV.S(G42:H42)</f>
        <v>1.4142135623730649E-2</v>
      </c>
      <c r="K42" s="18"/>
      <c r="L42" s="15">
        <v>10.6</v>
      </c>
      <c r="M42" s="18" t="s">
        <v>42</v>
      </c>
      <c r="N42" s="18">
        <v>11.98</v>
      </c>
      <c r="O42" s="18" t="s">
        <v>42</v>
      </c>
      <c r="P42" s="18">
        <v>10.76</v>
      </c>
      <c r="Q42" s="18">
        <v>20</v>
      </c>
      <c r="R42" s="18">
        <v>780</v>
      </c>
      <c r="S42" s="18"/>
      <c r="T42" s="33">
        <v>3</v>
      </c>
      <c r="U42" s="23">
        <v>43976</v>
      </c>
      <c r="X42" s="73">
        <v>174</v>
      </c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</row>
    <row r="43" spans="1:45" ht="15" customHeight="1">
      <c r="A43" s="42">
        <v>169</v>
      </c>
      <c r="B43" s="13" t="s">
        <v>93</v>
      </c>
      <c r="C43" s="13">
        <v>33.200000000000003</v>
      </c>
      <c r="D43" s="14">
        <v>32.78</v>
      </c>
      <c r="E43" s="13">
        <f>AVERAGE(C43:D43)</f>
        <v>32.99</v>
      </c>
      <c r="F43" s="13">
        <f>_xlfn.STDEV.S(C43:D43)</f>
        <v>0.29698484809835118</v>
      </c>
      <c r="G43" s="13">
        <v>14.24</v>
      </c>
      <c r="H43" s="14">
        <v>16.23</v>
      </c>
      <c r="I43" s="13">
        <f>AVERAGE(G43:H43)</f>
        <v>15.234999999999999</v>
      </c>
      <c r="J43" s="13">
        <f>_xlfn.STDEV.S(G43:H43)</f>
        <v>1.4071424945612296</v>
      </c>
      <c r="K43" s="15"/>
      <c r="L43" s="100">
        <v>12.9</v>
      </c>
      <c r="M43" s="100">
        <v>8.75</v>
      </c>
      <c r="N43" s="36">
        <v>12.38</v>
      </c>
      <c r="O43" s="36">
        <v>15.8</v>
      </c>
      <c r="P43" s="41" t="s">
        <v>36</v>
      </c>
      <c r="Q43" s="22">
        <v>274</v>
      </c>
      <c r="R43" s="22">
        <v>786</v>
      </c>
      <c r="S43" s="22"/>
      <c r="T43" s="34">
        <v>8</v>
      </c>
      <c r="U43" s="21">
        <v>43976</v>
      </c>
      <c r="X43" s="73" t="s">
        <v>94</v>
      </c>
      <c r="Z43" s="54"/>
      <c r="AA43" s="54"/>
      <c r="AB43" s="54"/>
      <c r="AC43" s="54"/>
    </row>
    <row r="44" spans="1:45" ht="15" customHeight="1">
      <c r="A44" s="42" t="s">
        <v>92</v>
      </c>
      <c r="B44" s="16" t="str">
        <f>IF(AND(E44&gt;=26,E44&lt;=33),"Medium","-")</f>
        <v>Medium</v>
      </c>
      <c r="C44" s="16">
        <v>32.25</v>
      </c>
      <c r="D44" s="17">
        <v>31.12</v>
      </c>
      <c r="E44" s="16">
        <f t="shared" si="0"/>
        <v>31.685000000000002</v>
      </c>
      <c r="F44" s="16">
        <f t="shared" si="1"/>
        <v>0.79903066274079804</v>
      </c>
      <c r="G44" s="16">
        <v>15.44</v>
      </c>
      <c r="H44" s="17">
        <v>15.79</v>
      </c>
      <c r="I44" s="16">
        <f t="shared" si="2"/>
        <v>15.614999999999998</v>
      </c>
      <c r="J44" s="16">
        <f t="shared" si="3"/>
        <v>0.24748737341529137</v>
      </c>
      <c r="K44" s="18"/>
      <c r="L44" s="100">
        <v>12.47</v>
      </c>
      <c r="M44" s="100">
        <v>17.329999999999998</v>
      </c>
      <c r="N44" s="36">
        <v>11.48</v>
      </c>
      <c r="O44" s="36">
        <v>17.57</v>
      </c>
      <c r="P44" s="43" t="s">
        <v>36</v>
      </c>
      <c r="Q44" s="18">
        <v>572</v>
      </c>
      <c r="R44" s="18">
        <v>668</v>
      </c>
      <c r="S44" s="18"/>
      <c r="T44" s="33">
        <v>9</v>
      </c>
      <c r="U44" s="23">
        <v>43976</v>
      </c>
      <c r="X44" s="73">
        <v>51</v>
      </c>
      <c r="Y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</row>
    <row r="45" spans="1:45" ht="14.45" customHeight="1">
      <c r="A45" s="32" t="s">
        <v>87</v>
      </c>
      <c r="B45" s="44" t="str">
        <f>IF(AND(E45&gt;17, E45&lt;26), "High", "-")</f>
        <v>High</v>
      </c>
      <c r="C45" s="13">
        <v>24.08</v>
      </c>
      <c r="D45" s="14">
        <v>25.31</v>
      </c>
      <c r="E45" s="13">
        <f>AVERAGE(C45:D45)</f>
        <v>24.695</v>
      </c>
      <c r="F45" s="13">
        <f>_xlfn.STDEV.S(C45:D45)</f>
        <v>0.86974134085945376</v>
      </c>
      <c r="G45" s="13">
        <v>11.93</v>
      </c>
      <c r="H45" s="14">
        <v>12.24</v>
      </c>
      <c r="I45" s="13">
        <f>AVERAGE(G45:H45)</f>
        <v>12.085000000000001</v>
      </c>
      <c r="J45" s="13">
        <f>_xlfn.STDEV.S(G45:H45)</f>
        <v>0.21920310216783009</v>
      </c>
      <c r="K45" s="15"/>
      <c r="L45" s="15">
        <v>10.220000000000001</v>
      </c>
      <c r="M45" s="15" t="s">
        <v>42</v>
      </c>
      <c r="N45" s="22">
        <v>11</v>
      </c>
      <c r="O45" s="22" t="s">
        <v>42</v>
      </c>
      <c r="P45" s="22">
        <v>8.4600000000000009</v>
      </c>
      <c r="Q45" s="22">
        <v>22.4</v>
      </c>
      <c r="R45" s="22">
        <v>654</v>
      </c>
      <c r="S45" s="22"/>
      <c r="T45" s="34">
        <v>10</v>
      </c>
      <c r="U45" s="21">
        <v>43976</v>
      </c>
      <c r="W45" s="73" t="s">
        <v>95</v>
      </c>
      <c r="X45" s="31" t="s">
        <v>58</v>
      </c>
      <c r="Y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</row>
    <row r="46" spans="1:45" ht="15" customHeight="1">
      <c r="A46" s="50">
        <v>143</v>
      </c>
      <c r="B46" s="51" t="s">
        <v>36</v>
      </c>
      <c r="C46" s="51"/>
      <c r="D46" s="51"/>
      <c r="E46" s="51"/>
      <c r="F46" s="51"/>
      <c r="G46" s="51"/>
      <c r="H46" s="51"/>
      <c r="I46" s="51"/>
      <c r="J46" s="51"/>
      <c r="K46" s="48"/>
      <c r="L46" s="48">
        <v>13.02</v>
      </c>
      <c r="M46" s="48">
        <v>18.37</v>
      </c>
      <c r="N46" s="48">
        <v>12.9</v>
      </c>
      <c r="O46" s="48" t="s">
        <v>69</v>
      </c>
      <c r="P46" s="48" t="s">
        <v>43</v>
      </c>
      <c r="Q46" s="48" t="s">
        <v>96</v>
      </c>
      <c r="R46" s="48" t="s">
        <v>96</v>
      </c>
      <c r="S46" s="53" t="s">
        <v>97</v>
      </c>
      <c r="T46" s="48" t="s">
        <v>98</v>
      </c>
      <c r="U46" s="49">
        <v>43979</v>
      </c>
      <c r="X46" s="73" t="s">
        <v>99</v>
      </c>
      <c r="Z46" s="54"/>
      <c r="AA46" s="54"/>
      <c r="AB46" s="54"/>
      <c r="AC46" s="54"/>
    </row>
    <row r="47" spans="1:45" ht="14.45" customHeight="1">
      <c r="A47" s="50">
        <v>144</v>
      </c>
      <c r="B47" s="47" t="s">
        <v>36</v>
      </c>
      <c r="C47" s="51"/>
      <c r="D47" s="47"/>
      <c r="E47" s="47"/>
      <c r="F47" s="48"/>
      <c r="G47" s="47"/>
      <c r="H47" s="47"/>
      <c r="I47" s="47"/>
      <c r="J47" s="48"/>
      <c r="K47" s="48"/>
      <c r="L47" s="48" t="s">
        <v>42</v>
      </c>
      <c r="M47" s="48" t="s">
        <v>42</v>
      </c>
      <c r="N47" s="48" t="s">
        <v>42</v>
      </c>
      <c r="O47" s="48" t="s">
        <v>42</v>
      </c>
      <c r="P47" s="48" t="s">
        <v>43</v>
      </c>
      <c r="Q47" s="48">
        <v>26</v>
      </c>
      <c r="R47" s="48">
        <v>52</v>
      </c>
      <c r="S47" s="53" t="s">
        <v>97</v>
      </c>
      <c r="T47" s="48" t="s">
        <v>100</v>
      </c>
      <c r="U47" s="49">
        <v>43979</v>
      </c>
      <c r="X47" s="73">
        <v>126</v>
      </c>
      <c r="Z47" s="54"/>
      <c r="AA47" s="54"/>
      <c r="AB47" s="54"/>
      <c r="AC47" s="54"/>
    </row>
    <row r="48" spans="1:45" ht="15" customHeight="1">
      <c r="A48" s="50">
        <v>148</v>
      </c>
      <c r="B48" s="51" t="s">
        <v>36</v>
      </c>
      <c r="C48" s="51"/>
      <c r="D48" s="51"/>
      <c r="E48" s="51"/>
      <c r="F48" s="51"/>
      <c r="G48" s="51"/>
      <c r="H48" s="51"/>
      <c r="I48" s="51"/>
      <c r="J48" s="51"/>
      <c r="K48" s="48"/>
      <c r="L48" s="48" t="s">
        <v>42</v>
      </c>
      <c r="M48" s="48" t="s">
        <v>42</v>
      </c>
      <c r="N48" s="48" t="s">
        <v>42</v>
      </c>
      <c r="O48" s="48" t="s">
        <v>42</v>
      </c>
      <c r="P48" s="48" t="s">
        <v>43</v>
      </c>
      <c r="Q48" s="48">
        <v>84.4</v>
      </c>
      <c r="R48" s="48">
        <v>30</v>
      </c>
      <c r="S48" s="53" t="s">
        <v>97</v>
      </c>
      <c r="T48" s="48" t="s">
        <v>101</v>
      </c>
      <c r="U48" s="49">
        <v>43979</v>
      </c>
      <c r="X48" s="73" t="s">
        <v>102</v>
      </c>
      <c r="Z48" s="54"/>
      <c r="AA48" s="54"/>
      <c r="AB48" s="54"/>
      <c r="AC48" s="54"/>
    </row>
    <row r="49" spans="1:29" ht="15" customHeight="1">
      <c r="A49" s="50">
        <v>149</v>
      </c>
      <c r="B49" s="47" t="s">
        <v>36</v>
      </c>
      <c r="C49" s="51"/>
      <c r="D49" s="47"/>
      <c r="E49" s="47"/>
      <c r="F49" s="48"/>
      <c r="G49" s="47"/>
      <c r="H49" s="47"/>
      <c r="I49" s="47"/>
      <c r="J49" s="48"/>
      <c r="K49" s="48"/>
      <c r="L49" s="48" t="s">
        <v>42</v>
      </c>
      <c r="M49" s="48" t="s">
        <v>42</v>
      </c>
      <c r="N49" s="48"/>
      <c r="O49" s="48"/>
      <c r="P49" s="48" t="s">
        <v>43</v>
      </c>
      <c r="Q49" s="48">
        <v>17</v>
      </c>
      <c r="R49" s="48">
        <v>24.4</v>
      </c>
      <c r="S49" s="53" t="s">
        <v>97</v>
      </c>
      <c r="T49" s="48" t="s">
        <v>103</v>
      </c>
      <c r="U49" s="49">
        <v>43979</v>
      </c>
      <c r="X49" s="73" t="s">
        <v>104</v>
      </c>
      <c r="Z49" s="54"/>
      <c r="AA49" s="54"/>
      <c r="AB49" s="54"/>
      <c r="AC49" s="54"/>
    </row>
    <row r="50" spans="1:29" ht="15" customHeight="1">
      <c r="A50" s="50">
        <v>150</v>
      </c>
      <c r="B50" s="51" t="s">
        <v>36</v>
      </c>
      <c r="C50" s="51"/>
      <c r="D50" s="51"/>
      <c r="E50" s="51"/>
      <c r="F50" s="51"/>
      <c r="G50" s="51"/>
      <c r="H50" s="51"/>
      <c r="I50" s="51"/>
      <c r="J50" s="51"/>
      <c r="K50" s="48"/>
      <c r="L50" s="48" t="s">
        <v>42</v>
      </c>
      <c r="M50" s="48" t="s">
        <v>42</v>
      </c>
      <c r="N50" s="48"/>
      <c r="O50" s="48"/>
      <c r="P50" s="48" t="s">
        <v>43</v>
      </c>
      <c r="Q50" s="48">
        <v>99.4</v>
      </c>
      <c r="R50" s="48">
        <v>106</v>
      </c>
      <c r="S50" s="52" t="s">
        <v>97</v>
      </c>
      <c r="T50" s="48" t="s">
        <v>105</v>
      </c>
      <c r="U50" s="49">
        <v>43979</v>
      </c>
      <c r="X50" s="73">
        <v>45</v>
      </c>
      <c r="Z50" s="54"/>
      <c r="AA50" s="54"/>
      <c r="AB50" s="54"/>
      <c r="AC50" s="54"/>
    </row>
    <row r="51" spans="1:29" ht="15" customHeight="1">
      <c r="A51" s="50">
        <v>151</v>
      </c>
      <c r="B51" s="47" t="s">
        <v>36</v>
      </c>
      <c r="C51" s="51"/>
      <c r="D51" s="47"/>
      <c r="E51" s="47"/>
      <c r="F51" s="48"/>
      <c r="G51" s="47"/>
      <c r="H51" s="47"/>
      <c r="I51" s="47"/>
      <c r="J51" s="48"/>
      <c r="K51" s="48"/>
      <c r="L51" s="48">
        <v>16.25</v>
      </c>
      <c r="M51" s="48">
        <v>12.83</v>
      </c>
      <c r="N51" s="48"/>
      <c r="O51" s="48"/>
      <c r="P51" s="48" t="s">
        <v>43</v>
      </c>
      <c r="Q51" s="48">
        <v>110</v>
      </c>
      <c r="R51" s="48">
        <v>98.2</v>
      </c>
      <c r="S51" s="52" t="s">
        <v>97</v>
      </c>
      <c r="T51" s="48" t="s">
        <v>106</v>
      </c>
      <c r="U51" s="49">
        <v>43979</v>
      </c>
      <c r="X51" s="73">
        <v>98</v>
      </c>
      <c r="Z51" s="54"/>
      <c r="AA51" s="54"/>
      <c r="AB51" s="54"/>
      <c r="AC51" s="54"/>
    </row>
    <row r="52" spans="1:29" ht="15" customHeight="1">
      <c r="A52" s="50">
        <v>152</v>
      </c>
      <c r="B52" s="47" t="s">
        <v>36</v>
      </c>
      <c r="C52" s="51"/>
      <c r="D52" s="51"/>
      <c r="E52" s="51"/>
      <c r="F52" s="51"/>
      <c r="G52" s="51"/>
      <c r="H52" s="51"/>
      <c r="I52" s="51"/>
      <c r="J52" s="51"/>
      <c r="K52" s="48"/>
      <c r="L52" s="48" t="s">
        <v>42</v>
      </c>
      <c r="M52" s="48" t="s">
        <v>42</v>
      </c>
      <c r="N52" s="48"/>
      <c r="O52" s="48"/>
      <c r="P52" s="48" t="s">
        <v>43</v>
      </c>
      <c r="Q52" s="48">
        <v>104</v>
      </c>
      <c r="R52" s="48">
        <v>19.399999999999999</v>
      </c>
      <c r="S52" s="52" t="s">
        <v>97</v>
      </c>
      <c r="T52" s="48" t="s">
        <v>107</v>
      </c>
      <c r="U52" s="49">
        <v>43979</v>
      </c>
      <c r="X52" s="73" t="s">
        <v>108</v>
      </c>
      <c r="Z52" s="54"/>
      <c r="AA52" s="54"/>
      <c r="AB52" s="54"/>
      <c r="AC52" s="54"/>
    </row>
    <row r="53" spans="1:29" ht="17.25" customHeight="1">
      <c r="A53" s="59" t="s">
        <v>71</v>
      </c>
      <c r="B53" s="60" t="s">
        <v>32</v>
      </c>
      <c r="C53" s="61">
        <v>19.54</v>
      </c>
      <c r="D53" s="61">
        <v>19.149999999999999</v>
      </c>
      <c r="E53" s="61">
        <v>19.344999999999999</v>
      </c>
      <c r="F53" s="61">
        <v>0.27577164466275395</v>
      </c>
      <c r="G53" s="61">
        <v>11.21</v>
      </c>
      <c r="H53" s="61">
        <v>8.61</v>
      </c>
      <c r="I53" s="61">
        <v>9.91</v>
      </c>
      <c r="J53" s="61">
        <v>1.84</v>
      </c>
      <c r="K53" s="60"/>
      <c r="L53" s="102" t="s">
        <v>65</v>
      </c>
      <c r="M53" s="102" t="s">
        <v>65</v>
      </c>
      <c r="N53" s="66"/>
      <c r="O53" s="60"/>
      <c r="P53" s="60">
        <v>6.5</v>
      </c>
      <c r="Q53" s="60">
        <v>30.6</v>
      </c>
      <c r="R53" s="22">
        <v>536</v>
      </c>
      <c r="S53" s="68"/>
      <c r="T53" s="60" t="s">
        <v>109</v>
      </c>
      <c r="U53" s="62">
        <v>43983</v>
      </c>
      <c r="X53" s="73" t="s">
        <v>110</v>
      </c>
      <c r="Z53" s="54"/>
      <c r="AA53" s="54"/>
      <c r="AB53" s="54"/>
      <c r="AC53" s="54"/>
    </row>
    <row r="54" spans="1:29" ht="15" customHeight="1">
      <c r="A54" s="59" t="s">
        <v>83</v>
      </c>
      <c r="B54" s="60" t="s">
        <v>32</v>
      </c>
      <c r="C54" s="61">
        <v>19.04</v>
      </c>
      <c r="D54" s="61">
        <v>18.670000000000002</v>
      </c>
      <c r="E54" s="61">
        <v>18.855</v>
      </c>
      <c r="F54" s="61">
        <v>0.26162950903902077</v>
      </c>
      <c r="G54" s="61">
        <v>12.38</v>
      </c>
      <c r="H54" s="61">
        <v>9.24</v>
      </c>
      <c r="I54" s="61">
        <v>10.81</v>
      </c>
      <c r="J54" s="61">
        <v>2.2200000000000002</v>
      </c>
      <c r="K54" s="60"/>
      <c r="L54" s="60">
        <v>9.25</v>
      </c>
      <c r="M54" s="60" t="s">
        <v>42</v>
      </c>
      <c r="N54" s="66">
        <v>9.5299999999999994</v>
      </c>
      <c r="O54" s="60" t="s">
        <v>42</v>
      </c>
      <c r="P54" s="60">
        <v>7.27</v>
      </c>
      <c r="Q54" s="60">
        <v>34.4</v>
      </c>
      <c r="R54" s="22">
        <v>698</v>
      </c>
      <c r="S54" s="68"/>
      <c r="T54" s="60" t="s">
        <v>111</v>
      </c>
      <c r="U54" s="62">
        <v>43983</v>
      </c>
      <c r="X54" s="73" t="s">
        <v>112</v>
      </c>
      <c r="Z54" s="54"/>
      <c r="AA54" s="54"/>
      <c r="AB54" s="54"/>
      <c r="AC54" s="54"/>
    </row>
    <row r="55" spans="1:29" ht="15" customHeight="1">
      <c r="A55" s="59" t="s">
        <v>89</v>
      </c>
      <c r="B55" s="60" t="s">
        <v>32</v>
      </c>
      <c r="C55" s="61">
        <v>19.239999999999998</v>
      </c>
      <c r="D55" s="61">
        <v>18.57</v>
      </c>
      <c r="E55" s="61">
        <v>18.905000000000001</v>
      </c>
      <c r="F55" s="61">
        <v>0.47376154339498555</v>
      </c>
      <c r="G55" s="61">
        <v>10.7</v>
      </c>
      <c r="H55" s="61">
        <v>8.3000000000000007</v>
      </c>
      <c r="I55" s="61">
        <v>9.5</v>
      </c>
      <c r="J55" s="61">
        <v>1.7</v>
      </c>
      <c r="K55" s="60"/>
      <c r="L55" s="102">
        <v>11.35</v>
      </c>
      <c r="M55" s="102">
        <v>13.612</v>
      </c>
      <c r="N55" s="66">
        <v>13.6</v>
      </c>
      <c r="O55" s="60">
        <v>11.35</v>
      </c>
      <c r="P55" s="60">
        <v>7.27</v>
      </c>
      <c r="Q55" s="60">
        <v>108</v>
      </c>
      <c r="R55" s="22">
        <v>740</v>
      </c>
      <c r="S55" s="68"/>
      <c r="T55" s="60" t="s">
        <v>113</v>
      </c>
      <c r="U55" s="62">
        <v>43983</v>
      </c>
      <c r="X55" s="73" t="s">
        <v>114</v>
      </c>
      <c r="Z55" s="54"/>
      <c r="AA55" s="54"/>
      <c r="AB55" s="54"/>
      <c r="AC55" s="54"/>
    </row>
    <row r="56" spans="1:29" ht="15" customHeight="1">
      <c r="A56" s="59" t="s">
        <v>88</v>
      </c>
      <c r="B56" s="60" t="s">
        <v>32</v>
      </c>
      <c r="C56" s="61">
        <v>19.93</v>
      </c>
      <c r="D56" s="61">
        <v>21</v>
      </c>
      <c r="E56" s="61">
        <v>20.47</v>
      </c>
      <c r="F56" s="61">
        <v>0.76</v>
      </c>
      <c r="G56" s="61">
        <v>9.98</v>
      </c>
      <c r="H56" s="61">
        <v>8.9600000000000009</v>
      </c>
      <c r="I56" s="61">
        <v>9.4700000000000006</v>
      </c>
      <c r="J56" s="61">
        <v>0.72</v>
      </c>
      <c r="K56" s="60"/>
      <c r="L56" s="60">
        <v>8.15</v>
      </c>
      <c r="M56" s="60" t="s">
        <v>42</v>
      </c>
      <c r="N56" s="66">
        <v>8.15</v>
      </c>
      <c r="O56" s="60">
        <v>21.8</v>
      </c>
      <c r="P56" s="60">
        <v>7.1</v>
      </c>
      <c r="Q56" s="60">
        <v>50.8</v>
      </c>
      <c r="R56" s="60">
        <v>706</v>
      </c>
      <c r="S56" s="68"/>
      <c r="T56" s="60" t="s">
        <v>115</v>
      </c>
      <c r="U56" s="62">
        <v>43983</v>
      </c>
      <c r="X56" s="73" t="s">
        <v>116</v>
      </c>
      <c r="Z56" s="54"/>
      <c r="AA56" s="54"/>
      <c r="AB56" s="54"/>
      <c r="AC56" s="54"/>
    </row>
    <row r="57" spans="1:29" ht="17.25" customHeight="1">
      <c r="A57" s="58" t="s">
        <v>86</v>
      </c>
      <c r="B57" s="66" t="s">
        <v>32</v>
      </c>
      <c r="C57" s="65">
        <v>20.8</v>
      </c>
      <c r="D57" s="65">
        <v>20.59</v>
      </c>
      <c r="E57" s="65">
        <v>20.7</v>
      </c>
      <c r="F57" s="65">
        <v>0.15</v>
      </c>
      <c r="G57" s="65">
        <v>12.11</v>
      </c>
      <c r="H57" s="65">
        <v>8.89</v>
      </c>
      <c r="I57" s="65">
        <v>10.5</v>
      </c>
      <c r="J57" s="65">
        <v>2.2799999999999998</v>
      </c>
      <c r="K57" s="66"/>
      <c r="L57" s="66">
        <v>11.4</v>
      </c>
      <c r="M57" s="66" t="s">
        <v>42</v>
      </c>
      <c r="N57" s="66">
        <v>10.93</v>
      </c>
      <c r="O57" s="66">
        <v>19.91</v>
      </c>
      <c r="P57" s="66">
        <v>6.99</v>
      </c>
      <c r="Q57" s="66">
        <v>16.2</v>
      </c>
      <c r="R57" s="66">
        <v>364</v>
      </c>
      <c r="S57" s="66" t="s">
        <v>117</v>
      </c>
      <c r="T57" s="66">
        <v>1</v>
      </c>
      <c r="U57" s="67">
        <v>43985</v>
      </c>
      <c r="X57" s="73">
        <v>18</v>
      </c>
      <c r="Z57" s="54"/>
      <c r="AA57" s="54"/>
      <c r="AB57" s="54"/>
      <c r="AC57" s="54"/>
    </row>
    <row r="58" spans="1:29" ht="17.25" customHeight="1">
      <c r="A58" s="58" t="s">
        <v>76</v>
      </c>
      <c r="B58" s="66" t="s">
        <v>32</v>
      </c>
      <c r="C58" s="65">
        <v>22.22</v>
      </c>
      <c r="D58" s="65">
        <v>21.96</v>
      </c>
      <c r="E58" s="65">
        <v>22.09</v>
      </c>
      <c r="F58" s="65">
        <v>0.18</v>
      </c>
      <c r="G58" s="65">
        <v>11.22</v>
      </c>
      <c r="H58" s="65">
        <v>10.46</v>
      </c>
      <c r="I58" s="65">
        <v>10.84</v>
      </c>
      <c r="J58" s="65">
        <v>0.54</v>
      </c>
      <c r="K58" s="66"/>
      <c r="L58" s="66">
        <v>10.050000000000001</v>
      </c>
      <c r="M58" s="66" t="s">
        <v>42</v>
      </c>
      <c r="N58" s="66">
        <v>8.8800000000000008</v>
      </c>
      <c r="O58" s="66" t="s">
        <v>42</v>
      </c>
      <c r="P58" s="66">
        <v>7.6</v>
      </c>
      <c r="Q58" s="66">
        <v>20</v>
      </c>
      <c r="R58" s="66">
        <v>608</v>
      </c>
      <c r="S58" s="66"/>
      <c r="T58" s="66">
        <v>2</v>
      </c>
      <c r="U58" s="67">
        <v>43985</v>
      </c>
      <c r="X58" s="73">
        <v>133</v>
      </c>
      <c r="Z58" s="54"/>
      <c r="AA58" s="54"/>
      <c r="AB58" s="54"/>
      <c r="AC58" s="54"/>
    </row>
    <row r="59" spans="1:29" ht="17.25" customHeight="1">
      <c r="A59" s="58" t="s">
        <v>78</v>
      </c>
      <c r="B59" s="66" t="s">
        <v>32</v>
      </c>
      <c r="C59" s="65">
        <v>23.25</v>
      </c>
      <c r="D59" s="65">
        <v>22.5</v>
      </c>
      <c r="E59" s="65">
        <v>22.875</v>
      </c>
      <c r="F59" s="65">
        <v>0.5303300858899106</v>
      </c>
      <c r="G59" s="65">
        <v>12.51</v>
      </c>
      <c r="H59" s="65">
        <v>10.029999999999999</v>
      </c>
      <c r="I59" s="65">
        <v>11.27</v>
      </c>
      <c r="J59" s="65">
        <v>1.75</v>
      </c>
      <c r="K59" s="66"/>
      <c r="L59" s="66">
        <v>11.13</v>
      </c>
      <c r="M59" s="66" t="s">
        <v>42</v>
      </c>
      <c r="N59" s="66">
        <v>11.87</v>
      </c>
      <c r="O59" s="66" t="s">
        <v>42</v>
      </c>
      <c r="P59" s="66">
        <v>8.14</v>
      </c>
      <c r="Q59" s="66">
        <v>4</v>
      </c>
      <c r="R59" s="66">
        <v>536</v>
      </c>
      <c r="S59" s="66"/>
      <c r="T59" s="66">
        <v>3</v>
      </c>
      <c r="U59" s="67">
        <v>43985</v>
      </c>
      <c r="X59" s="76">
        <v>124</v>
      </c>
      <c r="Z59" s="54"/>
      <c r="AA59" s="54"/>
      <c r="AB59" s="54"/>
      <c r="AC59" s="54"/>
    </row>
    <row r="60" spans="1:29" ht="17.25" customHeight="1">
      <c r="A60" s="58" t="s">
        <v>84</v>
      </c>
      <c r="B60" s="66" t="s">
        <v>32</v>
      </c>
      <c r="C60" s="48"/>
      <c r="D60" s="48"/>
      <c r="E60" s="48"/>
      <c r="F60" s="48"/>
      <c r="G60" s="48"/>
      <c r="H60" s="48"/>
      <c r="I60" s="48"/>
      <c r="J60" s="48"/>
      <c r="K60" s="48"/>
      <c r="L60" s="48">
        <v>10.18</v>
      </c>
      <c r="M60" s="48" t="s">
        <v>42</v>
      </c>
      <c r="N60" s="48">
        <v>11.22</v>
      </c>
      <c r="O60" s="48" t="s">
        <v>42</v>
      </c>
      <c r="P60" s="48">
        <v>7.16</v>
      </c>
      <c r="Q60" s="48">
        <v>222</v>
      </c>
      <c r="R60" s="48">
        <v>496</v>
      </c>
      <c r="S60" s="48"/>
      <c r="T60" s="48">
        <v>4</v>
      </c>
      <c r="U60" s="49">
        <v>43985</v>
      </c>
      <c r="X60" s="76">
        <v>116</v>
      </c>
      <c r="Z60" s="54"/>
      <c r="AA60" s="54"/>
      <c r="AB60" s="54"/>
      <c r="AC60" s="54"/>
    </row>
    <row r="61" spans="1:29" ht="17.25" customHeight="1">
      <c r="A61" s="58">
        <v>81</v>
      </c>
      <c r="B61" s="66"/>
      <c r="C61" s="48"/>
      <c r="D61" s="48"/>
      <c r="E61" s="48"/>
      <c r="F61" s="48"/>
      <c r="G61" s="48"/>
      <c r="H61" s="48"/>
      <c r="I61" s="48"/>
      <c r="J61" s="48"/>
      <c r="K61" s="48"/>
      <c r="L61" s="100" t="s">
        <v>42</v>
      </c>
      <c r="M61" s="100" t="s">
        <v>42</v>
      </c>
      <c r="N61" s="48"/>
      <c r="O61" s="48"/>
      <c r="P61" s="48"/>
      <c r="Q61" s="48"/>
      <c r="R61" s="48"/>
      <c r="S61" s="48"/>
      <c r="T61" s="48">
        <v>1</v>
      </c>
      <c r="U61" s="49"/>
      <c r="X61" s="76"/>
      <c r="Z61" s="54"/>
      <c r="AA61" s="54"/>
      <c r="AB61" s="54"/>
      <c r="AC61" s="54"/>
    </row>
    <row r="62" spans="1:29" ht="17.25" customHeight="1">
      <c r="A62" s="58">
        <v>51</v>
      </c>
      <c r="B62" s="48" t="s">
        <v>45</v>
      </c>
      <c r="C62" s="65">
        <v>29.65</v>
      </c>
      <c r="D62" s="65">
        <v>28.38</v>
      </c>
      <c r="E62" s="65">
        <v>29.02</v>
      </c>
      <c r="F62" s="77">
        <f t="shared" ref="F62" si="8">_xlfn.STDEV.S(C62:D62)</f>
        <v>0.89802561210691501</v>
      </c>
      <c r="G62" s="48"/>
      <c r="H62" s="48"/>
      <c r="I62" s="48"/>
      <c r="J62" s="48"/>
      <c r="K62" s="48"/>
      <c r="L62" s="48">
        <v>11.35</v>
      </c>
      <c r="M62" s="48" t="s">
        <v>42</v>
      </c>
      <c r="N62" s="48"/>
      <c r="O62" s="48"/>
      <c r="P62" s="48" t="s">
        <v>43</v>
      </c>
      <c r="Q62" s="48">
        <v>101</v>
      </c>
      <c r="R62" s="48">
        <v>830</v>
      </c>
      <c r="S62" s="48"/>
      <c r="T62" s="48">
        <v>2</v>
      </c>
      <c r="U62" s="49">
        <v>43988</v>
      </c>
      <c r="V62" s="92" t="s">
        <v>118</v>
      </c>
      <c r="X62" s="76">
        <v>175</v>
      </c>
      <c r="Z62" s="54"/>
      <c r="AA62" s="54"/>
      <c r="AB62" s="54"/>
      <c r="AC62" s="54"/>
    </row>
    <row r="63" spans="1:29" ht="18.600000000000001" customHeight="1">
      <c r="A63" s="58">
        <v>110</v>
      </c>
      <c r="B63" s="48" t="s">
        <v>32</v>
      </c>
      <c r="C63" s="65">
        <v>23.81</v>
      </c>
      <c r="D63" s="65">
        <v>24.14</v>
      </c>
      <c r="E63" s="65">
        <v>23.98</v>
      </c>
      <c r="F63" s="48"/>
      <c r="G63" s="48"/>
      <c r="H63" s="48"/>
      <c r="I63" s="48"/>
      <c r="J63" s="48"/>
      <c r="K63" s="48"/>
      <c r="L63" s="48">
        <v>13.12</v>
      </c>
      <c r="M63" s="48" t="s">
        <v>42</v>
      </c>
      <c r="N63" s="48"/>
      <c r="O63" s="48"/>
      <c r="P63" s="48">
        <v>12.66</v>
      </c>
      <c r="Q63" s="48">
        <v>103</v>
      </c>
      <c r="R63" s="48">
        <v>848</v>
      </c>
      <c r="S63" s="48"/>
      <c r="T63" s="48">
        <v>3</v>
      </c>
      <c r="U63" s="49">
        <v>43988</v>
      </c>
      <c r="V63" s="63" t="s">
        <v>119</v>
      </c>
      <c r="Z63" s="54"/>
      <c r="AA63" s="54"/>
      <c r="AB63" s="54"/>
      <c r="AC63" s="54"/>
    </row>
    <row r="64" spans="1:29" ht="18.600000000000001" customHeight="1">
      <c r="A64" s="58" t="s">
        <v>95</v>
      </c>
      <c r="B64" s="48" t="s">
        <v>32</v>
      </c>
      <c r="C64" s="65">
        <v>23.05</v>
      </c>
      <c r="D64" s="65">
        <v>23.05</v>
      </c>
      <c r="E64" s="48">
        <f>AVERAGE(C64:D64)</f>
        <v>23.05</v>
      </c>
      <c r="F64" s="48"/>
      <c r="G64" s="48"/>
      <c r="H64" s="48"/>
      <c r="I64" s="48"/>
      <c r="J64" s="48"/>
      <c r="K64" s="48"/>
      <c r="L64" s="48">
        <v>17.28</v>
      </c>
      <c r="M64" s="48" t="s">
        <v>42</v>
      </c>
      <c r="N64" s="48"/>
      <c r="O64" s="48"/>
      <c r="P64" s="48">
        <v>13.73</v>
      </c>
      <c r="Q64" s="48">
        <v>104</v>
      </c>
      <c r="R64" s="48">
        <v>790</v>
      </c>
      <c r="S64" s="48"/>
      <c r="T64" s="48">
        <v>4</v>
      </c>
      <c r="U64" s="49">
        <v>43988</v>
      </c>
      <c r="V64" s="12" t="s">
        <v>119</v>
      </c>
      <c r="Z64" s="54"/>
      <c r="AA64" s="54"/>
      <c r="AB64" s="54"/>
      <c r="AC64" s="54"/>
    </row>
    <row r="65" spans="1:29" ht="17.25" customHeight="1">
      <c r="A65" s="58" t="s">
        <v>99</v>
      </c>
      <c r="B65" s="48" t="s">
        <v>45</v>
      </c>
      <c r="C65" s="65">
        <v>29.79</v>
      </c>
      <c r="D65" s="65">
        <v>30.08</v>
      </c>
      <c r="E65" s="65">
        <v>29.934999999999999</v>
      </c>
      <c r="F65" s="77">
        <f t="shared" ref="F65" si="9">_xlfn.STDEV.S(C65:D65)</f>
        <v>0.20506096654409819</v>
      </c>
      <c r="G65" s="48"/>
      <c r="H65" s="48"/>
      <c r="I65" s="48"/>
      <c r="J65" s="48"/>
      <c r="K65" s="48"/>
      <c r="L65" s="100" t="s">
        <v>65</v>
      </c>
      <c r="M65" s="100" t="s">
        <v>65</v>
      </c>
      <c r="N65" s="48"/>
      <c r="O65" s="48"/>
      <c r="P65" s="48" t="s">
        <v>43</v>
      </c>
      <c r="Q65" s="48" t="s">
        <v>120</v>
      </c>
      <c r="R65" s="81">
        <v>25.6</v>
      </c>
      <c r="S65" s="48"/>
      <c r="T65" s="48">
        <v>5</v>
      </c>
      <c r="U65" s="49">
        <v>43988</v>
      </c>
      <c r="V65" s="92"/>
      <c r="X65" s="76" t="s">
        <v>121</v>
      </c>
      <c r="Z65" s="54"/>
      <c r="AA65" s="54"/>
      <c r="AB65" s="54"/>
      <c r="AC65" s="54"/>
    </row>
    <row r="66" spans="1:29" ht="18.600000000000001" customHeight="1">
      <c r="A66" s="79">
        <v>147</v>
      </c>
      <c r="B66" s="13" t="str">
        <f>IF(AND(E66&gt;=26,E66&lt;=33),"Medium","-")</f>
        <v>Medium</v>
      </c>
      <c r="C66" s="13">
        <v>29.51</v>
      </c>
      <c r="D66" s="14">
        <v>29.78</v>
      </c>
      <c r="E66" s="13">
        <f>AVERAGE(C66:D66)</f>
        <v>29.645000000000003</v>
      </c>
      <c r="F66" s="13">
        <f>_xlfn.STDEV.S(C66:D66)</f>
        <v>0.19091883092036754</v>
      </c>
      <c r="G66" s="13">
        <v>13.92</v>
      </c>
      <c r="H66" s="14">
        <v>16.71</v>
      </c>
      <c r="I66" s="13">
        <f>AVERAGE(G66:H66)</f>
        <v>15.315000000000001</v>
      </c>
      <c r="J66" s="13">
        <f>_xlfn.STDEV.S(G66:H66)</f>
        <v>1.9728279195104683</v>
      </c>
      <c r="K66" s="48"/>
      <c r="L66" s="48">
        <v>21.43</v>
      </c>
      <c r="M66" s="48" t="s">
        <v>42</v>
      </c>
      <c r="N66" s="48"/>
      <c r="O66" s="48"/>
      <c r="P66" s="48" t="s">
        <v>43</v>
      </c>
      <c r="Q66" s="48">
        <v>1.02</v>
      </c>
      <c r="R66" s="48">
        <v>848</v>
      </c>
      <c r="S66" s="48"/>
      <c r="T66" s="48">
        <v>6</v>
      </c>
      <c r="U66" s="49">
        <v>43988</v>
      </c>
      <c r="V66" s="92"/>
      <c r="Z66" s="54"/>
      <c r="AA66" s="54"/>
      <c r="AB66" s="54"/>
      <c r="AC66" s="54"/>
    </row>
    <row r="67" spans="1:29" ht="18.600000000000001" customHeight="1">
      <c r="A67" s="58">
        <v>116</v>
      </c>
      <c r="B67" s="48" t="s">
        <v>45</v>
      </c>
      <c r="C67" s="48"/>
      <c r="D67" s="48"/>
      <c r="E67" s="78">
        <v>27.450000000000003</v>
      </c>
      <c r="F67" s="48"/>
      <c r="G67" s="48"/>
      <c r="H67" s="48"/>
      <c r="I67" s="78">
        <v>11.395</v>
      </c>
      <c r="J67" s="48"/>
      <c r="K67" s="48"/>
      <c r="L67" s="100">
        <v>16.75</v>
      </c>
      <c r="M67" s="100">
        <v>17.170000000000002</v>
      </c>
      <c r="N67" s="48"/>
      <c r="O67" s="48"/>
      <c r="P67" s="48">
        <v>16.7</v>
      </c>
      <c r="Q67" s="83" t="s">
        <v>120</v>
      </c>
      <c r="R67" s="86">
        <v>806</v>
      </c>
      <c r="S67" s="88"/>
      <c r="T67" s="48">
        <v>7</v>
      </c>
      <c r="U67" s="49">
        <v>43988</v>
      </c>
      <c r="V67" s="12" t="s">
        <v>119</v>
      </c>
      <c r="Z67" s="54"/>
      <c r="AA67" s="54"/>
      <c r="AB67" s="54"/>
      <c r="AC67" s="54"/>
    </row>
    <row r="68" spans="1:29" ht="20.100000000000001">
      <c r="A68" s="58" t="s">
        <v>102</v>
      </c>
      <c r="B68" s="48" t="s">
        <v>45</v>
      </c>
      <c r="C68" s="65">
        <v>29.97</v>
      </c>
      <c r="D68" s="65">
        <v>30.4</v>
      </c>
      <c r="E68" s="65">
        <v>30.184999999999999</v>
      </c>
      <c r="F68" s="77">
        <f t="shared" ref="F68" si="10">_xlfn.STDEV.S(C68:D68)</f>
        <v>0.30405591591021525</v>
      </c>
      <c r="G68" s="48"/>
      <c r="H68" s="48"/>
      <c r="I68" s="48"/>
      <c r="J68" s="48"/>
      <c r="K68" s="48"/>
      <c r="L68" s="48">
        <v>14.62</v>
      </c>
      <c r="M68" s="48" t="s">
        <v>42</v>
      </c>
      <c r="N68" s="48"/>
      <c r="O68" s="48"/>
      <c r="P68" s="48" t="s">
        <v>43</v>
      </c>
      <c r="Q68" s="83" t="s">
        <v>120</v>
      </c>
      <c r="R68" s="86">
        <v>262</v>
      </c>
      <c r="S68" s="88"/>
      <c r="T68" s="48">
        <v>8</v>
      </c>
      <c r="U68" s="49">
        <v>43988</v>
      </c>
      <c r="V68" s="92"/>
      <c r="X68" s="76" t="s">
        <v>122</v>
      </c>
      <c r="Z68" s="54"/>
      <c r="AA68" s="54"/>
      <c r="AB68" s="54"/>
      <c r="AC68" s="54"/>
    </row>
    <row r="69" spans="1:29" ht="17.25" customHeight="1">
      <c r="A69" s="58">
        <v>99</v>
      </c>
      <c r="B69" s="48" t="s">
        <v>45</v>
      </c>
      <c r="C69" s="65">
        <v>29.4</v>
      </c>
      <c r="D69" s="65">
        <v>30.07</v>
      </c>
      <c r="E69" s="65">
        <v>29.734999999999999</v>
      </c>
      <c r="F69" s="77">
        <f>_xlfn.STDEV.S(C69:D69)</f>
        <v>0.47376154339498805</v>
      </c>
      <c r="G69" s="48"/>
      <c r="H69" s="48"/>
      <c r="I69" s="48"/>
      <c r="J69" s="48"/>
      <c r="K69" s="48"/>
      <c r="L69" s="100">
        <v>15.9</v>
      </c>
      <c r="M69" s="100">
        <v>5.78</v>
      </c>
      <c r="N69" s="48"/>
      <c r="O69" s="48"/>
      <c r="P69" s="48">
        <v>14.22</v>
      </c>
      <c r="Q69" s="48">
        <v>758</v>
      </c>
      <c r="R69" s="48">
        <v>728</v>
      </c>
      <c r="S69" s="48"/>
      <c r="T69" s="48">
        <v>9</v>
      </c>
      <c r="U69" s="49">
        <v>43988</v>
      </c>
      <c r="V69" s="91"/>
      <c r="X69" s="76" t="s">
        <v>123</v>
      </c>
      <c r="Z69" s="54"/>
      <c r="AA69" s="54"/>
      <c r="AB69" s="54"/>
      <c r="AC69" s="54"/>
    </row>
    <row r="70" spans="1:29" ht="18.600000000000001" customHeight="1">
      <c r="A70" s="58">
        <v>98</v>
      </c>
      <c r="B70" s="48" t="s">
        <v>45</v>
      </c>
      <c r="C70" s="65">
        <v>30.45</v>
      </c>
      <c r="D70" s="65">
        <v>31.19</v>
      </c>
      <c r="E70" s="65">
        <v>30.82</v>
      </c>
      <c r="F70" s="77">
        <f>_xlfn.STDEV.S(C70:D70)</f>
        <v>0.52325901807804653</v>
      </c>
      <c r="G70" s="48"/>
      <c r="H70" s="48"/>
      <c r="I70" s="48"/>
      <c r="J70" s="48"/>
      <c r="K70" s="48"/>
      <c r="L70" s="100" t="s">
        <v>42</v>
      </c>
      <c r="M70" s="100">
        <v>21.77</v>
      </c>
      <c r="N70" s="48"/>
      <c r="O70" s="48"/>
      <c r="P70" s="48">
        <v>29.78</v>
      </c>
      <c r="Q70" s="83">
        <v>566</v>
      </c>
      <c r="R70" s="86">
        <v>658</v>
      </c>
      <c r="S70" s="88"/>
      <c r="T70" s="48">
        <v>10</v>
      </c>
      <c r="U70" s="49">
        <v>43988</v>
      </c>
      <c r="V70" s="91"/>
      <c r="Z70" s="54"/>
      <c r="AA70" s="54"/>
      <c r="AB70" s="54"/>
      <c r="AC70" s="54"/>
    </row>
    <row r="71" spans="1:29" ht="17.25" customHeight="1">
      <c r="A71" s="58" t="s">
        <v>94</v>
      </c>
      <c r="B71" s="48" t="s">
        <v>45</v>
      </c>
      <c r="C71" s="65">
        <v>29.25</v>
      </c>
      <c r="D71" s="65">
        <v>29.29</v>
      </c>
      <c r="E71" s="65">
        <v>29.27</v>
      </c>
      <c r="F71" s="77">
        <f t="shared" ref="F71" si="11">_xlfn.STDEV.S(C71:D71)</f>
        <v>2.8284271247461298E-2</v>
      </c>
      <c r="G71" s="48"/>
      <c r="H71" s="48"/>
      <c r="I71" s="48"/>
      <c r="J71" s="48"/>
      <c r="K71" s="48"/>
      <c r="L71" s="48">
        <v>10</v>
      </c>
      <c r="M71" s="48" t="s">
        <v>42</v>
      </c>
      <c r="N71" s="48"/>
      <c r="O71" s="48"/>
      <c r="P71" s="48">
        <v>28.54</v>
      </c>
      <c r="Q71" s="48">
        <v>658</v>
      </c>
      <c r="R71" s="48">
        <v>516</v>
      </c>
      <c r="S71" s="48"/>
      <c r="T71" s="48">
        <v>11</v>
      </c>
      <c r="U71" s="49">
        <v>43988</v>
      </c>
      <c r="V71" s="91" t="s">
        <v>124</v>
      </c>
      <c r="X71" s="76" t="s">
        <v>125</v>
      </c>
      <c r="Z71" s="54"/>
      <c r="AA71" s="54"/>
      <c r="AB71" s="54"/>
      <c r="AC71" s="54"/>
    </row>
    <row r="72" spans="1:29" ht="18.600000000000001" customHeight="1">
      <c r="A72" s="58" t="s">
        <v>91</v>
      </c>
      <c r="B72" s="48" t="s">
        <v>32</v>
      </c>
      <c r="C72" s="65">
        <v>18.149999999999999</v>
      </c>
      <c r="D72" s="65">
        <v>18.100000000000001</v>
      </c>
      <c r="E72" s="65">
        <v>18.13</v>
      </c>
      <c r="F72" s="48"/>
      <c r="G72" s="48"/>
      <c r="H72" s="48"/>
      <c r="I72" s="48"/>
      <c r="J72" s="48"/>
      <c r="K72" s="48"/>
      <c r="L72" s="48">
        <v>11.95</v>
      </c>
      <c r="M72" s="48" t="s">
        <v>42</v>
      </c>
      <c r="N72" s="48"/>
      <c r="O72" s="48"/>
      <c r="P72" s="48">
        <v>7.9</v>
      </c>
      <c r="Q72" s="48">
        <v>708</v>
      </c>
      <c r="R72" s="48">
        <v>824</v>
      </c>
      <c r="S72" s="48"/>
      <c r="T72" s="48">
        <v>12</v>
      </c>
      <c r="U72" s="49">
        <v>43988</v>
      </c>
      <c r="V72" s="91"/>
      <c r="Z72" s="54"/>
      <c r="AA72" s="54"/>
      <c r="AB72" s="54"/>
      <c r="AC72" s="54"/>
    </row>
    <row r="73" spans="1:29" ht="18.600000000000001" customHeight="1">
      <c r="A73" s="58" t="s">
        <v>90</v>
      </c>
      <c r="B73" s="81" t="s">
        <v>32</v>
      </c>
      <c r="C73" s="82">
        <v>17.760000000000002</v>
      </c>
      <c r="D73" s="82">
        <v>17.010000000000002</v>
      </c>
      <c r="E73" s="82">
        <v>17.385000000000002</v>
      </c>
      <c r="F73" s="81"/>
      <c r="G73" s="81"/>
      <c r="H73" s="81"/>
      <c r="I73" s="81"/>
      <c r="J73" s="81"/>
      <c r="K73" s="81"/>
      <c r="L73" s="81">
        <v>10.08</v>
      </c>
      <c r="M73" s="81" t="s">
        <v>42</v>
      </c>
      <c r="N73" s="81"/>
      <c r="O73" s="81"/>
      <c r="P73" s="81">
        <v>8.11</v>
      </c>
      <c r="Q73" s="84">
        <v>750</v>
      </c>
      <c r="R73" s="87">
        <v>1060</v>
      </c>
      <c r="S73" s="89"/>
      <c r="T73" s="81">
        <v>13</v>
      </c>
      <c r="U73" s="90">
        <v>43988</v>
      </c>
      <c r="V73" s="91"/>
      <c r="Z73" s="54"/>
      <c r="AA73" s="54"/>
      <c r="AB73" s="54"/>
      <c r="AC73" s="54"/>
    </row>
    <row r="74" spans="1:29" s="19" customFormat="1" ht="18.600000000000001" customHeight="1">
      <c r="A74" s="27">
        <v>52</v>
      </c>
      <c r="B74" s="24" t="str">
        <f>IF(AND(E74&gt;33,E74&lt;41),"Low", "-")</f>
        <v>Low</v>
      </c>
      <c r="C74" s="24">
        <v>34.299999999999997</v>
      </c>
      <c r="D74" s="25">
        <v>33.31</v>
      </c>
      <c r="E74" s="24">
        <f>AVERAGE(C74:D74)</f>
        <v>33.805</v>
      </c>
      <c r="F74" s="24">
        <f>_xlfn.STDEV.S(C74:D74)</f>
        <v>0.7000357133746784</v>
      </c>
      <c r="G74" s="24">
        <v>16.73</v>
      </c>
      <c r="H74" s="25">
        <v>21.63</v>
      </c>
      <c r="I74" s="24">
        <f>AVERAGE(G74:H74)</f>
        <v>19.18</v>
      </c>
      <c r="J74" s="24">
        <f>_xlfn.STDEV.S(G74:H74)</f>
        <v>3.4648232278140823</v>
      </c>
      <c r="K74" s="26"/>
      <c r="L74" s="26"/>
      <c r="M74" s="26"/>
      <c r="N74" s="26"/>
      <c r="O74" s="26"/>
      <c r="P74" s="26"/>
      <c r="Q74" s="26"/>
      <c r="R74" s="26"/>
      <c r="S74" s="85"/>
      <c r="T74" s="26"/>
      <c r="U74" s="28"/>
      <c r="Z74" s="54"/>
      <c r="AA74" s="54"/>
      <c r="AB74" s="54"/>
      <c r="AC74" s="54"/>
    </row>
    <row r="75" spans="1:29" ht="18.600000000000001" customHeight="1">
      <c r="A75" s="27">
        <v>95</v>
      </c>
      <c r="B75" s="24" t="str">
        <f>IF(AND(E75&gt;33,E75&lt;41),"Low", "-")</f>
        <v>Low</v>
      </c>
      <c r="C75" s="24">
        <v>34.49</v>
      </c>
      <c r="D75" s="25">
        <v>33.619999999999997</v>
      </c>
      <c r="E75" s="24">
        <f>AVERAGE(C75:D75)</f>
        <v>34.055</v>
      </c>
      <c r="F75" s="24">
        <f>_xlfn.STDEV.S(C75:D75)</f>
        <v>0.61518289963229955</v>
      </c>
      <c r="G75" s="24">
        <v>19.04</v>
      </c>
      <c r="H75" s="24"/>
      <c r="I75" s="24">
        <f>AVERAGE(G75:H75)</f>
        <v>19.04</v>
      </c>
      <c r="J75" s="24" t="e">
        <f>_xlfn.STDEV.S(G75:H75)</f>
        <v>#DIV/0!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8"/>
      <c r="Z75" s="54"/>
      <c r="AA75" s="54"/>
      <c r="AB75" s="54"/>
      <c r="AC75" s="54"/>
    </row>
    <row r="76" spans="1:29" s="19" customFormat="1" ht="18.600000000000001" customHeight="1">
      <c r="A76" s="27">
        <v>5</v>
      </c>
      <c r="B76" s="24" t="str">
        <f>IF(AND(E76&gt;33,E76&lt;41),"Low", "-")</f>
        <v>Low</v>
      </c>
      <c r="C76" s="24">
        <v>35.24</v>
      </c>
      <c r="D76" s="24"/>
      <c r="E76" s="24">
        <f>AVERAGE(C76:D76)</f>
        <v>35.24</v>
      </c>
      <c r="F76" s="24" t="e">
        <f>_xlfn.STDEV.S(C76:D76)</f>
        <v>#DIV/0!</v>
      </c>
      <c r="G76" s="24">
        <v>15.4</v>
      </c>
      <c r="H76" s="25">
        <v>29.58</v>
      </c>
      <c r="I76" s="24">
        <f>AVERAGE(G76:H76)</f>
        <v>22.49</v>
      </c>
      <c r="J76" s="24">
        <f>_xlfn.STDEV.S(G76:H76)</f>
        <v>10.026774157225244</v>
      </c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8"/>
      <c r="Z76" s="54"/>
      <c r="AA76" s="54"/>
      <c r="AB76" s="54"/>
      <c r="AC76" s="54"/>
    </row>
    <row r="77" spans="1:29" ht="18.600000000000001" customHeight="1">
      <c r="A77" s="27">
        <v>194</v>
      </c>
      <c r="B77" s="24" t="str">
        <f>IF(AND(E77&gt;33,E77&lt;41),"Low", "-")</f>
        <v>Low</v>
      </c>
      <c r="C77" s="24">
        <v>35.159999999999997</v>
      </c>
      <c r="D77" s="25">
        <v>35.51</v>
      </c>
      <c r="E77" s="24">
        <f>AVERAGE(C77:D77)</f>
        <v>35.334999999999994</v>
      </c>
      <c r="F77" s="24">
        <f>_xlfn.STDEV.S(C77:D77)</f>
        <v>0.24748737341529264</v>
      </c>
      <c r="G77" s="24">
        <v>15.83</v>
      </c>
      <c r="H77" s="25">
        <v>18.07</v>
      </c>
      <c r="I77" s="24">
        <f>AVERAGE(G77:H77)</f>
        <v>16.95</v>
      </c>
      <c r="J77" s="24">
        <f>_xlfn.STDEV.S(G77:H77)</f>
        <v>1.5839191898578666</v>
      </c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8"/>
      <c r="Z77" s="54"/>
      <c r="AA77" s="54"/>
      <c r="AB77" s="54"/>
      <c r="AC77" s="54"/>
    </row>
    <row r="78" spans="1:29" s="19" customFormat="1" ht="18.600000000000001" customHeight="1">
      <c r="A78" s="50">
        <v>153</v>
      </c>
      <c r="B78" s="25" t="s">
        <v>36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8"/>
      <c r="Z78" s="54"/>
      <c r="AA78" s="54"/>
      <c r="AB78" s="54"/>
      <c r="AC78" s="54"/>
    </row>
    <row r="79" spans="1:29" ht="18.600000000000001" customHeight="1">
      <c r="A79" s="50">
        <v>154</v>
      </c>
      <c r="B79" s="25" t="s">
        <v>36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8"/>
      <c r="Z79" s="54"/>
      <c r="AA79" s="54"/>
      <c r="AB79" s="54"/>
      <c r="AC79" s="54"/>
    </row>
    <row r="80" spans="1:29" s="19" customFormat="1" ht="18.600000000000001" customHeight="1">
      <c r="A80" s="50">
        <v>156</v>
      </c>
      <c r="B80" s="25" t="s">
        <v>36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85"/>
      <c r="R80" s="26"/>
      <c r="S80" s="26"/>
      <c r="T80" s="26"/>
      <c r="U80" s="28"/>
      <c r="Z80" s="54"/>
      <c r="AA80" s="54"/>
      <c r="AB80" s="54"/>
      <c r="AC80" s="54"/>
    </row>
    <row r="81" spans="1:29" ht="18.600000000000001" customHeight="1">
      <c r="A81" s="50">
        <v>158</v>
      </c>
      <c r="B81" s="25" t="s">
        <v>36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8"/>
      <c r="Z81" s="54"/>
      <c r="AA81" s="54"/>
      <c r="AB81" s="54"/>
      <c r="AC81" s="54"/>
    </row>
    <row r="82" spans="1:29" s="19" customFormat="1" ht="18.600000000000001" customHeight="1">
      <c r="A82" s="50">
        <v>160</v>
      </c>
      <c r="B82" s="25" t="s">
        <v>36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8"/>
      <c r="Z82" s="54"/>
      <c r="AA82" s="54"/>
      <c r="AB82" s="54"/>
      <c r="AC82" s="54"/>
    </row>
    <row r="83" spans="1:29" ht="18.600000000000001" customHeight="1">
      <c r="A83" s="50">
        <v>161</v>
      </c>
      <c r="B83" s="25" t="s">
        <v>36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8"/>
      <c r="Z83" s="54"/>
      <c r="AA83" s="54"/>
      <c r="AB83" s="54"/>
      <c r="AC83" s="54"/>
    </row>
    <row r="84" spans="1:29" ht="18.600000000000001" customHeight="1">
      <c r="A84" s="50">
        <v>165</v>
      </c>
      <c r="B84" s="25" t="s">
        <v>36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8"/>
      <c r="Z84" s="54"/>
      <c r="AA84" s="54"/>
      <c r="AB84" s="54"/>
      <c r="AC84" s="54"/>
    </row>
    <row r="85" spans="1:29" s="19" customFormat="1" ht="18.600000000000001" customHeight="1">
      <c r="A85" s="50">
        <v>171</v>
      </c>
      <c r="B85" s="25" t="s">
        <v>36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8"/>
      <c r="Z85" s="54"/>
      <c r="AA85" s="54"/>
      <c r="AB85" s="54"/>
      <c r="AC85" s="54"/>
    </row>
    <row r="86" spans="1:29" ht="18.95">
      <c r="A86" s="58">
        <v>174</v>
      </c>
      <c r="B86" s="26" t="s">
        <v>45</v>
      </c>
      <c r="C86" s="70">
        <v>29.01</v>
      </c>
      <c r="D86" s="70">
        <v>29.1</v>
      </c>
      <c r="E86" s="70">
        <v>29.06</v>
      </c>
      <c r="F86" s="71">
        <f t="shared" ref="F86:F98" si="12">_xlfn.STDEV.S(C86:D86)</f>
        <v>6.3639610306789177E-2</v>
      </c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8"/>
      <c r="Z86" s="54"/>
      <c r="AA86" s="54"/>
      <c r="AB86" s="54"/>
      <c r="AC86" s="54"/>
    </row>
    <row r="87" spans="1:29" ht="18.95">
      <c r="A87" s="58">
        <v>163</v>
      </c>
      <c r="B87" s="26" t="s">
        <v>45</v>
      </c>
      <c r="C87" s="70">
        <v>29.31</v>
      </c>
      <c r="D87" s="70">
        <v>30.07</v>
      </c>
      <c r="E87" s="70">
        <v>29.689999999999998</v>
      </c>
      <c r="F87" s="71">
        <f t="shared" si="12"/>
        <v>0.53740115370177721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8"/>
      <c r="Z87" s="54"/>
      <c r="AA87" s="54"/>
      <c r="AB87" s="54"/>
      <c r="AC87" s="54"/>
    </row>
    <row r="88" spans="1:29" ht="18.95">
      <c r="A88" s="58">
        <v>60</v>
      </c>
      <c r="B88" s="26" t="s">
        <v>45</v>
      </c>
      <c r="C88" s="70">
        <v>30.4</v>
      </c>
      <c r="D88" s="70">
        <v>29.32</v>
      </c>
      <c r="E88" s="70">
        <v>29.86</v>
      </c>
      <c r="F88" s="71">
        <f t="shared" si="12"/>
        <v>0.76367532368147018</v>
      </c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8"/>
      <c r="Z88" s="54"/>
      <c r="AA88" s="54"/>
      <c r="AB88" s="54"/>
      <c r="AC88" s="54"/>
    </row>
    <row r="89" spans="1:29" ht="18.95">
      <c r="A89" s="58">
        <v>126</v>
      </c>
      <c r="B89" s="26" t="s">
        <v>45</v>
      </c>
      <c r="C89" s="70">
        <v>29.86</v>
      </c>
      <c r="D89" s="70">
        <v>30.25</v>
      </c>
      <c r="E89" s="70">
        <v>30.055</v>
      </c>
      <c r="F89" s="71">
        <f t="shared" si="12"/>
        <v>0.27577164466275395</v>
      </c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8"/>
      <c r="Z89" s="54"/>
      <c r="AA89" s="54"/>
      <c r="AB89" s="54"/>
      <c r="AC89" s="54"/>
    </row>
    <row r="90" spans="1:29" ht="20.100000000000001">
      <c r="A90" s="58" t="s">
        <v>104</v>
      </c>
      <c r="B90" s="26" t="s">
        <v>45</v>
      </c>
      <c r="C90" s="70">
        <v>30.24</v>
      </c>
      <c r="D90" s="70">
        <v>30.58</v>
      </c>
      <c r="E90" s="70">
        <v>30.409999999999997</v>
      </c>
      <c r="F90" s="71">
        <f t="shared" si="12"/>
        <v>0.24041630560342606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8"/>
      <c r="Z90" s="54"/>
      <c r="AA90" s="54"/>
      <c r="AB90" s="54"/>
      <c r="AC90" s="54"/>
    </row>
    <row r="91" spans="1:29" ht="18.95">
      <c r="A91" s="58">
        <v>45</v>
      </c>
      <c r="B91" s="26" t="s">
        <v>45</v>
      </c>
      <c r="C91" s="70">
        <v>30.06</v>
      </c>
      <c r="D91" s="70">
        <v>31.17</v>
      </c>
      <c r="E91" s="70">
        <v>30.62</v>
      </c>
      <c r="F91" s="71">
        <f t="shared" si="12"/>
        <v>0.78488852711706991</v>
      </c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8"/>
      <c r="Z91" s="54"/>
      <c r="AA91" s="54"/>
      <c r="AB91" s="54"/>
      <c r="AC91" s="54"/>
    </row>
    <row r="92" spans="1:29" ht="20.100000000000001">
      <c r="A92" s="58" t="s">
        <v>108</v>
      </c>
      <c r="B92" s="26" t="s">
        <v>45</v>
      </c>
      <c r="C92" s="70">
        <v>30.19</v>
      </c>
      <c r="D92" s="70">
        <v>31.61</v>
      </c>
      <c r="E92" s="70">
        <v>30.9</v>
      </c>
      <c r="F92" s="71">
        <f t="shared" si="12"/>
        <v>1.0040916292848963</v>
      </c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8"/>
      <c r="Z92" s="54"/>
      <c r="AA92" s="54"/>
      <c r="AB92" s="54"/>
      <c r="AC92" s="54"/>
    </row>
    <row r="93" spans="1:29" ht="18.600000000000001" customHeight="1">
      <c r="A93" s="58" t="s">
        <v>116</v>
      </c>
      <c r="B93" s="26" t="s">
        <v>45</v>
      </c>
      <c r="C93" s="70">
        <v>30.99</v>
      </c>
      <c r="D93" s="70">
        <v>31.77</v>
      </c>
      <c r="E93" s="70">
        <v>31.38</v>
      </c>
      <c r="F93" s="71">
        <f t="shared" si="12"/>
        <v>0.55154328932550789</v>
      </c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8"/>
      <c r="Z93" s="54"/>
      <c r="AA93" s="54"/>
      <c r="AB93" s="54"/>
      <c r="AC93" s="54"/>
    </row>
    <row r="94" spans="1:29" s="19" customFormat="1" ht="20.100000000000001">
      <c r="A94" s="58" t="s">
        <v>112</v>
      </c>
      <c r="B94" s="26" t="s">
        <v>45</v>
      </c>
      <c r="C94" s="70">
        <v>31.37</v>
      </c>
      <c r="D94" s="70">
        <v>31.63</v>
      </c>
      <c r="E94" s="70">
        <v>31.5</v>
      </c>
      <c r="F94" s="71">
        <f t="shared" si="12"/>
        <v>0.18384776310850096</v>
      </c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8"/>
      <c r="Z94" s="54"/>
      <c r="AA94" s="54"/>
      <c r="AB94" s="54"/>
      <c r="AC94" s="54"/>
    </row>
    <row r="95" spans="1:29" ht="20.100000000000001">
      <c r="A95" s="58" t="s">
        <v>114</v>
      </c>
      <c r="B95" s="26" t="s">
        <v>45</v>
      </c>
      <c r="C95" s="70">
        <v>31.16</v>
      </c>
      <c r="D95" s="70">
        <v>32.06</v>
      </c>
      <c r="E95" s="70">
        <v>31.61</v>
      </c>
      <c r="F95" s="71">
        <f t="shared" si="12"/>
        <v>0.63639610306789429</v>
      </c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8"/>
      <c r="Z95" s="54"/>
      <c r="AA95" s="54"/>
      <c r="AB95" s="54"/>
      <c r="AC95" s="54"/>
    </row>
    <row r="96" spans="1:29" ht="20.100000000000001">
      <c r="A96" s="58" t="s">
        <v>110</v>
      </c>
      <c r="B96" s="26" t="s">
        <v>45</v>
      </c>
      <c r="C96" s="70">
        <v>31.4</v>
      </c>
      <c r="D96" s="70">
        <v>32.01</v>
      </c>
      <c r="E96" s="70">
        <v>31.71</v>
      </c>
      <c r="F96" s="71">
        <f t="shared" si="12"/>
        <v>0.43133513652379357</v>
      </c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8"/>
      <c r="Z96" s="54"/>
      <c r="AA96" s="54"/>
      <c r="AB96" s="54"/>
      <c r="AC96" s="54"/>
    </row>
    <row r="97" spans="1:29" ht="18.95">
      <c r="A97" s="58">
        <v>133</v>
      </c>
      <c r="B97" s="26" t="s">
        <v>45</v>
      </c>
      <c r="C97" s="70">
        <v>31.7</v>
      </c>
      <c r="D97" s="70">
        <v>32.25</v>
      </c>
      <c r="E97" s="70">
        <v>31.975000000000001</v>
      </c>
      <c r="F97" s="71">
        <f t="shared" si="12"/>
        <v>0.38890872965260165</v>
      </c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8"/>
      <c r="Z97" s="54"/>
      <c r="AA97" s="54"/>
      <c r="AB97" s="54"/>
      <c r="AC97" s="54"/>
    </row>
    <row r="98" spans="1:29" ht="18.600000000000001" customHeight="1">
      <c r="A98" s="58">
        <v>18</v>
      </c>
      <c r="B98" s="26" t="s">
        <v>45</v>
      </c>
      <c r="C98" s="70">
        <v>31.46</v>
      </c>
      <c r="D98" s="70">
        <v>32.71</v>
      </c>
      <c r="E98" s="70">
        <v>32.090000000000003</v>
      </c>
      <c r="F98" s="71">
        <f t="shared" si="12"/>
        <v>0.88388347648318444</v>
      </c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8"/>
      <c r="Z98" s="54"/>
      <c r="AA98" s="54"/>
      <c r="AB98" s="54"/>
      <c r="AC98" s="54"/>
    </row>
    <row r="99" spans="1:29" ht="18.95">
      <c r="A99" s="58">
        <v>124</v>
      </c>
      <c r="B99" s="74" t="s">
        <v>45</v>
      </c>
      <c r="C99" s="74"/>
      <c r="D99" s="74"/>
      <c r="E99" s="75">
        <v>26.490000000000002</v>
      </c>
      <c r="F99" s="74"/>
      <c r="G99" s="74"/>
      <c r="H99" s="74"/>
      <c r="I99" s="75">
        <v>12.664999999999999</v>
      </c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8"/>
      <c r="Z99" s="54"/>
      <c r="AA99" s="54"/>
      <c r="AB99" s="54"/>
      <c r="AC99" s="54"/>
    </row>
    <row r="100" spans="1:29" ht="18.95">
      <c r="A100" s="58">
        <v>175</v>
      </c>
      <c r="B100" s="74" t="s">
        <v>45</v>
      </c>
      <c r="C100" s="74"/>
      <c r="D100" s="74"/>
      <c r="E100" s="75">
        <v>27.59</v>
      </c>
      <c r="F100" s="74"/>
      <c r="G100" s="74"/>
      <c r="H100" s="74"/>
      <c r="I100" s="75">
        <v>12.175000000000001</v>
      </c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8"/>
      <c r="Z100" s="54"/>
      <c r="AA100" s="54"/>
      <c r="AB100" s="54"/>
      <c r="AC100" s="54"/>
    </row>
    <row r="101" spans="1:29" s="19" customFormat="1" ht="20.100000000000001">
      <c r="A101" s="58" t="s">
        <v>125</v>
      </c>
      <c r="B101" s="74" t="s">
        <v>45</v>
      </c>
      <c r="C101" s="74"/>
      <c r="D101" s="74"/>
      <c r="E101" s="75">
        <v>27.945</v>
      </c>
      <c r="F101" s="74"/>
      <c r="G101" s="74"/>
      <c r="H101" s="74"/>
      <c r="I101" s="75">
        <v>12.295</v>
      </c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8"/>
      <c r="Z101" s="54"/>
      <c r="AA101" s="54"/>
      <c r="AB101" s="54"/>
      <c r="AC101" s="54"/>
    </row>
    <row r="102" spans="1:29" s="19" customFormat="1" ht="20.100000000000001">
      <c r="A102" s="58" t="s">
        <v>123</v>
      </c>
      <c r="B102" s="74" t="s">
        <v>45</v>
      </c>
      <c r="C102" s="74"/>
      <c r="D102" s="74"/>
      <c r="E102" s="75">
        <v>27.005000000000003</v>
      </c>
      <c r="F102" s="74"/>
      <c r="G102" s="74"/>
      <c r="H102" s="74"/>
      <c r="I102" s="75">
        <v>13.16</v>
      </c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8"/>
    </row>
    <row r="103" spans="1:29" s="19" customFormat="1" ht="20.100000000000001">
      <c r="A103" s="58" t="s">
        <v>121</v>
      </c>
      <c r="B103" s="74" t="s">
        <v>45</v>
      </c>
      <c r="C103" s="74"/>
      <c r="D103" s="74"/>
      <c r="E103" s="75">
        <v>27.630000000000003</v>
      </c>
      <c r="F103" s="74"/>
      <c r="G103" s="74"/>
      <c r="H103" s="74"/>
      <c r="I103" s="75">
        <v>13.245000000000001</v>
      </c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8"/>
    </row>
    <row r="104" spans="1:29" s="19" customFormat="1" ht="20.100000000000001">
      <c r="A104" s="58" t="s">
        <v>122</v>
      </c>
      <c r="B104" s="74" t="s">
        <v>45</v>
      </c>
      <c r="C104" s="74"/>
      <c r="D104" s="74"/>
      <c r="E104" s="75">
        <v>27.9</v>
      </c>
      <c r="F104" s="74"/>
      <c r="G104" s="74"/>
      <c r="H104" s="74"/>
      <c r="I104" s="75">
        <v>11.55</v>
      </c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8"/>
    </row>
    <row r="105" spans="1:29">
      <c r="A105" s="80" t="s">
        <v>126</v>
      </c>
    </row>
    <row r="106" spans="1:29">
      <c r="A106" s="80" t="s">
        <v>127</v>
      </c>
    </row>
    <row r="107" spans="1:29">
      <c r="A107" s="80"/>
    </row>
  </sheetData>
  <autoFilter ref="A1:U56" xr:uid="{00000000-0009-0000-0000-000001000000}"/>
  <sortState xmlns:xlrd2="http://schemas.microsoft.com/office/spreadsheetml/2017/richdata2" ref="A2:U107">
    <sortCondition ref="U2:U107"/>
  </sortState>
  <conditionalFormatting sqref="H2:H17 G15:I33 G34:G38 H34:H35 G36:H38 G40:G45 H37:H54 G55:H57">
    <cfRule type="containsText" dxfId="87" priority="280" operator="containsText" text="Negative">
      <formula>NOT(ISERROR(SEARCH("Negative",G2)))</formula>
    </cfRule>
  </conditionalFormatting>
  <conditionalFormatting sqref="H2:H17 G15:I33 G34:G38 H34:H35 G36:H38 G40:G45 H37:H54 G55:H57">
    <cfRule type="containsText" dxfId="86" priority="279" operator="containsText" text="Positive">
      <formula>NOT(ISERROR(SEARCH("Positive",G2)))</formula>
    </cfRule>
  </conditionalFormatting>
  <conditionalFormatting sqref="G3">
    <cfRule type="containsText" dxfId="85" priority="244" operator="containsText" text="Negative">
      <formula>NOT(ISERROR(SEARCH("Negative",G3)))</formula>
    </cfRule>
  </conditionalFormatting>
  <conditionalFormatting sqref="G3">
    <cfRule type="containsText" dxfId="84" priority="243" operator="containsText" text="Positive">
      <formula>NOT(ISERROR(SEARCH("Positive",G3)))</formula>
    </cfRule>
  </conditionalFormatting>
  <conditionalFormatting sqref="G9:H9 G2">
    <cfRule type="containsText" dxfId="83" priority="240" operator="containsText" text="Negative">
      <formula>NOT(ISERROR(SEARCH("Negative",G2)))</formula>
    </cfRule>
  </conditionalFormatting>
  <conditionalFormatting sqref="G9:H9 G2">
    <cfRule type="containsText" dxfId="82" priority="239" operator="containsText" text="Positive">
      <formula>NOT(ISERROR(SEARCH("Positive",G2)))</formula>
    </cfRule>
  </conditionalFormatting>
  <conditionalFormatting sqref="G12">
    <cfRule type="containsText" dxfId="81" priority="236" operator="containsText" text="Negative">
      <formula>NOT(ISERROR(SEARCH("Negative",G12)))</formula>
    </cfRule>
  </conditionalFormatting>
  <conditionalFormatting sqref="G12">
    <cfRule type="containsText" dxfId="80" priority="235" operator="containsText" text="Positive">
      <formula>NOT(ISERROR(SEARCH("Positive",G12)))</formula>
    </cfRule>
  </conditionalFormatting>
  <conditionalFormatting sqref="G14:G17">
    <cfRule type="containsText" dxfId="79" priority="232" operator="containsText" text="Negative">
      <formula>NOT(ISERROR(SEARCH("Negative",G14)))</formula>
    </cfRule>
  </conditionalFormatting>
  <conditionalFormatting sqref="G14:G17">
    <cfRule type="containsText" dxfId="78" priority="231" operator="containsText" text="Positive">
      <formula>NOT(ISERROR(SEARCH("Positive",G14)))</formula>
    </cfRule>
  </conditionalFormatting>
  <conditionalFormatting sqref="G11:H12">
    <cfRule type="containsText" dxfId="77" priority="228" operator="containsText" text="Negative">
      <formula>NOT(ISERROR(SEARCH("Negative",G11)))</formula>
    </cfRule>
  </conditionalFormatting>
  <conditionalFormatting sqref="G11:H12">
    <cfRule type="containsText" dxfId="76" priority="227" operator="containsText" text="Positive">
      <formula>NOT(ISERROR(SEARCH("Positive",G11)))</formula>
    </cfRule>
  </conditionalFormatting>
  <conditionalFormatting sqref="I17">
    <cfRule type="containsText" dxfId="75" priority="213" operator="containsText" text="Positive">
      <formula>NOT(ISERROR(SEARCH("Positive",I17)))</formula>
    </cfRule>
  </conditionalFormatting>
  <conditionalFormatting sqref="G17:H17">
    <cfRule type="containsText" dxfId="74" priority="216" operator="containsText" text="Negative">
      <formula>NOT(ISERROR(SEARCH("Negative",G17)))</formula>
    </cfRule>
  </conditionalFormatting>
  <conditionalFormatting sqref="G17:H17">
    <cfRule type="containsText" dxfId="73" priority="215" operator="containsText" text="Positive">
      <formula>NOT(ISERROR(SEARCH("Positive",G17)))</formula>
    </cfRule>
  </conditionalFormatting>
  <conditionalFormatting sqref="I17">
    <cfRule type="containsText" dxfId="72" priority="214" operator="containsText" text="Negative">
      <formula>NOT(ISERROR(SEARCH("Negative",I17)))</formula>
    </cfRule>
  </conditionalFormatting>
  <conditionalFormatting sqref="G8 G6 G10:G12">
    <cfRule type="containsText" dxfId="71" priority="22" operator="containsText" text="Negative">
      <formula>NOT(ISERROR(SEARCH("Negative",G6)))</formula>
    </cfRule>
  </conditionalFormatting>
  <conditionalFormatting sqref="G8 G6 G10:G12">
    <cfRule type="containsText" dxfId="70" priority="21" operator="containsText" text="Positive">
      <formula>NOT(ISERROR(SEARCH("Positive",G6)))</formula>
    </cfRule>
  </conditionalFormatting>
  <conditionalFormatting sqref="G4:G5 G7:G9 G13">
    <cfRule type="containsText" dxfId="69" priority="18" operator="containsText" text="Negative">
      <formula>NOT(ISERROR(SEARCH("Negative",G4)))</formula>
    </cfRule>
  </conditionalFormatting>
  <conditionalFormatting sqref="G4:G5 G7:G9 G13">
    <cfRule type="containsText" dxfId="68" priority="17" operator="containsText" text="Positive">
      <formula>NOT(ISERROR(SEARCH("Positive",G4)))</formula>
    </cfRule>
  </conditionalFormatting>
  <conditionalFormatting sqref="G46 G48 G37:G39 G50">
    <cfRule type="containsText" dxfId="67" priority="12" operator="containsText" text="Negative">
      <formula>NOT(ISERROR(SEARCH("Negative",G37)))</formula>
    </cfRule>
  </conditionalFormatting>
  <conditionalFormatting sqref="G46 G48 G37:G39 G50">
    <cfRule type="containsText" dxfId="66" priority="11" operator="containsText" text="Positive">
      <formula>NOT(ISERROR(SEARCH("Positive",G37)))</formula>
    </cfRule>
  </conditionalFormatting>
  <conditionalFormatting sqref="G24 G47 G49 G51:G55">
    <cfRule type="containsText" dxfId="65" priority="8" operator="containsText" text="Negative">
      <formula>NOT(ISERROR(SEARCH("Negative",G24)))</formula>
    </cfRule>
  </conditionalFormatting>
  <conditionalFormatting sqref="G24 G47 G49 G51:G55">
    <cfRule type="containsText" dxfId="64" priority="7" operator="containsText" text="Positive">
      <formula>NOT(ISERROR(SEARCH("Positive",G24)))</formula>
    </cfRule>
  </conditionalFormatting>
  <conditionalFormatting sqref="H93">
    <cfRule type="containsText" dxfId="63" priority="4" operator="containsText" text="Negative">
      <formula>NOT(ISERROR(SEARCH("Negative",H93)))</formula>
    </cfRule>
  </conditionalFormatting>
  <conditionalFormatting sqref="H93">
    <cfRule type="containsText" dxfId="62" priority="3" operator="containsText" text="Positive">
      <formula>NOT(ISERROR(SEARCH("Positive",H93)))</formula>
    </cfRule>
  </conditionalFormatting>
  <conditionalFormatting sqref="G93">
    <cfRule type="containsText" dxfId="61" priority="2" operator="containsText" text="Negative">
      <formula>NOT(ISERROR(SEARCH("Negative",G93)))</formula>
    </cfRule>
  </conditionalFormatting>
  <conditionalFormatting sqref="G93">
    <cfRule type="containsText" dxfId="60" priority="1" operator="containsText" text="Positive">
      <formula>NOT(ISERROR(SEARCH("Positive",G93)))</formula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44"/>
  <sheetViews>
    <sheetView zoomScale="85" zoomScaleNormal="85" workbookViewId="0">
      <pane ySplit="1" topLeftCell="A21" activePane="bottomLeft" state="frozen"/>
      <selection pane="bottomLeft" activeCell="I32" sqref="I32"/>
    </sheetView>
  </sheetViews>
  <sheetFormatPr defaultColWidth="9.140625" defaultRowHeight="15"/>
  <cols>
    <col min="1" max="1" width="20.85546875" style="20" customWidth="1"/>
    <col min="2" max="2" width="9.140625" style="12"/>
    <col min="3" max="3" width="9.140625" style="12" customWidth="1"/>
    <col min="4" max="4" width="7.28515625" style="12" customWidth="1"/>
    <col min="5" max="5" width="10.42578125" style="12" bestFit="1" customWidth="1"/>
    <col min="6" max="6" width="8.7109375" style="12" customWidth="1"/>
    <col min="7" max="7" width="14.7109375" style="12" customWidth="1"/>
    <col min="8" max="8" width="14.42578125" style="12" customWidth="1"/>
    <col min="9" max="9" width="14.7109375" style="12" bestFit="1" customWidth="1"/>
    <col min="10" max="10" width="12.85546875" style="12" bestFit="1" customWidth="1"/>
    <col min="11" max="11" width="13.7109375" style="12" bestFit="1" customWidth="1"/>
    <col min="12" max="13" width="13.7109375" style="12" customWidth="1"/>
    <col min="14" max="14" width="11.85546875" style="12" hidden="1" customWidth="1"/>
    <col min="15" max="15" width="13.42578125" style="12" hidden="1" customWidth="1"/>
    <col min="16" max="16" width="15.85546875" style="12" customWidth="1"/>
    <col min="17" max="17" width="10" style="12" bestFit="1" customWidth="1"/>
    <col min="18" max="18" width="9.140625" style="12"/>
    <col min="19" max="19" width="24" style="12" customWidth="1"/>
    <col min="20" max="20" width="24.7109375" style="12" customWidth="1"/>
    <col min="21" max="21" width="12.42578125" style="30" customWidth="1"/>
    <col min="22" max="22" width="19.7109375" style="12" bestFit="1" customWidth="1"/>
    <col min="23" max="23" width="12.7109375" style="12" customWidth="1"/>
    <col min="24" max="24" width="11.7109375" style="12" customWidth="1"/>
    <col min="25" max="25" width="10.42578125" style="12" bestFit="1" customWidth="1"/>
    <col min="26" max="26" width="12.28515625" style="12" customWidth="1"/>
    <col min="27" max="16384" width="9.140625" style="12"/>
  </cols>
  <sheetData>
    <row r="1" spans="1:45" ht="32.1">
      <c r="A1" s="10" t="s">
        <v>0</v>
      </c>
      <c r="B1" s="10" t="s">
        <v>1</v>
      </c>
      <c r="C1" s="9" t="s">
        <v>10</v>
      </c>
      <c r="D1" s="9" t="s">
        <v>10</v>
      </c>
      <c r="E1" s="9" t="s">
        <v>11</v>
      </c>
      <c r="F1" s="9" t="s">
        <v>12</v>
      </c>
      <c r="G1" s="10" t="s">
        <v>13</v>
      </c>
      <c r="H1" s="10" t="s">
        <v>13</v>
      </c>
      <c r="I1" s="10" t="s">
        <v>14</v>
      </c>
      <c r="J1" s="10" t="s">
        <v>15</v>
      </c>
      <c r="K1" s="10" t="s">
        <v>4</v>
      </c>
      <c r="L1" s="93" t="s">
        <v>16</v>
      </c>
      <c r="M1" s="93" t="s">
        <v>17</v>
      </c>
      <c r="N1" s="9" t="s">
        <v>18</v>
      </c>
      <c r="O1" s="9" t="s">
        <v>19</v>
      </c>
      <c r="P1" s="9" t="s">
        <v>20</v>
      </c>
      <c r="Q1" s="11" t="s">
        <v>21</v>
      </c>
      <c r="R1" s="11" t="s">
        <v>22</v>
      </c>
      <c r="S1" s="11" t="s">
        <v>23</v>
      </c>
      <c r="T1" s="9" t="s">
        <v>24</v>
      </c>
      <c r="U1" s="29" t="s">
        <v>25</v>
      </c>
    </row>
    <row r="2" spans="1:45" ht="18.600000000000001" customHeight="1">
      <c r="A2" s="32" t="s">
        <v>41</v>
      </c>
      <c r="B2" s="44" t="str">
        <f>IF(AND(E2&gt;=26,E2&lt;=33),"Medium","-")</f>
        <v>Medium</v>
      </c>
      <c r="C2" s="13">
        <v>28.55</v>
      </c>
      <c r="D2" s="14">
        <v>28.81</v>
      </c>
      <c r="E2" s="13">
        <f>AVERAGE(C2:D2)</f>
        <v>28.68</v>
      </c>
      <c r="F2" s="13">
        <f>_xlfn.STDEV.S(C2:D2)</f>
        <v>0.18384776310850096</v>
      </c>
      <c r="G2" s="13">
        <v>13.33</v>
      </c>
      <c r="H2" s="14">
        <v>16.64</v>
      </c>
      <c r="I2" s="13">
        <f>AVERAGE(G2:H2)</f>
        <v>14.984999999999999</v>
      </c>
      <c r="J2" s="13">
        <f>_xlfn.STDEV.S(G2:H2)</f>
        <v>2.3405234457274835</v>
      </c>
      <c r="K2" s="15"/>
      <c r="L2" s="15">
        <v>11.8</v>
      </c>
      <c r="M2" s="15">
        <v>25.93</v>
      </c>
      <c r="N2" s="22">
        <v>13.54</v>
      </c>
      <c r="O2" s="22" t="s">
        <v>42</v>
      </c>
      <c r="P2" s="22">
        <v>8.93</v>
      </c>
      <c r="Q2" s="22" t="s">
        <v>43</v>
      </c>
      <c r="R2" s="22">
        <v>650</v>
      </c>
      <c r="S2" s="22"/>
      <c r="T2" s="34" t="s">
        <v>44</v>
      </c>
      <c r="U2" s="21">
        <v>43963</v>
      </c>
      <c r="W2" s="40" t="s">
        <v>45</v>
      </c>
      <c r="X2" s="41">
        <v>26</v>
      </c>
      <c r="Y2" s="22">
        <v>13</v>
      </c>
    </row>
    <row r="3" spans="1:45" ht="18.600000000000001" customHeight="1">
      <c r="A3" s="42" t="s">
        <v>51</v>
      </c>
      <c r="B3" s="44" t="str">
        <f>IF(AND(E3&gt;17, E3&lt;26), "High", "-")</f>
        <v>High</v>
      </c>
      <c r="C3" s="13">
        <v>25.18</v>
      </c>
      <c r="D3" s="14">
        <v>25.37</v>
      </c>
      <c r="E3" s="13">
        <f>AVERAGE(C3:D3)</f>
        <v>25.274999999999999</v>
      </c>
      <c r="F3" s="13">
        <f>_xlfn.STDEV.S(C3:D3)</f>
        <v>0.13435028842544494</v>
      </c>
      <c r="G3" s="13">
        <v>9.9499999999999993</v>
      </c>
      <c r="H3" s="14">
        <v>10.9</v>
      </c>
      <c r="I3" s="13">
        <f>AVERAGE(G3:H3)</f>
        <v>10.425000000000001</v>
      </c>
      <c r="J3" s="13">
        <f>_xlfn.STDEV.S(G3:H3)</f>
        <v>0.67175144212722093</v>
      </c>
      <c r="K3" s="15"/>
      <c r="L3" s="15">
        <v>8.48</v>
      </c>
      <c r="M3" s="15" t="s">
        <v>42</v>
      </c>
      <c r="N3" s="36">
        <v>9.3000000000000007</v>
      </c>
      <c r="O3" s="36" t="s">
        <v>42</v>
      </c>
      <c r="P3" s="22">
        <v>7.16</v>
      </c>
      <c r="Q3" s="22">
        <v>468</v>
      </c>
      <c r="R3" s="22">
        <v>790</v>
      </c>
      <c r="S3" s="22"/>
      <c r="T3" s="34" t="s">
        <v>52</v>
      </c>
      <c r="U3" s="21">
        <v>43965</v>
      </c>
      <c r="W3" s="20"/>
    </row>
    <row r="4" spans="1:45" ht="18.600000000000001" customHeight="1">
      <c r="A4" s="32" t="s">
        <v>53</v>
      </c>
      <c r="B4" s="44" t="s">
        <v>32</v>
      </c>
      <c r="C4" s="13">
        <v>26.21</v>
      </c>
      <c r="D4" s="14">
        <v>25.4</v>
      </c>
      <c r="E4" s="13">
        <f>AVERAGE(C4:D4)</f>
        <v>25.805</v>
      </c>
      <c r="F4" s="13">
        <f>_xlfn.STDEV.S(C4:D4)</f>
        <v>0.57275649276110507</v>
      </c>
      <c r="G4" s="13">
        <v>11.02</v>
      </c>
      <c r="H4" s="14">
        <v>12.19</v>
      </c>
      <c r="I4" s="13">
        <f>AVERAGE(G4:H4)</f>
        <v>11.605</v>
      </c>
      <c r="J4" s="13">
        <f>_xlfn.STDEV.S(G4:H4)</f>
        <v>0.82731493398826061</v>
      </c>
      <c r="K4" s="15"/>
      <c r="L4" s="15">
        <v>11.78</v>
      </c>
      <c r="M4" s="15">
        <v>22.45</v>
      </c>
      <c r="N4" s="22">
        <v>11.14</v>
      </c>
      <c r="O4" s="22" t="s">
        <v>42</v>
      </c>
      <c r="P4" s="22">
        <v>9.6</v>
      </c>
      <c r="Q4" s="22">
        <v>22</v>
      </c>
      <c r="R4" s="22">
        <v>668</v>
      </c>
      <c r="S4" s="22"/>
      <c r="T4" s="34" t="s">
        <v>54</v>
      </c>
      <c r="U4" s="21">
        <v>43965</v>
      </c>
      <c r="W4" s="20"/>
    </row>
    <row r="5" spans="1:45" ht="18.600000000000001" customHeight="1">
      <c r="A5" s="42" t="s">
        <v>55</v>
      </c>
      <c r="B5" s="16" t="str">
        <f>IF(AND(E5&gt;17, E5&lt;26), "High", "-")</f>
        <v>High</v>
      </c>
      <c r="C5" s="16">
        <v>21.41</v>
      </c>
      <c r="D5" s="17">
        <v>21.51</v>
      </c>
      <c r="E5" s="16">
        <f t="shared" ref="E5:E16" si="0">AVERAGE(C5:D5)</f>
        <v>21.46</v>
      </c>
      <c r="F5" s="16">
        <f t="shared" ref="F5:F16" si="1">_xlfn.STDEV.S(C5:D5)</f>
        <v>7.0710678118655765E-2</v>
      </c>
      <c r="G5" s="16">
        <v>9.64</v>
      </c>
      <c r="H5" s="17">
        <v>13.24</v>
      </c>
      <c r="I5" s="16">
        <f t="shared" ref="I5:I16" si="2">AVERAGE(G5:H5)</f>
        <v>11.440000000000001</v>
      </c>
      <c r="J5" s="16">
        <f t="shared" ref="J5:J16" si="3">_xlfn.STDEV.S(G5:H5)</f>
        <v>2.5455844122715634</v>
      </c>
      <c r="K5" s="18"/>
      <c r="L5" s="18">
        <v>8.77</v>
      </c>
      <c r="M5" s="18">
        <v>20.18</v>
      </c>
      <c r="N5" s="36">
        <v>9.1300000000000008</v>
      </c>
      <c r="O5" s="36">
        <v>20.73</v>
      </c>
      <c r="P5" s="18">
        <v>6.62</v>
      </c>
      <c r="Q5" s="18">
        <v>498</v>
      </c>
      <c r="R5" s="18">
        <v>806</v>
      </c>
      <c r="S5" s="18"/>
      <c r="T5" s="33" t="s">
        <v>56</v>
      </c>
      <c r="U5" s="23">
        <v>43965</v>
      </c>
      <c r="W5" s="20"/>
      <c r="X5" s="37" t="s">
        <v>57</v>
      </c>
    </row>
    <row r="6" spans="1:45" ht="18.600000000000001" customHeight="1">
      <c r="A6" s="31" t="s">
        <v>58</v>
      </c>
      <c r="B6" s="16" t="s">
        <v>45</v>
      </c>
      <c r="C6" s="16">
        <v>30.06</v>
      </c>
      <c r="D6" s="17">
        <v>31.17</v>
      </c>
      <c r="E6" s="16">
        <f t="shared" si="0"/>
        <v>30.615000000000002</v>
      </c>
      <c r="F6" s="16">
        <f t="shared" si="1"/>
        <v>0.78488852711706991</v>
      </c>
      <c r="G6" s="16">
        <v>15.07</v>
      </c>
      <c r="H6" s="17">
        <v>15.65</v>
      </c>
      <c r="I6" s="16">
        <f t="shared" si="2"/>
        <v>15.36</v>
      </c>
      <c r="J6" s="16">
        <f t="shared" si="3"/>
        <v>0.41012193308819761</v>
      </c>
      <c r="K6" s="18"/>
      <c r="L6" s="18">
        <v>11.95</v>
      </c>
      <c r="M6" s="18" t="s">
        <v>42</v>
      </c>
      <c r="N6" s="18">
        <v>13.11</v>
      </c>
      <c r="O6" s="18" t="s">
        <v>42</v>
      </c>
      <c r="P6" s="18">
        <v>11.23</v>
      </c>
      <c r="Q6" s="18">
        <v>163</v>
      </c>
      <c r="R6" s="18">
        <v>524</v>
      </c>
      <c r="S6" s="18"/>
      <c r="T6" s="33" t="s">
        <v>59</v>
      </c>
      <c r="U6" s="23">
        <v>43965</v>
      </c>
      <c r="W6" s="12" t="s">
        <v>32</v>
      </c>
      <c r="X6" s="12" t="s">
        <v>45</v>
      </c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</row>
    <row r="7" spans="1:45" ht="18.600000000000001" customHeight="1">
      <c r="A7" s="32">
        <v>118</v>
      </c>
      <c r="B7" s="13" t="str">
        <f>IF(AND(E7&gt;=26,E7&lt;=33),"Medium","-")</f>
        <v>Medium</v>
      </c>
      <c r="C7" s="13">
        <v>30.21</v>
      </c>
      <c r="D7" s="14">
        <v>30.16</v>
      </c>
      <c r="E7" s="13">
        <f>AVERAGE(C7:D7)</f>
        <v>30.185000000000002</v>
      </c>
      <c r="F7" s="13">
        <f>_xlfn.STDEV.S(C7:D7)</f>
        <v>3.5355339059327882E-2</v>
      </c>
      <c r="G7" s="13">
        <v>13.92</v>
      </c>
      <c r="H7" s="14">
        <v>14.5</v>
      </c>
      <c r="I7" s="13">
        <f>AVERAGE(G7:H7)</f>
        <v>14.21</v>
      </c>
      <c r="J7" s="13">
        <f>_xlfn.STDEV.S(G7:H7)</f>
        <v>0.41012193308819761</v>
      </c>
      <c r="K7" s="15"/>
      <c r="L7" s="15">
        <v>15.28</v>
      </c>
      <c r="M7" s="15" t="s">
        <v>42</v>
      </c>
      <c r="N7" s="22">
        <v>14.67</v>
      </c>
      <c r="O7" s="22" t="s">
        <v>42</v>
      </c>
      <c r="P7" s="22">
        <v>14.52</v>
      </c>
      <c r="Q7" s="22" t="s">
        <v>61</v>
      </c>
      <c r="R7" s="22">
        <v>678</v>
      </c>
      <c r="S7" s="22"/>
      <c r="T7" s="34" t="s">
        <v>62</v>
      </c>
      <c r="U7" s="21">
        <v>43966</v>
      </c>
      <c r="W7" s="32">
        <v>97</v>
      </c>
      <c r="X7" s="31">
        <v>35</v>
      </c>
      <c r="Y7" s="54"/>
      <c r="Z7" s="54"/>
      <c r="AA7" s="54"/>
      <c r="AB7" s="54"/>
      <c r="AC7" s="54"/>
      <c r="AD7" s="55"/>
      <c r="AE7" s="55"/>
      <c r="AF7" s="55"/>
      <c r="AG7" s="55"/>
      <c r="AH7" s="55"/>
      <c r="AI7" s="56"/>
      <c r="AJ7" s="55"/>
      <c r="AK7" s="55"/>
      <c r="AL7" s="55"/>
      <c r="AM7" s="57"/>
      <c r="AN7" s="55"/>
      <c r="AO7" s="55"/>
      <c r="AP7" s="55"/>
      <c r="AQ7" s="55"/>
      <c r="AR7" s="55"/>
      <c r="AS7" s="54"/>
    </row>
    <row r="8" spans="1:45" ht="18.600000000000001" customHeight="1">
      <c r="A8" s="32">
        <v>86</v>
      </c>
      <c r="B8" s="44" t="str">
        <f>IF(AND(E8&gt;=26,E8&lt;=33),"Medium","-")</f>
        <v>Medium</v>
      </c>
      <c r="C8" s="13">
        <v>29.19</v>
      </c>
      <c r="D8" s="14">
        <v>27.15</v>
      </c>
      <c r="E8" s="13">
        <f t="shared" si="0"/>
        <v>28.17</v>
      </c>
      <c r="F8" s="13">
        <f t="shared" si="1"/>
        <v>1.4424978336205587</v>
      </c>
      <c r="G8" s="13">
        <v>12.35</v>
      </c>
      <c r="H8" s="14">
        <v>13.69</v>
      </c>
      <c r="I8" s="13">
        <f t="shared" si="2"/>
        <v>13.02</v>
      </c>
      <c r="J8" s="13">
        <f t="shared" si="3"/>
        <v>0.94752308678997355</v>
      </c>
      <c r="K8" s="15"/>
      <c r="L8" s="98">
        <v>12.43</v>
      </c>
      <c r="M8" s="98" t="s">
        <v>42</v>
      </c>
      <c r="N8" s="22">
        <v>6.17</v>
      </c>
      <c r="O8" s="22" t="s">
        <v>42</v>
      </c>
      <c r="P8" s="22">
        <v>9.4499999999999993</v>
      </c>
      <c r="Q8" s="22">
        <v>5.36</v>
      </c>
      <c r="R8" s="22">
        <v>556</v>
      </c>
      <c r="S8" s="22"/>
      <c r="T8" s="34" t="s">
        <v>64</v>
      </c>
      <c r="U8" s="21">
        <v>43966</v>
      </c>
      <c r="W8" s="32">
        <v>14</v>
      </c>
      <c r="X8" s="31">
        <v>27</v>
      </c>
      <c r="Y8" s="54"/>
      <c r="Z8" s="54"/>
      <c r="AA8" s="54"/>
      <c r="AB8" s="54"/>
      <c r="AC8" s="54"/>
      <c r="AD8" s="55"/>
      <c r="AE8" s="55"/>
      <c r="AF8" s="55"/>
      <c r="AG8" s="55"/>
      <c r="AH8" s="55"/>
      <c r="AI8" s="56"/>
      <c r="AJ8" s="55"/>
      <c r="AK8" s="55"/>
      <c r="AL8" s="55"/>
      <c r="AM8" s="57"/>
      <c r="AN8" s="55"/>
      <c r="AO8" s="55"/>
      <c r="AP8" s="55"/>
      <c r="AQ8" s="55"/>
      <c r="AR8" s="55"/>
      <c r="AS8" s="54"/>
    </row>
    <row r="9" spans="1:45" ht="18.75" customHeight="1">
      <c r="A9" s="35">
        <v>165</v>
      </c>
      <c r="B9" s="13" t="s">
        <v>45</v>
      </c>
      <c r="C9" s="13">
        <v>33.200000000000003</v>
      </c>
      <c r="D9" s="14">
        <v>32.78</v>
      </c>
      <c r="E9" s="13">
        <f t="shared" ref="E9:E15" si="4">AVERAGE(C9:D9)</f>
        <v>32.99</v>
      </c>
      <c r="F9" s="13">
        <f t="shared" ref="F9:F15" si="5">_xlfn.STDEV.S(C9:D9)</f>
        <v>0.29698484809835118</v>
      </c>
      <c r="G9" s="13">
        <v>14.24</v>
      </c>
      <c r="H9" s="14">
        <v>16.23</v>
      </c>
      <c r="I9" s="13">
        <f t="shared" ref="I9:I15" si="6">AVERAGE(G9:H9)</f>
        <v>15.234999999999999</v>
      </c>
      <c r="J9" s="13">
        <f t="shared" ref="J9:J15" si="7">_xlfn.STDEV.S(G9:H9)</f>
        <v>1.4071424945612296</v>
      </c>
      <c r="K9" s="15"/>
      <c r="L9" s="15">
        <v>13.27</v>
      </c>
      <c r="M9" s="15" t="s">
        <v>42</v>
      </c>
      <c r="N9" s="64"/>
      <c r="O9" s="22"/>
      <c r="P9" s="100">
        <v>15.24</v>
      </c>
      <c r="Q9" s="22">
        <v>31.2</v>
      </c>
      <c r="R9" s="22">
        <v>584</v>
      </c>
      <c r="S9" s="22">
        <v>18</v>
      </c>
      <c r="T9" s="34" t="s">
        <v>72</v>
      </c>
      <c r="U9" s="21">
        <v>43969</v>
      </c>
      <c r="W9" s="42" t="s">
        <v>73</v>
      </c>
      <c r="X9" s="42">
        <v>89</v>
      </c>
      <c r="Y9" s="54"/>
      <c r="Z9" s="54"/>
      <c r="AA9" s="54"/>
      <c r="AB9" s="54"/>
      <c r="AC9" s="54"/>
      <c r="AD9" s="55"/>
      <c r="AE9" s="55"/>
      <c r="AF9" s="55"/>
      <c r="AG9" s="55"/>
      <c r="AH9" s="55"/>
      <c r="AI9" s="56"/>
      <c r="AJ9" s="55"/>
      <c r="AK9" s="55"/>
      <c r="AL9" s="54"/>
      <c r="AM9" s="55"/>
      <c r="AN9" s="55"/>
      <c r="AO9" s="55"/>
      <c r="AP9" s="55"/>
      <c r="AQ9" s="55"/>
      <c r="AR9" s="55"/>
      <c r="AS9" s="54"/>
    </row>
    <row r="10" spans="1:45" ht="20.100000000000001">
      <c r="A10" s="31">
        <v>35</v>
      </c>
      <c r="B10" s="16" t="str">
        <f>IF(AND(E10&gt;=26,E10&lt;=33),"Medium","-")</f>
        <v>Medium</v>
      </c>
      <c r="C10" s="16">
        <v>30.88</v>
      </c>
      <c r="D10" s="17">
        <v>30.73</v>
      </c>
      <c r="E10" s="16">
        <f t="shared" si="4"/>
        <v>30.805</v>
      </c>
      <c r="F10" s="16">
        <f t="shared" si="5"/>
        <v>0.10606601717798111</v>
      </c>
      <c r="G10" s="16">
        <v>12.36</v>
      </c>
      <c r="H10" s="17">
        <v>12.59</v>
      </c>
      <c r="I10" s="16">
        <f t="shared" si="6"/>
        <v>12.475</v>
      </c>
      <c r="J10" s="16">
        <f t="shared" si="7"/>
        <v>0.16263455967290624</v>
      </c>
      <c r="K10" s="18"/>
      <c r="L10" s="99">
        <v>10.45</v>
      </c>
      <c r="M10" s="99" t="s">
        <v>42</v>
      </c>
      <c r="N10" s="18">
        <v>10.25</v>
      </c>
      <c r="O10" s="18" t="s">
        <v>42</v>
      </c>
      <c r="P10" s="18">
        <v>8.4700000000000006</v>
      </c>
      <c r="Q10" s="18">
        <v>22.2</v>
      </c>
      <c r="R10" s="18">
        <v>516</v>
      </c>
      <c r="S10" s="18">
        <v>402</v>
      </c>
      <c r="T10" s="33" t="s">
        <v>75</v>
      </c>
      <c r="U10" s="21">
        <v>43969</v>
      </c>
      <c r="W10" s="72" t="s">
        <v>76</v>
      </c>
      <c r="X10" s="35">
        <v>61</v>
      </c>
      <c r="Y10" s="54"/>
      <c r="Z10" s="54"/>
      <c r="AA10" s="54"/>
      <c r="AB10" s="54"/>
      <c r="AC10" s="54"/>
      <c r="AD10" s="55"/>
      <c r="AE10" s="55"/>
      <c r="AF10" s="55"/>
      <c r="AG10" s="55"/>
      <c r="AH10" s="55"/>
      <c r="AI10" s="56"/>
      <c r="AJ10" s="55"/>
      <c r="AK10" s="55"/>
      <c r="AL10" s="54"/>
      <c r="AM10" s="55"/>
      <c r="AN10" s="55"/>
      <c r="AO10" s="55"/>
      <c r="AP10" s="55"/>
      <c r="AQ10" s="55"/>
      <c r="AR10" s="55"/>
      <c r="AS10" s="54"/>
    </row>
    <row r="11" spans="1:45" ht="18.75" customHeight="1">
      <c r="A11" s="32">
        <v>28</v>
      </c>
      <c r="B11" s="13" t="str">
        <f>IF(AND(E11&gt;=26,E11&lt;=33),"Medium","-")</f>
        <v>Medium</v>
      </c>
      <c r="C11" s="13">
        <v>32.729999999999997</v>
      </c>
      <c r="D11" s="14">
        <v>32.6</v>
      </c>
      <c r="E11" s="13">
        <f t="shared" si="4"/>
        <v>32.664999999999999</v>
      </c>
      <c r="F11" s="13">
        <f t="shared" si="5"/>
        <v>9.1923881554247966E-2</v>
      </c>
      <c r="G11" s="13">
        <v>13.37</v>
      </c>
      <c r="H11" s="14">
        <v>13.69</v>
      </c>
      <c r="I11" s="13">
        <f t="shared" si="6"/>
        <v>13.53</v>
      </c>
      <c r="J11" s="13">
        <f t="shared" si="7"/>
        <v>0.22627416997969541</v>
      </c>
      <c r="K11" s="15"/>
      <c r="L11" s="15">
        <v>15.55</v>
      </c>
      <c r="M11" s="15" t="s">
        <v>42</v>
      </c>
      <c r="N11" s="22">
        <v>14.9</v>
      </c>
      <c r="O11" s="22">
        <v>15.39</v>
      </c>
      <c r="P11" s="22">
        <v>9.8800000000000008</v>
      </c>
      <c r="Q11" s="22">
        <v>139</v>
      </c>
      <c r="R11" s="22">
        <v>698</v>
      </c>
      <c r="S11" s="22"/>
      <c r="T11" s="34" t="s">
        <v>77</v>
      </c>
      <c r="U11" s="21">
        <v>43970</v>
      </c>
      <c r="W11" s="72" t="s">
        <v>78</v>
      </c>
      <c r="X11" s="32">
        <v>118</v>
      </c>
      <c r="Y11" s="54"/>
      <c r="Z11" s="54"/>
      <c r="AA11" s="54"/>
      <c r="AB11" s="54"/>
      <c r="AC11" s="54"/>
      <c r="AD11" s="55"/>
      <c r="AE11" s="55"/>
      <c r="AF11" s="55"/>
      <c r="AG11" s="55"/>
      <c r="AH11" s="55"/>
      <c r="AI11" s="56"/>
      <c r="AJ11" s="55"/>
      <c r="AK11" s="55"/>
      <c r="AL11" s="54"/>
      <c r="AM11" s="55"/>
      <c r="AN11" s="55"/>
      <c r="AO11" s="55"/>
      <c r="AP11" s="55"/>
      <c r="AQ11" s="55"/>
      <c r="AR11" s="55"/>
      <c r="AS11" s="54"/>
    </row>
    <row r="12" spans="1:45" ht="18.75" customHeight="1">
      <c r="A12" s="32">
        <v>14</v>
      </c>
      <c r="B12" s="44" t="str">
        <f>IF(AND(E12&gt;17, E12&lt;26), "High", "-")</f>
        <v>High</v>
      </c>
      <c r="C12" s="13">
        <v>25.41</v>
      </c>
      <c r="D12" s="14">
        <v>25.54</v>
      </c>
      <c r="E12" s="13">
        <f t="shared" si="4"/>
        <v>25.475000000000001</v>
      </c>
      <c r="F12" s="13">
        <f t="shared" si="5"/>
        <v>9.1923881554250478E-2</v>
      </c>
      <c r="G12" s="13">
        <v>11.86</v>
      </c>
      <c r="H12" s="14">
        <v>14.47</v>
      </c>
      <c r="I12" s="13">
        <f t="shared" si="6"/>
        <v>13.164999999999999</v>
      </c>
      <c r="J12" s="13">
        <f t="shared" si="7"/>
        <v>1.8455486988968899</v>
      </c>
      <c r="K12" s="15"/>
      <c r="L12" s="15">
        <v>10.47</v>
      </c>
      <c r="M12" s="15" t="s">
        <v>42</v>
      </c>
      <c r="N12" s="22">
        <v>10.28</v>
      </c>
      <c r="O12" s="22" t="s">
        <v>42</v>
      </c>
      <c r="P12" s="22">
        <v>8.85</v>
      </c>
      <c r="Q12" s="22">
        <v>23.6</v>
      </c>
      <c r="R12" s="22">
        <v>716</v>
      </c>
      <c r="S12" s="22"/>
      <c r="T12" s="34" t="s">
        <v>82</v>
      </c>
      <c r="U12" s="21">
        <v>43970</v>
      </c>
      <c r="W12" s="72" t="s">
        <v>83</v>
      </c>
      <c r="X12" s="31">
        <v>103</v>
      </c>
      <c r="Y12" s="54"/>
      <c r="Z12" s="54"/>
      <c r="AA12" s="54"/>
      <c r="AB12" s="54"/>
      <c r="AC12" s="54"/>
      <c r="AD12" s="55"/>
      <c r="AE12" s="55"/>
      <c r="AF12" s="55"/>
      <c r="AG12" s="55"/>
      <c r="AH12" s="55"/>
      <c r="AI12" s="56"/>
      <c r="AJ12" s="55"/>
      <c r="AK12" s="55"/>
      <c r="AL12" s="54"/>
      <c r="AM12" s="55"/>
      <c r="AN12" s="55"/>
      <c r="AO12" s="55"/>
      <c r="AP12" s="55"/>
      <c r="AQ12" s="55"/>
      <c r="AR12" s="55"/>
      <c r="AS12" s="54"/>
    </row>
    <row r="13" spans="1:45" ht="14.45" customHeight="1">
      <c r="A13" s="31">
        <v>40</v>
      </c>
      <c r="B13" s="44" t="str">
        <f>IF(AND(E13&gt;=26,E13&lt;=33),"Medium","-")</f>
        <v>Medium</v>
      </c>
      <c r="C13" s="16">
        <v>28.22</v>
      </c>
      <c r="D13" s="17">
        <v>28.4</v>
      </c>
      <c r="E13" s="16">
        <f t="shared" si="4"/>
        <v>28.31</v>
      </c>
      <c r="F13" s="16">
        <f t="shared" si="5"/>
        <v>0.12727922061357835</v>
      </c>
      <c r="G13" s="16">
        <v>12.63</v>
      </c>
      <c r="H13" s="17">
        <v>12.65</v>
      </c>
      <c r="I13" s="16">
        <f t="shared" si="6"/>
        <v>12.64</v>
      </c>
      <c r="J13" s="16">
        <f t="shared" si="7"/>
        <v>1.4142135623730649E-2</v>
      </c>
      <c r="K13" s="18"/>
      <c r="L13" s="18">
        <v>11.08</v>
      </c>
      <c r="M13" s="18">
        <v>24.78</v>
      </c>
      <c r="N13" s="18">
        <v>11</v>
      </c>
      <c r="O13" s="18">
        <v>13.8</v>
      </c>
      <c r="P13" s="18">
        <v>8.9499999999999993</v>
      </c>
      <c r="Q13" s="18">
        <v>35.6</v>
      </c>
      <c r="R13" s="18">
        <v>366</v>
      </c>
      <c r="S13" s="18"/>
      <c r="T13" s="33">
        <v>2</v>
      </c>
      <c r="U13" s="21">
        <v>43972</v>
      </c>
      <c r="W13" s="32" t="s">
        <v>85</v>
      </c>
      <c r="X13" s="32">
        <v>134</v>
      </c>
      <c r="Y13" s="54"/>
      <c r="AA13" s="54"/>
      <c r="AB13" s="54"/>
      <c r="AC13" s="54"/>
      <c r="AD13" s="55"/>
      <c r="AE13" s="55"/>
      <c r="AF13" s="55"/>
      <c r="AG13" s="55"/>
      <c r="AH13" s="55"/>
      <c r="AI13" s="56"/>
      <c r="AJ13" s="55"/>
      <c r="AK13" s="55"/>
      <c r="AL13" s="54"/>
      <c r="AM13" s="55"/>
      <c r="AN13" s="55"/>
      <c r="AO13" s="55"/>
      <c r="AP13" s="55"/>
      <c r="AQ13" s="55"/>
      <c r="AR13" s="55"/>
      <c r="AS13" s="54"/>
    </row>
    <row r="14" spans="1:45" ht="15" customHeight="1">
      <c r="A14" s="32">
        <v>88</v>
      </c>
      <c r="B14" s="13" t="str">
        <f>IF(AND(E14&gt;17, E14&lt;26), "High", "-")</f>
        <v>High</v>
      </c>
      <c r="C14" s="13">
        <v>23</v>
      </c>
      <c r="D14" s="14">
        <v>21.05</v>
      </c>
      <c r="E14" s="13">
        <f t="shared" si="4"/>
        <v>22.024999999999999</v>
      </c>
      <c r="F14" s="13">
        <f t="shared" si="5"/>
        <v>1.3788582233137672</v>
      </c>
      <c r="G14" s="13">
        <v>9</v>
      </c>
      <c r="H14" s="14">
        <v>9.69</v>
      </c>
      <c r="I14" s="13">
        <f t="shared" si="6"/>
        <v>9.3449999999999989</v>
      </c>
      <c r="J14" s="13">
        <f t="shared" si="7"/>
        <v>0.48790367901871745</v>
      </c>
      <c r="K14" s="15"/>
      <c r="L14" s="15">
        <v>8.0299999999999994</v>
      </c>
      <c r="M14" s="15" t="s">
        <v>42</v>
      </c>
      <c r="N14" s="22">
        <v>7.78</v>
      </c>
      <c r="O14" s="22" t="s">
        <v>42</v>
      </c>
      <c r="P14" s="22">
        <v>6.54</v>
      </c>
      <c r="Q14" s="22">
        <v>23.2</v>
      </c>
      <c r="R14" s="22">
        <v>384</v>
      </c>
      <c r="S14" s="22">
        <v>414</v>
      </c>
      <c r="T14" s="34">
        <v>3</v>
      </c>
      <c r="U14" s="21">
        <v>43972</v>
      </c>
      <c r="W14" s="72" t="s">
        <v>86</v>
      </c>
      <c r="X14" s="32">
        <v>129</v>
      </c>
      <c r="Y14" s="54"/>
      <c r="AA14" s="54"/>
      <c r="AB14" s="54"/>
      <c r="AC14" s="54"/>
      <c r="AD14" s="55"/>
      <c r="AE14" s="55"/>
      <c r="AF14" s="55"/>
      <c r="AG14" s="55"/>
      <c r="AH14" s="55"/>
      <c r="AI14" s="56"/>
      <c r="AJ14" s="55"/>
      <c r="AK14" s="55"/>
      <c r="AL14" s="54"/>
      <c r="AM14" s="55"/>
      <c r="AN14" s="55"/>
      <c r="AO14" s="55"/>
      <c r="AP14" s="55"/>
      <c r="AQ14" s="55"/>
      <c r="AR14" s="55"/>
      <c r="AS14" s="54"/>
    </row>
    <row r="15" spans="1:45" ht="15" customHeight="1">
      <c r="A15" s="42">
        <v>6</v>
      </c>
      <c r="B15" s="44" t="str">
        <f>IF(AND(E15&gt;17, E15&lt;26), "High", "-")</f>
        <v>High</v>
      </c>
      <c r="C15" s="13">
        <v>24.08</v>
      </c>
      <c r="D15" s="14">
        <v>25.31</v>
      </c>
      <c r="E15" s="13">
        <f t="shared" si="4"/>
        <v>24.695</v>
      </c>
      <c r="F15" s="13">
        <f t="shared" si="5"/>
        <v>0.86974134085945376</v>
      </c>
      <c r="G15" s="13">
        <v>11.93</v>
      </c>
      <c r="H15" s="14">
        <v>12.24</v>
      </c>
      <c r="I15" s="13">
        <f t="shared" si="6"/>
        <v>12.085000000000001</v>
      </c>
      <c r="J15" s="13">
        <f t="shared" si="7"/>
        <v>0.21920310216783009</v>
      </c>
      <c r="K15" s="15"/>
      <c r="L15" s="15">
        <v>15.37</v>
      </c>
      <c r="M15" s="15" t="s">
        <v>42</v>
      </c>
      <c r="N15" s="36">
        <v>16.350000000000001</v>
      </c>
      <c r="O15" s="36">
        <v>15.08</v>
      </c>
      <c r="P15" s="22">
        <v>7.68</v>
      </c>
      <c r="Q15" s="22">
        <v>11.4</v>
      </c>
      <c r="R15" s="22">
        <v>386</v>
      </c>
      <c r="S15" s="22"/>
      <c r="T15" s="34">
        <v>4</v>
      </c>
      <c r="U15" s="21">
        <v>43972</v>
      </c>
      <c r="W15" s="32" t="s">
        <v>87</v>
      </c>
      <c r="X15" s="39">
        <v>155</v>
      </c>
      <c r="Y15" s="54"/>
      <c r="AA15" s="54"/>
      <c r="AB15" s="54"/>
      <c r="AC15" s="54"/>
      <c r="AD15" s="55"/>
      <c r="AE15" s="55"/>
      <c r="AF15" s="55"/>
      <c r="AG15" s="55"/>
      <c r="AH15" s="55"/>
      <c r="AI15" s="56"/>
      <c r="AJ15" s="55"/>
      <c r="AK15" s="55"/>
      <c r="AL15" s="55"/>
      <c r="AM15" s="57"/>
      <c r="AN15" s="55"/>
      <c r="AO15" s="55"/>
      <c r="AP15" s="55"/>
      <c r="AQ15" s="55"/>
      <c r="AR15" s="55"/>
      <c r="AS15" s="54"/>
    </row>
    <row r="16" spans="1:45" ht="14.45" customHeight="1">
      <c r="A16" s="31">
        <v>27</v>
      </c>
      <c r="B16" s="16" t="str">
        <f>IF(AND(E16&gt;=26,E16&lt;=33),"Medium","-")</f>
        <v>Medium</v>
      </c>
      <c r="C16" s="16">
        <v>32.06</v>
      </c>
      <c r="D16" s="17">
        <v>30.76</v>
      </c>
      <c r="E16" s="16">
        <f t="shared" si="0"/>
        <v>31.410000000000004</v>
      </c>
      <c r="F16" s="16">
        <f t="shared" si="1"/>
        <v>0.9192388155425123</v>
      </c>
      <c r="G16" s="16">
        <v>12.65</v>
      </c>
      <c r="H16" s="17">
        <v>15.85</v>
      </c>
      <c r="I16" s="16">
        <f t="shared" si="2"/>
        <v>14.25</v>
      </c>
      <c r="J16" s="16">
        <f t="shared" si="3"/>
        <v>2.2627416997969529</v>
      </c>
      <c r="K16" s="18"/>
      <c r="L16" s="18">
        <v>12.33</v>
      </c>
      <c r="M16" s="18" t="s">
        <v>42</v>
      </c>
      <c r="N16" s="18">
        <v>12.44</v>
      </c>
      <c r="O16" s="18">
        <v>13.36</v>
      </c>
      <c r="P16" s="18">
        <v>10.16</v>
      </c>
      <c r="Q16" s="18">
        <v>39.4</v>
      </c>
      <c r="R16" s="18">
        <v>320</v>
      </c>
      <c r="S16" s="18"/>
      <c r="T16" s="33">
        <v>6</v>
      </c>
      <c r="U16" s="21">
        <v>43972</v>
      </c>
      <c r="W16" s="72" t="s">
        <v>89</v>
      </c>
      <c r="X16" s="39">
        <v>146</v>
      </c>
      <c r="Y16" s="54"/>
      <c r="AA16" s="54"/>
      <c r="AB16" s="54"/>
      <c r="AC16" s="54"/>
      <c r="AD16" s="55"/>
      <c r="AE16" s="55"/>
      <c r="AF16" s="55"/>
      <c r="AG16" s="55"/>
      <c r="AH16" s="55"/>
      <c r="AI16" s="56"/>
      <c r="AJ16" s="55"/>
      <c r="AK16" s="55"/>
      <c r="AL16" s="54"/>
      <c r="AM16" s="55"/>
      <c r="AN16" s="55"/>
      <c r="AO16" s="55"/>
      <c r="AP16" s="55"/>
      <c r="AQ16" s="55"/>
      <c r="AR16" s="55"/>
      <c r="AS16" s="54"/>
    </row>
    <row r="17" spans="1:45" ht="15" customHeight="1">
      <c r="A17" s="32">
        <v>134</v>
      </c>
      <c r="B17" s="44" t="str">
        <f>IF(AND(E17&gt;=26,E17&lt;=33),"Medium","-")</f>
        <v>Medium</v>
      </c>
      <c r="C17" s="13">
        <v>28.82</v>
      </c>
      <c r="D17" s="14">
        <v>26.97</v>
      </c>
      <c r="E17" s="13">
        <f t="shared" ref="E17:E22" si="8">AVERAGE(C17:D17)</f>
        <v>27.895</v>
      </c>
      <c r="F17" s="13">
        <f t="shared" ref="F17:F22" si="9">_xlfn.STDEV.S(C17:D17)</f>
        <v>1.3081475451951139</v>
      </c>
      <c r="G17" s="13">
        <v>12.15</v>
      </c>
      <c r="H17" s="14">
        <v>14.39</v>
      </c>
      <c r="I17" s="13">
        <f t="shared" ref="I17:I22" si="10">AVERAGE(G17:H17)</f>
        <v>13.27</v>
      </c>
      <c r="J17" s="13">
        <f t="shared" ref="J17:J22" si="11">_xlfn.STDEV.S(G17:H17)</f>
        <v>1.5839191898578666</v>
      </c>
      <c r="K17" s="15"/>
      <c r="L17" s="15">
        <v>15.22</v>
      </c>
      <c r="M17" s="15" t="s">
        <v>42</v>
      </c>
      <c r="N17" s="22">
        <v>15.48</v>
      </c>
      <c r="O17" s="22" t="s">
        <v>42</v>
      </c>
      <c r="P17" s="22">
        <v>9.18</v>
      </c>
      <c r="Q17" s="22">
        <v>190</v>
      </c>
      <c r="R17" s="22">
        <v>808</v>
      </c>
      <c r="S17" s="22"/>
      <c r="T17" s="34"/>
      <c r="U17" s="21">
        <v>43976</v>
      </c>
      <c r="X17" s="73">
        <v>60</v>
      </c>
      <c r="Z17" s="54"/>
      <c r="AA17" s="54"/>
      <c r="AB17" s="54"/>
      <c r="AC17" s="54"/>
    </row>
    <row r="18" spans="1:45" ht="14.45" customHeight="1">
      <c r="A18" s="32">
        <v>97</v>
      </c>
      <c r="B18" s="44" t="str">
        <f>IF(AND(E18&gt;17, E18&lt;26), "High", "-")</f>
        <v>High</v>
      </c>
      <c r="C18" s="13">
        <v>25.3</v>
      </c>
      <c r="D18" s="14">
        <v>24.5</v>
      </c>
      <c r="E18" s="13">
        <f t="shared" si="8"/>
        <v>24.9</v>
      </c>
      <c r="F18" s="13">
        <f t="shared" si="9"/>
        <v>0.56568542494923857</v>
      </c>
      <c r="G18" s="13">
        <v>11.17</v>
      </c>
      <c r="H18" s="14">
        <v>11.44</v>
      </c>
      <c r="I18" s="13">
        <f t="shared" si="10"/>
        <v>11.305</v>
      </c>
      <c r="J18" s="13">
        <f t="shared" si="11"/>
        <v>0.19091883092036754</v>
      </c>
      <c r="K18" s="15"/>
      <c r="L18" s="15">
        <v>11.17</v>
      </c>
      <c r="M18" s="15" t="s">
        <v>42</v>
      </c>
      <c r="N18" s="22">
        <v>13.08</v>
      </c>
      <c r="O18" s="22">
        <v>20.74</v>
      </c>
      <c r="P18" s="22">
        <v>9.2799999999999994</v>
      </c>
      <c r="Q18" s="22">
        <v>25.6</v>
      </c>
      <c r="R18" s="22">
        <v>726</v>
      </c>
      <c r="S18" s="22"/>
      <c r="T18" s="34"/>
      <c r="U18" s="21">
        <v>43976</v>
      </c>
      <c r="X18" s="73">
        <v>163</v>
      </c>
      <c r="Z18" s="54"/>
      <c r="AA18" s="54"/>
      <c r="AB18" s="54"/>
      <c r="AC18" s="54"/>
    </row>
    <row r="19" spans="1:45" ht="15" customHeight="1">
      <c r="A19" s="45">
        <v>129</v>
      </c>
      <c r="B19" s="13" t="str">
        <f>IF(AND(E19&gt;=26,E19&lt;=33),"Medium","-")</f>
        <v>Medium</v>
      </c>
      <c r="C19" s="13">
        <v>30.41</v>
      </c>
      <c r="D19" s="14">
        <v>30.68</v>
      </c>
      <c r="E19" s="13">
        <f t="shared" si="8"/>
        <v>30.545000000000002</v>
      </c>
      <c r="F19" s="13">
        <f t="shared" si="9"/>
        <v>0.19091883092036754</v>
      </c>
      <c r="G19" s="13">
        <v>14.59</v>
      </c>
      <c r="H19" s="14">
        <v>14.85</v>
      </c>
      <c r="I19" s="13">
        <f t="shared" si="10"/>
        <v>14.719999999999999</v>
      </c>
      <c r="J19" s="13">
        <f t="shared" si="11"/>
        <v>0.1838477631085022</v>
      </c>
      <c r="K19" s="15"/>
      <c r="L19" s="15">
        <v>13.07</v>
      </c>
      <c r="M19" s="15" t="s">
        <v>42</v>
      </c>
      <c r="N19" s="22">
        <v>14.59</v>
      </c>
      <c r="O19" s="22" t="s">
        <v>42</v>
      </c>
      <c r="P19" s="103">
        <v>14.72</v>
      </c>
      <c r="Q19" s="22">
        <v>264</v>
      </c>
      <c r="R19" s="22">
        <v>752</v>
      </c>
      <c r="S19" s="22"/>
      <c r="T19" s="34"/>
      <c r="U19" s="21">
        <v>43976</v>
      </c>
      <c r="X19" s="73">
        <v>99</v>
      </c>
      <c r="Z19" s="54"/>
      <c r="AA19" s="54"/>
      <c r="AB19" s="54"/>
      <c r="AC19" s="54"/>
    </row>
    <row r="20" spans="1:45" ht="15" customHeight="1">
      <c r="A20" s="32" t="s">
        <v>85</v>
      </c>
      <c r="B20" s="44" t="str">
        <f>IF(AND(E20&gt;17, E20&lt;26), "High", "-")</f>
        <v>High</v>
      </c>
      <c r="C20" s="13">
        <v>25.29</v>
      </c>
      <c r="D20" s="14">
        <v>26.02</v>
      </c>
      <c r="E20" s="13">
        <f t="shared" si="8"/>
        <v>25.655000000000001</v>
      </c>
      <c r="F20" s="13">
        <f t="shared" si="9"/>
        <v>0.51618795026618003</v>
      </c>
      <c r="G20" s="13">
        <v>9.69</v>
      </c>
      <c r="H20" s="14">
        <v>10.82</v>
      </c>
      <c r="I20" s="13">
        <f t="shared" si="10"/>
        <v>10.254999999999999</v>
      </c>
      <c r="J20" s="13">
        <f t="shared" si="11"/>
        <v>0.79903066274079926</v>
      </c>
      <c r="K20" s="15"/>
      <c r="L20" s="12">
        <v>11.98</v>
      </c>
      <c r="M20" s="15" t="s">
        <v>42</v>
      </c>
      <c r="N20" s="22">
        <v>11.16</v>
      </c>
      <c r="O20" s="22" t="s">
        <v>42</v>
      </c>
      <c r="P20" s="22">
        <v>7.83</v>
      </c>
      <c r="Q20" s="22">
        <v>23.6</v>
      </c>
      <c r="R20" s="22">
        <v>738</v>
      </c>
      <c r="S20" s="22"/>
      <c r="T20" s="34"/>
      <c r="U20" s="21">
        <v>43976</v>
      </c>
      <c r="W20" s="73" t="s">
        <v>91</v>
      </c>
      <c r="X20" s="42" t="s">
        <v>92</v>
      </c>
      <c r="Y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</row>
    <row r="21" spans="1:45" ht="15" customHeight="1">
      <c r="A21" s="31">
        <v>64</v>
      </c>
      <c r="B21" s="44" t="s">
        <v>45</v>
      </c>
      <c r="C21" s="16">
        <v>26.06</v>
      </c>
      <c r="D21" s="17">
        <v>26.34</v>
      </c>
      <c r="E21" s="16">
        <f t="shared" si="8"/>
        <v>26.2</v>
      </c>
      <c r="F21" s="16">
        <f t="shared" si="9"/>
        <v>0.1979898987322341</v>
      </c>
      <c r="G21" s="16">
        <v>11.84</v>
      </c>
      <c r="H21" s="17">
        <v>11.86</v>
      </c>
      <c r="I21" s="16">
        <f t="shared" si="10"/>
        <v>11.85</v>
      </c>
      <c r="J21" s="16">
        <f t="shared" si="11"/>
        <v>1.4142135623730649E-2</v>
      </c>
      <c r="K21" s="18"/>
      <c r="L21" s="15">
        <v>12.32</v>
      </c>
      <c r="M21" s="18" t="s">
        <v>42</v>
      </c>
      <c r="N21" s="18">
        <v>11.98</v>
      </c>
      <c r="O21" s="18" t="s">
        <v>42</v>
      </c>
      <c r="P21" s="18">
        <v>10.76</v>
      </c>
      <c r="Q21" s="18">
        <v>20</v>
      </c>
      <c r="R21" s="18">
        <v>780</v>
      </c>
      <c r="S21" s="18"/>
      <c r="T21" s="33">
        <v>3</v>
      </c>
      <c r="U21" s="23">
        <v>43976</v>
      </c>
      <c r="X21" s="73">
        <v>174</v>
      </c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</row>
    <row r="22" spans="1:45" ht="14.45" customHeight="1">
      <c r="A22" s="32" t="s">
        <v>87</v>
      </c>
      <c r="B22" s="44" t="str">
        <f>IF(AND(E22&gt;17, E22&lt;26), "High", "-")</f>
        <v>High</v>
      </c>
      <c r="C22" s="13">
        <v>24.08</v>
      </c>
      <c r="D22" s="14">
        <v>25.31</v>
      </c>
      <c r="E22" s="13">
        <f t="shared" si="8"/>
        <v>24.695</v>
      </c>
      <c r="F22" s="13">
        <f t="shared" si="9"/>
        <v>0.86974134085945376</v>
      </c>
      <c r="G22" s="13">
        <v>11.93</v>
      </c>
      <c r="H22" s="14">
        <v>12.24</v>
      </c>
      <c r="I22" s="13">
        <f t="shared" si="10"/>
        <v>12.085000000000001</v>
      </c>
      <c r="J22" s="13">
        <f t="shared" si="11"/>
        <v>0.21920310216783009</v>
      </c>
      <c r="K22" s="15"/>
      <c r="L22" s="15">
        <v>10.220000000000001</v>
      </c>
      <c r="M22" s="15" t="s">
        <v>42</v>
      </c>
      <c r="N22" s="22">
        <v>11</v>
      </c>
      <c r="O22" s="22" t="s">
        <v>42</v>
      </c>
      <c r="P22" s="22">
        <v>8.4600000000000009</v>
      </c>
      <c r="Q22" s="22">
        <v>22.4</v>
      </c>
      <c r="R22" s="22">
        <v>654</v>
      </c>
      <c r="S22" s="22"/>
      <c r="T22" s="34">
        <v>10</v>
      </c>
      <c r="U22" s="21">
        <v>43976</v>
      </c>
      <c r="W22" s="73" t="s">
        <v>95</v>
      </c>
      <c r="X22" s="31" t="s">
        <v>58</v>
      </c>
      <c r="Y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</row>
    <row r="23" spans="1:45" ht="15" customHeight="1">
      <c r="A23" s="59" t="s">
        <v>83</v>
      </c>
      <c r="B23" s="60" t="s">
        <v>32</v>
      </c>
      <c r="C23" s="61">
        <v>19.04</v>
      </c>
      <c r="D23" s="61">
        <v>18.670000000000002</v>
      </c>
      <c r="E23" s="61">
        <v>18.855</v>
      </c>
      <c r="F23" s="61">
        <v>0.26162950903902077</v>
      </c>
      <c r="G23" s="61">
        <v>12.38</v>
      </c>
      <c r="H23" s="61">
        <v>9.24</v>
      </c>
      <c r="I23" s="61">
        <v>10.81</v>
      </c>
      <c r="J23" s="61">
        <v>2.2200000000000002</v>
      </c>
      <c r="K23" s="60"/>
      <c r="L23" s="60">
        <v>9.25</v>
      </c>
      <c r="M23" s="60" t="s">
        <v>42</v>
      </c>
      <c r="N23" s="66">
        <v>9.5299999999999994</v>
      </c>
      <c r="O23" s="60" t="s">
        <v>42</v>
      </c>
      <c r="P23" s="60">
        <v>7.27</v>
      </c>
      <c r="Q23" s="60">
        <v>34.4</v>
      </c>
      <c r="R23" s="22">
        <v>698</v>
      </c>
      <c r="S23" s="68"/>
      <c r="T23" s="60" t="s">
        <v>111</v>
      </c>
      <c r="U23" s="62">
        <v>43983</v>
      </c>
      <c r="X23" s="73" t="s">
        <v>112</v>
      </c>
      <c r="Z23" s="54"/>
      <c r="AA23" s="54"/>
      <c r="AB23" s="54"/>
      <c r="AC23" s="54"/>
    </row>
    <row r="24" spans="1:45" ht="15" customHeight="1">
      <c r="A24" s="59" t="s">
        <v>88</v>
      </c>
      <c r="B24" s="60" t="s">
        <v>32</v>
      </c>
      <c r="C24" s="61">
        <v>19.93</v>
      </c>
      <c r="D24" s="61">
        <v>21</v>
      </c>
      <c r="E24" s="61">
        <v>20.47</v>
      </c>
      <c r="F24" s="61">
        <v>0.76</v>
      </c>
      <c r="G24" s="61">
        <v>9.98</v>
      </c>
      <c r="H24" s="61">
        <v>8.9600000000000009</v>
      </c>
      <c r="I24" s="61">
        <v>9.4700000000000006</v>
      </c>
      <c r="J24" s="61">
        <v>0.72</v>
      </c>
      <c r="K24" s="60"/>
      <c r="L24" s="60">
        <v>8.15</v>
      </c>
      <c r="M24" s="60" t="s">
        <v>42</v>
      </c>
      <c r="N24" s="66">
        <v>8.15</v>
      </c>
      <c r="O24" s="60">
        <v>21.8</v>
      </c>
      <c r="P24" s="60">
        <v>7.1</v>
      </c>
      <c r="Q24" s="60">
        <v>50.8</v>
      </c>
      <c r="R24" s="60">
        <v>706</v>
      </c>
      <c r="S24" s="68"/>
      <c r="T24" s="60" t="s">
        <v>115</v>
      </c>
      <c r="U24" s="62">
        <v>43983</v>
      </c>
      <c r="X24" s="73" t="s">
        <v>116</v>
      </c>
      <c r="Z24" s="54"/>
      <c r="AA24" s="54"/>
      <c r="AB24" s="54"/>
      <c r="AC24" s="54"/>
    </row>
    <row r="25" spans="1:45" ht="17.25" customHeight="1">
      <c r="A25" s="58" t="s">
        <v>86</v>
      </c>
      <c r="B25" s="66" t="s">
        <v>32</v>
      </c>
      <c r="C25" s="65">
        <v>20.8</v>
      </c>
      <c r="D25" s="65">
        <v>20.59</v>
      </c>
      <c r="E25" s="65">
        <v>20.7</v>
      </c>
      <c r="F25" s="65">
        <v>0.15</v>
      </c>
      <c r="G25" s="65">
        <v>12.11</v>
      </c>
      <c r="H25" s="65">
        <v>8.89</v>
      </c>
      <c r="I25" s="65">
        <v>10.5</v>
      </c>
      <c r="J25" s="65">
        <v>2.2799999999999998</v>
      </c>
      <c r="K25" s="66"/>
      <c r="L25" s="66">
        <v>11.4</v>
      </c>
      <c r="M25" s="66" t="s">
        <v>42</v>
      </c>
      <c r="N25" s="66">
        <v>10.93</v>
      </c>
      <c r="O25" s="66">
        <v>19.91</v>
      </c>
      <c r="P25" s="66">
        <v>6.99</v>
      </c>
      <c r="Q25" s="66">
        <v>16.2</v>
      </c>
      <c r="R25" s="66">
        <v>364</v>
      </c>
      <c r="S25" s="66" t="s">
        <v>117</v>
      </c>
      <c r="T25" s="66">
        <v>1</v>
      </c>
      <c r="U25" s="67">
        <v>43985</v>
      </c>
      <c r="X25" s="73">
        <v>18</v>
      </c>
      <c r="Z25" s="54"/>
      <c r="AA25" s="54"/>
      <c r="AB25" s="54"/>
      <c r="AC25" s="54"/>
    </row>
    <row r="26" spans="1:45" ht="17.25" customHeight="1">
      <c r="A26" s="58" t="s">
        <v>76</v>
      </c>
      <c r="B26" s="66" t="s">
        <v>32</v>
      </c>
      <c r="C26" s="65">
        <v>22.22</v>
      </c>
      <c r="D26" s="65">
        <v>21.96</v>
      </c>
      <c r="E26" s="65">
        <v>22.09</v>
      </c>
      <c r="F26" s="65">
        <v>0.18</v>
      </c>
      <c r="G26" s="65">
        <v>11.22</v>
      </c>
      <c r="H26" s="65">
        <v>10.46</v>
      </c>
      <c r="I26" s="65">
        <v>10.84</v>
      </c>
      <c r="J26" s="65">
        <v>0.54</v>
      </c>
      <c r="K26" s="66"/>
      <c r="L26" s="66">
        <v>10.050000000000001</v>
      </c>
      <c r="M26" s="66" t="s">
        <v>42</v>
      </c>
      <c r="N26" s="66">
        <v>8.8800000000000008</v>
      </c>
      <c r="O26" s="66" t="s">
        <v>42</v>
      </c>
      <c r="P26" s="66">
        <v>7.6</v>
      </c>
      <c r="Q26" s="66">
        <v>20</v>
      </c>
      <c r="R26" s="66">
        <v>608</v>
      </c>
      <c r="S26" s="66"/>
      <c r="T26" s="66">
        <v>2</v>
      </c>
      <c r="U26" s="67">
        <v>43985</v>
      </c>
      <c r="X26" s="73">
        <v>133</v>
      </c>
      <c r="Z26" s="54"/>
      <c r="AA26" s="54"/>
      <c r="AB26" s="54"/>
      <c r="AC26" s="54"/>
    </row>
    <row r="27" spans="1:45" ht="17.25" customHeight="1">
      <c r="A27" s="58" t="s">
        <v>78</v>
      </c>
      <c r="B27" s="66" t="s">
        <v>32</v>
      </c>
      <c r="C27" s="65">
        <v>23.25</v>
      </c>
      <c r="D27" s="65">
        <v>22.5</v>
      </c>
      <c r="E27" s="65">
        <v>22.875</v>
      </c>
      <c r="F27" s="65">
        <v>0.5303300858899106</v>
      </c>
      <c r="G27" s="65">
        <v>12.51</v>
      </c>
      <c r="H27" s="65">
        <v>10.029999999999999</v>
      </c>
      <c r="I27" s="65">
        <v>11.27</v>
      </c>
      <c r="J27" s="65">
        <v>1.75</v>
      </c>
      <c r="K27" s="66"/>
      <c r="L27" s="66">
        <v>11.13</v>
      </c>
      <c r="M27" s="66" t="s">
        <v>42</v>
      </c>
      <c r="N27" s="66">
        <v>11.87</v>
      </c>
      <c r="O27" s="66" t="s">
        <v>42</v>
      </c>
      <c r="P27" s="66">
        <v>8.14</v>
      </c>
      <c r="Q27" s="66">
        <v>4</v>
      </c>
      <c r="R27" s="66">
        <v>536</v>
      </c>
      <c r="S27" s="66"/>
      <c r="T27" s="66">
        <v>3</v>
      </c>
      <c r="U27" s="67">
        <v>43985</v>
      </c>
      <c r="X27" s="76">
        <v>124</v>
      </c>
      <c r="Z27" s="54"/>
      <c r="AA27" s="54"/>
      <c r="AB27" s="54"/>
      <c r="AC27" s="54"/>
    </row>
    <row r="28" spans="1:45" ht="17.25" customHeight="1">
      <c r="A28" s="58" t="s">
        <v>84</v>
      </c>
      <c r="B28" s="66" t="s">
        <v>32</v>
      </c>
      <c r="C28" s="48"/>
      <c r="D28" s="48"/>
      <c r="E28" s="48"/>
      <c r="F28" s="48"/>
      <c r="G28" s="48"/>
      <c r="H28" s="48"/>
      <c r="I28" s="48">
        <v>9.32</v>
      </c>
      <c r="J28" s="48"/>
      <c r="K28" s="48"/>
      <c r="L28" s="48">
        <v>10.18</v>
      </c>
      <c r="M28" s="48" t="s">
        <v>42</v>
      </c>
      <c r="N28" s="48">
        <v>11.22</v>
      </c>
      <c r="O28" s="48" t="s">
        <v>42</v>
      </c>
      <c r="P28" s="48">
        <v>7.16</v>
      </c>
      <c r="Q28" s="48">
        <v>222</v>
      </c>
      <c r="R28" s="48">
        <v>496</v>
      </c>
      <c r="S28" s="48"/>
      <c r="T28" s="48">
        <v>4</v>
      </c>
      <c r="U28" s="49">
        <v>43985</v>
      </c>
      <c r="X28" s="76">
        <v>116</v>
      </c>
      <c r="Z28" s="54"/>
      <c r="AA28" s="54"/>
      <c r="AB28" s="54"/>
      <c r="AC28" s="54"/>
    </row>
    <row r="29" spans="1:45" ht="17.25" customHeight="1">
      <c r="A29" s="58">
        <v>51</v>
      </c>
      <c r="B29" s="48" t="s">
        <v>45</v>
      </c>
      <c r="C29" s="65">
        <v>29.65</v>
      </c>
      <c r="D29" s="65">
        <v>28.38</v>
      </c>
      <c r="E29" s="65">
        <v>29.02</v>
      </c>
      <c r="F29" s="77">
        <f t="shared" ref="F29" si="12">_xlfn.STDEV.S(C29:D29)</f>
        <v>0.89802561210691501</v>
      </c>
      <c r="G29" s="48"/>
      <c r="H29" s="48"/>
      <c r="I29" s="48">
        <v>13.23</v>
      </c>
      <c r="J29" s="48"/>
      <c r="K29" s="48"/>
      <c r="L29" s="48">
        <v>11.35</v>
      </c>
      <c r="M29" s="48" t="s">
        <v>42</v>
      </c>
      <c r="N29" s="48"/>
      <c r="O29" s="48"/>
      <c r="P29" s="100">
        <v>13.23</v>
      </c>
      <c r="Q29" s="48">
        <v>101</v>
      </c>
      <c r="R29" s="48">
        <v>830</v>
      </c>
      <c r="S29" s="48"/>
      <c r="T29" s="48">
        <v>2</v>
      </c>
      <c r="U29" s="49">
        <v>43988</v>
      </c>
      <c r="V29" s="92" t="s">
        <v>118</v>
      </c>
      <c r="X29" s="76">
        <v>175</v>
      </c>
      <c r="Z29" s="54"/>
      <c r="AA29" s="54"/>
      <c r="AB29" s="54"/>
      <c r="AC29" s="54"/>
    </row>
    <row r="30" spans="1:45" ht="18.600000000000001" customHeight="1">
      <c r="A30" s="58">
        <v>110</v>
      </c>
      <c r="B30" s="48" t="s">
        <v>32</v>
      </c>
      <c r="C30" s="65">
        <v>23.81</v>
      </c>
      <c r="D30" s="65">
        <v>24.14</v>
      </c>
      <c r="E30" s="65">
        <v>23.98</v>
      </c>
      <c r="F30" s="48"/>
      <c r="G30" s="48"/>
      <c r="H30" s="48"/>
      <c r="I30" s="48">
        <v>9.8000000000000007</v>
      </c>
      <c r="J30" s="48"/>
      <c r="K30" s="48"/>
      <c r="L30" s="48">
        <v>13.12</v>
      </c>
      <c r="M30" s="48" t="s">
        <v>42</v>
      </c>
      <c r="N30" s="48"/>
      <c r="O30" s="48"/>
      <c r="P30" s="48">
        <v>12.66</v>
      </c>
      <c r="Q30" s="48">
        <v>103</v>
      </c>
      <c r="R30" s="48">
        <v>848</v>
      </c>
      <c r="S30" s="48"/>
      <c r="T30" s="48">
        <v>3</v>
      </c>
      <c r="U30" s="49">
        <v>43988</v>
      </c>
      <c r="V30" s="63" t="s">
        <v>119</v>
      </c>
      <c r="Z30" s="54"/>
      <c r="AA30" s="54"/>
      <c r="AB30" s="54"/>
      <c r="AC30" s="54"/>
    </row>
    <row r="31" spans="1:45" ht="18.600000000000001" customHeight="1">
      <c r="A31" s="58" t="s">
        <v>95</v>
      </c>
      <c r="B31" s="48" t="s">
        <v>32</v>
      </c>
      <c r="C31" s="65">
        <v>23.05</v>
      </c>
      <c r="D31" s="65">
        <v>23.05</v>
      </c>
      <c r="E31" s="48">
        <f>AVERAGE(C31:D31)</f>
        <v>23.05</v>
      </c>
      <c r="F31" s="48"/>
      <c r="G31" s="48"/>
      <c r="H31" s="48"/>
      <c r="I31" s="48">
        <v>11.15</v>
      </c>
      <c r="J31" s="48"/>
      <c r="K31" s="48"/>
      <c r="L31" s="48">
        <v>17.28</v>
      </c>
      <c r="M31" s="48" t="s">
        <v>42</v>
      </c>
      <c r="N31" s="48"/>
      <c r="O31" s="48"/>
      <c r="P31" s="48">
        <v>13.73</v>
      </c>
      <c r="Q31" s="48">
        <v>104</v>
      </c>
      <c r="R31" s="48">
        <v>790</v>
      </c>
      <c r="S31" s="48"/>
      <c r="T31" s="48">
        <v>4</v>
      </c>
      <c r="U31" s="49">
        <v>43988</v>
      </c>
      <c r="V31" s="12" t="s">
        <v>119</v>
      </c>
      <c r="Z31" s="54"/>
      <c r="AA31" s="54"/>
      <c r="AB31" s="54"/>
      <c r="AC31" s="54"/>
    </row>
    <row r="32" spans="1:45" ht="20.100000000000001">
      <c r="A32" s="58" t="s">
        <v>102</v>
      </c>
      <c r="B32" s="48" t="s">
        <v>45</v>
      </c>
      <c r="C32" s="65">
        <v>29.97</v>
      </c>
      <c r="D32" s="65">
        <v>30.4</v>
      </c>
      <c r="E32" s="65">
        <v>30.184999999999999</v>
      </c>
      <c r="F32" s="77">
        <f t="shared" ref="F32" si="13">_xlfn.STDEV.S(C32:D32)</f>
        <v>0.30405591591021525</v>
      </c>
      <c r="G32" s="48"/>
      <c r="H32" s="48"/>
      <c r="I32" s="48">
        <v>18.12</v>
      </c>
      <c r="J32" s="48"/>
      <c r="K32" s="48"/>
      <c r="L32" s="48">
        <v>14.62</v>
      </c>
      <c r="M32" s="48" t="s">
        <v>42</v>
      </c>
      <c r="N32" s="48"/>
      <c r="O32" s="48"/>
      <c r="P32" s="100">
        <v>18.12</v>
      </c>
      <c r="Q32" s="83" t="s">
        <v>120</v>
      </c>
      <c r="R32" s="86">
        <v>262</v>
      </c>
      <c r="S32" s="88"/>
      <c r="T32" s="48">
        <v>8</v>
      </c>
      <c r="U32" s="49">
        <v>43988</v>
      </c>
      <c r="V32" s="92"/>
      <c r="X32" s="76" t="s">
        <v>122</v>
      </c>
      <c r="Z32" s="54"/>
      <c r="AA32" s="54"/>
      <c r="AB32" s="54"/>
      <c r="AC32" s="54"/>
    </row>
    <row r="33" spans="1:29" ht="17.25" customHeight="1">
      <c r="A33" s="58" t="s">
        <v>94</v>
      </c>
      <c r="B33" s="48" t="s">
        <v>45</v>
      </c>
      <c r="C33" s="65">
        <v>29.25</v>
      </c>
      <c r="D33" s="65">
        <v>29.29</v>
      </c>
      <c r="E33" s="65">
        <v>29.27</v>
      </c>
      <c r="F33" s="77">
        <f t="shared" ref="F33" si="14">_xlfn.STDEV.S(C33:D33)</f>
        <v>2.8284271247461298E-2</v>
      </c>
      <c r="G33" s="48"/>
      <c r="H33" s="48"/>
      <c r="I33" s="48">
        <v>13.85</v>
      </c>
      <c r="J33" s="48"/>
      <c r="K33" s="48"/>
      <c r="L33" s="48">
        <v>10</v>
      </c>
      <c r="M33" s="48" t="s">
        <v>42</v>
      </c>
      <c r="N33" s="48"/>
      <c r="O33" s="48"/>
      <c r="P33" s="48">
        <v>28.54</v>
      </c>
      <c r="Q33" s="48">
        <v>658</v>
      </c>
      <c r="R33" s="48">
        <v>516</v>
      </c>
      <c r="S33" s="48"/>
      <c r="T33" s="48">
        <v>11</v>
      </c>
      <c r="U33" s="49">
        <v>43988</v>
      </c>
      <c r="V33" s="91" t="s">
        <v>124</v>
      </c>
      <c r="X33" s="76" t="s">
        <v>125</v>
      </c>
      <c r="Z33" s="54"/>
      <c r="AA33" s="54"/>
      <c r="AB33" s="54"/>
      <c r="AC33" s="54"/>
    </row>
    <row r="34" spans="1:29" ht="18.600000000000001" customHeight="1">
      <c r="A34" s="58" t="s">
        <v>91</v>
      </c>
      <c r="B34" s="48" t="s">
        <v>32</v>
      </c>
      <c r="C34" s="65">
        <v>18.149999999999999</v>
      </c>
      <c r="D34" s="65">
        <v>18.100000000000001</v>
      </c>
      <c r="E34" s="65">
        <v>18.13</v>
      </c>
      <c r="F34" s="48"/>
      <c r="G34" s="48"/>
      <c r="H34" s="48"/>
      <c r="I34" s="48">
        <v>9.39</v>
      </c>
      <c r="J34" s="48"/>
      <c r="K34" s="48"/>
      <c r="L34" s="48">
        <v>11.95</v>
      </c>
      <c r="M34" s="48" t="s">
        <v>42</v>
      </c>
      <c r="N34" s="48"/>
      <c r="O34" s="48"/>
      <c r="P34" s="48">
        <v>7.9</v>
      </c>
      <c r="Q34" s="48">
        <v>708</v>
      </c>
      <c r="R34" s="48">
        <v>824</v>
      </c>
      <c r="S34" s="48"/>
      <c r="T34" s="48">
        <v>12</v>
      </c>
      <c r="U34" s="49">
        <v>43988</v>
      </c>
      <c r="V34" s="91"/>
      <c r="Z34" s="54"/>
      <c r="AA34" s="54"/>
      <c r="AB34" s="54"/>
      <c r="AC34" s="54"/>
    </row>
    <row r="35" spans="1:29" ht="18.600000000000001" customHeight="1">
      <c r="A35" s="58" t="s">
        <v>90</v>
      </c>
      <c r="B35" s="81" t="s">
        <v>32</v>
      </c>
      <c r="C35" s="82">
        <v>17.760000000000002</v>
      </c>
      <c r="D35" s="82">
        <v>17.010000000000002</v>
      </c>
      <c r="E35" s="82">
        <v>17.385000000000002</v>
      </c>
      <c r="F35" s="81"/>
      <c r="G35" s="81"/>
      <c r="H35" s="81"/>
      <c r="I35" s="81">
        <v>8.92</v>
      </c>
      <c r="J35" s="81"/>
      <c r="K35" s="81"/>
      <c r="L35" s="81">
        <v>10.08</v>
      </c>
      <c r="M35" s="81" t="s">
        <v>42</v>
      </c>
      <c r="N35" s="81"/>
      <c r="O35" s="81"/>
      <c r="P35" s="81">
        <v>8.11</v>
      </c>
      <c r="Q35" s="84">
        <v>750</v>
      </c>
      <c r="R35" s="87">
        <v>1060</v>
      </c>
      <c r="S35" s="89"/>
      <c r="T35" s="81">
        <v>13</v>
      </c>
      <c r="U35" s="90">
        <v>43988</v>
      </c>
      <c r="V35" s="91"/>
      <c r="Z35" s="54"/>
      <c r="AA35" s="54"/>
      <c r="AB35" s="54"/>
      <c r="AC35" s="54"/>
    </row>
    <row r="36" spans="1:29">
      <c r="A36" s="80"/>
    </row>
    <row r="37" spans="1:29">
      <c r="A37" s="80"/>
    </row>
    <row r="38" spans="1:29">
      <c r="A38" s="80" t="s">
        <v>128</v>
      </c>
    </row>
    <row r="39" spans="1:29" ht="14.45" customHeight="1">
      <c r="A39" s="50">
        <v>144</v>
      </c>
      <c r="B39" s="47" t="s">
        <v>36</v>
      </c>
      <c r="C39" s="51"/>
      <c r="D39" s="47"/>
      <c r="E39" s="47"/>
      <c r="F39" s="48"/>
      <c r="G39" s="47"/>
      <c r="H39" s="47"/>
      <c r="I39" s="47"/>
      <c r="J39" s="48"/>
      <c r="K39" s="48"/>
      <c r="L39" s="48" t="s">
        <v>42</v>
      </c>
      <c r="M39" s="48" t="s">
        <v>42</v>
      </c>
      <c r="N39" s="48" t="s">
        <v>42</v>
      </c>
      <c r="O39" s="48" t="s">
        <v>42</v>
      </c>
      <c r="P39" s="48" t="s">
        <v>43</v>
      </c>
      <c r="Q39" s="48">
        <v>26</v>
      </c>
      <c r="R39" s="48">
        <v>52</v>
      </c>
      <c r="S39" s="53" t="s">
        <v>97</v>
      </c>
      <c r="T39" s="48" t="s">
        <v>100</v>
      </c>
      <c r="U39" s="49">
        <v>43979</v>
      </c>
      <c r="X39" s="73">
        <v>126</v>
      </c>
      <c r="Z39" s="54"/>
      <c r="AA39" s="54"/>
      <c r="AB39" s="54"/>
      <c r="AC39" s="54"/>
    </row>
    <row r="40" spans="1:29" ht="15" customHeight="1">
      <c r="A40" s="50">
        <v>148</v>
      </c>
      <c r="B40" s="51" t="s">
        <v>36</v>
      </c>
      <c r="C40" s="51"/>
      <c r="D40" s="51"/>
      <c r="E40" s="51"/>
      <c r="F40" s="51"/>
      <c r="G40" s="51"/>
      <c r="H40" s="51"/>
      <c r="I40" s="51"/>
      <c r="J40" s="51"/>
      <c r="K40" s="48"/>
      <c r="L40" s="48" t="s">
        <v>42</v>
      </c>
      <c r="M40" s="48" t="s">
        <v>42</v>
      </c>
      <c r="N40" s="48" t="s">
        <v>42</v>
      </c>
      <c r="O40" s="48" t="s">
        <v>42</v>
      </c>
      <c r="P40" s="48" t="s">
        <v>43</v>
      </c>
      <c r="Q40" s="48">
        <v>84.4</v>
      </c>
      <c r="R40" s="48">
        <v>30</v>
      </c>
      <c r="S40" s="53" t="s">
        <v>97</v>
      </c>
      <c r="T40" s="48" t="s">
        <v>101</v>
      </c>
      <c r="U40" s="49">
        <v>43979</v>
      </c>
      <c r="X40" s="73" t="s">
        <v>102</v>
      </c>
      <c r="Z40" s="54"/>
      <c r="AA40" s="54"/>
      <c r="AB40" s="54"/>
      <c r="AC40" s="54"/>
    </row>
    <row r="41" spans="1:29" ht="15" customHeight="1">
      <c r="A41" s="50">
        <v>149</v>
      </c>
      <c r="B41" s="47" t="s">
        <v>36</v>
      </c>
      <c r="C41" s="51"/>
      <c r="D41" s="47"/>
      <c r="E41" s="47"/>
      <c r="F41" s="48"/>
      <c r="G41" s="47"/>
      <c r="H41" s="47"/>
      <c r="I41" s="47"/>
      <c r="J41" s="48"/>
      <c r="K41" s="48"/>
      <c r="L41" s="48" t="s">
        <v>42</v>
      </c>
      <c r="M41" s="48" t="s">
        <v>42</v>
      </c>
      <c r="N41" s="48"/>
      <c r="O41" s="48"/>
      <c r="P41" s="48" t="s">
        <v>43</v>
      </c>
      <c r="Q41" s="48">
        <v>17</v>
      </c>
      <c r="R41" s="48">
        <v>24.4</v>
      </c>
      <c r="S41" s="53" t="s">
        <v>97</v>
      </c>
      <c r="T41" s="48" t="s">
        <v>103</v>
      </c>
      <c r="U41" s="49">
        <v>43979</v>
      </c>
      <c r="X41" s="73" t="s">
        <v>104</v>
      </c>
      <c r="Z41" s="54"/>
      <c r="AA41" s="54"/>
      <c r="AB41" s="54"/>
      <c r="AC41" s="54"/>
    </row>
    <row r="42" spans="1:29" ht="15" customHeight="1">
      <c r="A42" s="50">
        <v>150</v>
      </c>
      <c r="B42" s="51" t="s">
        <v>36</v>
      </c>
      <c r="C42" s="51"/>
      <c r="D42" s="51"/>
      <c r="E42" s="51"/>
      <c r="F42" s="51"/>
      <c r="G42" s="51"/>
      <c r="H42" s="51"/>
      <c r="I42" s="51"/>
      <c r="J42" s="51"/>
      <c r="K42" s="48"/>
      <c r="L42" s="48" t="s">
        <v>42</v>
      </c>
      <c r="M42" s="48" t="s">
        <v>42</v>
      </c>
      <c r="N42" s="48"/>
      <c r="O42" s="48"/>
      <c r="P42" s="48" t="s">
        <v>43</v>
      </c>
      <c r="Q42" s="48">
        <v>99.4</v>
      </c>
      <c r="R42" s="48">
        <v>106</v>
      </c>
      <c r="S42" s="52" t="s">
        <v>97</v>
      </c>
      <c r="T42" s="48" t="s">
        <v>105</v>
      </c>
      <c r="U42" s="49">
        <v>43979</v>
      </c>
      <c r="X42" s="73">
        <v>45</v>
      </c>
      <c r="Z42" s="54"/>
      <c r="AA42" s="54"/>
      <c r="AB42" s="54"/>
      <c r="AC42" s="54"/>
    </row>
    <row r="43" spans="1:29" ht="15" customHeight="1">
      <c r="A43" s="50">
        <v>152</v>
      </c>
      <c r="B43" s="47" t="s">
        <v>36</v>
      </c>
      <c r="C43" s="51"/>
      <c r="D43" s="51"/>
      <c r="E43" s="51"/>
      <c r="F43" s="51"/>
      <c r="G43" s="51"/>
      <c r="H43" s="51"/>
      <c r="I43" s="51"/>
      <c r="J43" s="51"/>
      <c r="K43" s="48"/>
      <c r="L43" s="48" t="s">
        <v>42</v>
      </c>
      <c r="M43" s="48" t="s">
        <v>42</v>
      </c>
      <c r="N43" s="48"/>
      <c r="O43" s="48"/>
      <c r="P43" s="48" t="s">
        <v>43</v>
      </c>
      <c r="Q43" s="48">
        <v>104</v>
      </c>
      <c r="R43" s="48">
        <v>19.399999999999999</v>
      </c>
      <c r="S43" s="52" t="s">
        <v>97</v>
      </c>
      <c r="T43" s="48" t="s">
        <v>107</v>
      </c>
      <c r="U43" s="49">
        <v>43979</v>
      </c>
      <c r="X43" s="73" t="s">
        <v>108</v>
      </c>
      <c r="Z43" s="54"/>
      <c r="AA43" s="54"/>
      <c r="AB43" s="54"/>
      <c r="AC43" s="54"/>
    </row>
    <row r="44" spans="1:29" ht="15.75" customHeight="1">
      <c r="A44" s="58">
        <v>81</v>
      </c>
      <c r="B44" s="66" t="s">
        <v>36</v>
      </c>
      <c r="C44" s="48"/>
      <c r="D44" s="48"/>
      <c r="E44" s="48"/>
      <c r="F44" s="48"/>
      <c r="G44" s="48"/>
      <c r="H44" s="48"/>
      <c r="I44" s="48"/>
      <c r="J44" s="48"/>
      <c r="K44" s="48"/>
      <c r="L44" s="100" t="s">
        <v>42</v>
      </c>
      <c r="M44" s="100" t="s">
        <v>42</v>
      </c>
      <c r="N44" s="48"/>
      <c r="O44" s="48"/>
      <c r="P44" s="48"/>
      <c r="Q44" s="48"/>
      <c r="R44" s="48"/>
      <c r="S44" s="48"/>
      <c r="T44" s="48">
        <v>1</v>
      </c>
      <c r="U44" s="49"/>
      <c r="X44" s="76"/>
      <c r="Z44" s="54"/>
      <c r="AA44" s="54"/>
      <c r="AB44" s="54"/>
      <c r="AC44" s="54"/>
    </row>
  </sheetData>
  <autoFilter ref="A1:U24" xr:uid="{00000000-0009-0000-0000-000002000000}"/>
  <conditionalFormatting sqref="G2:G4 G23:H25 G43 H39:H43 I7:I15 H2:H22 G6:G22">
    <cfRule type="containsText" dxfId="59" priority="28" operator="containsText" text="Negative">
      <formula>NOT(ISERROR(SEARCH("Negative",G2)))</formula>
    </cfRule>
  </conditionalFormatting>
  <conditionalFormatting sqref="G2:G4 G23:H25 G43 H39:H43 I7:I15 H2:H22 G6:G22">
    <cfRule type="containsText" dxfId="58" priority="27" operator="containsText" text="Positive">
      <formula>NOT(ISERROR(SEARCH("Positive",G2)))</formula>
    </cfRule>
  </conditionalFormatting>
  <conditionalFormatting sqref="G4">
    <cfRule type="containsText" dxfId="57" priority="22" operator="containsText" text="Negative">
      <formula>NOT(ISERROR(SEARCH("Negative",G4)))</formula>
    </cfRule>
  </conditionalFormatting>
  <conditionalFormatting sqref="G4">
    <cfRule type="containsText" dxfId="56" priority="21" operator="containsText" text="Positive">
      <formula>NOT(ISERROR(SEARCH("Positive",G4)))</formula>
    </cfRule>
  </conditionalFormatting>
  <conditionalFormatting sqref="G3:H4">
    <cfRule type="containsText" dxfId="55" priority="18" operator="containsText" text="Negative">
      <formula>NOT(ISERROR(SEARCH("Negative",G3)))</formula>
    </cfRule>
  </conditionalFormatting>
  <conditionalFormatting sqref="G3:H4">
    <cfRule type="containsText" dxfId="54" priority="17" operator="containsText" text="Positive">
      <formula>NOT(ISERROR(SEARCH("Positive",G3)))</formula>
    </cfRule>
  </conditionalFormatting>
  <conditionalFormatting sqref="G2">
    <cfRule type="containsText" dxfId="53" priority="12" operator="containsText" text="Negative">
      <formula>NOT(ISERROR(SEARCH("Negative",G2)))</formula>
    </cfRule>
  </conditionalFormatting>
  <conditionalFormatting sqref="G2">
    <cfRule type="containsText" dxfId="52" priority="11" operator="containsText" text="Positive">
      <formula>NOT(ISERROR(SEARCH("Positive",G2)))</formula>
    </cfRule>
  </conditionalFormatting>
  <conditionalFormatting sqref="G5">
    <cfRule type="containsText" dxfId="51" priority="10" operator="containsText" text="Negative">
      <formula>NOT(ISERROR(SEARCH("Negative",G5)))</formula>
    </cfRule>
  </conditionalFormatting>
  <conditionalFormatting sqref="G5">
    <cfRule type="containsText" dxfId="50" priority="9" operator="containsText" text="Positive">
      <formula>NOT(ISERROR(SEARCH("Positive",G5)))</formula>
    </cfRule>
  </conditionalFormatting>
  <conditionalFormatting sqref="G40 G18:G19 G42">
    <cfRule type="containsText" dxfId="49" priority="8" operator="containsText" text="Negative">
      <formula>NOT(ISERROR(SEARCH("Negative",G18)))</formula>
    </cfRule>
  </conditionalFormatting>
  <conditionalFormatting sqref="G40 G18:G19 G42">
    <cfRule type="containsText" dxfId="48" priority="7" operator="containsText" text="Positive">
      <formula>NOT(ISERROR(SEARCH("Positive",G18)))</formula>
    </cfRule>
  </conditionalFormatting>
  <conditionalFormatting sqref="G39 G41">
    <cfRule type="containsText" dxfId="47" priority="6" operator="containsText" text="Negative">
      <formula>NOT(ISERROR(SEARCH("Negative",G39)))</formula>
    </cfRule>
  </conditionalFormatting>
  <conditionalFormatting sqref="G39 G41">
    <cfRule type="containsText" dxfId="46" priority="5" operator="containsText" text="Positive">
      <formula>NOT(ISERROR(SEARCH("Positive",G39)))</formula>
    </cfRule>
  </conditionalFormatting>
  <pageMargins left="0.25" right="0.25" top="0.75" bottom="0.75" header="0.3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07"/>
  <sheetViews>
    <sheetView zoomScale="70" zoomScaleNormal="70" workbookViewId="0">
      <pane ySplit="1" topLeftCell="A2" activePane="bottomLeft" state="frozen"/>
      <selection pane="bottomLeft" activeCell="K1" sqref="K1"/>
    </sheetView>
  </sheetViews>
  <sheetFormatPr defaultColWidth="9.140625" defaultRowHeight="15"/>
  <cols>
    <col min="1" max="1" width="20.85546875" style="20" customWidth="1"/>
    <col min="2" max="2" width="9.140625" style="104" bestFit="1"/>
    <col min="3" max="3" width="9.140625" style="104" customWidth="1"/>
    <col min="4" max="4" width="7.28515625" style="104" customWidth="1"/>
    <col min="5" max="5" width="10.42578125" style="104" bestFit="1" customWidth="1"/>
    <col min="6" max="6" width="8.7109375" style="104" customWidth="1"/>
    <col min="7" max="7" width="14.7109375" style="104" customWidth="1"/>
    <col min="8" max="8" width="14.42578125" style="104" customWidth="1"/>
    <col min="9" max="9" width="14.7109375" style="104" bestFit="1" customWidth="1"/>
    <col min="10" max="10" width="12.85546875" style="104" bestFit="1" customWidth="1"/>
    <col min="11" max="11" width="13.7109375" style="104" bestFit="1" customWidth="1"/>
    <col min="12" max="13" width="13.7109375" style="104" customWidth="1"/>
    <col min="14" max="14" width="11.85546875" style="104" hidden="1" customWidth="1"/>
    <col min="15" max="15" width="13.42578125" style="104" hidden="1" customWidth="1"/>
    <col min="16" max="16" width="15.85546875" style="104" customWidth="1"/>
    <col min="17" max="17" width="10" style="104" bestFit="1" customWidth="1"/>
    <col min="18" max="18" width="9.140625" style="104" bestFit="1"/>
    <col min="19" max="19" width="24" style="104" customWidth="1"/>
    <col min="20" max="20" width="24.7109375" style="104" customWidth="1"/>
    <col min="21" max="21" width="12.42578125" style="105" customWidth="1"/>
    <col min="22" max="22" width="19.7109375" style="104" bestFit="1" customWidth="1"/>
    <col min="23" max="23" width="12.7109375" style="104" customWidth="1"/>
    <col min="24" max="24" width="11.7109375" style="104" customWidth="1"/>
    <col min="25" max="25" width="10.42578125" style="104" bestFit="1" customWidth="1"/>
    <col min="26" max="26" width="12.28515625" style="104" customWidth="1"/>
    <col min="27" max="16384" width="9.140625" style="104"/>
  </cols>
  <sheetData>
    <row r="1" spans="1:44" ht="32.1">
      <c r="A1" s="10" t="s">
        <v>0</v>
      </c>
      <c r="B1" s="10" t="s">
        <v>1</v>
      </c>
      <c r="C1" s="9" t="s">
        <v>10</v>
      </c>
      <c r="D1" s="9" t="s">
        <v>10</v>
      </c>
      <c r="E1" s="9" t="s">
        <v>11</v>
      </c>
      <c r="F1" s="9" t="s">
        <v>12</v>
      </c>
      <c r="G1" s="10" t="s">
        <v>13</v>
      </c>
      <c r="H1" s="10" t="s">
        <v>13</v>
      </c>
      <c r="I1" s="10" t="s">
        <v>14</v>
      </c>
      <c r="J1" s="10" t="s">
        <v>15</v>
      </c>
      <c r="K1" s="10" t="s">
        <v>4</v>
      </c>
      <c r="L1" s="93" t="s">
        <v>16</v>
      </c>
      <c r="M1" s="93" t="s">
        <v>17</v>
      </c>
      <c r="N1" s="9" t="s">
        <v>18</v>
      </c>
      <c r="O1" s="9" t="s">
        <v>19</v>
      </c>
      <c r="P1" s="9" t="s">
        <v>20</v>
      </c>
      <c r="Q1" s="11" t="s">
        <v>21</v>
      </c>
      <c r="R1" s="11" t="s">
        <v>22</v>
      </c>
      <c r="S1" s="11" t="s">
        <v>23</v>
      </c>
      <c r="T1" s="9" t="s">
        <v>24</v>
      </c>
      <c r="U1" s="29" t="s">
        <v>25</v>
      </c>
    </row>
    <row r="2" spans="1:44" ht="18.600000000000001" customHeight="1">
      <c r="A2" s="27">
        <v>5</v>
      </c>
      <c r="B2" s="24" t="str">
        <f>IF(AND(E2&gt;33,E2&lt;41),"Low", "-")</f>
        <v>Low</v>
      </c>
      <c r="C2" s="24">
        <v>35.24</v>
      </c>
      <c r="D2" s="24"/>
      <c r="E2" s="24">
        <f>AVERAGE(C2:D2)</f>
        <v>35.24</v>
      </c>
      <c r="F2" s="24" t="e">
        <f t="shared" ref="F2:F19" si="0">_xlfn.STDEV.S(C2:D2)</f>
        <v>#DIV/0!</v>
      </c>
      <c r="G2" s="24">
        <v>15.4</v>
      </c>
      <c r="H2" s="25">
        <v>29.58</v>
      </c>
      <c r="I2" s="24">
        <f>AVERAGE(G2:H2)</f>
        <v>22.49</v>
      </c>
      <c r="J2" s="24">
        <f>_xlfn.STDEV.S(G2:H2)</f>
        <v>10.026774157225244</v>
      </c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1"/>
      <c r="W2" s="20"/>
    </row>
    <row r="3" spans="1:44" ht="18.600000000000001" customHeight="1">
      <c r="A3" s="42">
        <v>6</v>
      </c>
      <c r="B3" s="44" t="str">
        <f>IF(AND(E3&gt;17, E3&lt;26), "High", "-")</f>
        <v>High</v>
      </c>
      <c r="C3" s="13">
        <v>24.08</v>
      </c>
      <c r="D3" s="14">
        <v>25.31</v>
      </c>
      <c r="E3" s="13">
        <f>AVERAGE(C3:D3)</f>
        <v>24.695</v>
      </c>
      <c r="F3" s="13">
        <f t="shared" si="0"/>
        <v>0.86974134085945376</v>
      </c>
      <c r="G3" s="13">
        <v>11.93</v>
      </c>
      <c r="H3" s="14">
        <v>12.24</v>
      </c>
      <c r="I3" s="13">
        <f>AVERAGE(G3:H3)</f>
        <v>12.085000000000001</v>
      </c>
      <c r="J3" s="13">
        <f>_xlfn.STDEV.S(G3:H3)</f>
        <v>0.21920310216783009</v>
      </c>
      <c r="K3" s="106"/>
      <c r="L3" s="106">
        <v>16.600000000000001</v>
      </c>
      <c r="M3" s="106" t="s">
        <v>42</v>
      </c>
      <c r="N3" s="118">
        <v>16.350000000000001</v>
      </c>
      <c r="O3" s="118">
        <v>15.08</v>
      </c>
      <c r="P3" s="108">
        <v>7.68</v>
      </c>
      <c r="Q3" s="108">
        <v>11.4</v>
      </c>
      <c r="R3" s="108">
        <v>386</v>
      </c>
      <c r="S3" s="108"/>
      <c r="T3" s="109">
        <v>4</v>
      </c>
      <c r="U3" s="110">
        <v>43972</v>
      </c>
      <c r="W3" s="40"/>
      <c r="X3" s="108" t="s">
        <v>28</v>
      </c>
      <c r="Y3" s="108" t="s">
        <v>29</v>
      </c>
    </row>
    <row r="4" spans="1:44" ht="18.600000000000001" customHeight="1">
      <c r="A4" s="32">
        <v>12</v>
      </c>
      <c r="B4" s="44" t="str">
        <f>IF(AND(E4&gt;=26,E4&lt;=33),"Medium","-")</f>
        <v>Medium</v>
      </c>
      <c r="C4" s="13">
        <v>26.88</v>
      </c>
      <c r="D4" s="14">
        <v>26.98</v>
      </c>
      <c r="E4" s="13">
        <f>AVERAGE(C4:D4)</f>
        <v>26.93</v>
      </c>
      <c r="F4" s="13">
        <f t="shared" si="0"/>
        <v>7.0710678118655765E-2</v>
      </c>
      <c r="G4" s="13">
        <v>12.59</v>
      </c>
      <c r="H4" s="14">
        <v>15.79</v>
      </c>
      <c r="I4" s="13">
        <f>AVERAGE(G4:H4)</f>
        <v>14.19</v>
      </c>
      <c r="J4" s="13">
        <f>_xlfn.STDEV.S(G4:H4)</f>
        <v>2.2627416997969405</v>
      </c>
      <c r="K4" s="106"/>
      <c r="L4" s="117" t="s">
        <v>42</v>
      </c>
      <c r="M4" s="117" t="s">
        <v>42</v>
      </c>
      <c r="N4" s="108">
        <v>11.51</v>
      </c>
      <c r="O4" s="108" t="s">
        <v>42</v>
      </c>
      <c r="P4" s="108">
        <v>11.44</v>
      </c>
      <c r="Q4" s="108">
        <v>64.400000000000006</v>
      </c>
      <c r="R4" s="108">
        <v>208</v>
      </c>
      <c r="S4" s="108"/>
      <c r="T4" s="109">
        <v>1</v>
      </c>
      <c r="U4" s="110">
        <v>43972</v>
      </c>
      <c r="W4" s="40" t="s">
        <v>32</v>
      </c>
      <c r="X4" s="41">
        <v>23</v>
      </c>
      <c r="Y4" s="107">
        <v>7</v>
      </c>
      <c r="Z4" s="104" t="s">
        <v>33</v>
      </c>
    </row>
    <row r="5" spans="1:44" ht="18.600000000000001" customHeight="1">
      <c r="A5" s="32">
        <v>14</v>
      </c>
      <c r="B5" s="44" t="str">
        <f>IF(AND(E5&gt;17, E5&lt;26), "High", "-")</f>
        <v>High</v>
      </c>
      <c r="C5" s="13">
        <v>25.41</v>
      </c>
      <c r="D5" s="14">
        <v>25.54</v>
      </c>
      <c r="E5" s="13">
        <f>AVERAGE(C5:D5)</f>
        <v>25.475000000000001</v>
      </c>
      <c r="F5" s="13">
        <f t="shared" si="0"/>
        <v>9.1923881554250478E-2</v>
      </c>
      <c r="G5" s="13">
        <v>11.86</v>
      </c>
      <c r="H5" s="14">
        <v>14.47</v>
      </c>
      <c r="I5" s="13">
        <f>AVERAGE(G5:H5)</f>
        <v>13.164999999999999</v>
      </c>
      <c r="J5" s="13">
        <f>_xlfn.STDEV.S(G5:H5)</f>
        <v>1.8455486988968899</v>
      </c>
      <c r="K5" s="106"/>
      <c r="L5" s="106">
        <v>11.01</v>
      </c>
      <c r="M5" s="106" t="s">
        <v>42</v>
      </c>
      <c r="N5" s="108">
        <v>10.28</v>
      </c>
      <c r="O5" s="108" t="s">
        <v>42</v>
      </c>
      <c r="P5" s="108">
        <v>8.85</v>
      </c>
      <c r="Q5" s="108">
        <v>23.6</v>
      </c>
      <c r="R5" s="108">
        <v>716</v>
      </c>
      <c r="S5" s="108"/>
      <c r="T5" s="109" t="s">
        <v>82</v>
      </c>
      <c r="U5" s="110">
        <v>43970</v>
      </c>
      <c r="W5" s="40" t="s">
        <v>35</v>
      </c>
      <c r="X5" s="108">
        <v>2</v>
      </c>
      <c r="Y5" s="108">
        <v>0</v>
      </c>
    </row>
    <row r="6" spans="1:44" ht="18.600000000000001" customHeight="1">
      <c r="A6" s="135">
        <v>18</v>
      </c>
      <c r="B6" s="150" t="s">
        <v>45</v>
      </c>
      <c r="C6" s="152">
        <v>31.46</v>
      </c>
      <c r="D6" s="152">
        <v>32.71</v>
      </c>
      <c r="E6" s="152">
        <v>32.090000000000003</v>
      </c>
      <c r="F6" s="153">
        <f t="shared" si="0"/>
        <v>0.88388347648318444</v>
      </c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1"/>
      <c r="W6" s="40" t="s">
        <v>36</v>
      </c>
      <c r="X6" s="108">
        <v>8</v>
      </c>
      <c r="Y6" s="107">
        <v>0</v>
      </c>
    </row>
    <row r="7" spans="1:44" ht="18.600000000000001" customHeight="1">
      <c r="A7" s="31">
        <v>27</v>
      </c>
      <c r="B7" s="16" t="str">
        <f>IF(AND(E7&gt;=26,E7&lt;=33),"Medium","-")</f>
        <v>Medium</v>
      </c>
      <c r="C7" s="16">
        <v>32.06</v>
      </c>
      <c r="D7" s="17">
        <v>30.76</v>
      </c>
      <c r="E7" s="16">
        <f>AVERAGE(C7:D7)</f>
        <v>31.410000000000004</v>
      </c>
      <c r="F7" s="16">
        <f t="shared" si="0"/>
        <v>0.9192388155425123</v>
      </c>
      <c r="G7" s="16">
        <v>12.65</v>
      </c>
      <c r="H7" s="17">
        <v>15.85</v>
      </c>
      <c r="I7" s="16">
        <f>AVERAGE(G7:H7)</f>
        <v>14.25</v>
      </c>
      <c r="J7" s="16">
        <f>_xlfn.STDEV.S(G7:H7)</f>
        <v>2.2627416997969529</v>
      </c>
      <c r="K7" s="111"/>
      <c r="L7" s="111">
        <v>13.2</v>
      </c>
      <c r="M7" s="111" t="s">
        <v>42</v>
      </c>
      <c r="N7" s="111">
        <v>12.44</v>
      </c>
      <c r="O7" s="111">
        <v>13.36</v>
      </c>
      <c r="P7" s="111">
        <v>10.16</v>
      </c>
      <c r="Q7" s="111">
        <v>39.4</v>
      </c>
      <c r="R7" s="111">
        <v>320</v>
      </c>
      <c r="S7" s="111"/>
      <c r="T7" s="112">
        <v>6</v>
      </c>
      <c r="U7" s="110">
        <v>43972</v>
      </c>
      <c r="W7" s="40" t="s">
        <v>40</v>
      </c>
      <c r="X7" s="108">
        <f>SUM(X4:X6)</f>
        <v>33</v>
      </c>
      <c r="Y7" s="108">
        <f>SUM(Y4:Y6)</f>
        <v>7</v>
      </c>
    </row>
    <row r="8" spans="1:44" ht="18.600000000000001" customHeight="1">
      <c r="A8" s="32">
        <v>28</v>
      </c>
      <c r="B8" s="13" t="str">
        <f>IF(AND(E8&gt;=26,E8&lt;=33),"Medium","-")</f>
        <v>Medium</v>
      </c>
      <c r="C8" s="13">
        <v>32.729999999999997</v>
      </c>
      <c r="D8" s="14">
        <v>32.6</v>
      </c>
      <c r="E8" s="13">
        <f>AVERAGE(C8:D8)</f>
        <v>32.664999999999999</v>
      </c>
      <c r="F8" s="13">
        <f t="shared" si="0"/>
        <v>9.1923881554247966E-2</v>
      </c>
      <c r="G8" s="13">
        <v>13.37</v>
      </c>
      <c r="H8" s="14">
        <v>13.69</v>
      </c>
      <c r="I8" s="13">
        <f>AVERAGE(G8:H8)</f>
        <v>13.53</v>
      </c>
      <c r="J8" s="13">
        <f>_xlfn.STDEV.S(G8:H8)</f>
        <v>0.22627416997969541</v>
      </c>
      <c r="K8" s="106"/>
      <c r="L8" s="106">
        <v>16.25</v>
      </c>
      <c r="M8" s="106" t="s">
        <v>42</v>
      </c>
      <c r="N8" s="108">
        <v>14.9</v>
      </c>
      <c r="O8" s="108">
        <v>15.39</v>
      </c>
      <c r="P8" s="108">
        <v>9.8800000000000008</v>
      </c>
      <c r="Q8" s="108">
        <v>139</v>
      </c>
      <c r="R8" s="108">
        <v>698</v>
      </c>
      <c r="S8" s="108"/>
      <c r="T8" s="109" t="s">
        <v>77</v>
      </c>
      <c r="U8" s="110">
        <v>43970</v>
      </c>
      <c r="W8" s="40" t="s">
        <v>45</v>
      </c>
      <c r="X8" s="41">
        <v>26</v>
      </c>
      <c r="Y8" s="108">
        <v>13</v>
      </c>
    </row>
    <row r="9" spans="1:44" ht="18.600000000000001" customHeight="1">
      <c r="A9" s="31">
        <v>35</v>
      </c>
      <c r="B9" s="16" t="str">
        <f>IF(AND(E9&gt;=26,E9&lt;=33),"Medium","-")</f>
        <v>Medium</v>
      </c>
      <c r="C9" s="16">
        <v>30.88</v>
      </c>
      <c r="D9" s="17">
        <v>30.73</v>
      </c>
      <c r="E9" s="16">
        <f>AVERAGE(C9:D9)</f>
        <v>30.805</v>
      </c>
      <c r="F9" s="16">
        <f t="shared" si="0"/>
        <v>0.10606601717798111</v>
      </c>
      <c r="G9" s="16">
        <v>12.36</v>
      </c>
      <c r="H9" s="17">
        <v>12.59</v>
      </c>
      <c r="I9" s="16">
        <f>AVERAGE(G9:H9)</f>
        <v>12.475</v>
      </c>
      <c r="J9" s="16">
        <f>_xlfn.STDEV.S(G9:H9)</f>
        <v>0.16263455967290624</v>
      </c>
      <c r="K9" s="111"/>
      <c r="L9" s="111">
        <v>11.25</v>
      </c>
      <c r="M9" s="111" t="s">
        <v>42</v>
      </c>
      <c r="N9" s="111">
        <v>10.25</v>
      </c>
      <c r="O9" s="111" t="s">
        <v>42</v>
      </c>
      <c r="P9" s="111">
        <v>8.4700000000000006</v>
      </c>
      <c r="Q9" s="111">
        <v>22.2</v>
      </c>
      <c r="R9" s="111">
        <v>516</v>
      </c>
      <c r="S9" s="111">
        <v>402</v>
      </c>
      <c r="T9" s="112" t="s">
        <v>75</v>
      </c>
      <c r="U9" s="110">
        <v>43969</v>
      </c>
      <c r="W9" s="42">
        <v>6</v>
      </c>
      <c r="X9" s="32">
        <v>12</v>
      </c>
      <c r="AD9" s="119"/>
      <c r="AE9" s="119"/>
      <c r="AF9" s="119"/>
      <c r="AG9" s="119"/>
      <c r="AH9" s="119"/>
      <c r="AI9" s="120"/>
      <c r="AJ9" s="119"/>
      <c r="AK9" s="119"/>
      <c r="AL9" s="119"/>
      <c r="AM9" s="121"/>
      <c r="AN9" s="119"/>
      <c r="AO9" s="119"/>
      <c r="AP9" s="119"/>
      <c r="AQ9" s="119"/>
      <c r="AR9" s="119"/>
    </row>
    <row r="10" spans="1:44" ht="18.600000000000001" customHeight="1">
      <c r="A10" s="31">
        <v>40</v>
      </c>
      <c r="B10" s="44" t="str">
        <f>IF(AND(E10&gt;=26,E10&lt;=33),"Medium","-")</f>
        <v>Medium</v>
      </c>
      <c r="C10" s="16">
        <v>28.22</v>
      </c>
      <c r="D10" s="17">
        <v>28.4</v>
      </c>
      <c r="E10" s="16">
        <f>AVERAGE(C10:D10)</f>
        <v>28.31</v>
      </c>
      <c r="F10" s="16">
        <f t="shared" si="0"/>
        <v>0.12727922061357835</v>
      </c>
      <c r="G10" s="16">
        <v>12.63</v>
      </c>
      <c r="H10" s="17">
        <v>12.65</v>
      </c>
      <c r="I10" s="16">
        <f>AVERAGE(G10:H10)</f>
        <v>12.64</v>
      </c>
      <c r="J10" s="16">
        <f>_xlfn.STDEV.S(G10:H10)</f>
        <v>1.4142135623730649E-2</v>
      </c>
      <c r="K10" s="111"/>
      <c r="L10" s="111">
        <v>11.82</v>
      </c>
      <c r="M10" s="111">
        <v>25.87</v>
      </c>
      <c r="N10" s="111">
        <v>11</v>
      </c>
      <c r="O10" s="111">
        <v>13.8</v>
      </c>
      <c r="P10" s="111">
        <v>8.9499999999999993</v>
      </c>
      <c r="Q10" s="111">
        <v>35.6</v>
      </c>
      <c r="R10" s="111">
        <v>366</v>
      </c>
      <c r="S10" s="111"/>
      <c r="T10" s="112">
        <v>2</v>
      </c>
      <c r="U10" s="110">
        <v>43972</v>
      </c>
      <c r="W10" s="20"/>
      <c r="X10" s="38" t="s">
        <v>50</v>
      </c>
    </row>
    <row r="11" spans="1:44" ht="18.600000000000001" customHeight="1">
      <c r="A11" s="135">
        <v>45</v>
      </c>
      <c r="B11" s="150" t="s">
        <v>45</v>
      </c>
      <c r="C11" s="152">
        <v>30.06</v>
      </c>
      <c r="D11" s="152">
        <v>31.17</v>
      </c>
      <c r="E11" s="152">
        <v>30.62</v>
      </c>
      <c r="F11" s="153">
        <f t="shared" si="0"/>
        <v>0.78488852711706991</v>
      </c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1"/>
      <c r="W11" s="20"/>
    </row>
    <row r="12" spans="1:44" ht="18.600000000000001" customHeight="1">
      <c r="A12" s="35">
        <v>46</v>
      </c>
      <c r="B12" s="13" t="str">
        <f>IF(AND(E12&gt;=26,E12&lt;=33),"Medium","-")</f>
        <v>Medium</v>
      </c>
      <c r="C12" s="13">
        <v>28.29</v>
      </c>
      <c r="D12" s="14">
        <v>29.83</v>
      </c>
      <c r="E12" s="13">
        <f>AVERAGE(C12:D12)</f>
        <v>29.06</v>
      </c>
      <c r="F12" s="13">
        <f t="shared" si="0"/>
        <v>1.0889444430272825</v>
      </c>
      <c r="G12" s="13">
        <v>13.93</v>
      </c>
      <c r="H12" s="14">
        <v>13.93</v>
      </c>
      <c r="I12" s="13">
        <f>AVERAGE(G12:H12)</f>
        <v>13.93</v>
      </c>
      <c r="J12" s="13">
        <f>_xlfn.STDEV.S(G12:H12)</f>
        <v>0</v>
      </c>
      <c r="K12" s="106"/>
      <c r="L12" s="106"/>
      <c r="M12" s="106"/>
      <c r="N12" s="107"/>
      <c r="O12" s="108"/>
      <c r="P12" s="108">
        <v>8.35</v>
      </c>
      <c r="Q12" s="108">
        <v>13.1</v>
      </c>
      <c r="R12" s="108">
        <v>494</v>
      </c>
      <c r="S12" s="108">
        <v>556</v>
      </c>
      <c r="T12" s="109" t="s">
        <v>26</v>
      </c>
      <c r="U12" s="110">
        <v>43962</v>
      </c>
      <c r="W12" s="20"/>
    </row>
    <row r="13" spans="1:44" ht="18.600000000000001" customHeight="1">
      <c r="A13" s="31">
        <v>49</v>
      </c>
      <c r="B13" s="16" t="s">
        <v>45</v>
      </c>
      <c r="C13" s="16">
        <v>31.03</v>
      </c>
      <c r="D13" s="17">
        <v>30.08</v>
      </c>
      <c r="E13" s="16">
        <f>AVERAGE(C13:D13)</f>
        <v>30.555</v>
      </c>
      <c r="F13" s="16">
        <f t="shared" si="0"/>
        <v>0.67175144212722215</v>
      </c>
      <c r="G13" s="16">
        <v>14.38</v>
      </c>
      <c r="H13" s="17">
        <v>16.600000000000001</v>
      </c>
      <c r="I13" s="16">
        <f>AVERAGE(G13:H13)</f>
        <v>15.490000000000002</v>
      </c>
      <c r="J13" s="16">
        <f>_xlfn.STDEV.S(G13:H13)</f>
        <v>1.5697770542341358</v>
      </c>
      <c r="K13" s="111"/>
      <c r="L13" s="111">
        <v>23.57</v>
      </c>
      <c r="M13" s="111" t="s">
        <v>42</v>
      </c>
      <c r="N13" s="111">
        <v>18.96</v>
      </c>
      <c r="O13" s="111" t="s">
        <v>42</v>
      </c>
      <c r="P13" s="111">
        <v>10.77</v>
      </c>
      <c r="Q13" s="111">
        <v>8.4</v>
      </c>
      <c r="R13" s="111">
        <v>680</v>
      </c>
      <c r="S13" s="111"/>
      <c r="T13" s="112" t="s">
        <v>60</v>
      </c>
      <c r="U13" s="113">
        <v>43966</v>
      </c>
      <c r="W13" s="20"/>
      <c r="X13" s="122" t="s">
        <v>57</v>
      </c>
    </row>
    <row r="14" spans="1:44" ht="18.600000000000001" customHeight="1">
      <c r="A14" s="135">
        <v>51</v>
      </c>
      <c r="B14" s="108" t="s">
        <v>45</v>
      </c>
      <c r="C14" s="136">
        <v>29.65</v>
      </c>
      <c r="D14" s="136">
        <v>28.38</v>
      </c>
      <c r="E14" s="136">
        <v>29.02</v>
      </c>
      <c r="F14" s="138">
        <f t="shared" si="0"/>
        <v>0.89802561210691501</v>
      </c>
      <c r="G14" s="108"/>
      <c r="H14" s="108"/>
      <c r="I14" s="108">
        <v>13.23</v>
      </c>
      <c r="J14" s="108"/>
      <c r="K14" s="108"/>
      <c r="L14" s="108">
        <v>11.35</v>
      </c>
      <c r="M14" s="108" t="s">
        <v>42</v>
      </c>
      <c r="N14" s="108"/>
      <c r="O14" s="108"/>
      <c r="P14" s="108" t="s">
        <v>43</v>
      </c>
      <c r="Q14" s="108">
        <v>101</v>
      </c>
      <c r="R14" s="108">
        <v>830</v>
      </c>
      <c r="S14" s="108"/>
      <c r="T14" s="108">
        <v>2</v>
      </c>
      <c r="U14" s="110">
        <v>43988</v>
      </c>
      <c r="W14" s="104" t="s">
        <v>32</v>
      </c>
      <c r="X14" s="104" t="s">
        <v>45</v>
      </c>
    </row>
    <row r="15" spans="1:44" ht="19.5" customHeight="1">
      <c r="A15" s="27">
        <v>52</v>
      </c>
      <c r="B15" s="24" t="str">
        <f>IF(AND(E15&gt;33,E15&lt;41),"Low", "-")</f>
        <v>Low</v>
      </c>
      <c r="C15" s="24">
        <v>34.299999999999997</v>
      </c>
      <c r="D15" s="25">
        <v>33.31</v>
      </c>
      <c r="E15" s="24">
        <f>AVERAGE(C15:D15)</f>
        <v>33.805</v>
      </c>
      <c r="F15" s="24">
        <f t="shared" si="0"/>
        <v>0.7000357133746784</v>
      </c>
      <c r="G15" s="24">
        <v>16.73</v>
      </c>
      <c r="H15" s="25">
        <v>21.63</v>
      </c>
      <c r="I15" s="24">
        <f>AVERAGE(G15:H15)</f>
        <v>19.18</v>
      </c>
      <c r="J15" s="24">
        <f>_xlfn.STDEV.S(G15:H15)</f>
        <v>3.4648232278140823</v>
      </c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1"/>
      <c r="W15" s="39">
        <v>101</v>
      </c>
      <c r="X15" s="31">
        <v>40</v>
      </c>
      <c r="AD15" s="119"/>
      <c r="AE15" s="119"/>
      <c r="AF15" s="119"/>
      <c r="AG15" s="119"/>
      <c r="AH15" s="119"/>
      <c r="AI15" s="120"/>
      <c r="AJ15" s="119"/>
      <c r="AK15" s="119"/>
      <c r="AL15" s="119"/>
      <c r="AM15" s="121"/>
      <c r="AN15" s="119"/>
      <c r="AO15" s="119"/>
      <c r="AP15" s="119"/>
      <c r="AQ15" s="119"/>
      <c r="AR15" s="119"/>
    </row>
    <row r="16" spans="1:44" ht="18.600000000000001" customHeight="1">
      <c r="A16" s="135">
        <v>60</v>
      </c>
      <c r="B16" s="150" t="s">
        <v>45</v>
      </c>
      <c r="C16" s="152">
        <v>30.4</v>
      </c>
      <c r="D16" s="152">
        <v>29.32</v>
      </c>
      <c r="E16" s="152">
        <v>29.86</v>
      </c>
      <c r="F16" s="153">
        <f t="shared" si="0"/>
        <v>0.76367532368147018</v>
      </c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1"/>
      <c r="W16" s="32">
        <v>97</v>
      </c>
      <c r="X16" s="31">
        <v>35</v>
      </c>
      <c r="AD16" s="119"/>
      <c r="AE16" s="119"/>
      <c r="AF16" s="119"/>
      <c r="AG16" s="119"/>
      <c r="AH16" s="119"/>
      <c r="AI16" s="120"/>
      <c r="AJ16" s="119"/>
      <c r="AK16" s="119"/>
      <c r="AL16" s="119"/>
      <c r="AM16" s="121"/>
      <c r="AN16" s="119"/>
      <c r="AO16" s="119"/>
      <c r="AP16" s="119"/>
      <c r="AQ16" s="119"/>
      <c r="AR16" s="119"/>
    </row>
    <row r="17" spans="1:44" ht="18.600000000000001" customHeight="1">
      <c r="A17" s="35">
        <v>61</v>
      </c>
      <c r="B17" s="13" t="str">
        <f>IF(AND(E17&gt;=26,E17&lt;=33),"Medium","-")</f>
        <v>Medium</v>
      </c>
      <c r="C17" s="13">
        <v>31.36</v>
      </c>
      <c r="D17" s="14">
        <v>31.12</v>
      </c>
      <c r="E17" s="13">
        <f>AVERAGE(C17:D17)</f>
        <v>31.240000000000002</v>
      </c>
      <c r="F17" s="13">
        <f t="shared" si="0"/>
        <v>0.16970562748477031</v>
      </c>
      <c r="G17" s="13">
        <v>14.06</v>
      </c>
      <c r="H17" s="14">
        <v>14.75</v>
      </c>
      <c r="I17" s="13">
        <f>AVERAGE(G17:H17)</f>
        <v>14.405000000000001</v>
      </c>
      <c r="J17" s="13">
        <f>_xlfn.STDEV.S(G17:H17)</f>
        <v>0.48790367901871745</v>
      </c>
      <c r="K17" s="106"/>
      <c r="L17" s="117" t="s">
        <v>65</v>
      </c>
      <c r="M17" s="117" t="s">
        <v>65</v>
      </c>
      <c r="N17" s="107"/>
      <c r="O17" s="108"/>
      <c r="P17" s="108">
        <v>29.13</v>
      </c>
      <c r="Q17" s="108">
        <v>110</v>
      </c>
      <c r="R17" s="108">
        <v>191</v>
      </c>
      <c r="S17" s="108">
        <v>250</v>
      </c>
      <c r="T17" s="109" t="s">
        <v>74</v>
      </c>
      <c r="U17" s="110">
        <v>43969</v>
      </c>
      <c r="W17" s="32">
        <v>88</v>
      </c>
      <c r="X17" s="32">
        <v>28</v>
      </c>
      <c r="AD17" s="119"/>
      <c r="AE17" s="119"/>
      <c r="AF17" s="119"/>
      <c r="AG17" s="119"/>
      <c r="AH17" s="119"/>
      <c r="AI17" s="120"/>
      <c r="AJ17" s="119"/>
      <c r="AK17" s="119"/>
      <c r="AL17" s="119"/>
      <c r="AM17" s="121"/>
      <c r="AN17" s="119"/>
      <c r="AO17" s="119"/>
      <c r="AP17" s="119"/>
      <c r="AQ17" s="119"/>
      <c r="AR17" s="119"/>
    </row>
    <row r="18" spans="1:44" ht="18.600000000000001" customHeight="1">
      <c r="A18" s="31">
        <v>64</v>
      </c>
      <c r="B18" s="44" t="s">
        <v>45</v>
      </c>
      <c r="C18" s="16">
        <v>26.06</v>
      </c>
      <c r="D18" s="17">
        <v>26.34</v>
      </c>
      <c r="E18" s="16">
        <f>AVERAGE(C18:D18)</f>
        <v>26.2</v>
      </c>
      <c r="F18" s="16">
        <f t="shared" si="0"/>
        <v>0.1979898987322341</v>
      </c>
      <c r="G18" s="16">
        <v>11.84</v>
      </c>
      <c r="H18" s="17">
        <v>11.86</v>
      </c>
      <c r="I18" s="16">
        <f>AVERAGE(G18:H18)</f>
        <v>11.85</v>
      </c>
      <c r="J18" s="16">
        <f>_xlfn.STDEV.S(G18:H18)</f>
        <v>1.4142135623730649E-2</v>
      </c>
      <c r="K18" s="111"/>
      <c r="L18" s="123">
        <v>13.48</v>
      </c>
      <c r="M18" s="195" t="s">
        <v>42</v>
      </c>
      <c r="N18" s="111">
        <v>11.98</v>
      </c>
      <c r="O18" s="111" t="s">
        <v>42</v>
      </c>
      <c r="P18" s="111">
        <v>10.76</v>
      </c>
      <c r="Q18" s="111">
        <v>20</v>
      </c>
      <c r="R18" s="111">
        <v>780</v>
      </c>
      <c r="S18" s="111"/>
      <c r="T18" s="112">
        <v>3</v>
      </c>
      <c r="U18" s="113">
        <v>43976</v>
      </c>
      <c r="W18" s="32">
        <v>14</v>
      </c>
      <c r="X18" s="31">
        <v>27</v>
      </c>
      <c r="AD18" s="119"/>
      <c r="AE18" s="119"/>
      <c r="AF18" s="119"/>
      <c r="AG18" s="119"/>
      <c r="AH18" s="119"/>
      <c r="AI18" s="120"/>
      <c r="AJ18" s="119"/>
      <c r="AK18" s="119"/>
      <c r="AL18" s="119"/>
      <c r="AM18" s="121"/>
      <c r="AN18" s="119"/>
      <c r="AO18" s="119"/>
      <c r="AP18" s="119"/>
      <c r="AQ18" s="119"/>
      <c r="AR18" s="119"/>
    </row>
    <row r="19" spans="1:44" ht="18" customHeight="1">
      <c r="A19" s="39">
        <v>71</v>
      </c>
      <c r="B19" s="44" t="str">
        <f>IF(AND(E19&gt;=26,E19&lt;=33),"Medium","-")</f>
        <v>Medium</v>
      </c>
      <c r="C19" s="16">
        <v>28.15</v>
      </c>
      <c r="D19" s="17">
        <v>27.3</v>
      </c>
      <c r="E19" s="16">
        <f>AVERAGE(C19:D19)</f>
        <v>27.725000000000001</v>
      </c>
      <c r="F19" s="16">
        <f t="shared" si="0"/>
        <v>0.60104076400856388</v>
      </c>
      <c r="G19" s="16">
        <v>11.12</v>
      </c>
      <c r="H19" s="17">
        <v>11.66</v>
      </c>
      <c r="I19" s="16">
        <f>AVERAGE(G19:H19)</f>
        <v>11.39</v>
      </c>
      <c r="J19" s="16">
        <f>_xlfn.STDEV.S(G19:H19)</f>
        <v>0.38183766184073631</v>
      </c>
      <c r="K19" s="124"/>
      <c r="L19" s="125" t="s">
        <v>65</v>
      </c>
      <c r="M19" s="125" t="s">
        <v>65</v>
      </c>
      <c r="N19" s="126">
        <v>13.11</v>
      </c>
      <c r="O19" s="111">
        <v>30.5</v>
      </c>
      <c r="P19" s="111">
        <v>8.61</v>
      </c>
      <c r="Q19" s="111">
        <v>33.6</v>
      </c>
      <c r="R19" s="111">
        <v>304</v>
      </c>
      <c r="S19" s="111"/>
      <c r="T19" s="112">
        <v>5</v>
      </c>
      <c r="U19" s="113">
        <v>43972</v>
      </c>
      <c r="W19" s="39">
        <v>162</v>
      </c>
      <c r="X19" s="35">
        <v>46</v>
      </c>
      <c r="AD19" s="119"/>
      <c r="AE19" s="119"/>
      <c r="AF19" s="119"/>
      <c r="AG19" s="119"/>
      <c r="AH19" s="119"/>
      <c r="AI19" s="120"/>
      <c r="AJ19" s="119"/>
      <c r="AK19" s="119"/>
      <c r="AL19" s="119"/>
      <c r="AM19" s="121"/>
      <c r="AN19" s="119"/>
      <c r="AO19" s="119"/>
      <c r="AP19" s="119"/>
      <c r="AQ19" s="119"/>
      <c r="AR19" s="119"/>
    </row>
    <row r="20" spans="1:44" ht="18.95">
      <c r="A20" s="135">
        <v>81</v>
      </c>
      <c r="B20" s="134"/>
      <c r="C20" s="108"/>
      <c r="D20" s="108"/>
      <c r="E20" s="108"/>
      <c r="F20" s="108"/>
      <c r="G20" s="108"/>
      <c r="H20" s="108"/>
      <c r="I20" s="108"/>
      <c r="J20" s="108"/>
      <c r="K20" s="142"/>
      <c r="L20" s="125" t="s">
        <v>42</v>
      </c>
      <c r="M20" s="125" t="s">
        <v>42</v>
      </c>
      <c r="N20" s="144"/>
      <c r="O20" s="108"/>
      <c r="P20" s="108"/>
      <c r="Q20" s="108"/>
      <c r="R20" s="108"/>
      <c r="S20" s="108"/>
      <c r="T20" s="108">
        <v>1</v>
      </c>
      <c r="U20" s="110"/>
      <c r="W20" s="32">
        <v>180</v>
      </c>
      <c r="X20" s="31">
        <v>49</v>
      </c>
      <c r="AD20" s="119"/>
      <c r="AE20" s="119"/>
      <c r="AF20" s="119"/>
      <c r="AG20" s="119"/>
      <c r="AH20" s="119"/>
      <c r="AI20" s="120"/>
      <c r="AJ20" s="119"/>
      <c r="AK20" s="119"/>
      <c r="AM20" s="119"/>
      <c r="AN20" s="119"/>
      <c r="AO20" s="119"/>
      <c r="AP20" s="119"/>
      <c r="AQ20" s="119"/>
      <c r="AR20" s="119"/>
    </row>
    <row r="21" spans="1:44" ht="33">
      <c r="A21" s="32">
        <v>86</v>
      </c>
      <c r="B21" s="44" t="str">
        <f>IF(AND(E21&gt;=26,E21&lt;=33),"Medium","-")</f>
        <v>Medium</v>
      </c>
      <c r="C21" s="13">
        <v>29.19</v>
      </c>
      <c r="D21" s="14">
        <v>27.15</v>
      </c>
      <c r="E21" s="13">
        <f>AVERAGE(C21:D21)</f>
        <v>28.17</v>
      </c>
      <c r="F21" s="13">
        <f t="shared" ref="F21:F29" si="1">_xlfn.STDEV.S(C21:D21)</f>
        <v>1.4424978336205587</v>
      </c>
      <c r="G21" s="13">
        <v>12.35</v>
      </c>
      <c r="H21" s="14">
        <v>13.69</v>
      </c>
      <c r="I21" s="13">
        <f>AVERAGE(G21:H21)</f>
        <v>13.02</v>
      </c>
      <c r="J21" s="13">
        <f>_xlfn.STDEV.S(G21:H21)</f>
        <v>0.94752308678997355</v>
      </c>
      <c r="K21" s="106"/>
      <c r="L21" s="106">
        <v>12.98</v>
      </c>
      <c r="M21" s="106" t="s">
        <v>42</v>
      </c>
      <c r="N21" s="108">
        <v>6.17</v>
      </c>
      <c r="O21" s="108" t="s">
        <v>42</v>
      </c>
      <c r="P21" s="108">
        <v>9.4499999999999993</v>
      </c>
      <c r="Q21" s="108">
        <v>5.36</v>
      </c>
      <c r="R21" s="108">
        <v>556</v>
      </c>
      <c r="S21" s="108"/>
      <c r="T21" s="109" t="s">
        <v>64</v>
      </c>
      <c r="U21" s="110">
        <v>43966</v>
      </c>
      <c r="W21" s="42" t="s">
        <v>55</v>
      </c>
      <c r="X21" s="31">
        <v>64</v>
      </c>
      <c r="AD21" s="119"/>
      <c r="AE21" s="119"/>
      <c r="AF21" s="119"/>
      <c r="AG21" s="119"/>
      <c r="AH21" s="119"/>
      <c r="AI21" s="120"/>
      <c r="AJ21" s="119"/>
      <c r="AK21" s="119"/>
      <c r="AM21" s="119"/>
      <c r="AN21" s="119"/>
      <c r="AO21" s="119"/>
      <c r="AP21" s="119"/>
      <c r="AQ21" s="119"/>
      <c r="AR21" s="119"/>
    </row>
    <row r="22" spans="1:44" ht="20.100000000000001">
      <c r="A22" s="32">
        <v>88</v>
      </c>
      <c r="B22" s="13" t="str">
        <f>IF(AND(E22&gt;17, E22&lt;26), "High", "-")</f>
        <v>High</v>
      </c>
      <c r="C22" s="13">
        <v>23</v>
      </c>
      <c r="D22" s="14">
        <v>21.05</v>
      </c>
      <c r="E22" s="13">
        <f>AVERAGE(C22:D22)</f>
        <v>22.024999999999999</v>
      </c>
      <c r="F22" s="13">
        <f t="shared" si="1"/>
        <v>1.3788582233137672</v>
      </c>
      <c r="G22" s="13">
        <v>9</v>
      </c>
      <c r="H22" s="14">
        <v>9.69</v>
      </c>
      <c r="I22" s="13">
        <f>AVERAGE(G22:H22)</f>
        <v>9.3449999999999989</v>
      </c>
      <c r="J22" s="13">
        <f>_xlfn.STDEV.S(G22:H22)</f>
        <v>0.48790367901871745</v>
      </c>
      <c r="K22" s="106"/>
      <c r="L22" s="106">
        <v>9.1300000000000008</v>
      </c>
      <c r="M22" s="106" t="s">
        <v>42</v>
      </c>
      <c r="N22" s="108">
        <v>7.78</v>
      </c>
      <c r="O22" s="108" t="s">
        <v>42</v>
      </c>
      <c r="P22" s="108">
        <v>6.54</v>
      </c>
      <c r="Q22" s="108">
        <v>23.2</v>
      </c>
      <c r="R22" s="108">
        <v>384</v>
      </c>
      <c r="S22" s="108">
        <v>414</v>
      </c>
      <c r="T22" s="109">
        <v>3</v>
      </c>
      <c r="U22" s="110">
        <v>43972</v>
      </c>
      <c r="W22" s="127" t="s">
        <v>71</v>
      </c>
      <c r="X22" s="39">
        <v>71</v>
      </c>
      <c r="AD22" s="119"/>
      <c r="AE22" s="119"/>
      <c r="AF22" s="119"/>
      <c r="AG22" s="119"/>
      <c r="AH22" s="119"/>
      <c r="AI22" s="120"/>
      <c r="AJ22" s="119"/>
      <c r="AK22" s="119"/>
      <c r="AM22" s="119"/>
      <c r="AN22" s="119"/>
      <c r="AO22" s="119"/>
      <c r="AP22" s="119"/>
      <c r="AQ22" s="119"/>
      <c r="AR22" s="119"/>
    </row>
    <row r="23" spans="1:44" ht="18.75" customHeight="1">
      <c r="A23" s="42">
        <v>89</v>
      </c>
      <c r="B23" s="13" t="str">
        <f>IF(AND(E23&gt;=26,E23&lt;=33),"Medium","-")</f>
        <v>Medium</v>
      </c>
      <c r="C23" s="13">
        <v>32.25</v>
      </c>
      <c r="D23" s="14">
        <v>31.12</v>
      </c>
      <c r="E23" s="13">
        <f>AVERAGE(C23:D23)</f>
        <v>31.685000000000002</v>
      </c>
      <c r="F23" s="13">
        <f t="shared" si="1"/>
        <v>0.79903066274079804</v>
      </c>
      <c r="G23" s="13">
        <v>15.44</v>
      </c>
      <c r="H23" s="14">
        <v>15.79</v>
      </c>
      <c r="I23" s="13">
        <f>AVERAGE(G23:H23)</f>
        <v>15.614999999999998</v>
      </c>
      <c r="J23" s="13">
        <f>_xlfn.STDEV.S(G23:H23)</f>
        <v>0.24748737341529137</v>
      </c>
      <c r="K23" s="106"/>
      <c r="L23" s="117">
        <v>10.1</v>
      </c>
      <c r="M23" s="117">
        <v>9.67</v>
      </c>
      <c r="N23" s="118">
        <v>10.08</v>
      </c>
      <c r="O23" s="118">
        <v>9.5</v>
      </c>
      <c r="P23" s="108">
        <v>13.2</v>
      </c>
      <c r="Q23" s="108">
        <v>100</v>
      </c>
      <c r="R23" s="108">
        <v>700</v>
      </c>
      <c r="S23" s="108"/>
      <c r="T23" s="109" t="s">
        <v>67</v>
      </c>
      <c r="U23" s="110">
        <v>43969</v>
      </c>
      <c r="W23" s="42" t="s">
        <v>73</v>
      </c>
      <c r="X23" s="42">
        <v>89</v>
      </c>
      <c r="AD23" s="119"/>
      <c r="AE23" s="119"/>
      <c r="AF23" s="119"/>
      <c r="AG23" s="119"/>
      <c r="AH23" s="119"/>
      <c r="AI23" s="120"/>
      <c r="AJ23" s="119"/>
      <c r="AK23" s="119"/>
      <c r="AM23" s="119"/>
      <c r="AN23" s="119"/>
      <c r="AO23" s="119"/>
      <c r="AP23" s="119"/>
      <c r="AQ23" s="119"/>
      <c r="AR23" s="119"/>
    </row>
    <row r="24" spans="1:44" ht="18.75" customHeight="1">
      <c r="A24" s="27">
        <v>95</v>
      </c>
      <c r="B24" s="24" t="str">
        <f>IF(AND(E24&gt;33,E24&lt;41),"Low", "-")</f>
        <v>Low</v>
      </c>
      <c r="C24" s="24">
        <v>34.49</v>
      </c>
      <c r="D24" s="25">
        <v>33.619999999999997</v>
      </c>
      <c r="E24" s="24">
        <f>AVERAGE(C24:D24)</f>
        <v>34.055</v>
      </c>
      <c r="F24" s="24">
        <f t="shared" si="1"/>
        <v>0.61518289963229955</v>
      </c>
      <c r="G24" s="24">
        <v>19.04</v>
      </c>
      <c r="H24" s="24"/>
      <c r="I24" s="24">
        <f>AVERAGE(G24:H24)</f>
        <v>19.04</v>
      </c>
      <c r="J24" s="24" t="e">
        <f>_xlfn.STDEV.S(G24:H24)</f>
        <v>#DIV/0!</v>
      </c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1"/>
      <c r="W24" s="42" t="s">
        <v>51</v>
      </c>
      <c r="X24" s="32">
        <v>86</v>
      </c>
      <c r="AD24" s="119"/>
      <c r="AE24" s="119"/>
      <c r="AF24" s="119"/>
      <c r="AG24" s="119"/>
      <c r="AH24" s="119"/>
      <c r="AI24" s="120"/>
      <c r="AJ24" s="119"/>
      <c r="AK24" s="119"/>
      <c r="AM24" s="119"/>
      <c r="AN24" s="119"/>
      <c r="AO24" s="119"/>
      <c r="AP24" s="119"/>
      <c r="AQ24" s="119"/>
      <c r="AR24" s="119"/>
    </row>
    <row r="25" spans="1:44" ht="20.100000000000001">
      <c r="A25" s="32">
        <v>97</v>
      </c>
      <c r="B25" s="44" t="str">
        <f>IF(AND(E25&gt;17, E25&lt;26), "High", "-")</f>
        <v>High</v>
      </c>
      <c r="C25" s="13">
        <v>25.3</v>
      </c>
      <c r="D25" s="14">
        <v>24.5</v>
      </c>
      <c r="E25" s="13">
        <f>AVERAGE(C25:D25)</f>
        <v>24.9</v>
      </c>
      <c r="F25" s="13">
        <f t="shared" si="1"/>
        <v>0.56568542494923857</v>
      </c>
      <c r="G25" s="13">
        <v>11.17</v>
      </c>
      <c r="H25" s="14">
        <v>11.44</v>
      </c>
      <c r="I25" s="13">
        <f>AVERAGE(G25:H25)</f>
        <v>11.305</v>
      </c>
      <c r="J25" s="13">
        <f>_xlfn.STDEV.S(G25:H25)</f>
        <v>0.19091883092036754</v>
      </c>
      <c r="K25" s="106"/>
      <c r="L25" s="192">
        <v>13.98</v>
      </c>
      <c r="M25" s="192" t="s">
        <v>42</v>
      </c>
      <c r="N25" s="108">
        <v>13.08</v>
      </c>
      <c r="O25" s="108">
        <v>20.74</v>
      </c>
      <c r="P25" s="108">
        <v>9.2799999999999994</v>
      </c>
      <c r="Q25" s="108">
        <v>25.6</v>
      </c>
      <c r="R25" s="108">
        <v>726</v>
      </c>
      <c r="S25" s="108"/>
      <c r="T25" s="109"/>
      <c r="U25" s="110">
        <v>43976</v>
      </c>
      <c r="W25" s="127" t="s">
        <v>76</v>
      </c>
      <c r="X25" s="35">
        <v>61</v>
      </c>
      <c r="AD25" s="119"/>
      <c r="AE25" s="119"/>
      <c r="AF25" s="119"/>
      <c r="AG25" s="119"/>
      <c r="AH25" s="119"/>
      <c r="AI25" s="120"/>
      <c r="AJ25" s="119"/>
      <c r="AK25" s="119"/>
      <c r="AM25" s="119"/>
      <c r="AN25" s="119"/>
      <c r="AO25" s="119"/>
      <c r="AP25" s="119"/>
      <c r="AQ25" s="119"/>
      <c r="AR25" s="119"/>
    </row>
    <row r="26" spans="1:44" ht="18.75" customHeight="1">
      <c r="A26" s="135">
        <v>98</v>
      </c>
      <c r="B26" s="108" t="s">
        <v>45</v>
      </c>
      <c r="C26" s="136">
        <v>30.45</v>
      </c>
      <c r="D26" s="136">
        <v>31.19</v>
      </c>
      <c r="E26" s="136">
        <v>30.82</v>
      </c>
      <c r="F26" s="138">
        <f t="shared" si="1"/>
        <v>0.52325901807804653</v>
      </c>
      <c r="G26" s="108"/>
      <c r="H26" s="108"/>
      <c r="I26" s="108"/>
      <c r="J26" s="108"/>
      <c r="K26" s="108"/>
      <c r="L26" s="117" t="s">
        <v>42</v>
      </c>
      <c r="M26" s="117">
        <v>21.77</v>
      </c>
      <c r="N26" s="108"/>
      <c r="O26" s="108"/>
      <c r="P26" s="108">
        <v>29.78</v>
      </c>
      <c r="Q26" s="108">
        <v>566</v>
      </c>
      <c r="R26" s="108">
        <v>658</v>
      </c>
      <c r="S26" s="108"/>
      <c r="T26" s="108">
        <v>10</v>
      </c>
      <c r="U26" s="110">
        <v>43988</v>
      </c>
      <c r="W26" s="127" t="s">
        <v>78</v>
      </c>
      <c r="X26" s="32">
        <v>118</v>
      </c>
      <c r="AD26" s="119"/>
      <c r="AE26" s="119"/>
      <c r="AF26" s="119"/>
      <c r="AG26" s="119"/>
      <c r="AH26" s="119"/>
      <c r="AI26" s="120"/>
      <c r="AJ26" s="119"/>
      <c r="AK26" s="119"/>
      <c r="AM26" s="119"/>
      <c r="AN26" s="119"/>
      <c r="AO26" s="119"/>
      <c r="AP26" s="119"/>
      <c r="AQ26" s="119"/>
      <c r="AR26" s="119"/>
    </row>
    <row r="27" spans="1:44" ht="18.75" customHeight="1">
      <c r="A27" s="135">
        <v>99</v>
      </c>
      <c r="B27" s="108" t="s">
        <v>45</v>
      </c>
      <c r="C27" s="136">
        <v>29.4</v>
      </c>
      <c r="D27" s="136">
        <v>30.07</v>
      </c>
      <c r="E27" s="136">
        <v>29.734999999999999</v>
      </c>
      <c r="F27" s="138">
        <f t="shared" si="1"/>
        <v>0.47376154339498805</v>
      </c>
      <c r="G27" s="108"/>
      <c r="H27" s="108"/>
      <c r="I27" s="108"/>
      <c r="J27" s="108"/>
      <c r="K27" s="108"/>
      <c r="L27" s="117">
        <v>15.9</v>
      </c>
      <c r="M27" s="117">
        <v>5.78</v>
      </c>
      <c r="N27" s="108"/>
      <c r="O27" s="108"/>
      <c r="P27" s="108">
        <v>14.22</v>
      </c>
      <c r="Q27" s="108">
        <v>758</v>
      </c>
      <c r="R27" s="108">
        <v>728</v>
      </c>
      <c r="S27" s="108"/>
      <c r="T27" s="108">
        <v>9</v>
      </c>
      <c r="U27" s="110">
        <v>43988</v>
      </c>
      <c r="W27" s="42" t="s">
        <v>81</v>
      </c>
      <c r="X27" s="39">
        <v>119</v>
      </c>
      <c r="AD27" s="119"/>
      <c r="AE27" s="119"/>
      <c r="AF27" s="119"/>
      <c r="AG27" s="119"/>
      <c r="AH27" s="119"/>
      <c r="AI27" s="120"/>
      <c r="AJ27" s="119"/>
      <c r="AK27" s="119"/>
      <c r="AM27" s="119"/>
      <c r="AN27" s="119"/>
      <c r="AO27" s="119"/>
      <c r="AP27" s="119"/>
      <c r="AQ27" s="119"/>
      <c r="AR27" s="119"/>
    </row>
    <row r="28" spans="1:44" ht="18.75" customHeight="1">
      <c r="A28" s="39">
        <v>101</v>
      </c>
      <c r="B28" s="44" t="s">
        <v>32</v>
      </c>
      <c r="C28" s="16">
        <v>26.14</v>
      </c>
      <c r="D28" s="17">
        <v>25.46</v>
      </c>
      <c r="E28" s="16">
        <f>AVERAGE(C28:D28)</f>
        <v>25.8</v>
      </c>
      <c r="F28" s="16">
        <f t="shared" si="1"/>
        <v>0.48083261120685211</v>
      </c>
      <c r="G28" s="16">
        <v>11.5</v>
      </c>
      <c r="H28" s="17">
        <v>11.74</v>
      </c>
      <c r="I28" s="16">
        <f>AVERAGE(G28:H28)</f>
        <v>11.620000000000001</v>
      </c>
      <c r="J28" s="16">
        <f>_xlfn.STDEV.S(G28:H28)</f>
        <v>0.16970562748477155</v>
      </c>
      <c r="K28" s="111"/>
      <c r="L28" s="111">
        <v>25</v>
      </c>
      <c r="M28" s="111" t="s">
        <v>42</v>
      </c>
      <c r="N28" s="107" t="s">
        <v>79</v>
      </c>
      <c r="O28" s="111" t="s">
        <v>42</v>
      </c>
      <c r="P28" s="111">
        <v>8.7200000000000006</v>
      </c>
      <c r="Q28" s="111">
        <v>21.6</v>
      </c>
      <c r="R28" s="111">
        <v>672</v>
      </c>
      <c r="S28" s="111"/>
      <c r="T28" s="112" t="s">
        <v>80</v>
      </c>
      <c r="U28" s="113">
        <v>43970</v>
      </c>
      <c r="W28" s="127" t="s">
        <v>83</v>
      </c>
      <c r="X28" s="31">
        <v>103</v>
      </c>
      <c r="AD28" s="119"/>
      <c r="AE28" s="119"/>
      <c r="AF28" s="119"/>
      <c r="AG28" s="119"/>
      <c r="AH28" s="119"/>
      <c r="AI28" s="120"/>
      <c r="AJ28" s="119"/>
      <c r="AK28" s="119"/>
      <c r="AM28" s="119"/>
      <c r="AN28" s="119"/>
      <c r="AO28" s="119"/>
      <c r="AP28" s="119"/>
      <c r="AQ28" s="119"/>
      <c r="AR28" s="119"/>
    </row>
    <row r="29" spans="1:44" ht="15" customHeight="1">
      <c r="A29" s="31">
        <v>103</v>
      </c>
      <c r="B29" s="44" t="str">
        <f>IF(AND(E29&gt;=26,E29&lt;=33),"Medium","-")</f>
        <v>Medium</v>
      </c>
      <c r="C29" s="16">
        <v>29.53</v>
      </c>
      <c r="D29" s="17">
        <v>27.97</v>
      </c>
      <c r="E29" s="16">
        <f>AVERAGE(C29:D29)</f>
        <v>28.75</v>
      </c>
      <c r="F29" s="16">
        <f t="shared" si="1"/>
        <v>1.1030865786510158</v>
      </c>
      <c r="G29" s="16">
        <v>13.48</v>
      </c>
      <c r="H29" s="17">
        <v>15.06</v>
      </c>
      <c r="I29" s="16">
        <f>AVERAGE(G29:H29)</f>
        <v>14.27</v>
      </c>
      <c r="J29" s="16">
        <f>_xlfn.STDEV.S(G29:H29)</f>
        <v>1.1172287142747452</v>
      </c>
      <c r="K29" s="111"/>
      <c r="L29" s="117">
        <v>12.57</v>
      </c>
      <c r="M29" s="117">
        <v>10.9</v>
      </c>
      <c r="N29" s="111">
        <v>6.96</v>
      </c>
      <c r="O29" s="111" t="s">
        <v>42</v>
      </c>
      <c r="P29" s="111">
        <v>10.39</v>
      </c>
      <c r="Q29" s="111">
        <v>69.599999999999994</v>
      </c>
      <c r="R29" s="111">
        <v>610</v>
      </c>
      <c r="S29" s="111"/>
      <c r="T29" s="112" t="s">
        <v>63</v>
      </c>
      <c r="U29" s="113">
        <v>43966</v>
      </c>
      <c r="W29" s="127" t="s">
        <v>84</v>
      </c>
      <c r="X29" s="39">
        <v>140</v>
      </c>
      <c r="AD29" s="119"/>
      <c r="AE29" s="119"/>
      <c r="AF29" s="119"/>
      <c r="AG29" s="119"/>
      <c r="AH29" s="119"/>
      <c r="AI29" s="120"/>
      <c r="AJ29" s="119"/>
      <c r="AK29" s="119"/>
      <c r="AM29" s="119"/>
      <c r="AN29" s="119"/>
      <c r="AO29" s="119"/>
      <c r="AP29" s="119"/>
      <c r="AQ29" s="119"/>
      <c r="AR29" s="119"/>
    </row>
    <row r="30" spans="1:44" ht="14.45" customHeight="1">
      <c r="A30" s="135">
        <v>110</v>
      </c>
      <c r="B30" s="108" t="s">
        <v>32</v>
      </c>
      <c r="C30" s="136">
        <v>23.81</v>
      </c>
      <c r="D30" s="136">
        <v>24.14</v>
      </c>
      <c r="E30" s="136">
        <v>23.98</v>
      </c>
      <c r="F30" s="108"/>
      <c r="G30" s="108"/>
      <c r="H30" s="108"/>
      <c r="I30" s="108">
        <v>9.8000000000000007</v>
      </c>
      <c r="J30" s="108"/>
      <c r="K30" s="108"/>
      <c r="L30" s="108">
        <v>14.73</v>
      </c>
      <c r="M30" s="108" t="s">
        <v>42</v>
      </c>
      <c r="N30" s="108"/>
      <c r="O30" s="108"/>
      <c r="P30" s="108">
        <v>12.66</v>
      </c>
      <c r="Q30" s="108">
        <v>103</v>
      </c>
      <c r="R30" s="108">
        <v>848</v>
      </c>
      <c r="S30" s="108"/>
      <c r="T30" s="108">
        <v>3</v>
      </c>
      <c r="U30" s="110">
        <v>43988</v>
      </c>
      <c r="W30" s="32" t="s">
        <v>85</v>
      </c>
      <c r="X30" s="32">
        <v>134</v>
      </c>
      <c r="AD30" s="119"/>
      <c r="AE30" s="119"/>
      <c r="AF30" s="119"/>
      <c r="AG30" s="119"/>
      <c r="AH30" s="119"/>
      <c r="AI30" s="120"/>
      <c r="AJ30" s="119"/>
      <c r="AK30" s="119"/>
      <c r="AM30" s="119"/>
      <c r="AN30" s="119"/>
      <c r="AO30" s="119"/>
      <c r="AP30" s="119"/>
      <c r="AQ30" s="119"/>
      <c r="AR30" s="119"/>
    </row>
    <row r="31" spans="1:44" ht="15" customHeight="1">
      <c r="A31" s="135">
        <v>116</v>
      </c>
      <c r="B31" s="108" t="s">
        <v>45</v>
      </c>
      <c r="C31" s="108"/>
      <c r="D31" s="108"/>
      <c r="E31" s="78">
        <v>27.450000000000003</v>
      </c>
      <c r="F31" s="108"/>
      <c r="G31" s="108"/>
      <c r="H31" s="108"/>
      <c r="I31" s="155">
        <v>11.395</v>
      </c>
      <c r="J31" s="108"/>
      <c r="K31" s="108"/>
      <c r="L31" s="117">
        <v>16.75</v>
      </c>
      <c r="M31" s="117">
        <v>17.170000000000002</v>
      </c>
      <c r="N31" s="108"/>
      <c r="O31" s="108"/>
      <c r="P31" s="108">
        <v>16.7</v>
      </c>
      <c r="Q31" s="108" t="s">
        <v>120</v>
      </c>
      <c r="R31" s="108">
        <v>806</v>
      </c>
      <c r="S31" s="108"/>
      <c r="T31" s="108">
        <v>7</v>
      </c>
      <c r="U31" s="110">
        <v>43988</v>
      </c>
      <c r="W31" s="127" t="s">
        <v>86</v>
      </c>
      <c r="X31" s="32">
        <v>129</v>
      </c>
      <c r="AD31" s="119"/>
      <c r="AE31" s="119"/>
      <c r="AF31" s="119"/>
      <c r="AG31" s="119"/>
      <c r="AH31" s="119"/>
      <c r="AI31" s="120"/>
      <c r="AJ31" s="119"/>
      <c r="AK31" s="119"/>
      <c r="AM31" s="119"/>
      <c r="AN31" s="119"/>
      <c r="AO31" s="119"/>
      <c r="AP31" s="119"/>
      <c r="AQ31" s="119"/>
      <c r="AR31" s="119"/>
    </row>
    <row r="32" spans="1:44" ht="15" customHeight="1">
      <c r="A32" s="32">
        <v>118</v>
      </c>
      <c r="B32" s="13" t="str">
        <f>IF(AND(E32&gt;=26,E32&lt;=33),"Medium","-")</f>
        <v>Medium</v>
      </c>
      <c r="C32" s="13">
        <v>30.21</v>
      </c>
      <c r="D32" s="14">
        <v>30.16</v>
      </c>
      <c r="E32" s="13">
        <f>AVERAGE(C32:D32)</f>
        <v>30.185000000000002</v>
      </c>
      <c r="F32" s="13">
        <f>_xlfn.STDEV.S(C32:D32)</f>
        <v>3.5355339059327882E-2</v>
      </c>
      <c r="G32" s="13">
        <v>13.92</v>
      </c>
      <c r="H32" s="14">
        <v>14.5</v>
      </c>
      <c r="I32" s="13">
        <f>AVERAGE(G32:H32)</f>
        <v>14.21</v>
      </c>
      <c r="J32" s="13">
        <f>_xlfn.STDEV.S(G32:H32)</f>
        <v>0.41012193308819761</v>
      </c>
      <c r="K32" s="106"/>
      <c r="L32" s="106">
        <v>16.52</v>
      </c>
      <c r="M32" s="106" t="s">
        <v>42</v>
      </c>
      <c r="N32" s="108">
        <v>14.67</v>
      </c>
      <c r="O32" s="108" t="s">
        <v>42</v>
      </c>
      <c r="P32" s="108">
        <v>14.52</v>
      </c>
      <c r="Q32" s="108" t="s">
        <v>61</v>
      </c>
      <c r="R32" s="108">
        <v>678</v>
      </c>
      <c r="S32" s="108"/>
      <c r="T32" s="109" t="s">
        <v>62</v>
      </c>
      <c r="U32" s="110">
        <v>43966</v>
      </c>
      <c r="W32" s="32" t="s">
        <v>87</v>
      </c>
      <c r="X32" s="39">
        <v>155</v>
      </c>
      <c r="AD32" s="119"/>
      <c r="AE32" s="119"/>
      <c r="AF32" s="119"/>
      <c r="AG32" s="119"/>
      <c r="AH32" s="119"/>
      <c r="AI32" s="120"/>
      <c r="AJ32" s="119"/>
      <c r="AK32" s="119"/>
      <c r="AL32" s="119"/>
      <c r="AM32" s="121"/>
      <c r="AN32" s="119"/>
      <c r="AO32" s="119"/>
      <c r="AP32" s="119"/>
      <c r="AQ32" s="119"/>
      <c r="AR32" s="119"/>
    </row>
    <row r="33" spans="1:44" ht="14.45" customHeight="1">
      <c r="A33" s="39">
        <v>119</v>
      </c>
      <c r="B33" s="16" t="s">
        <v>45</v>
      </c>
      <c r="C33" s="16">
        <v>33.03</v>
      </c>
      <c r="D33" s="17">
        <v>31.96</v>
      </c>
      <c r="E33" s="16">
        <f>AVERAGE(C33:D33)</f>
        <v>32.495000000000005</v>
      </c>
      <c r="F33" s="16">
        <f>_xlfn.STDEV.S(C33:D33)</f>
        <v>0.75660425586960611</v>
      </c>
      <c r="G33" s="16">
        <v>12.53</v>
      </c>
      <c r="H33" s="17">
        <v>14.5</v>
      </c>
      <c r="I33" s="16">
        <f>AVERAGE(G33:H33)</f>
        <v>13.515000000000001</v>
      </c>
      <c r="J33" s="16">
        <f>_xlfn.STDEV.S(G33:H33)</f>
        <v>1.3930003589374991</v>
      </c>
      <c r="K33" s="111"/>
      <c r="L33" s="117" t="s">
        <v>65</v>
      </c>
      <c r="M33" s="117" t="s">
        <v>65</v>
      </c>
      <c r="N33" s="111" t="s">
        <v>69</v>
      </c>
      <c r="O33" s="111" t="s">
        <v>69</v>
      </c>
      <c r="P33" s="111">
        <v>10.39</v>
      </c>
      <c r="Q33" s="111">
        <v>39.4</v>
      </c>
      <c r="R33" s="111">
        <v>250</v>
      </c>
      <c r="S33" s="111"/>
      <c r="T33" s="112">
        <v>7</v>
      </c>
      <c r="U33" s="110">
        <v>43972</v>
      </c>
      <c r="W33" s="127" t="s">
        <v>88</v>
      </c>
      <c r="X33" s="35">
        <v>147</v>
      </c>
      <c r="AD33" s="119"/>
      <c r="AE33" s="119"/>
      <c r="AF33" s="119"/>
      <c r="AG33" s="119"/>
      <c r="AH33" s="119"/>
      <c r="AI33" s="120"/>
      <c r="AJ33" s="119"/>
      <c r="AK33" s="119"/>
      <c r="AM33" s="119"/>
      <c r="AN33" s="119"/>
      <c r="AO33" s="119"/>
      <c r="AP33" s="119"/>
      <c r="AQ33" s="119"/>
      <c r="AR33" s="119"/>
    </row>
    <row r="34" spans="1:44" ht="14.45" customHeight="1">
      <c r="A34" s="135">
        <v>124</v>
      </c>
      <c r="B34" s="154" t="s">
        <v>45</v>
      </c>
      <c r="C34" s="154"/>
      <c r="D34" s="154"/>
      <c r="E34" s="75">
        <v>26.490000000000002</v>
      </c>
      <c r="F34" s="154"/>
      <c r="G34" s="154"/>
      <c r="H34" s="154"/>
      <c r="I34" s="75">
        <v>12.664999999999999</v>
      </c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1"/>
      <c r="W34" s="127" t="s">
        <v>89</v>
      </c>
      <c r="X34" s="39">
        <v>146</v>
      </c>
      <c r="AD34" s="119"/>
      <c r="AE34" s="119"/>
      <c r="AF34" s="119"/>
      <c r="AG34" s="119"/>
      <c r="AH34" s="119"/>
      <c r="AI34" s="120"/>
      <c r="AJ34" s="119"/>
      <c r="AK34" s="119"/>
      <c r="AM34" s="119"/>
      <c r="AN34" s="119"/>
      <c r="AO34" s="119"/>
      <c r="AP34" s="119"/>
      <c r="AQ34" s="119"/>
      <c r="AR34" s="119"/>
    </row>
    <row r="35" spans="1:44" ht="15" customHeight="1">
      <c r="A35" s="135">
        <v>126</v>
      </c>
      <c r="B35" s="150" t="s">
        <v>45</v>
      </c>
      <c r="C35" s="152">
        <v>29.86</v>
      </c>
      <c r="D35" s="152">
        <v>30.25</v>
      </c>
      <c r="E35" s="152">
        <v>30.055</v>
      </c>
      <c r="F35" s="153">
        <f>_xlfn.STDEV.S(C35:D35)</f>
        <v>0.27577164466275395</v>
      </c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1"/>
      <c r="W35" s="32" t="s">
        <v>53</v>
      </c>
      <c r="X35" s="35">
        <v>165</v>
      </c>
      <c r="AD35" s="119"/>
      <c r="AE35" s="119"/>
      <c r="AF35" s="119"/>
      <c r="AG35" s="119"/>
      <c r="AH35" s="119"/>
      <c r="AI35" s="120"/>
      <c r="AJ35" s="119"/>
      <c r="AK35" s="119"/>
      <c r="AL35" s="119"/>
      <c r="AM35" s="121"/>
      <c r="AN35" s="119"/>
      <c r="AO35" s="119"/>
      <c r="AP35" s="119"/>
      <c r="AQ35" s="119"/>
      <c r="AR35" s="119"/>
    </row>
    <row r="36" spans="1:44" ht="15" customHeight="1">
      <c r="A36" s="45">
        <v>129</v>
      </c>
      <c r="B36" s="13" t="str">
        <f>IF(AND(E36&gt;=26,E36&lt;=33),"Medium","-")</f>
        <v>Medium</v>
      </c>
      <c r="C36" s="13">
        <v>30.41</v>
      </c>
      <c r="D36" s="14">
        <v>30.68</v>
      </c>
      <c r="E36" s="13">
        <f>AVERAGE(C36:D36)</f>
        <v>30.545000000000002</v>
      </c>
      <c r="F36" s="13">
        <f>_xlfn.STDEV.S(C36:D36)</f>
        <v>0.19091883092036754</v>
      </c>
      <c r="G36" s="13">
        <v>14.59</v>
      </c>
      <c r="H36" s="14">
        <v>14.85</v>
      </c>
      <c r="I36" s="13">
        <f>AVERAGE(G36:H36)</f>
        <v>14.719999999999999</v>
      </c>
      <c r="J36" s="13">
        <f>_xlfn.STDEV.S(G36:H36)</f>
        <v>0.1838477631085022</v>
      </c>
      <c r="K36" s="106"/>
      <c r="L36" s="106">
        <v>15.18</v>
      </c>
      <c r="M36" s="106" t="s">
        <v>42</v>
      </c>
      <c r="N36" s="108">
        <v>14.59</v>
      </c>
      <c r="O36" s="108" t="s">
        <v>42</v>
      </c>
      <c r="P36" s="41" t="s">
        <v>36</v>
      </c>
      <c r="Q36" s="108">
        <v>264</v>
      </c>
      <c r="R36" s="108">
        <v>752</v>
      </c>
      <c r="S36" s="108"/>
      <c r="T36" s="109"/>
      <c r="U36" s="110">
        <v>43976</v>
      </c>
      <c r="X36" s="128">
        <v>60</v>
      </c>
    </row>
    <row r="37" spans="1:44" ht="14.45" customHeight="1">
      <c r="A37" s="135">
        <v>133</v>
      </c>
      <c r="B37" s="150" t="s">
        <v>45</v>
      </c>
      <c r="C37" s="152">
        <v>31.7</v>
      </c>
      <c r="D37" s="152">
        <v>32.25</v>
      </c>
      <c r="E37" s="152">
        <v>31.975000000000001</v>
      </c>
      <c r="F37" s="153">
        <f>_xlfn.STDEV.S(C37:D37)</f>
        <v>0.38890872965260165</v>
      </c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  <c r="X37" s="128">
        <v>163</v>
      </c>
    </row>
    <row r="38" spans="1:44" ht="15" customHeight="1">
      <c r="A38" s="32">
        <v>134</v>
      </c>
      <c r="B38" s="44" t="str">
        <f>IF(AND(E38&gt;=26,E38&lt;=33),"Medium","-")</f>
        <v>Medium</v>
      </c>
      <c r="C38" s="13">
        <v>28.82</v>
      </c>
      <c r="D38" s="14">
        <v>26.97</v>
      </c>
      <c r="E38" s="13">
        <f>AVERAGE(C38:D38)</f>
        <v>27.895</v>
      </c>
      <c r="F38" s="13">
        <f>_xlfn.STDEV.S(C38:D38)</f>
        <v>1.3081475451951139</v>
      </c>
      <c r="G38" s="13">
        <v>12.15</v>
      </c>
      <c r="H38" s="14">
        <v>14.39</v>
      </c>
      <c r="I38" s="13">
        <f>AVERAGE(G38:H38)</f>
        <v>13.27</v>
      </c>
      <c r="J38" s="13">
        <f>_xlfn.STDEV.S(G38:H38)</f>
        <v>1.5839191898578666</v>
      </c>
      <c r="K38" s="106"/>
      <c r="L38" s="106">
        <v>17.8</v>
      </c>
      <c r="M38" s="106" t="s">
        <v>42</v>
      </c>
      <c r="N38" s="108">
        <v>15.48</v>
      </c>
      <c r="O38" s="108" t="s">
        <v>42</v>
      </c>
      <c r="P38" s="108">
        <v>9.18</v>
      </c>
      <c r="Q38" s="108">
        <v>190</v>
      </c>
      <c r="R38" s="108">
        <v>808</v>
      </c>
      <c r="S38" s="108"/>
      <c r="T38" s="109"/>
      <c r="U38" s="110">
        <v>43976</v>
      </c>
      <c r="X38" s="128">
        <v>99</v>
      </c>
    </row>
    <row r="39" spans="1:44" ht="15" customHeight="1">
      <c r="A39" s="39">
        <v>140</v>
      </c>
      <c r="B39" s="16" t="s">
        <v>45</v>
      </c>
      <c r="C39" s="16">
        <v>33.33</v>
      </c>
      <c r="D39" s="17">
        <v>32.06</v>
      </c>
      <c r="E39" s="16">
        <f>AVERAGE(C39:D39)</f>
        <v>32.695</v>
      </c>
      <c r="F39" s="16">
        <f>_xlfn.STDEV.S(C39:D39)</f>
        <v>0.89802561210691256</v>
      </c>
      <c r="G39" s="16">
        <v>18.47</v>
      </c>
      <c r="H39" s="17"/>
      <c r="I39" s="16">
        <f>AVERAGE(G39:H39)</f>
        <v>18.47</v>
      </c>
      <c r="J39" s="16" t="e">
        <f>_xlfn.STDEV.S(G39:H39)</f>
        <v>#DIV/0!</v>
      </c>
      <c r="K39" s="111"/>
      <c r="L39" s="117" t="s">
        <v>65</v>
      </c>
      <c r="M39" s="117" t="s">
        <v>65</v>
      </c>
      <c r="N39" s="107"/>
      <c r="O39" s="111"/>
      <c r="P39" s="111">
        <v>10.58</v>
      </c>
      <c r="Q39" s="111">
        <v>5.66</v>
      </c>
      <c r="R39" s="111">
        <v>500</v>
      </c>
      <c r="S39" s="111"/>
      <c r="T39" s="112" t="s">
        <v>66</v>
      </c>
      <c r="U39" s="113">
        <v>43966</v>
      </c>
      <c r="W39" s="128" t="s">
        <v>90</v>
      </c>
      <c r="X39" s="42">
        <v>169</v>
      </c>
    </row>
    <row r="40" spans="1:44" ht="15" customHeight="1">
      <c r="A40" s="114">
        <v>142</v>
      </c>
      <c r="B40" s="115" t="s">
        <v>36</v>
      </c>
      <c r="C40" s="115"/>
      <c r="D40" s="115"/>
      <c r="E40" s="115"/>
      <c r="F40" s="108"/>
      <c r="G40" s="115"/>
      <c r="H40" s="115"/>
      <c r="I40" s="115"/>
      <c r="J40" s="108"/>
      <c r="K40" s="108"/>
      <c r="L40" s="108"/>
      <c r="M40" s="108"/>
      <c r="N40" s="107"/>
      <c r="O40" s="108"/>
      <c r="P40" s="108"/>
      <c r="Q40" s="108">
        <v>118</v>
      </c>
      <c r="R40" s="108">
        <v>818</v>
      </c>
      <c r="S40" s="108"/>
      <c r="T40" s="108" t="s">
        <v>37</v>
      </c>
      <c r="U40" s="110">
        <v>43963</v>
      </c>
      <c r="W40" s="128">
        <v>110</v>
      </c>
      <c r="X40" s="32" t="s">
        <v>41</v>
      </c>
    </row>
    <row r="41" spans="1:44" ht="15" customHeight="1">
      <c r="A41" s="129">
        <v>143</v>
      </c>
      <c r="B41" s="51" t="s">
        <v>36</v>
      </c>
      <c r="C41" s="51"/>
      <c r="D41" s="51"/>
      <c r="E41" s="51"/>
      <c r="F41" s="51"/>
      <c r="G41" s="51"/>
      <c r="H41" s="51"/>
      <c r="I41" s="51"/>
      <c r="J41" s="51"/>
      <c r="K41" s="108"/>
      <c r="L41" s="193">
        <v>13.02</v>
      </c>
      <c r="M41" s="108">
        <v>18.37</v>
      </c>
      <c r="N41" s="108">
        <v>12.9</v>
      </c>
      <c r="O41" s="108" t="s">
        <v>69</v>
      </c>
      <c r="P41" s="108" t="s">
        <v>43</v>
      </c>
      <c r="Q41" s="108" t="s">
        <v>96</v>
      </c>
      <c r="R41" s="108" t="s">
        <v>96</v>
      </c>
      <c r="S41" s="130" t="s">
        <v>97</v>
      </c>
      <c r="T41" s="108" t="s">
        <v>98</v>
      </c>
      <c r="U41" s="110">
        <v>43979</v>
      </c>
      <c r="W41" s="128" t="s">
        <v>91</v>
      </c>
      <c r="X41" s="42" t="s">
        <v>92</v>
      </c>
    </row>
    <row r="42" spans="1:44" ht="15" customHeight="1">
      <c r="A42" s="129">
        <v>144</v>
      </c>
      <c r="B42" s="115" t="s">
        <v>36</v>
      </c>
      <c r="C42" s="51"/>
      <c r="D42" s="115"/>
      <c r="E42" s="115"/>
      <c r="F42" s="108"/>
      <c r="G42" s="115"/>
      <c r="H42" s="115"/>
      <c r="I42" s="115"/>
      <c r="J42" s="108"/>
      <c r="K42" s="108"/>
      <c r="L42" s="108" t="s">
        <v>42</v>
      </c>
      <c r="M42" s="108" t="s">
        <v>42</v>
      </c>
      <c r="N42" s="108" t="s">
        <v>42</v>
      </c>
      <c r="O42" s="108" t="s">
        <v>42</v>
      </c>
      <c r="P42" s="108" t="s">
        <v>43</v>
      </c>
      <c r="Q42" s="108">
        <v>26</v>
      </c>
      <c r="R42" s="108">
        <v>52</v>
      </c>
      <c r="S42" s="130" t="s">
        <v>97</v>
      </c>
      <c r="T42" s="108" t="s">
        <v>100</v>
      </c>
      <c r="U42" s="110">
        <v>43979</v>
      </c>
      <c r="X42" s="128">
        <v>174</v>
      </c>
    </row>
    <row r="43" spans="1:44" ht="15" customHeight="1">
      <c r="A43" s="39">
        <v>146</v>
      </c>
      <c r="B43" s="16" t="str">
        <f>IF(AND(E43&gt;=26,E43&lt;=33),"Medium","-")</f>
        <v>Medium</v>
      </c>
      <c r="C43" s="16">
        <v>29.28</v>
      </c>
      <c r="D43" s="17">
        <v>29.12</v>
      </c>
      <c r="E43" s="16">
        <f>AVERAGE(C43:D43)</f>
        <v>29.200000000000003</v>
      </c>
      <c r="F43" s="16">
        <f>_xlfn.STDEV.S(C43:D43)</f>
        <v>0.1131370849898477</v>
      </c>
      <c r="G43" s="16">
        <v>13.81</v>
      </c>
      <c r="H43" s="17">
        <v>16.11</v>
      </c>
      <c r="I43" s="16">
        <f>AVERAGE(G43:H43)</f>
        <v>14.96</v>
      </c>
      <c r="J43" s="16">
        <f>_xlfn.STDEV.S(G43:H43)</f>
        <v>1.6263455967290585</v>
      </c>
      <c r="K43" s="111"/>
      <c r="L43" s="111"/>
      <c r="M43" s="111"/>
      <c r="N43" s="107"/>
      <c r="O43" s="111"/>
      <c r="P43" s="111">
        <v>10.210000000000001</v>
      </c>
      <c r="Q43" s="111">
        <v>22.2</v>
      </c>
      <c r="R43" s="111">
        <v>500</v>
      </c>
      <c r="S43" s="111">
        <v>358</v>
      </c>
      <c r="T43" s="112" t="s">
        <v>27</v>
      </c>
      <c r="U43" s="113">
        <v>43962</v>
      </c>
      <c r="X43" s="128" t="s">
        <v>94</v>
      </c>
    </row>
    <row r="44" spans="1:44" ht="15" customHeight="1">
      <c r="A44" s="35">
        <v>147</v>
      </c>
      <c r="B44" s="13" t="str">
        <f>IF(AND(E44&gt;=26,E44&lt;=33),"Medium","-")</f>
        <v>Medium</v>
      </c>
      <c r="C44" s="13">
        <v>29.51</v>
      </c>
      <c r="D44" s="14">
        <v>29.78</v>
      </c>
      <c r="E44" s="13">
        <f>AVERAGE(C44:D44)</f>
        <v>29.645000000000003</v>
      </c>
      <c r="F44" s="13">
        <f>_xlfn.STDEV.S(C44:D44)</f>
        <v>0.19091883092036754</v>
      </c>
      <c r="G44" s="13">
        <v>13.92</v>
      </c>
      <c r="H44" s="14">
        <v>16.71</v>
      </c>
      <c r="I44" s="13">
        <f>AVERAGE(G44:H44)</f>
        <v>15.315000000000001</v>
      </c>
      <c r="J44" s="13">
        <f>_xlfn.STDEV.S(G44:H44)</f>
        <v>1.9728279195104683</v>
      </c>
      <c r="K44" s="106"/>
      <c r="L44" s="106"/>
      <c r="M44" s="106"/>
      <c r="N44" s="107"/>
      <c r="O44" s="108"/>
      <c r="P44" s="108">
        <v>10.32</v>
      </c>
      <c r="Q44" s="108">
        <v>14.6</v>
      </c>
      <c r="R44" s="108">
        <v>438</v>
      </c>
      <c r="S44" s="108" t="s">
        <v>30</v>
      </c>
      <c r="T44" s="109" t="s">
        <v>31</v>
      </c>
      <c r="U44" s="110">
        <v>43962</v>
      </c>
      <c r="X44" s="128">
        <v>51</v>
      </c>
    </row>
    <row r="45" spans="1:44" ht="14.45" customHeight="1">
      <c r="A45" s="79">
        <v>147</v>
      </c>
      <c r="B45" s="13" t="str">
        <f>IF(AND(E45&gt;=26,E45&lt;=33),"Medium","-")</f>
        <v>Medium</v>
      </c>
      <c r="C45" s="13">
        <v>29.51</v>
      </c>
      <c r="D45" s="14">
        <v>29.78</v>
      </c>
      <c r="E45" s="13">
        <f>AVERAGE(C45:D45)</f>
        <v>29.645000000000003</v>
      </c>
      <c r="F45" s="13">
        <f>_xlfn.STDEV.S(C45:D45)</f>
        <v>0.19091883092036754</v>
      </c>
      <c r="G45" s="13">
        <v>13.92</v>
      </c>
      <c r="H45" s="14">
        <v>16.71</v>
      </c>
      <c r="I45" s="13">
        <f>AVERAGE(G45:H45)</f>
        <v>15.315000000000001</v>
      </c>
      <c r="J45" s="13">
        <f>_xlfn.STDEV.S(G45:H45)</f>
        <v>1.9728279195104683</v>
      </c>
      <c r="K45" s="108"/>
      <c r="L45" s="108">
        <v>22.18</v>
      </c>
      <c r="M45" s="108" t="s">
        <v>42</v>
      </c>
      <c r="N45" s="108"/>
      <c r="O45" s="108"/>
      <c r="P45" s="108" t="s">
        <v>43</v>
      </c>
      <c r="Q45" s="108">
        <v>1.02</v>
      </c>
      <c r="R45" s="108">
        <v>848</v>
      </c>
      <c r="S45" s="108"/>
      <c r="T45" s="108">
        <v>6</v>
      </c>
      <c r="U45" s="110">
        <v>43988</v>
      </c>
      <c r="W45" s="128" t="s">
        <v>95</v>
      </c>
      <c r="X45" s="31" t="s">
        <v>58</v>
      </c>
    </row>
    <row r="46" spans="1:44" ht="15" customHeight="1">
      <c r="A46" s="129">
        <v>148</v>
      </c>
      <c r="B46" s="51" t="s">
        <v>36</v>
      </c>
      <c r="C46" s="51"/>
      <c r="D46" s="51"/>
      <c r="E46" s="51"/>
      <c r="F46" s="51"/>
      <c r="G46" s="51"/>
      <c r="H46" s="51"/>
      <c r="I46" s="51"/>
      <c r="J46" s="51"/>
      <c r="K46" s="108"/>
      <c r="L46" s="108" t="s">
        <v>42</v>
      </c>
      <c r="M46" s="108" t="s">
        <v>42</v>
      </c>
      <c r="N46" s="108" t="s">
        <v>42</v>
      </c>
      <c r="O46" s="108" t="s">
        <v>42</v>
      </c>
      <c r="P46" s="108" t="s">
        <v>43</v>
      </c>
      <c r="Q46" s="108">
        <v>84.4</v>
      </c>
      <c r="R46" s="108">
        <v>30</v>
      </c>
      <c r="S46" s="130" t="s">
        <v>97</v>
      </c>
      <c r="T46" s="108" t="s">
        <v>101</v>
      </c>
      <c r="U46" s="110">
        <v>43979</v>
      </c>
      <c r="X46" s="128" t="s">
        <v>99</v>
      </c>
    </row>
    <row r="47" spans="1:44" ht="14.45" customHeight="1">
      <c r="A47" s="129">
        <v>149</v>
      </c>
      <c r="B47" s="115" t="s">
        <v>36</v>
      </c>
      <c r="C47" s="51"/>
      <c r="D47" s="115"/>
      <c r="E47" s="115"/>
      <c r="F47" s="108"/>
      <c r="G47" s="115"/>
      <c r="H47" s="115"/>
      <c r="I47" s="115"/>
      <c r="J47" s="108"/>
      <c r="K47" s="108"/>
      <c r="L47" s="108" t="s">
        <v>42</v>
      </c>
      <c r="M47" s="108" t="s">
        <v>42</v>
      </c>
      <c r="N47" s="108"/>
      <c r="O47" s="108"/>
      <c r="P47" s="108" t="s">
        <v>43</v>
      </c>
      <c r="Q47" s="108">
        <v>17</v>
      </c>
      <c r="R47" s="108">
        <v>24.4</v>
      </c>
      <c r="S47" s="130" t="s">
        <v>97</v>
      </c>
      <c r="T47" s="108" t="s">
        <v>103</v>
      </c>
      <c r="U47" s="110">
        <v>43979</v>
      </c>
      <c r="X47" s="128">
        <v>126</v>
      </c>
    </row>
    <row r="48" spans="1:44" ht="15" customHeight="1">
      <c r="A48" s="129">
        <v>150</v>
      </c>
      <c r="B48" s="51" t="s">
        <v>36</v>
      </c>
      <c r="C48" s="51"/>
      <c r="D48" s="51"/>
      <c r="E48" s="51"/>
      <c r="F48" s="51"/>
      <c r="G48" s="51"/>
      <c r="H48" s="51"/>
      <c r="I48" s="51"/>
      <c r="J48" s="51"/>
      <c r="K48" s="108"/>
      <c r="L48" s="108" t="s">
        <v>42</v>
      </c>
      <c r="M48" s="108" t="s">
        <v>42</v>
      </c>
      <c r="N48" s="108"/>
      <c r="O48" s="108"/>
      <c r="P48" s="108" t="s">
        <v>43</v>
      </c>
      <c r="Q48" s="108">
        <v>99.4</v>
      </c>
      <c r="R48" s="108">
        <v>106</v>
      </c>
      <c r="S48" s="130" t="s">
        <v>97</v>
      </c>
      <c r="T48" s="108" t="s">
        <v>105</v>
      </c>
      <c r="U48" s="110">
        <v>43979</v>
      </c>
      <c r="X48" s="128" t="s">
        <v>102</v>
      </c>
    </row>
    <row r="49" spans="1:24" ht="15" customHeight="1">
      <c r="A49" s="129">
        <v>151</v>
      </c>
      <c r="B49" s="115" t="s">
        <v>36</v>
      </c>
      <c r="C49" s="51"/>
      <c r="D49" s="115"/>
      <c r="E49" s="115"/>
      <c r="F49" s="108"/>
      <c r="G49" s="115"/>
      <c r="H49" s="115"/>
      <c r="I49" s="115"/>
      <c r="J49" s="108"/>
      <c r="K49" s="108"/>
      <c r="L49" s="108">
        <v>16.25</v>
      </c>
      <c r="M49" s="108">
        <v>12.83</v>
      </c>
      <c r="N49" s="108"/>
      <c r="O49" s="108"/>
      <c r="P49" s="108" t="s">
        <v>43</v>
      </c>
      <c r="Q49" s="108">
        <v>110</v>
      </c>
      <c r="R49" s="108">
        <v>98.2</v>
      </c>
      <c r="S49" s="130" t="s">
        <v>97</v>
      </c>
      <c r="T49" s="108" t="s">
        <v>106</v>
      </c>
      <c r="U49" s="110">
        <v>43979</v>
      </c>
      <c r="X49" s="128" t="s">
        <v>104</v>
      </c>
    </row>
    <row r="50" spans="1:24" ht="15" customHeight="1">
      <c r="A50" s="129">
        <v>152</v>
      </c>
      <c r="B50" s="115" t="s">
        <v>36</v>
      </c>
      <c r="C50" s="51"/>
      <c r="D50" s="51"/>
      <c r="E50" s="51"/>
      <c r="F50" s="51"/>
      <c r="G50" s="51"/>
      <c r="H50" s="51"/>
      <c r="I50" s="51"/>
      <c r="J50" s="51"/>
      <c r="K50" s="108"/>
      <c r="L50" s="108" t="s">
        <v>42</v>
      </c>
      <c r="M50" s="108" t="s">
        <v>42</v>
      </c>
      <c r="N50" s="108"/>
      <c r="O50" s="108"/>
      <c r="P50" s="108" t="s">
        <v>43</v>
      </c>
      <c r="Q50" s="108">
        <v>104</v>
      </c>
      <c r="R50" s="108">
        <v>19.399999999999999</v>
      </c>
      <c r="S50" s="131" t="s">
        <v>97</v>
      </c>
      <c r="T50" s="108" t="s">
        <v>107</v>
      </c>
      <c r="U50" s="110">
        <v>43979</v>
      </c>
      <c r="X50" s="128">
        <v>45</v>
      </c>
    </row>
    <row r="51" spans="1:24" ht="15" customHeight="1">
      <c r="A51" s="129">
        <v>153</v>
      </c>
      <c r="B51" s="25" t="s">
        <v>36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200"/>
      <c r="T51" s="150"/>
      <c r="U51" s="151"/>
      <c r="X51" s="128">
        <v>98</v>
      </c>
    </row>
    <row r="52" spans="1:24" ht="15" customHeight="1">
      <c r="A52" s="129">
        <v>154</v>
      </c>
      <c r="B52" s="25" t="s">
        <v>36</v>
      </c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200"/>
      <c r="T52" s="150"/>
      <c r="U52" s="151"/>
      <c r="X52" s="128" t="s">
        <v>108</v>
      </c>
    </row>
    <row r="53" spans="1:24" ht="17.25" customHeight="1">
      <c r="A53" s="39">
        <v>155</v>
      </c>
      <c r="B53" s="44" t="str">
        <f>IF(AND(E53&gt;=26,E53&lt;=33),"Medium","-")</f>
        <v>Medium</v>
      </c>
      <c r="C53" s="16">
        <v>28.55</v>
      </c>
      <c r="D53" s="17">
        <v>28.81</v>
      </c>
      <c r="E53" s="16">
        <f>AVERAGE(C53:D53)</f>
        <v>28.68</v>
      </c>
      <c r="F53" s="16">
        <f>_xlfn.STDEV.S(C53:D53)</f>
        <v>0.18384776310850096</v>
      </c>
      <c r="G53" s="16">
        <v>13.33</v>
      </c>
      <c r="H53" s="17">
        <v>16.64</v>
      </c>
      <c r="I53" s="16">
        <f>AVERAGE(G53:H53)</f>
        <v>14.984999999999999</v>
      </c>
      <c r="J53" s="16">
        <f>_xlfn.STDEV.S(G53:H53)</f>
        <v>2.3405234457274835</v>
      </c>
      <c r="K53" s="111"/>
      <c r="L53" s="111"/>
      <c r="M53" s="111"/>
      <c r="N53" s="107"/>
      <c r="O53" s="111"/>
      <c r="P53" s="111">
        <v>7.89</v>
      </c>
      <c r="Q53" s="111">
        <v>30.8</v>
      </c>
      <c r="R53" s="111">
        <v>896</v>
      </c>
      <c r="S53" s="195"/>
      <c r="T53" s="112" t="s">
        <v>34</v>
      </c>
      <c r="U53" s="113">
        <v>43963</v>
      </c>
      <c r="X53" s="128" t="s">
        <v>110</v>
      </c>
    </row>
    <row r="54" spans="1:24" ht="15" customHeight="1">
      <c r="A54" s="129">
        <v>156</v>
      </c>
      <c r="B54" s="25" t="s">
        <v>36</v>
      </c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200"/>
      <c r="T54" s="150"/>
      <c r="U54" s="151"/>
      <c r="X54" s="128" t="s">
        <v>112</v>
      </c>
    </row>
    <row r="55" spans="1:24" ht="15" customHeight="1">
      <c r="A55" s="129">
        <v>158</v>
      </c>
      <c r="B55" s="25" t="s">
        <v>36</v>
      </c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200"/>
      <c r="T55" s="150"/>
      <c r="U55" s="151"/>
      <c r="X55" s="128" t="s">
        <v>114</v>
      </c>
    </row>
    <row r="56" spans="1:24" ht="15" customHeight="1">
      <c r="A56" s="129">
        <v>160</v>
      </c>
      <c r="B56" s="25" t="s">
        <v>36</v>
      </c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200"/>
      <c r="T56" s="150"/>
      <c r="U56" s="151"/>
      <c r="X56" s="128" t="s">
        <v>116</v>
      </c>
    </row>
    <row r="57" spans="1:24" ht="17.25" customHeight="1">
      <c r="A57" s="129">
        <v>161</v>
      </c>
      <c r="B57" s="25" t="s">
        <v>36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1"/>
      <c r="X57" s="128">
        <v>18</v>
      </c>
    </row>
    <row r="58" spans="1:24" ht="17.25" customHeight="1">
      <c r="A58" s="39">
        <v>162</v>
      </c>
      <c r="B58" s="44" t="str">
        <f>IF(AND(E58&gt;17, E58&lt;26), "High", "-")</f>
        <v>High</v>
      </c>
      <c r="C58" s="16">
        <v>24.19</v>
      </c>
      <c r="D58" s="17">
        <v>25.01</v>
      </c>
      <c r="E58" s="16">
        <f>AVERAGE(C58:D58)</f>
        <v>24.6</v>
      </c>
      <c r="F58" s="16">
        <f>_xlfn.STDEV.S(C58:D58)</f>
        <v>0.57982756057296914</v>
      </c>
      <c r="G58" s="16">
        <v>11.42</v>
      </c>
      <c r="H58" s="17">
        <v>13.93</v>
      </c>
      <c r="I58" s="16">
        <f>AVERAGE(G58:H58)</f>
        <v>12.675000000000001</v>
      </c>
      <c r="J58" s="16">
        <f>_xlfn.STDEV.S(G58:H58)</f>
        <v>1.7748380207782342</v>
      </c>
      <c r="K58" s="111"/>
      <c r="L58" s="117" t="s">
        <v>42</v>
      </c>
      <c r="M58" s="117" t="s">
        <v>42</v>
      </c>
      <c r="N58" s="107" t="s">
        <v>69</v>
      </c>
      <c r="O58" s="111" t="s">
        <v>69</v>
      </c>
      <c r="P58" s="111">
        <v>8.2799999999999994</v>
      </c>
      <c r="Q58" s="111">
        <v>39</v>
      </c>
      <c r="R58" s="111">
        <v>562</v>
      </c>
      <c r="S58" s="111"/>
      <c r="T58" s="112" t="s">
        <v>70</v>
      </c>
      <c r="U58" s="110">
        <v>43969</v>
      </c>
      <c r="X58" s="128">
        <v>133</v>
      </c>
    </row>
    <row r="59" spans="1:24" ht="17.25" customHeight="1">
      <c r="A59" s="135">
        <v>163</v>
      </c>
      <c r="B59" s="150" t="s">
        <v>45</v>
      </c>
      <c r="C59" s="152">
        <v>29.31</v>
      </c>
      <c r="D59" s="152">
        <v>30.07</v>
      </c>
      <c r="E59" s="152">
        <v>29.689999999999998</v>
      </c>
      <c r="F59" s="153">
        <f>_xlfn.STDEV.S(C59:D59)</f>
        <v>0.53740115370177721</v>
      </c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1"/>
      <c r="X59" s="76">
        <v>124</v>
      </c>
    </row>
    <row r="60" spans="1:24" ht="17.25" customHeight="1">
      <c r="A60" s="35">
        <v>165</v>
      </c>
      <c r="B60" s="13" t="s">
        <v>45</v>
      </c>
      <c r="C60" s="13">
        <v>33.200000000000003</v>
      </c>
      <c r="D60" s="14">
        <v>32.78</v>
      </c>
      <c r="E60" s="13">
        <f>AVERAGE(C60:D60)</f>
        <v>32.99</v>
      </c>
      <c r="F60" s="13">
        <f>_xlfn.STDEV.S(C60:D60)</f>
        <v>0.29698484809835118</v>
      </c>
      <c r="G60" s="13">
        <v>14.24</v>
      </c>
      <c r="H60" s="14">
        <v>16.23</v>
      </c>
      <c r="I60" s="13">
        <f>AVERAGE(G60:H60)</f>
        <v>15.234999999999999</v>
      </c>
      <c r="J60" s="13">
        <f>_xlfn.STDEV.S(G60:H60)</f>
        <v>1.4071424945612296</v>
      </c>
      <c r="K60" s="106"/>
      <c r="L60" s="106">
        <v>14.53</v>
      </c>
      <c r="M60" s="106" t="s">
        <v>42</v>
      </c>
      <c r="N60" s="107"/>
      <c r="O60" s="108"/>
      <c r="P60" s="108" t="s">
        <v>43</v>
      </c>
      <c r="Q60" s="108">
        <v>31.2</v>
      </c>
      <c r="R60" s="108">
        <v>584</v>
      </c>
      <c r="S60" s="108">
        <v>18</v>
      </c>
      <c r="T60" s="109" t="s">
        <v>72</v>
      </c>
      <c r="U60" s="110">
        <v>43969</v>
      </c>
      <c r="X60" s="76">
        <v>116</v>
      </c>
    </row>
    <row r="61" spans="1:24" ht="17.25" customHeight="1">
      <c r="A61" s="129">
        <v>165</v>
      </c>
      <c r="B61" s="25" t="s">
        <v>36</v>
      </c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1"/>
      <c r="X61" s="76"/>
    </row>
    <row r="62" spans="1:24" ht="17.25" customHeight="1">
      <c r="A62" s="42">
        <v>169</v>
      </c>
      <c r="B62" s="13" t="s">
        <v>93</v>
      </c>
      <c r="C62" s="13">
        <v>33.200000000000003</v>
      </c>
      <c r="D62" s="14">
        <v>32.78</v>
      </c>
      <c r="E62" s="13">
        <f>AVERAGE(C62:D62)</f>
        <v>32.99</v>
      </c>
      <c r="F62" s="13">
        <f>_xlfn.STDEV.S(C62:D62)</f>
        <v>0.29698484809835118</v>
      </c>
      <c r="G62" s="13">
        <v>14.24</v>
      </c>
      <c r="H62" s="14">
        <v>16.23</v>
      </c>
      <c r="I62" s="13">
        <f>AVERAGE(G62:H62)</f>
        <v>15.234999999999999</v>
      </c>
      <c r="J62" s="13">
        <f>_xlfn.STDEV.S(G62:H62)</f>
        <v>1.4071424945612296</v>
      </c>
      <c r="K62" s="106"/>
      <c r="L62" s="117">
        <v>12.9</v>
      </c>
      <c r="M62" s="117">
        <v>8.75</v>
      </c>
      <c r="N62" s="118">
        <v>12.38</v>
      </c>
      <c r="O62" s="118">
        <v>15.8</v>
      </c>
      <c r="P62" s="41" t="s">
        <v>36</v>
      </c>
      <c r="Q62" s="108">
        <v>274</v>
      </c>
      <c r="R62" s="108">
        <v>786</v>
      </c>
      <c r="S62" s="108"/>
      <c r="T62" s="109">
        <v>8</v>
      </c>
      <c r="U62" s="110">
        <v>43976</v>
      </c>
      <c r="V62" s="139" t="s">
        <v>118</v>
      </c>
      <c r="X62" s="76">
        <v>175</v>
      </c>
    </row>
    <row r="63" spans="1:24" ht="18.600000000000001" customHeight="1">
      <c r="A63" s="129">
        <v>171</v>
      </c>
      <c r="B63" s="25" t="s">
        <v>36</v>
      </c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1"/>
      <c r="V63" s="140" t="s">
        <v>119</v>
      </c>
    </row>
    <row r="64" spans="1:24" ht="18.600000000000001" customHeight="1">
      <c r="A64" s="135">
        <v>174</v>
      </c>
      <c r="B64" s="150" t="s">
        <v>45</v>
      </c>
      <c r="C64" s="152">
        <v>29.01</v>
      </c>
      <c r="D64" s="152">
        <v>29.1</v>
      </c>
      <c r="E64" s="152">
        <v>29.06</v>
      </c>
      <c r="F64" s="153">
        <f>_xlfn.STDEV.S(C64:D64)</f>
        <v>6.3639610306789177E-2</v>
      </c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1"/>
      <c r="V64" s="104" t="s">
        <v>119</v>
      </c>
    </row>
    <row r="65" spans="1:24" ht="17.25" customHeight="1">
      <c r="A65" s="135">
        <v>175</v>
      </c>
      <c r="B65" s="154" t="s">
        <v>45</v>
      </c>
      <c r="C65" s="154"/>
      <c r="D65" s="154"/>
      <c r="E65" s="75">
        <v>27.59</v>
      </c>
      <c r="F65" s="154"/>
      <c r="G65" s="154"/>
      <c r="H65" s="154"/>
      <c r="I65" s="75">
        <v>12.175000000000001</v>
      </c>
      <c r="J65" s="150"/>
      <c r="K65" s="150"/>
      <c r="L65" s="150"/>
      <c r="M65" s="150"/>
      <c r="N65" s="150"/>
      <c r="O65" s="150"/>
      <c r="P65" s="150"/>
      <c r="Q65" s="150"/>
      <c r="R65" s="200"/>
      <c r="S65" s="150"/>
      <c r="T65" s="150"/>
      <c r="U65" s="151"/>
      <c r="V65" s="139"/>
      <c r="X65" s="76" t="s">
        <v>121</v>
      </c>
    </row>
    <row r="66" spans="1:24" ht="18.600000000000001" customHeight="1">
      <c r="A66" s="32">
        <v>180</v>
      </c>
      <c r="B66" s="44" t="str">
        <f>IF(AND(E66&gt;17, E66&lt;26), "High", "-")</f>
        <v>High</v>
      </c>
      <c r="C66" s="13">
        <v>25.66</v>
      </c>
      <c r="D66" s="14">
        <v>25.82</v>
      </c>
      <c r="E66" s="13">
        <f>AVERAGE(C66:D66)</f>
        <v>25.740000000000002</v>
      </c>
      <c r="F66" s="13">
        <f>_xlfn.STDEV.S(C66:D66)</f>
        <v>0.1131370849898477</v>
      </c>
      <c r="G66" s="13">
        <v>10.97</v>
      </c>
      <c r="H66" s="14">
        <v>12.02</v>
      </c>
      <c r="I66" s="13">
        <f>AVERAGE(G66:H66)</f>
        <v>11.495000000000001</v>
      </c>
      <c r="J66" s="13">
        <f>_xlfn.STDEV.S(G66:H66)</f>
        <v>0.74246212024587421</v>
      </c>
      <c r="K66" s="106"/>
      <c r="L66" s="117">
        <v>14.55</v>
      </c>
      <c r="M66" s="117">
        <v>15.27</v>
      </c>
      <c r="N66" s="108">
        <v>14.14</v>
      </c>
      <c r="O66" s="108" t="s">
        <v>42</v>
      </c>
      <c r="P66" s="108">
        <v>7.09</v>
      </c>
      <c r="Q66" s="108">
        <v>46.4</v>
      </c>
      <c r="R66" s="108">
        <v>490</v>
      </c>
      <c r="S66" s="108"/>
      <c r="T66" s="109" t="s">
        <v>68</v>
      </c>
      <c r="U66" s="110">
        <v>43969</v>
      </c>
      <c r="V66" s="139"/>
    </row>
    <row r="67" spans="1:24" ht="18.600000000000001" customHeight="1">
      <c r="A67" s="27">
        <v>194</v>
      </c>
      <c r="B67" s="24" t="str">
        <f>IF(AND(E67&gt;33,E67&lt;41),"Low", "-")</f>
        <v>Low</v>
      </c>
      <c r="C67" s="24">
        <v>35.159999999999997</v>
      </c>
      <c r="D67" s="25">
        <v>35.51</v>
      </c>
      <c r="E67" s="24">
        <f>AVERAGE(C67:D67)</f>
        <v>35.334999999999994</v>
      </c>
      <c r="F67" s="24">
        <f>_xlfn.STDEV.S(C67:D67)</f>
        <v>0.24748737341529264</v>
      </c>
      <c r="G67" s="24">
        <v>15.83</v>
      </c>
      <c r="H67" s="25">
        <v>18.07</v>
      </c>
      <c r="I67" s="24">
        <f>AVERAGE(G67:H67)</f>
        <v>16.95</v>
      </c>
      <c r="J67" s="24">
        <f>_xlfn.STDEV.S(G67:H67)</f>
        <v>1.5839191898578666</v>
      </c>
      <c r="K67" s="150"/>
      <c r="L67" s="150"/>
      <c r="M67" s="150"/>
      <c r="N67" s="150"/>
      <c r="O67" s="150"/>
      <c r="P67" s="150"/>
      <c r="Q67" s="197"/>
      <c r="R67" s="201"/>
      <c r="S67" s="202"/>
      <c r="T67" s="150"/>
      <c r="U67" s="151"/>
      <c r="V67" s="104" t="s">
        <v>119</v>
      </c>
    </row>
    <row r="68" spans="1:24" ht="33">
      <c r="A68" s="42" t="s">
        <v>46</v>
      </c>
      <c r="B68" s="13" t="str">
        <f>IF(AND(E68&gt;33,E68&lt;41),"Low", "-")</f>
        <v>Low</v>
      </c>
      <c r="C68" s="13">
        <v>34.39</v>
      </c>
      <c r="D68" s="14">
        <v>32.44</v>
      </c>
      <c r="E68" s="13">
        <f>AVERAGE(C68:D68)</f>
        <v>33.414999999999999</v>
      </c>
      <c r="F68" s="13">
        <f>_xlfn.STDEV.S(C68:D68)</f>
        <v>1.3788582233137696</v>
      </c>
      <c r="G68" s="13">
        <v>16.32</v>
      </c>
      <c r="H68" s="14">
        <v>19.760000000000002</v>
      </c>
      <c r="I68" s="13">
        <f>AVERAGE(G68:H68)</f>
        <v>18.04</v>
      </c>
      <c r="J68" s="13">
        <f>_xlfn.STDEV.S(G68:H68)</f>
        <v>2.4324473272817242</v>
      </c>
      <c r="K68" s="106"/>
      <c r="L68" s="117">
        <v>24.55</v>
      </c>
      <c r="M68" s="117">
        <v>19.37</v>
      </c>
      <c r="N68" s="118">
        <v>28</v>
      </c>
      <c r="O68" s="118">
        <v>20.8</v>
      </c>
      <c r="P68" s="41" t="s">
        <v>36</v>
      </c>
      <c r="Q68" s="142">
        <v>354</v>
      </c>
      <c r="R68" s="143">
        <v>422</v>
      </c>
      <c r="S68" s="144"/>
      <c r="T68" s="109" t="s">
        <v>47</v>
      </c>
      <c r="U68" s="110">
        <v>43965</v>
      </c>
      <c r="V68" s="139"/>
      <c r="X68" s="76" t="s">
        <v>122</v>
      </c>
    </row>
    <row r="69" spans="1:24" ht="17.25" customHeight="1">
      <c r="A69" s="135" t="s">
        <v>76</v>
      </c>
      <c r="B69" s="134" t="s">
        <v>32</v>
      </c>
      <c r="C69" s="136">
        <v>22.22</v>
      </c>
      <c r="D69" s="136">
        <v>21.96</v>
      </c>
      <c r="E69" s="136">
        <v>22.09</v>
      </c>
      <c r="F69" s="136">
        <v>0.18</v>
      </c>
      <c r="G69" s="136">
        <v>11.22</v>
      </c>
      <c r="H69" s="136">
        <v>10.46</v>
      </c>
      <c r="I69" s="136">
        <v>10.84</v>
      </c>
      <c r="J69" s="136">
        <v>0.54</v>
      </c>
      <c r="K69" s="134"/>
      <c r="L69" s="134">
        <v>10.83</v>
      </c>
      <c r="M69" s="134" t="s">
        <v>42</v>
      </c>
      <c r="N69" s="134">
        <v>8.8800000000000008</v>
      </c>
      <c r="O69" s="134" t="s">
        <v>42</v>
      </c>
      <c r="P69" s="134">
        <v>7.6</v>
      </c>
      <c r="Q69" s="134">
        <v>20</v>
      </c>
      <c r="R69" s="134">
        <v>608</v>
      </c>
      <c r="S69" s="134"/>
      <c r="T69" s="134">
        <v>2</v>
      </c>
      <c r="U69" s="137">
        <v>43985</v>
      </c>
      <c r="V69" s="145"/>
      <c r="X69" s="76" t="s">
        <v>123</v>
      </c>
    </row>
    <row r="70" spans="1:24" ht="18.600000000000001" customHeight="1">
      <c r="A70" s="114" t="s">
        <v>38</v>
      </c>
      <c r="B70" s="115" t="s">
        <v>36</v>
      </c>
      <c r="C70" s="115"/>
      <c r="D70" s="115"/>
      <c r="E70" s="115"/>
      <c r="F70" s="108"/>
      <c r="G70" s="115"/>
      <c r="H70" s="115"/>
      <c r="I70" s="115"/>
      <c r="J70" s="108"/>
      <c r="K70" s="108"/>
      <c r="L70" s="108"/>
      <c r="M70" s="108"/>
      <c r="N70" s="107"/>
      <c r="O70" s="116"/>
      <c r="P70" s="108"/>
      <c r="Q70" s="142">
        <v>18.899999999999999</v>
      </c>
      <c r="R70" s="143">
        <v>195</v>
      </c>
      <c r="S70" s="144"/>
      <c r="T70" s="108" t="s">
        <v>39</v>
      </c>
      <c r="U70" s="110">
        <v>43963</v>
      </c>
      <c r="V70" s="145"/>
    </row>
    <row r="71" spans="1:24" ht="17.25" customHeight="1">
      <c r="A71" s="32" t="s">
        <v>41</v>
      </c>
      <c r="B71" s="44" t="str">
        <f>IF(AND(E71&gt;=26,E71&lt;=33),"Medium","-")</f>
        <v>Medium</v>
      </c>
      <c r="C71" s="13">
        <v>28.55</v>
      </c>
      <c r="D71" s="14">
        <v>28.81</v>
      </c>
      <c r="E71" s="13">
        <f>AVERAGE(C71:D71)</f>
        <v>28.68</v>
      </c>
      <c r="F71" s="13">
        <f>_xlfn.STDEV.S(C71:D71)</f>
        <v>0.18384776310850096</v>
      </c>
      <c r="G71" s="13">
        <v>13.33</v>
      </c>
      <c r="H71" s="14">
        <v>16.64</v>
      </c>
      <c r="I71" s="13">
        <f>AVERAGE(G71:H71)</f>
        <v>14.984999999999999</v>
      </c>
      <c r="J71" s="13">
        <f>_xlfn.STDEV.S(G71:H71)</f>
        <v>2.3405234457274835</v>
      </c>
      <c r="K71" s="106"/>
      <c r="L71" s="106">
        <v>13.6</v>
      </c>
      <c r="M71" s="106" t="s">
        <v>42</v>
      </c>
      <c r="N71" s="108">
        <v>13.54</v>
      </c>
      <c r="O71" s="108" t="s">
        <v>42</v>
      </c>
      <c r="P71" s="108">
        <v>8.93</v>
      </c>
      <c r="Q71" s="108" t="s">
        <v>43</v>
      </c>
      <c r="R71" s="108">
        <v>650</v>
      </c>
      <c r="S71" s="108"/>
      <c r="T71" s="109" t="s">
        <v>44</v>
      </c>
      <c r="U71" s="110">
        <v>43963</v>
      </c>
      <c r="V71" s="145" t="s">
        <v>124</v>
      </c>
      <c r="X71" s="76" t="s">
        <v>125</v>
      </c>
    </row>
    <row r="72" spans="1:24" ht="18.600000000000001" customHeight="1">
      <c r="A72" s="42" t="s">
        <v>55</v>
      </c>
      <c r="B72" s="16" t="str">
        <f>IF(AND(E72&gt;17, E72&lt;26), "High", "-")</f>
        <v>High</v>
      </c>
      <c r="C72" s="16">
        <v>21.41</v>
      </c>
      <c r="D72" s="17">
        <v>21.51</v>
      </c>
      <c r="E72" s="16">
        <f>AVERAGE(C72:D72)</f>
        <v>21.46</v>
      </c>
      <c r="F72" s="16">
        <f>_xlfn.STDEV.S(C72:D72)</f>
        <v>7.0710678118655765E-2</v>
      </c>
      <c r="G72" s="16">
        <v>9.64</v>
      </c>
      <c r="H72" s="17">
        <v>13.24</v>
      </c>
      <c r="I72" s="16">
        <f>AVERAGE(G72:H72)</f>
        <v>11.440000000000001</v>
      </c>
      <c r="J72" s="16">
        <f>_xlfn.STDEV.S(G72:H72)</f>
        <v>2.5455844122715634</v>
      </c>
      <c r="K72" s="111"/>
      <c r="L72" s="111">
        <v>9.57</v>
      </c>
      <c r="M72" s="111">
        <v>20.65</v>
      </c>
      <c r="N72" s="118">
        <v>9.1300000000000008</v>
      </c>
      <c r="O72" s="118">
        <v>20.73</v>
      </c>
      <c r="P72" s="111">
        <v>6.62</v>
      </c>
      <c r="Q72" s="111">
        <v>498</v>
      </c>
      <c r="R72" s="111">
        <v>806</v>
      </c>
      <c r="S72" s="111"/>
      <c r="T72" s="112" t="s">
        <v>56</v>
      </c>
      <c r="U72" s="113">
        <v>43965</v>
      </c>
      <c r="V72" s="145"/>
    </row>
    <row r="73" spans="1:24" ht="18.600000000000001" customHeight="1">
      <c r="A73" s="132" t="s">
        <v>71</v>
      </c>
      <c r="B73" s="68" t="s">
        <v>32</v>
      </c>
      <c r="C73" s="191">
        <v>19.54</v>
      </c>
      <c r="D73" s="191">
        <v>19.149999999999999</v>
      </c>
      <c r="E73" s="191">
        <v>19.344999999999999</v>
      </c>
      <c r="F73" s="191">
        <v>0.27577164466275395</v>
      </c>
      <c r="G73" s="191">
        <v>11.21</v>
      </c>
      <c r="H73" s="191">
        <v>8.61</v>
      </c>
      <c r="I73" s="191">
        <v>9.91</v>
      </c>
      <c r="J73" s="191">
        <v>1.84</v>
      </c>
      <c r="K73" s="68"/>
      <c r="L73" s="194" t="s">
        <v>65</v>
      </c>
      <c r="M73" s="194" t="s">
        <v>65</v>
      </c>
      <c r="N73" s="196"/>
      <c r="O73" s="68"/>
      <c r="P73" s="68">
        <v>6.5</v>
      </c>
      <c r="Q73" s="198">
        <v>30.6</v>
      </c>
      <c r="R73" s="147">
        <v>536</v>
      </c>
      <c r="S73" s="204"/>
      <c r="T73" s="68" t="s">
        <v>109</v>
      </c>
      <c r="U73" s="205">
        <v>43983</v>
      </c>
      <c r="V73" s="145"/>
    </row>
    <row r="74" spans="1:24" ht="18.600000000000001" customHeight="1">
      <c r="A74" s="45" t="s">
        <v>48</v>
      </c>
      <c r="B74" s="16" t="str">
        <f>IF(AND(E74&gt;33,E74&lt;41),"Low", "-")</f>
        <v>Low</v>
      </c>
      <c r="C74" s="16">
        <v>32.86</v>
      </c>
      <c r="D74" s="17">
        <v>33.85</v>
      </c>
      <c r="E74" s="16">
        <f>AVERAGE(C74:D74)</f>
        <v>33.355000000000004</v>
      </c>
      <c r="F74" s="16">
        <f>_xlfn.STDEV.S(C74:D74)</f>
        <v>0.70003571337468351</v>
      </c>
      <c r="G74" s="16">
        <v>15.86</v>
      </c>
      <c r="H74" s="17">
        <v>16.28</v>
      </c>
      <c r="I74" s="16">
        <f>AVERAGE(G74:H74)</f>
        <v>16.07</v>
      </c>
      <c r="J74" s="16">
        <f>_xlfn.STDEV.S(G74:H74)</f>
        <v>0.29698484809835118</v>
      </c>
      <c r="K74" s="111"/>
      <c r="L74" s="117">
        <v>10.83</v>
      </c>
      <c r="M74" s="117">
        <v>13.98</v>
      </c>
      <c r="N74" s="43">
        <v>7.98</v>
      </c>
      <c r="O74" s="111" t="s">
        <v>42</v>
      </c>
      <c r="P74" s="43" t="s">
        <v>36</v>
      </c>
      <c r="Q74" s="111">
        <v>540</v>
      </c>
      <c r="R74" s="111">
        <v>724</v>
      </c>
      <c r="S74" s="203"/>
      <c r="T74" s="112" t="s">
        <v>49</v>
      </c>
      <c r="U74" s="113">
        <v>43965</v>
      </c>
    </row>
    <row r="75" spans="1:24" ht="18.600000000000001" customHeight="1">
      <c r="A75" s="42" t="s">
        <v>51</v>
      </c>
      <c r="B75" s="44" t="str">
        <f>IF(AND(E75&gt;17, E75&lt;26), "High", "-")</f>
        <v>High</v>
      </c>
      <c r="C75" s="13">
        <v>25.18</v>
      </c>
      <c r="D75" s="14">
        <v>25.37</v>
      </c>
      <c r="E75" s="13">
        <f>AVERAGE(C75:D75)</f>
        <v>25.274999999999999</v>
      </c>
      <c r="F75" s="13">
        <f>_xlfn.STDEV.S(C75:D75)</f>
        <v>0.13435028842544494</v>
      </c>
      <c r="G75" s="13">
        <v>9.9499999999999993</v>
      </c>
      <c r="H75" s="14">
        <v>10.9</v>
      </c>
      <c r="I75" s="13">
        <f>AVERAGE(G75:H75)</f>
        <v>10.425000000000001</v>
      </c>
      <c r="J75" s="13">
        <f>_xlfn.STDEV.S(G75:H75)</f>
        <v>0.67175144212722093</v>
      </c>
      <c r="K75" s="106"/>
      <c r="L75" s="106">
        <v>9.8699999999999992</v>
      </c>
      <c r="M75" s="106" t="s">
        <v>42</v>
      </c>
      <c r="N75" s="118">
        <v>9.3000000000000007</v>
      </c>
      <c r="O75" s="118" t="s">
        <v>42</v>
      </c>
      <c r="P75" s="108">
        <v>7.16</v>
      </c>
      <c r="Q75" s="108">
        <v>468</v>
      </c>
      <c r="R75" s="108">
        <v>790</v>
      </c>
      <c r="S75" s="108"/>
      <c r="T75" s="109" t="s">
        <v>52</v>
      </c>
      <c r="U75" s="110">
        <v>43965</v>
      </c>
    </row>
    <row r="76" spans="1:24" ht="18.600000000000001" customHeight="1">
      <c r="A76" s="135" t="s">
        <v>125</v>
      </c>
      <c r="B76" s="154" t="s">
        <v>45</v>
      </c>
      <c r="C76" s="154"/>
      <c r="D76" s="154"/>
      <c r="E76" s="75">
        <v>27.945</v>
      </c>
      <c r="F76" s="154"/>
      <c r="G76" s="154"/>
      <c r="H76" s="154"/>
      <c r="I76" s="75">
        <v>12.295</v>
      </c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1"/>
    </row>
    <row r="77" spans="1:24" ht="18.600000000000001" customHeight="1">
      <c r="A77" s="135" t="s">
        <v>112</v>
      </c>
      <c r="B77" s="150" t="s">
        <v>45</v>
      </c>
      <c r="C77" s="152">
        <v>31.37</v>
      </c>
      <c r="D77" s="152">
        <v>31.63</v>
      </c>
      <c r="E77" s="152">
        <v>31.5</v>
      </c>
      <c r="F77" s="153">
        <f>_xlfn.STDEV.S(C77:D77)</f>
        <v>0.18384776310850096</v>
      </c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1"/>
    </row>
    <row r="78" spans="1:24" ht="18.600000000000001" customHeight="1">
      <c r="A78" s="135" t="s">
        <v>99</v>
      </c>
      <c r="B78" s="108" t="s">
        <v>45</v>
      </c>
      <c r="C78" s="136">
        <v>29.79</v>
      </c>
      <c r="D78" s="136">
        <v>30.08</v>
      </c>
      <c r="E78" s="136">
        <v>29.934999999999999</v>
      </c>
      <c r="F78" s="138">
        <f>_xlfn.STDEV.S(C78:D78)</f>
        <v>0.20506096654409819</v>
      </c>
      <c r="G78" s="108"/>
      <c r="H78" s="108"/>
      <c r="I78" s="108"/>
      <c r="J78" s="108"/>
      <c r="K78" s="108"/>
      <c r="L78" s="117" t="s">
        <v>65</v>
      </c>
      <c r="M78" s="117" t="s">
        <v>65</v>
      </c>
      <c r="N78" s="108"/>
      <c r="O78" s="108"/>
      <c r="P78" s="108" t="s">
        <v>43</v>
      </c>
      <c r="Q78" s="108" t="s">
        <v>120</v>
      </c>
      <c r="R78" s="108">
        <v>25.6</v>
      </c>
      <c r="S78" s="108"/>
      <c r="T78" s="108">
        <v>5</v>
      </c>
      <c r="U78" s="110">
        <v>43988</v>
      </c>
    </row>
    <row r="79" spans="1:24" ht="18.600000000000001" customHeight="1">
      <c r="A79" s="42" t="s">
        <v>73</v>
      </c>
      <c r="B79" s="44" t="str">
        <f>IF(AND(E79&gt;17, E79&lt;26), "High", "-")</f>
        <v>High</v>
      </c>
      <c r="C79" s="13">
        <v>25.27</v>
      </c>
      <c r="D79" s="14">
        <v>25.6</v>
      </c>
      <c r="E79" s="13">
        <f>AVERAGE(C79:D79)</f>
        <v>25.435000000000002</v>
      </c>
      <c r="F79" s="13">
        <f>_xlfn.STDEV.S(C79:D79)</f>
        <v>0.23334523779156199</v>
      </c>
      <c r="G79" s="13">
        <v>11.28</v>
      </c>
      <c r="H79" s="14">
        <v>12.92</v>
      </c>
      <c r="I79" s="13">
        <f>AVERAGE(G79:H79)</f>
        <v>12.1</v>
      </c>
      <c r="J79" s="13">
        <f>_xlfn.STDEV.S(G79:H79)</f>
        <v>1.1596551211459383</v>
      </c>
      <c r="K79" s="106"/>
      <c r="L79" s="117">
        <v>9.8800000000000008</v>
      </c>
      <c r="M79" s="117">
        <v>17.86</v>
      </c>
      <c r="N79" s="118">
        <v>10.57</v>
      </c>
      <c r="O79" s="118">
        <v>17.8</v>
      </c>
      <c r="P79" s="108">
        <v>9.68</v>
      </c>
      <c r="Q79" s="108">
        <v>802</v>
      </c>
      <c r="R79" s="108">
        <v>756</v>
      </c>
      <c r="S79" s="108"/>
      <c r="T79" s="109"/>
      <c r="U79" s="110">
        <v>43976</v>
      </c>
    </row>
    <row r="80" spans="1:24" ht="18.600000000000001" customHeight="1">
      <c r="A80" s="132" t="s">
        <v>83</v>
      </c>
      <c r="B80" s="60" t="s">
        <v>32</v>
      </c>
      <c r="C80" s="133">
        <v>19.04</v>
      </c>
      <c r="D80" s="133">
        <v>18.670000000000002</v>
      </c>
      <c r="E80" s="133">
        <v>18.855</v>
      </c>
      <c r="F80" s="133">
        <v>0.26162950903902077</v>
      </c>
      <c r="G80" s="133">
        <v>12.38</v>
      </c>
      <c r="H80" s="133">
        <v>9.24</v>
      </c>
      <c r="I80" s="133">
        <v>10.81</v>
      </c>
      <c r="J80" s="133">
        <v>2.2200000000000002</v>
      </c>
      <c r="K80" s="60"/>
      <c r="L80" s="60">
        <v>10.43</v>
      </c>
      <c r="M80" s="60" t="s">
        <v>42</v>
      </c>
      <c r="N80" s="134">
        <v>9.5299999999999994</v>
      </c>
      <c r="O80" s="60" t="s">
        <v>42</v>
      </c>
      <c r="P80" s="60">
        <v>7.27</v>
      </c>
      <c r="Q80" s="199">
        <v>34.4</v>
      </c>
      <c r="R80" s="108">
        <v>698</v>
      </c>
      <c r="S80" s="60"/>
      <c r="T80" s="60" t="s">
        <v>111</v>
      </c>
      <c r="U80" s="62">
        <v>43983</v>
      </c>
    </row>
    <row r="81" spans="1:21" ht="18.600000000000001" customHeight="1">
      <c r="A81" s="135" t="s">
        <v>110</v>
      </c>
      <c r="B81" s="150" t="s">
        <v>45</v>
      </c>
      <c r="C81" s="152">
        <v>31.4</v>
      </c>
      <c r="D81" s="152">
        <v>32.01</v>
      </c>
      <c r="E81" s="152">
        <v>31.71</v>
      </c>
      <c r="F81" s="153">
        <f>_xlfn.STDEV.S(C81:D81)</f>
        <v>0.43133513652379357</v>
      </c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1"/>
    </row>
    <row r="82" spans="1:21" ht="18.600000000000001" customHeight="1">
      <c r="A82" s="135" t="s">
        <v>78</v>
      </c>
      <c r="B82" s="134" t="s">
        <v>32</v>
      </c>
      <c r="C82" s="136">
        <v>23.25</v>
      </c>
      <c r="D82" s="136">
        <v>22.5</v>
      </c>
      <c r="E82" s="136">
        <v>22.875</v>
      </c>
      <c r="F82" s="136">
        <v>0.5303300858899106</v>
      </c>
      <c r="G82" s="136">
        <v>12.51</v>
      </c>
      <c r="H82" s="136">
        <v>10.029999999999999</v>
      </c>
      <c r="I82" s="136">
        <v>11.27</v>
      </c>
      <c r="J82" s="136">
        <v>1.75</v>
      </c>
      <c r="K82" s="134"/>
      <c r="L82" s="134">
        <v>13.45</v>
      </c>
      <c r="M82" s="134" t="s">
        <v>42</v>
      </c>
      <c r="N82" s="134">
        <v>11.87</v>
      </c>
      <c r="O82" s="134" t="s">
        <v>42</v>
      </c>
      <c r="P82" s="134">
        <v>8.14</v>
      </c>
      <c r="Q82" s="134">
        <v>4</v>
      </c>
      <c r="R82" s="134">
        <v>536</v>
      </c>
      <c r="S82" s="134"/>
      <c r="T82" s="134">
        <v>3</v>
      </c>
      <c r="U82" s="137">
        <v>43985</v>
      </c>
    </row>
    <row r="83" spans="1:21" ht="18.600000000000001" customHeight="1">
      <c r="A83" s="42" t="s">
        <v>81</v>
      </c>
      <c r="B83" s="44" t="str">
        <f>IF(AND(E83&gt;17, E83&lt;26), "High", "-")</f>
        <v>High</v>
      </c>
      <c r="C83" s="16">
        <v>24.59</v>
      </c>
      <c r="D83" s="17">
        <v>24.68</v>
      </c>
      <c r="E83" s="16">
        <f>AVERAGE(C83:D83)</f>
        <v>24.634999999999998</v>
      </c>
      <c r="F83" s="16">
        <f>_xlfn.STDEV.S(C83:D83)</f>
        <v>6.3639610306789177E-2</v>
      </c>
      <c r="G83" s="16">
        <v>10.93</v>
      </c>
      <c r="H83" s="17">
        <v>11.82</v>
      </c>
      <c r="I83" s="16">
        <f>AVERAGE(G83:H83)</f>
        <v>11.375</v>
      </c>
      <c r="J83" s="16">
        <f>_xlfn.STDEV.S(G83:H83)</f>
        <v>0.62932503525602768</v>
      </c>
      <c r="K83" s="111"/>
      <c r="L83" s="117">
        <v>10.02</v>
      </c>
      <c r="M83" s="117">
        <v>12.73</v>
      </c>
      <c r="N83" s="118">
        <v>10.79</v>
      </c>
      <c r="O83" s="118">
        <v>13.84</v>
      </c>
      <c r="P83" s="43" t="s">
        <v>36</v>
      </c>
      <c r="Q83" s="111">
        <v>558</v>
      </c>
      <c r="R83" s="111">
        <v>582</v>
      </c>
      <c r="S83" s="111"/>
      <c r="T83" s="112"/>
      <c r="U83" s="113">
        <v>43976</v>
      </c>
    </row>
    <row r="84" spans="1:21" ht="18.600000000000001" customHeight="1">
      <c r="A84" s="135" t="s">
        <v>123</v>
      </c>
      <c r="B84" s="154" t="s">
        <v>45</v>
      </c>
      <c r="C84" s="154"/>
      <c r="D84" s="154"/>
      <c r="E84" s="75">
        <v>27.005000000000003</v>
      </c>
      <c r="F84" s="154"/>
      <c r="G84" s="154"/>
      <c r="H84" s="154"/>
      <c r="I84" s="75">
        <v>13.16</v>
      </c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1"/>
    </row>
    <row r="85" spans="1:21" ht="18.600000000000001" customHeight="1">
      <c r="A85" s="135" t="s">
        <v>95</v>
      </c>
      <c r="B85" s="108" t="s">
        <v>32</v>
      </c>
      <c r="C85" s="136">
        <v>23.05</v>
      </c>
      <c r="D85" s="136">
        <v>23.05</v>
      </c>
      <c r="E85" s="108">
        <f>AVERAGE(C85:D85)</f>
        <v>23.05</v>
      </c>
      <c r="F85" s="108"/>
      <c r="G85" s="108"/>
      <c r="H85" s="108"/>
      <c r="I85" s="108">
        <v>11.15</v>
      </c>
      <c r="J85" s="108"/>
      <c r="K85" s="108"/>
      <c r="L85" s="108">
        <v>18.920000000000002</v>
      </c>
      <c r="M85" s="108" t="s">
        <v>42</v>
      </c>
      <c r="N85" s="108"/>
      <c r="O85" s="108"/>
      <c r="P85" s="108">
        <v>13.73</v>
      </c>
      <c r="Q85" s="108">
        <v>104</v>
      </c>
      <c r="R85" s="108">
        <v>790</v>
      </c>
      <c r="S85" s="108"/>
      <c r="T85" s="108">
        <v>4</v>
      </c>
      <c r="U85" s="110">
        <v>43988</v>
      </c>
    </row>
    <row r="86" spans="1:21" ht="20.100000000000001">
      <c r="A86" s="135" t="s">
        <v>94</v>
      </c>
      <c r="B86" s="108" t="s">
        <v>45</v>
      </c>
      <c r="C86" s="136">
        <v>29.25</v>
      </c>
      <c r="D86" s="136">
        <v>29.29</v>
      </c>
      <c r="E86" s="136">
        <v>29.27</v>
      </c>
      <c r="F86" s="138">
        <f>_xlfn.STDEV.S(C86:D86)</f>
        <v>2.8284271247461298E-2</v>
      </c>
      <c r="G86" s="108"/>
      <c r="H86" s="108"/>
      <c r="I86" s="108">
        <v>13.85</v>
      </c>
      <c r="J86" s="108"/>
      <c r="K86" s="108"/>
      <c r="L86" s="108">
        <v>11.05</v>
      </c>
      <c r="M86" s="108" t="s">
        <v>42</v>
      </c>
      <c r="N86" s="108"/>
      <c r="O86" s="108"/>
      <c r="P86" s="108">
        <v>28.54</v>
      </c>
      <c r="Q86" s="108">
        <v>658</v>
      </c>
      <c r="R86" s="108">
        <v>516</v>
      </c>
      <c r="S86" s="108"/>
      <c r="T86" s="108">
        <v>11</v>
      </c>
      <c r="U86" s="110">
        <v>43988</v>
      </c>
    </row>
    <row r="87" spans="1:21" ht="20.100000000000001">
      <c r="A87" s="135" t="s">
        <v>91</v>
      </c>
      <c r="B87" s="108" t="s">
        <v>32</v>
      </c>
      <c r="C87" s="136">
        <v>18.149999999999999</v>
      </c>
      <c r="D87" s="136">
        <v>18.100000000000001</v>
      </c>
      <c r="E87" s="136">
        <v>18.13</v>
      </c>
      <c r="F87" s="108"/>
      <c r="G87" s="108"/>
      <c r="H87" s="108"/>
      <c r="I87" s="108">
        <v>9.39</v>
      </c>
      <c r="J87" s="108"/>
      <c r="K87" s="108"/>
      <c r="L87" s="108">
        <v>12.43</v>
      </c>
      <c r="M87" s="108" t="s">
        <v>42</v>
      </c>
      <c r="N87" s="108"/>
      <c r="O87" s="108"/>
      <c r="P87" s="108">
        <v>7.9</v>
      </c>
      <c r="Q87" s="108">
        <v>708</v>
      </c>
      <c r="R87" s="108">
        <v>824</v>
      </c>
      <c r="S87" s="108"/>
      <c r="T87" s="108">
        <v>12</v>
      </c>
      <c r="U87" s="110">
        <v>43988</v>
      </c>
    </row>
    <row r="88" spans="1:21" ht="20.100000000000001">
      <c r="A88" s="135" t="s">
        <v>121</v>
      </c>
      <c r="B88" s="154" t="s">
        <v>45</v>
      </c>
      <c r="C88" s="154"/>
      <c r="D88" s="154"/>
      <c r="E88" s="75">
        <v>27.630000000000003</v>
      </c>
      <c r="F88" s="154"/>
      <c r="G88" s="154"/>
      <c r="H88" s="154"/>
      <c r="I88" s="75">
        <v>13.245000000000001</v>
      </c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1"/>
    </row>
    <row r="89" spans="1:21" ht="20.100000000000001">
      <c r="A89" s="135" t="s">
        <v>86</v>
      </c>
      <c r="B89" s="134" t="s">
        <v>32</v>
      </c>
      <c r="C89" s="136">
        <v>20.8</v>
      </c>
      <c r="D89" s="136">
        <v>20.59</v>
      </c>
      <c r="E89" s="136">
        <v>20.7</v>
      </c>
      <c r="F89" s="136">
        <v>0.15</v>
      </c>
      <c r="G89" s="136">
        <v>12.11</v>
      </c>
      <c r="H89" s="136">
        <v>8.89</v>
      </c>
      <c r="I89" s="136">
        <v>10.5</v>
      </c>
      <c r="J89" s="136">
        <v>2.2799999999999998</v>
      </c>
      <c r="K89" s="134"/>
      <c r="L89" s="134">
        <v>12.33</v>
      </c>
      <c r="M89" s="134" t="s">
        <v>42</v>
      </c>
      <c r="N89" s="134">
        <v>10.93</v>
      </c>
      <c r="O89" s="134">
        <v>19.91</v>
      </c>
      <c r="P89" s="134">
        <v>6.99</v>
      </c>
      <c r="Q89" s="134">
        <v>16.2</v>
      </c>
      <c r="R89" s="134">
        <v>364</v>
      </c>
      <c r="S89" s="134" t="s">
        <v>117</v>
      </c>
      <c r="T89" s="134">
        <v>1</v>
      </c>
      <c r="U89" s="137">
        <v>43985</v>
      </c>
    </row>
    <row r="90" spans="1:21" ht="20.100000000000001">
      <c r="A90" s="135" t="s">
        <v>114</v>
      </c>
      <c r="B90" s="150" t="s">
        <v>45</v>
      </c>
      <c r="C90" s="152">
        <v>31.16</v>
      </c>
      <c r="D90" s="152">
        <v>32.06</v>
      </c>
      <c r="E90" s="152">
        <v>31.61</v>
      </c>
      <c r="F90" s="153">
        <f>_xlfn.STDEV.S(C90:D90)</f>
        <v>0.63639610306789429</v>
      </c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1"/>
    </row>
    <row r="91" spans="1:21" ht="20.100000000000001">
      <c r="A91" s="135" t="s">
        <v>108</v>
      </c>
      <c r="B91" s="150" t="s">
        <v>45</v>
      </c>
      <c r="C91" s="152">
        <v>30.19</v>
      </c>
      <c r="D91" s="152">
        <v>31.61</v>
      </c>
      <c r="E91" s="152">
        <v>30.9</v>
      </c>
      <c r="F91" s="153">
        <f>_xlfn.STDEV.S(C91:D91)</f>
        <v>1.0040916292848963</v>
      </c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1"/>
    </row>
    <row r="92" spans="1:21" ht="20.100000000000001">
      <c r="A92" s="135" t="s">
        <v>102</v>
      </c>
      <c r="B92" s="108" t="s">
        <v>45</v>
      </c>
      <c r="C92" s="136">
        <v>29.97</v>
      </c>
      <c r="D92" s="136">
        <v>30.4</v>
      </c>
      <c r="E92" s="136">
        <v>30.184999999999999</v>
      </c>
      <c r="F92" s="138">
        <f>_xlfn.STDEV.S(C92:D92)</f>
        <v>0.30405591591021525</v>
      </c>
      <c r="G92" s="108"/>
      <c r="H92" s="108"/>
      <c r="I92" s="48">
        <v>18.12</v>
      </c>
      <c r="J92" s="108"/>
      <c r="K92" s="108"/>
      <c r="L92" s="108">
        <v>16.850000000000001</v>
      </c>
      <c r="M92" s="108" t="s">
        <v>42</v>
      </c>
      <c r="N92" s="108"/>
      <c r="O92" s="108"/>
      <c r="P92" s="108" t="s">
        <v>43</v>
      </c>
      <c r="Q92" s="108" t="s">
        <v>120</v>
      </c>
      <c r="R92" s="108">
        <v>262</v>
      </c>
      <c r="S92" s="108"/>
      <c r="T92" s="108">
        <v>8</v>
      </c>
      <c r="U92" s="110">
        <v>43988</v>
      </c>
    </row>
    <row r="93" spans="1:21" ht="18.600000000000001" customHeight="1">
      <c r="A93" s="135" t="s">
        <v>116</v>
      </c>
      <c r="B93" s="150" t="s">
        <v>45</v>
      </c>
      <c r="C93" s="152">
        <v>30.99</v>
      </c>
      <c r="D93" s="152">
        <v>31.77</v>
      </c>
      <c r="E93" s="152">
        <v>31.38</v>
      </c>
      <c r="F93" s="153">
        <f>_xlfn.STDEV.S(C93:D93)</f>
        <v>0.55154328932550789</v>
      </c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1"/>
    </row>
    <row r="94" spans="1:21" ht="20.100000000000001">
      <c r="A94" s="32" t="s">
        <v>85</v>
      </c>
      <c r="B94" s="44" t="str">
        <f>IF(AND(E94&gt;17, E94&lt;26), "High", "-")</f>
        <v>High</v>
      </c>
      <c r="C94" s="13">
        <v>25.29</v>
      </c>
      <c r="D94" s="14">
        <v>26.02</v>
      </c>
      <c r="E94" s="13">
        <f>AVERAGE(C94:D94)</f>
        <v>25.655000000000001</v>
      </c>
      <c r="F94" s="13">
        <f>_xlfn.STDEV.S(C94:D94)</f>
        <v>0.51618795026618003</v>
      </c>
      <c r="G94" s="13">
        <v>9.69</v>
      </c>
      <c r="H94" s="14">
        <v>10.82</v>
      </c>
      <c r="I94" s="13">
        <f>AVERAGE(G94:H94)</f>
        <v>10.254999999999999</v>
      </c>
      <c r="J94" s="13">
        <f>_xlfn.STDEV.S(G94:H94)</f>
        <v>0.79903066274079926</v>
      </c>
      <c r="K94" s="106"/>
      <c r="L94" s="108">
        <v>11.2</v>
      </c>
      <c r="M94" s="106" t="s">
        <v>42</v>
      </c>
      <c r="N94" s="108">
        <v>11.16</v>
      </c>
      <c r="O94" s="108" t="s">
        <v>42</v>
      </c>
      <c r="P94" s="108">
        <v>7.83</v>
      </c>
      <c r="Q94" s="108">
        <v>23.6</v>
      </c>
      <c r="R94" s="108">
        <v>738</v>
      </c>
      <c r="S94" s="108"/>
      <c r="T94" s="109"/>
      <c r="U94" s="110">
        <v>43976</v>
      </c>
    </row>
    <row r="95" spans="1:21" ht="20.100000000000001">
      <c r="A95" s="135" t="s">
        <v>122</v>
      </c>
      <c r="B95" s="154" t="s">
        <v>45</v>
      </c>
      <c r="C95" s="154"/>
      <c r="D95" s="154"/>
      <c r="E95" s="75">
        <v>27.9</v>
      </c>
      <c r="F95" s="154"/>
      <c r="G95" s="154"/>
      <c r="H95" s="154"/>
      <c r="I95" s="75">
        <v>11.55</v>
      </c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1"/>
    </row>
    <row r="96" spans="1:21" ht="20.100000000000001">
      <c r="A96" s="135" t="s">
        <v>84</v>
      </c>
      <c r="B96" s="134" t="s">
        <v>32</v>
      </c>
      <c r="C96" s="108"/>
      <c r="D96" s="108"/>
      <c r="E96" s="108"/>
      <c r="F96" s="108"/>
      <c r="G96" s="108"/>
      <c r="H96" s="108"/>
      <c r="I96" s="108">
        <v>9.32</v>
      </c>
      <c r="J96" s="108"/>
      <c r="K96" s="108"/>
      <c r="L96" s="108">
        <v>10.83</v>
      </c>
      <c r="M96" s="108" t="s">
        <v>42</v>
      </c>
      <c r="N96" s="108">
        <v>11.22</v>
      </c>
      <c r="O96" s="108" t="s">
        <v>42</v>
      </c>
      <c r="P96" s="108">
        <v>7.16</v>
      </c>
      <c r="Q96" s="108">
        <v>222</v>
      </c>
      <c r="R96" s="108">
        <v>496</v>
      </c>
      <c r="S96" s="108"/>
      <c r="T96" s="108">
        <v>4</v>
      </c>
      <c r="U96" s="110">
        <v>43985</v>
      </c>
    </row>
    <row r="97" spans="1:21" ht="20.100000000000001">
      <c r="A97" s="132" t="s">
        <v>89</v>
      </c>
      <c r="B97" s="60" t="s">
        <v>32</v>
      </c>
      <c r="C97" s="133">
        <v>19.239999999999998</v>
      </c>
      <c r="D97" s="133">
        <v>18.57</v>
      </c>
      <c r="E97" s="133">
        <v>18.905000000000001</v>
      </c>
      <c r="F97" s="133">
        <v>0.47376154339498555</v>
      </c>
      <c r="G97" s="133">
        <v>10.7</v>
      </c>
      <c r="H97" s="133">
        <v>8.3000000000000007</v>
      </c>
      <c r="I97" s="133">
        <v>9.5</v>
      </c>
      <c r="J97" s="133">
        <v>1.7</v>
      </c>
      <c r="K97" s="60"/>
      <c r="L97" s="66">
        <v>9.65</v>
      </c>
      <c r="M97" s="66" t="s">
        <v>42</v>
      </c>
      <c r="N97" s="134">
        <v>13.6</v>
      </c>
      <c r="O97" s="60">
        <v>11.35</v>
      </c>
      <c r="P97" s="60">
        <v>7.27</v>
      </c>
      <c r="Q97" s="60">
        <v>108</v>
      </c>
      <c r="R97" s="108">
        <v>740</v>
      </c>
      <c r="S97" s="60"/>
      <c r="T97" s="60" t="s">
        <v>113</v>
      </c>
      <c r="U97" s="62">
        <v>43983</v>
      </c>
    </row>
    <row r="98" spans="1:21" ht="18.600000000000001" customHeight="1">
      <c r="A98" s="132" t="s">
        <v>88</v>
      </c>
      <c r="B98" s="60" t="s">
        <v>32</v>
      </c>
      <c r="C98" s="133">
        <v>19.93</v>
      </c>
      <c r="D98" s="133">
        <v>21</v>
      </c>
      <c r="E98" s="133">
        <v>20.47</v>
      </c>
      <c r="F98" s="133">
        <v>0.76</v>
      </c>
      <c r="G98" s="133">
        <v>9.98</v>
      </c>
      <c r="H98" s="133">
        <v>8.9600000000000009</v>
      </c>
      <c r="I98" s="133">
        <v>9.4700000000000006</v>
      </c>
      <c r="J98" s="133">
        <v>0.72</v>
      </c>
      <c r="K98" s="60"/>
      <c r="L98" s="60">
        <v>9.0500000000000007</v>
      </c>
      <c r="M98" s="60" t="s">
        <v>42</v>
      </c>
      <c r="N98" s="134">
        <v>8.15</v>
      </c>
      <c r="O98" s="60">
        <v>21.8</v>
      </c>
      <c r="P98" s="60">
        <v>7.1</v>
      </c>
      <c r="Q98" s="60">
        <v>50.8</v>
      </c>
      <c r="R98" s="60">
        <v>706</v>
      </c>
      <c r="S98" s="60"/>
      <c r="T98" s="60" t="s">
        <v>115</v>
      </c>
      <c r="U98" s="62">
        <v>43983</v>
      </c>
    </row>
    <row r="99" spans="1:21" ht="20.100000000000001">
      <c r="A99" s="135" t="s">
        <v>90</v>
      </c>
      <c r="B99" s="108" t="s">
        <v>32</v>
      </c>
      <c r="C99" s="136">
        <v>17.760000000000002</v>
      </c>
      <c r="D99" s="136">
        <v>17.010000000000002</v>
      </c>
      <c r="E99" s="136">
        <v>17.385000000000002</v>
      </c>
      <c r="F99" s="108"/>
      <c r="G99" s="108"/>
      <c r="H99" s="108"/>
      <c r="I99" s="108">
        <v>8.92</v>
      </c>
      <c r="J99" s="108"/>
      <c r="K99" s="108"/>
      <c r="L99" s="108">
        <v>10.58</v>
      </c>
      <c r="M99" s="108" t="s">
        <v>42</v>
      </c>
      <c r="N99" s="108"/>
      <c r="O99" s="108"/>
      <c r="P99" s="108">
        <v>8.11</v>
      </c>
      <c r="Q99" s="108">
        <v>750</v>
      </c>
      <c r="R99" s="108">
        <v>1060</v>
      </c>
      <c r="S99" s="108"/>
      <c r="T99" s="108">
        <v>13</v>
      </c>
      <c r="U99" s="110">
        <v>43988</v>
      </c>
    </row>
    <row r="100" spans="1:21" ht="20.100000000000001">
      <c r="A100" s="135" t="s">
        <v>104</v>
      </c>
      <c r="B100" s="150" t="s">
        <v>45</v>
      </c>
      <c r="C100" s="152">
        <v>30.24</v>
      </c>
      <c r="D100" s="152">
        <v>30.58</v>
      </c>
      <c r="E100" s="152">
        <v>30.409999999999997</v>
      </c>
      <c r="F100" s="153">
        <f>_xlfn.STDEV.S(C100:D100)</f>
        <v>0.24041630560342606</v>
      </c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1"/>
    </row>
    <row r="101" spans="1:21" ht="33">
      <c r="A101" s="31" t="s">
        <v>58</v>
      </c>
      <c r="B101" s="16" t="s">
        <v>45</v>
      </c>
      <c r="C101" s="16">
        <v>30.06</v>
      </c>
      <c r="D101" s="17">
        <v>31.17</v>
      </c>
      <c r="E101" s="16">
        <f>AVERAGE(C101:D101)</f>
        <v>30.615000000000002</v>
      </c>
      <c r="F101" s="16">
        <f>_xlfn.STDEV.S(C101:D101)</f>
        <v>0.78488852711706991</v>
      </c>
      <c r="G101" s="16">
        <v>15.07</v>
      </c>
      <c r="H101" s="17">
        <v>15.65</v>
      </c>
      <c r="I101" s="16">
        <f>AVERAGE(G101:H101)</f>
        <v>15.36</v>
      </c>
      <c r="J101" s="16">
        <f>_xlfn.STDEV.S(G101:H101)</f>
        <v>0.41012193308819761</v>
      </c>
      <c r="K101" s="111"/>
      <c r="L101" s="111">
        <v>14.38</v>
      </c>
      <c r="M101" s="111" t="s">
        <v>42</v>
      </c>
      <c r="N101" s="111">
        <v>13.11</v>
      </c>
      <c r="O101" s="111" t="s">
        <v>42</v>
      </c>
      <c r="P101" s="111">
        <v>11.23</v>
      </c>
      <c r="Q101" s="111">
        <v>163</v>
      </c>
      <c r="R101" s="111">
        <v>524</v>
      </c>
      <c r="S101" s="111"/>
      <c r="T101" s="112" t="s">
        <v>59</v>
      </c>
      <c r="U101" s="113">
        <v>43965</v>
      </c>
    </row>
    <row r="102" spans="1:21" ht="20.100000000000001">
      <c r="A102" s="32" t="s">
        <v>87</v>
      </c>
      <c r="B102" s="44" t="str">
        <f>IF(AND(E102&gt;17, E102&lt;26), "High", "-")</f>
        <v>High</v>
      </c>
      <c r="C102" s="13">
        <v>24.08</v>
      </c>
      <c r="D102" s="14">
        <v>25.31</v>
      </c>
      <c r="E102" s="13">
        <f>AVERAGE(C102:D102)</f>
        <v>24.695</v>
      </c>
      <c r="F102" s="13">
        <f>_xlfn.STDEV.S(C102:D102)</f>
        <v>0.86974134085945376</v>
      </c>
      <c r="G102" s="13">
        <v>11.93</v>
      </c>
      <c r="H102" s="14">
        <v>12.24</v>
      </c>
      <c r="I102" s="13">
        <f>AVERAGE(G102:H102)</f>
        <v>12.085000000000001</v>
      </c>
      <c r="J102" s="13">
        <f>_xlfn.STDEV.S(G102:H102)</f>
        <v>0.21920310216783009</v>
      </c>
      <c r="K102" s="106"/>
      <c r="L102" s="106">
        <v>12.27</v>
      </c>
      <c r="M102" s="106" t="s">
        <v>42</v>
      </c>
      <c r="N102" s="108">
        <v>11</v>
      </c>
      <c r="O102" s="108" t="s">
        <v>42</v>
      </c>
      <c r="P102" s="108">
        <v>8.4600000000000009</v>
      </c>
      <c r="Q102" s="108">
        <v>22.4</v>
      </c>
      <c r="R102" s="108">
        <v>654</v>
      </c>
      <c r="S102" s="108"/>
      <c r="T102" s="109">
        <v>10</v>
      </c>
      <c r="U102" s="110">
        <v>43976</v>
      </c>
    </row>
    <row r="103" spans="1:21" ht="33">
      <c r="A103" s="32" t="s">
        <v>53</v>
      </c>
      <c r="B103" s="44" t="s">
        <v>32</v>
      </c>
      <c r="C103" s="13">
        <v>26.21</v>
      </c>
      <c r="D103" s="14">
        <v>25.4</v>
      </c>
      <c r="E103" s="13">
        <f>AVERAGE(C103:D103)</f>
        <v>25.805</v>
      </c>
      <c r="F103" s="13">
        <f>_xlfn.STDEV.S(C103:D103)</f>
        <v>0.57275649276110507</v>
      </c>
      <c r="G103" s="13">
        <v>11.02</v>
      </c>
      <c r="H103" s="14">
        <v>12.19</v>
      </c>
      <c r="I103" s="13">
        <f>AVERAGE(G103:H103)</f>
        <v>11.605</v>
      </c>
      <c r="J103" s="13">
        <f>_xlfn.STDEV.S(G103:H103)</f>
        <v>0.82731493398826061</v>
      </c>
      <c r="K103" s="106"/>
      <c r="L103" s="106">
        <v>10.7</v>
      </c>
      <c r="M103" s="106">
        <v>20.27</v>
      </c>
      <c r="N103" s="108">
        <v>11.14</v>
      </c>
      <c r="O103" s="108" t="s">
        <v>42</v>
      </c>
      <c r="P103" s="108">
        <v>9.6</v>
      </c>
      <c r="Q103" s="108">
        <v>22</v>
      </c>
      <c r="R103" s="108">
        <v>668</v>
      </c>
      <c r="S103" s="108"/>
      <c r="T103" s="109" t="s">
        <v>54</v>
      </c>
      <c r="U103" s="110">
        <v>43965</v>
      </c>
    </row>
    <row r="104" spans="1:21" ht="20.100000000000001">
      <c r="A104" s="42" t="s">
        <v>92</v>
      </c>
      <c r="B104" s="16" t="str">
        <f>IF(AND(E104&gt;=26,E104&lt;=33),"Medium","-")</f>
        <v>Medium</v>
      </c>
      <c r="C104" s="16">
        <v>32.25</v>
      </c>
      <c r="D104" s="17">
        <v>31.12</v>
      </c>
      <c r="E104" s="16">
        <f>AVERAGE(C104:D104)</f>
        <v>31.685000000000002</v>
      </c>
      <c r="F104" s="16">
        <f>_xlfn.STDEV.S(C104:D104)</f>
        <v>0.79903066274079804</v>
      </c>
      <c r="G104" s="16">
        <v>15.44</v>
      </c>
      <c r="H104" s="17">
        <v>15.79</v>
      </c>
      <c r="I104" s="16">
        <f>AVERAGE(G104:H104)</f>
        <v>15.614999999999998</v>
      </c>
      <c r="J104" s="16">
        <f>_xlfn.STDEV.S(G104:H104)</f>
        <v>0.24748737341529137</v>
      </c>
      <c r="K104" s="111"/>
      <c r="L104" s="117">
        <v>12.47</v>
      </c>
      <c r="M104" s="117">
        <v>17.329999999999998</v>
      </c>
      <c r="N104" s="118">
        <v>11.48</v>
      </c>
      <c r="O104" s="118">
        <v>17.57</v>
      </c>
      <c r="P104" s="43" t="s">
        <v>36</v>
      </c>
      <c r="Q104" s="111">
        <v>572</v>
      </c>
      <c r="R104" s="111">
        <v>668</v>
      </c>
      <c r="S104" s="111"/>
      <c r="T104" s="112">
        <v>9</v>
      </c>
      <c r="U104" s="113">
        <v>43976</v>
      </c>
    </row>
    <row r="105" spans="1:21">
      <c r="A105" s="80" t="s">
        <v>127</v>
      </c>
    </row>
    <row r="106" spans="1:21">
      <c r="A106" s="80" t="s">
        <v>126</v>
      </c>
    </row>
    <row r="107" spans="1:21">
      <c r="A107" s="80"/>
    </row>
  </sheetData>
  <autoFilter ref="A1:U56" xr:uid="{00000000-0009-0000-0000-000003000000}"/>
  <sortState xmlns:xlrd2="http://schemas.microsoft.com/office/spreadsheetml/2017/richdata2" ref="A1:U107">
    <sortCondition ref="A2:A107"/>
  </sortState>
  <conditionalFormatting sqref="I15:I33 G15:G38 G40:G45 H2:H54 G55:H57">
    <cfRule type="containsText" dxfId="45" priority="28" operator="containsText" text="Negative">
      <formula>NOT(ISERROR(SEARCH("Negative",G2)))</formula>
    </cfRule>
  </conditionalFormatting>
  <conditionalFormatting sqref="I15:I33 G15:G38 G40:G45 H2:H54 G55:H57">
    <cfRule type="containsText" dxfId="44" priority="27" operator="containsText" text="Positive">
      <formula>NOT(ISERROR(SEARCH("Positive",G2)))</formula>
    </cfRule>
  </conditionalFormatting>
  <conditionalFormatting sqref="G3">
    <cfRule type="containsText" dxfId="43" priority="26" operator="containsText" text="Negative">
      <formula>NOT(ISERROR(SEARCH("Negative",G3)))</formula>
    </cfRule>
  </conditionalFormatting>
  <conditionalFormatting sqref="G3">
    <cfRule type="containsText" dxfId="42" priority="25" operator="containsText" text="Positive">
      <formula>NOT(ISERROR(SEARCH("Positive",G3)))</formula>
    </cfRule>
  </conditionalFormatting>
  <conditionalFormatting sqref="G9:H9 G2">
    <cfRule type="containsText" dxfId="41" priority="24" operator="containsText" text="Negative">
      <formula>NOT(ISERROR(SEARCH("Negative",G2)))</formula>
    </cfRule>
  </conditionalFormatting>
  <conditionalFormatting sqref="G9:H9 G2">
    <cfRule type="containsText" dxfId="40" priority="23" operator="containsText" text="Positive">
      <formula>NOT(ISERROR(SEARCH("Positive",G2)))</formula>
    </cfRule>
  </conditionalFormatting>
  <conditionalFormatting sqref="G12">
    <cfRule type="containsText" dxfId="39" priority="22" operator="containsText" text="Negative">
      <formula>NOT(ISERROR(SEARCH("Negative",G12)))</formula>
    </cfRule>
  </conditionalFormatting>
  <conditionalFormatting sqref="G12">
    <cfRule type="containsText" dxfId="38" priority="21" operator="containsText" text="Positive">
      <formula>NOT(ISERROR(SEARCH("Positive",G12)))</formula>
    </cfRule>
  </conditionalFormatting>
  <conditionalFormatting sqref="G14:G17">
    <cfRule type="containsText" dxfId="37" priority="20" operator="containsText" text="Negative">
      <formula>NOT(ISERROR(SEARCH("Negative",G14)))</formula>
    </cfRule>
  </conditionalFormatting>
  <conditionalFormatting sqref="G14:G17">
    <cfRule type="containsText" dxfId="36" priority="19" operator="containsText" text="Positive">
      <formula>NOT(ISERROR(SEARCH("Positive",G14)))</formula>
    </cfRule>
  </conditionalFormatting>
  <conditionalFormatting sqref="G11:H12">
    <cfRule type="containsText" dxfId="35" priority="18" operator="containsText" text="Negative">
      <formula>NOT(ISERROR(SEARCH("Negative",G11)))</formula>
    </cfRule>
  </conditionalFormatting>
  <conditionalFormatting sqref="G11:H12">
    <cfRule type="containsText" dxfId="34" priority="17" operator="containsText" text="Positive">
      <formula>NOT(ISERROR(SEARCH("Positive",G11)))</formula>
    </cfRule>
  </conditionalFormatting>
  <conditionalFormatting sqref="I17">
    <cfRule type="containsText" dxfId="33" priority="13" operator="containsText" text="Positive">
      <formula>NOT(ISERROR(SEARCH("Positive",I17)))</formula>
    </cfRule>
  </conditionalFormatting>
  <conditionalFormatting sqref="G17:H17">
    <cfRule type="containsText" dxfId="32" priority="16" operator="containsText" text="Negative">
      <formula>NOT(ISERROR(SEARCH("Negative",G17)))</formula>
    </cfRule>
  </conditionalFormatting>
  <conditionalFormatting sqref="G17:H17">
    <cfRule type="containsText" dxfId="31" priority="15" operator="containsText" text="Positive">
      <formula>NOT(ISERROR(SEARCH("Positive",G17)))</formula>
    </cfRule>
  </conditionalFormatting>
  <conditionalFormatting sqref="I17">
    <cfRule type="containsText" dxfId="30" priority="14" operator="containsText" text="Negative">
      <formula>NOT(ISERROR(SEARCH("Negative",I17)))</formula>
    </cfRule>
  </conditionalFormatting>
  <conditionalFormatting sqref="G8 G6 G10:G12">
    <cfRule type="containsText" dxfId="29" priority="12" operator="containsText" text="Negative">
      <formula>NOT(ISERROR(SEARCH("Negative",G6)))</formula>
    </cfRule>
  </conditionalFormatting>
  <conditionalFormatting sqref="G8 G6 G10:G12">
    <cfRule type="containsText" dxfId="28" priority="11" operator="containsText" text="Positive">
      <formula>NOT(ISERROR(SEARCH("Positive",G6)))</formula>
    </cfRule>
  </conditionalFormatting>
  <conditionalFormatting sqref="G4:G5 G7:G9 G13">
    <cfRule type="containsText" dxfId="27" priority="10" operator="containsText" text="Negative">
      <formula>NOT(ISERROR(SEARCH("Negative",G4)))</formula>
    </cfRule>
  </conditionalFormatting>
  <conditionalFormatting sqref="G4:G5 G7:G9 G13">
    <cfRule type="containsText" dxfId="26" priority="9" operator="containsText" text="Positive">
      <formula>NOT(ISERROR(SEARCH("Positive",G4)))</formula>
    </cfRule>
  </conditionalFormatting>
  <conditionalFormatting sqref="G46 G48 G37:G39 G50">
    <cfRule type="containsText" dxfId="25" priority="8" operator="containsText" text="Negative">
      <formula>NOT(ISERROR(SEARCH("Negative",G37)))</formula>
    </cfRule>
  </conditionalFormatting>
  <conditionalFormatting sqref="G46 G48 G37:G39 G50">
    <cfRule type="containsText" dxfId="24" priority="7" operator="containsText" text="Positive">
      <formula>NOT(ISERROR(SEARCH("Positive",G37)))</formula>
    </cfRule>
  </conditionalFormatting>
  <conditionalFormatting sqref="G24 G47 G49 G51:G55">
    <cfRule type="containsText" dxfId="23" priority="6" operator="containsText" text="Negative">
      <formula>NOT(ISERROR(SEARCH("Negative",G24)))</formula>
    </cfRule>
  </conditionalFormatting>
  <conditionalFormatting sqref="G24 G47 G49 G51:G55">
    <cfRule type="containsText" dxfId="22" priority="5" operator="containsText" text="Positive">
      <formula>NOT(ISERROR(SEARCH("Positive",G24)))</formula>
    </cfRule>
  </conditionalFormatting>
  <conditionalFormatting sqref="H93">
    <cfRule type="containsText" dxfId="21" priority="4" operator="containsText" text="Negative">
      <formula>NOT(ISERROR(SEARCH("Negative",H93)))</formula>
    </cfRule>
  </conditionalFormatting>
  <conditionalFormatting sqref="H93">
    <cfRule type="containsText" dxfId="20" priority="3" operator="containsText" text="Positive">
      <formula>NOT(ISERROR(SEARCH("Positive",H93)))</formula>
    </cfRule>
  </conditionalFormatting>
  <conditionalFormatting sqref="G93">
    <cfRule type="containsText" dxfId="19" priority="2" operator="containsText" text="Negative">
      <formula>NOT(ISERROR(SEARCH("Negative",G93)))</formula>
    </cfRule>
  </conditionalFormatting>
  <conditionalFormatting sqref="G93">
    <cfRule type="containsText" dxfId="18" priority="1" operator="containsText" text="Positive">
      <formula>NOT(ISERROR(SEARCH("Positive",G93)))</formula>
    </cfRule>
  </conditionalFormatting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53"/>
  <sheetViews>
    <sheetView tabSelected="1" zoomScale="70" zoomScaleNormal="70" workbookViewId="0">
      <selection activeCell="K18" sqref="K18"/>
    </sheetView>
  </sheetViews>
  <sheetFormatPr defaultColWidth="9.140625" defaultRowHeight="15"/>
  <cols>
    <col min="1" max="1" width="20.85546875" style="20" customWidth="1"/>
    <col min="2" max="2" width="9.140625" style="104" bestFit="1"/>
    <col min="3" max="3" width="9.140625" style="104"/>
    <col min="4" max="4" width="7.28515625" style="104" customWidth="1"/>
    <col min="5" max="5" width="10.42578125" style="104" bestFit="1" customWidth="1"/>
    <col min="6" max="6" width="8.7109375" style="104" customWidth="1"/>
    <col min="7" max="7" width="14.7109375" style="104" customWidth="1"/>
    <col min="8" max="8" width="14.42578125" style="104" customWidth="1"/>
    <col min="9" max="9" width="14.7109375" style="104" bestFit="1" customWidth="1"/>
    <col min="10" max="10" width="12.85546875" style="104" bestFit="1" customWidth="1"/>
    <col min="11" max="11" width="13.7109375" style="104" bestFit="1" customWidth="1"/>
    <col min="12" max="13" width="13.7109375" style="104" customWidth="1"/>
    <col min="14" max="15" width="0" style="104" hidden="1" customWidth="1"/>
    <col min="16" max="16" width="15.85546875" style="104" customWidth="1"/>
    <col min="17" max="17" width="10" style="104" bestFit="1" customWidth="1"/>
    <col min="18" max="18" width="9.140625" style="104" bestFit="1"/>
    <col min="19" max="19" width="24" style="104" customWidth="1"/>
    <col min="20" max="20" width="24.7109375" style="104" customWidth="1"/>
    <col min="21" max="21" width="12.42578125" style="105" customWidth="1"/>
    <col min="22" max="22" width="19.7109375" style="104" bestFit="1" customWidth="1"/>
    <col min="23" max="23" width="12.7109375" style="104" customWidth="1"/>
    <col min="24" max="24" width="11.7109375" style="104" customWidth="1"/>
    <col min="25" max="25" width="10.42578125" style="104" bestFit="1" customWidth="1"/>
    <col min="26" max="26" width="12.28515625" style="104" customWidth="1"/>
    <col min="27" max="16384" width="9.140625" style="104"/>
  </cols>
  <sheetData>
    <row r="1" spans="1:44" ht="32.1">
      <c r="A1" s="10" t="s">
        <v>0</v>
      </c>
      <c r="B1" s="10" t="s">
        <v>1</v>
      </c>
      <c r="C1" s="9" t="s">
        <v>10</v>
      </c>
      <c r="D1" s="9" t="s">
        <v>10</v>
      </c>
      <c r="E1" s="9" t="s">
        <v>11</v>
      </c>
      <c r="F1" s="9" t="s">
        <v>12</v>
      </c>
      <c r="G1" s="10" t="s">
        <v>13</v>
      </c>
      <c r="H1" s="10" t="s">
        <v>13</v>
      </c>
      <c r="I1" s="10" t="s">
        <v>14</v>
      </c>
      <c r="J1" s="10" t="s">
        <v>15</v>
      </c>
      <c r="K1" s="10" t="s">
        <v>4</v>
      </c>
      <c r="L1" s="93" t="s">
        <v>16</v>
      </c>
      <c r="M1" s="93" t="s">
        <v>17</v>
      </c>
      <c r="N1" s="9" t="s">
        <v>18</v>
      </c>
      <c r="O1" s="9" t="s">
        <v>19</v>
      </c>
      <c r="P1" s="9" t="s">
        <v>20</v>
      </c>
      <c r="Q1" s="11" t="s">
        <v>21</v>
      </c>
      <c r="R1" s="11" t="s">
        <v>22</v>
      </c>
      <c r="S1" s="11" t="s">
        <v>23</v>
      </c>
      <c r="T1" s="9" t="s">
        <v>24</v>
      </c>
      <c r="U1" s="29" t="s">
        <v>25</v>
      </c>
    </row>
    <row r="2" spans="1:44" ht="18.95">
      <c r="A2" s="32">
        <v>14</v>
      </c>
      <c r="B2" s="44" t="str">
        <f>IF(AND(E2&gt;17, E2&lt;26), "High", "-")</f>
        <v>High</v>
      </c>
      <c r="C2" s="13">
        <v>25.41</v>
      </c>
      <c r="D2" s="14">
        <v>25.54</v>
      </c>
      <c r="E2" s="13">
        <f>AVERAGE(C2:D2)</f>
        <v>25.475000000000001</v>
      </c>
      <c r="F2" s="13">
        <f t="shared" ref="F2:F11" si="0">_xlfn.STDEV.S(C2:D2)</f>
        <v>9.1923881554250478E-2</v>
      </c>
      <c r="G2" s="13">
        <v>11.86</v>
      </c>
      <c r="H2" s="14">
        <v>14.47</v>
      </c>
      <c r="I2" s="13">
        <f>AVERAGE(G2:H2)</f>
        <v>13.164999999999999</v>
      </c>
      <c r="J2" s="13">
        <f>_xlfn.STDEV.S(G2:H2)</f>
        <v>1.8455486988968899</v>
      </c>
      <c r="K2" s="106"/>
      <c r="L2" s="156">
        <v>11.01</v>
      </c>
      <c r="M2" s="156" t="s">
        <v>42</v>
      </c>
      <c r="N2" s="108">
        <v>10.28</v>
      </c>
      <c r="O2" s="108" t="s">
        <v>42</v>
      </c>
      <c r="P2" s="108">
        <v>8.85</v>
      </c>
      <c r="Q2" s="108">
        <v>23.6</v>
      </c>
      <c r="R2" s="108">
        <v>716</v>
      </c>
      <c r="S2" s="108"/>
      <c r="T2" s="109" t="s">
        <v>82</v>
      </c>
      <c r="U2" s="110">
        <v>43970</v>
      </c>
      <c r="W2" s="40" t="s">
        <v>45</v>
      </c>
      <c r="X2" s="41">
        <v>26</v>
      </c>
      <c r="Y2" s="108">
        <v>13</v>
      </c>
    </row>
    <row r="3" spans="1:44" ht="18.95">
      <c r="A3" s="31">
        <v>27</v>
      </c>
      <c r="B3" s="16" t="str">
        <f>IF(AND(E3&gt;=26,E3&lt;=33),"Medium","-")</f>
        <v>Medium</v>
      </c>
      <c r="C3" s="16">
        <v>32.06</v>
      </c>
      <c r="D3" s="17">
        <v>30.76</v>
      </c>
      <c r="E3" s="16">
        <f>AVERAGE(C3:D3)</f>
        <v>31.410000000000004</v>
      </c>
      <c r="F3" s="16">
        <f t="shared" si="0"/>
        <v>0.9192388155425123</v>
      </c>
      <c r="G3" s="16">
        <v>12.65</v>
      </c>
      <c r="H3" s="17">
        <v>15.85</v>
      </c>
      <c r="I3" s="16">
        <f>AVERAGE(G3:H3)</f>
        <v>14.25</v>
      </c>
      <c r="J3" s="16">
        <f>_xlfn.STDEV.S(G3:H3)</f>
        <v>2.2627416997969529</v>
      </c>
      <c r="K3" s="111"/>
      <c r="L3" s="157">
        <v>13.2</v>
      </c>
      <c r="M3" s="157" t="s">
        <v>42</v>
      </c>
      <c r="N3" s="111">
        <v>12.44</v>
      </c>
      <c r="O3" s="111">
        <v>13.36</v>
      </c>
      <c r="P3" s="111">
        <v>10.16</v>
      </c>
      <c r="Q3" s="111">
        <v>39.4</v>
      </c>
      <c r="R3" s="111">
        <v>320</v>
      </c>
      <c r="S3" s="111"/>
      <c r="T3" s="112">
        <v>6</v>
      </c>
      <c r="U3" s="110">
        <v>43972</v>
      </c>
      <c r="W3" s="20"/>
    </row>
    <row r="4" spans="1:44" ht="18.95">
      <c r="A4" s="32">
        <v>28</v>
      </c>
      <c r="B4" s="13" t="str">
        <f>IF(AND(E4&gt;=26,E4&lt;=33),"Medium","-")</f>
        <v>Medium</v>
      </c>
      <c r="C4" s="13">
        <v>32.729999999999997</v>
      </c>
      <c r="D4" s="14">
        <v>32.6</v>
      </c>
      <c r="E4" s="13">
        <f>AVERAGE(C4:D4)</f>
        <v>32.664999999999999</v>
      </c>
      <c r="F4" s="13">
        <f t="shared" si="0"/>
        <v>9.1923881554247966E-2</v>
      </c>
      <c r="G4" s="13">
        <v>13.37</v>
      </c>
      <c r="H4" s="14">
        <v>13.69</v>
      </c>
      <c r="I4" s="13">
        <f>AVERAGE(G4:H4)</f>
        <v>13.53</v>
      </c>
      <c r="J4" s="13">
        <f>_xlfn.STDEV.S(G4:H4)</f>
        <v>0.22627416997969541</v>
      </c>
      <c r="K4" s="106"/>
      <c r="L4" s="156">
        <v>16.25</v>
      </c>
      <c r="M4" s="156" t="s">
        <v>42</v>
      </c>
      <c r="N4" s="108">
        <v>14.9</v>
      </c>
      <c r="O4" s="108">
        <v>15.39</v>
      </c>
      <c r="P4" s="108">
        <v>9.8800000000000008</v>
      </c>
      <c r="Q4" s="108">
        <v>139</v>
      </c>
      <c r="R4" s="108">
        <v>698</v>
      </c>
      <c r="S4" s="108"/>
      <c r="T4" s="109" t="s">
        <v>77</v>
      </c>
      <c r="U4" s="110">
        <v>43970</v>
      </c>
      <c r="W4" s="20"/>
    </row>
    <row r="5" spans="1:44" ht="18.95">
      <c r="A5" s="31">
        <v>35</v>
      </c>
      <c r="B5" s="16" t="str">
        <f>IF(AND(E5&gt;=26,E5&lt;=33),"Medium","-")</f>
        <v>Medium</v>
      </c>
      <c r="C5" s="16">
        <v>30.88</v>
      </c>
      <c r="D5" s="17">
        <v>30.73</v>
      </c>
      <c r="E5" s="16">
        <f>AVERAGE(C5:D5)</f>
        <v>30.805</v>
      </c>
      <c r="F5" s="16">
        <f t="shared" si="0"/>
        <v>0.10606601717798111</v>
      </c>
      <c r="G5" s="16">
        <v>12.36</v>
      </c>
      <c r="H5" s="17">
        <v>12.59</v>
      </c>
      <c r="I5" s="16">
        <f>AVERAGE(G5:H5)</f>
        <v>12.475</v>
      </c>
      <c r="J5" s="16">
        <f>_xlfn.STDEV.S(G5:H5)</f>
        <v>0.16263455967290624</v>
      </c>
      <c r="K5" s="111"/>
      <c r="L5" s="157">
        <v>11.25</v>
      </c>
      <c r="M5" s="157" t="s">
        <v>42</v>
      </c>
      <c r="N5" s="111">
        <v>10.25</v>
      </c>
      <c r="O5" s="111" t="s">
        <v>42</v>
      </c>
      <c r="P5" s="111">
        <v>8.4700000000000006</v>
      </c>
      <c r="Q5" s="111">
        <v>22.2</v>
      </c>
      <c r="R5" s="111">
        <v>516</v>
      </c>
      <c r="S5" s="111">
        <v>402</v>
      </c>
      <c r="T5" s="112" t="s">
        <v>75</v>
      </c>
      <c r="U5" s="110">
        <v>43969</v>
      </c>
      <c r="W5" s="20"/>
      <c r="X5" s="122" t="s">
        <v>57</v>
      </c>
    </row>
    <row r="6" spans="1:44" ht="18.95">
      <c r="A6" s="31">
        <v>40</v>
      </c>
      <c r="B6" s="44" t="str">
        <f>IF(AND(E6&gt;=26,E6&lt;=33),"Medium","-")</f>
        <v>Medium</v>
      </c>
      <c r="C6" s="16">
        <v>28.22</v>
      </c>
      <c r="D6" s="17">
        <v>28.4</v>
      </c>
      <c r="E6" s="16">
        <f>AVERAGE(C6:D6)</f>
        <v>28.31</v>
      </c>
      <c r="F6" s="16">
        <f t="shared" si="0"/>
        <v>0.12727922061357835</v>
      </c>
      <c r="G6" s="16">
        <v>12.63</v>
      </c>
      <c r="H6" s="17">
        <v>12.65</v>
      </c>
      <c r="I6" s="16">
        <f>AVERAGE(G6:H6)</f>
        <v>12.64</v>
      </c>
      <c r="J6" s="16">
        <f>_xlfn.STDEV.S(G6:H6)</f>
        <v>1.4142135623730649E-2</v>
      </c>
      <c r="K6" s="111"/>
      <c r="L6" s="157">
        <v>11.82</v>
      </c>
      <c r="M6" s="157">
        <v>25.87</v>
      </c>
      <c r="N6" s="111">
        <v>11</v>
      </c>
      <c r="O6" s="111">
        <v>13.8</v>
      </c>
      <c r="P6" s="111">
        <v>8.9499999999999993</v>
      </c>
      <c r="Q6" s="111">
        <v>35.6</v>
      </c>
      <c r="R6" s="111">
        <v>366</v>
      </c>
      <c r="S6" s="111"/>
      <c r="T6" s="112">
        <v>2</v>
      </c>
      <c r="U6" s="110">
        <v>43972</v>
      </c>
      <c r="W6" s="104" t="s">
        <v>32</v>
      </c>
      <c r="X6" s="104" t="s">
        <v>45</v>
      </c>
    </row>
    <row r="7" spans="1:44" ht="18.95">
      <c r="A7" s="135">
        <v>51</v>
      </c>
      <c r="B7" s="108" t="s">
        <v>45</v>
      </c>
      <c r="C7" s="136">
        <v>29.65</v>
      </c>
      <c r="D7" s="136">
        <v>28.38</v>
      </c>
      <c r="E7" s="136">
        <v>29.02</v>
      </c>
      <c r="F7" s="138">
        <f t="shared" si="0"/>
        <v>0.89802561210691501</v>
      </c>
      <c r="G7" s="108"/>
      <c r="H7" s="108"/>
      <c r="I7" s="108">
        <v>13.23</v>
      </c>
      <c r="J7" s="108"/>
      <c r="K7" s="108"/>
      <c r="L7" s="160">
        <v>11.35</v>
      </c>
      <c r="M7" s="160" t="s">
        <v>42</v>
      </c>
      <c r="N7" s="108"/>
      <c r="O7" s="108"/>
      <c r="P7" s="117">
        <v>13.23</v>
      </c>
      <c r="Q7" s="108">
        <v>101</v>
      </c>
      <c r="R7" s="108">
        <v>830</v>
      </c>
      <c r="S7" s="108"/>
      <c r="T7" s="108">
        <v>2</v>
      </c>
      <c r="U7" s="110">
        <v>43988</v>
      </c>
      <c r="W7" s="32">
        <v>97</v>
      </c>
      <c r="X7" s="31">
        <v>35</v>
      </c>
      <c r="AD7" s="119"/>
      <c r="AE7" s="119"/>
      <c r="AF7" s="119"/>
      <c r="AG7" s="119"/>
      <c r="AH7" s="119"/>
      <c r="AI7" s="120"/>
      <c r="AJ7" s="119"/>
      <c r="AK7" s="119"/>
      <c r="AL7" s="119"/>
      <c r="AM7" s="121"/>
      <c r="AN7" s="119"/>
      <c r="AO7" s="119"/>
      <c r="AP7" s="119"/>
      <c r="AQ7" s="119"/>
      <c r="AR7" s="119"/>
    </row>
    <row r="8" spans="1:44" ht="18.95">
      <c r="A8" s="31">
        <v>64</v>
      </c>
      <c r="B8" s="44" t="s">
        <v>45</v>
      </c>
      <c r="C8" s="16">
        <v>26.06</v>
      </c>
      <c r="D8" s="17">
        <v>26.34</v>
      </c>
      <c r="E8" s="16">
        <f>AVERAGE(C8:D8)</f>
        <v>26.2</v>
      </c>
      <c r="F8" s="16">
        <f t="shared" si="0"/>
        <v>0.1979898987322341</v>
      </c>
      <c r="G8" s="16">
        <v>11.84</v>
      </c>
      <c r="H8" s="17">
        <v>11.86</v>
      </c>
      <c r="I8" s="16">
        <f>AVERAGE(G8:H8)</f>
        <v>11.85</v>
      </c>
      <c r="J8" s="16">
        <f>_xlfn.STDEV.S(G8:H8)</f>
        <v>1.4142135623730649E-2</v>
      </c>
      <c r="K8" s="111"/>
      <c r="L8" s="158">
        <v>13.48</v>
      </c>
      <c r="M8" s="211" t="s">
        <v>42</v>
      </c>
      <c r="N8" s="111">
        <v>11.98</v>
      </c>
      <c r="O8" s="111" t="s">
        <v>42</v>
      </c>
      <c r="P8" s="111">
        <v>10.76</v>
      </c>
      <c r="Q8" s="111">
        <v>20</v>
      </c>
      <c r="R8" s="111">
        <v>780</v>
      </c>
      <c r="S8" s="111"/>
      <c r="T8" s="112">
        <v>3</v>
      </c>
      <c r="U8" s="113">
        <v>43976</v>
      </c>
      <c r="W8" s="32">
        <v>14</v>
      </c>
      <c r="X8" s="31">
        <v>27</v>
      </c>
      <c r="AD8" s="119"/>
      <c r="AE8" s="119"/>
      <c r="AF8" s="119"/>
      <c r="AG8" s="119"/>
      <c r="AH8" s="119"/>
      <c r="AI8" s="120"/>
      <c r="AJ8" s="119"/>
      <c r="AK8" s="119"/>
      <c r="AL8" s="119"/>
      <c r="AM8" s="121"/>
      <c r="AN8" s="119"/>
      <c r="AO8" s="119"/>
      <c r="AP8" s="119"/>
      <c r="AQ8" s="119"/>
      <c r="AR8" s="119"/>
    </row>
    <row r="9" spans="1:44" ht="33">
      <c r="A9" s="32">
        <v>86</v>
      </c>
      <c r="B9" s="44" t="str">
        <f>IF(AND(E9&gt;=26,E9&lt;=33),"Medium","-")</f>
        <v>Medium</v>
      </c>
      <c r="C9" s="13">
        <v>29.19</v>
      </c>
      <c r="D9" s="14">
        <v>27.15</v>
      </c>
      <c r="E9" s="13">
        <f>AVERAGE(C9:D9)</f>
        <v>28.17</v>
      </c>
      <c r="F9" s="13">
        <f t="shared" si="0"/>
        <v>1.4424978336205587</v>
      </c>
      <c r="G9" s="13">
        <v>12.35</v>
      </c>
      <c r="H9" s="14">
        <v>13.69</v>
      </c>
      <c r="I9" s="13">
        <f>AVERAGE(G9:H9)</f>
        <v>13.02</v>
      </c>
      <c r="J9" s="13">
        <f>_xlfn.STDEV.S(G9:H9)</f>
        <v>0.94752308678997355</v>
      </c>
      <c r="K9" s="106"/>
      <c r="L9" s="156">
        <v>12.98</v>
      </c>
      <c r="M9" s="156" t="s">
        <v>42</v>
      </c>
      <c r="N9" s="108">
        <v>6.17</v>
      </c>
      <c r="O9" s="108" t="s">
        <v>42</v>
      </c>
      <c r="P9" s="108">
        <v>9.4499999999999993</v>
      </c>
      <c r="Q9" s="108">
        <v>5.36</v>
      </c>
      <c r="R9" s="108">
        <v>556</v>
      </c>
      <c r="S9" s="108"/>
      <c r="T9" s="109" t="s">
        <v>64</v>
      </c>
      <c r="U9" s="110">
        <v>43966</v>
      </c>
      <c r="W9" s="42" t="s">
        <v>73</v>
      </c>
      <c r="X9" s="42">
        <v>89</v>
      </c>
      <c r="AD9" s="119"/>
      <c r="AE9" s="119"/>
      <c r="AF9" s="119"/>
      <c r="AG9" s="119"/>
      <c r="AH9" s="119"/>
      <c r="AI9" s="120"/>
      <c r="AJ9" s="119"/>
      <c r="AK9" s="119"/>
      <c r="AM9" s="119"/>
      <c r="AN9" s="119"/>
      <c r="AO9" s="119"/>
      <c r="AP9" s="119"/>
      <c r="AQ9" s="119"/>
      <c r="AR9" s="119"/>
    </row>
    <row r="10" spans="1:44" ht="20.100000000000001">
      <c r="A10" s="32">
        <v>88</v>
      </c>
      <c r="B10" s="13" t="str">
        <f>IF(AND(E10&gt;17, E10&lt;26), "High", "-")</f>
        <v>High</v>
      </c>
      <c r="C10" s="13">
        <v>23</v>
      </c>
      <c r="D10" s="14">
        <v>21.05</v>
      </c>
      <c r="E10" s="13">
        <f>AVERAGE(C10:D10)</f>
        <v>22.024999999999999</v>
      </c>
      <c r="F10" s="13">
        <f t="shared" si="0"/>
        <v>1.3788582233137672</v>
      </c>
      <c r="G10" s="13">
        <v>9</v>
      </c>
      <c r="H10" s="14">
        <v>9.69</v>
      </c>
      <c r="I10" s="13">
        <f>AVERAGE(G10:H10)</f>
        <v>9.3449999999999989</v>
      </c>
      <c r="J10" s="13">
        <f>_xlfn.STDEV.S(G10:H10)</f>
        <v>0.48790367901871745</v>
      </c>
      <c r="K10" s="106"/>
      <c r="L10" s="210">
        <v>9.1300000000000008</v>
      </c>
      <c r="M10" s="210" t="s">
        <v>42</v>
      </c>
      <c r="N10" s="108">
        <v>7.78</v>
      </c>
      <c r="O10" s="108" t="s">
        <v>42</v>
      </c>
      <c r="P10" s="108">
        <v>6.54</v>
      </c>
      <c r="Q10" s="108">
        <v>23.2</v>
      </c>
      <c r="R10" s="108">
        <v>384</v>
      </c>
      <c r="S10" s="108">
        <v>414</v>
      </c>
      <c r="T10" s="109">
        <v>3</v>
      </c>
      <c r="U10" s="110">
        <v>43972</v>
      </c>
      <c r="W10" s="127" t="s">
        <v>76</v>
      </c>
      <c r="X10" s="35">
        <v>61</v>
      </c>
      <c r="AD10" s="119"/>
      <c r="AE10" s="119"/>
      <c r="AF10" s="119"/>
      <c r="AG10" s="119"/>
      <c r="AH10" s="119"/>
      <c r="AI10" s="120"/>
      <c r="AJ10" s="119"/>
      <c r="AK10" s="119"/>
      <c r="AM10" s="119"/>
      <c r="AN10" s="119"/>
      <c r="AO10" s="119"/>
      <c r="AP10" s="119"/>
      <c r="AQ10" s="119"/>
      <c r="AR10" s="119"/>
    </row>
    <row r="11" spans="1:44" ht="20.100000000000001">
      <c r="A11" s="32">
        <v>97</v>
      </c>
      <c r="B11" s="44" t="str">
        <f>IF(AND(E11&gt;17, E11&lt;26), "High", "-")</f>
        <v>High</v>
      </c>
      <c r="C11" s="13">
        <v>25.3</v>
      </c>
      <c r="D11" s="14">
        <v>24.5</v>
      </c>
      <c r="E11" s="13">
        <f>AVERAGE(C11:D11)</f>
        <v>24.9</v>
      </c>
      <c r="F11" s="13">
        <f t="shared" si="0"/>
        <v>0.56568542494923857</v>
      </c>
      <c r="G11" s="13">
        <v>11.17</v>
      </c>
      <c r="H11" s="14">
        <v>11.44</v>
      </c>
      <c r="I11" s="13">
        <f>AVERAGE(G11:H11)</f>
        <v>11.305</v>
      </c>
      <c r="J11" s="13">
        <f>_xlfn.STDEV.S(G11:H11)</f>
        <v>0.19091883092036754</v>
      </c>
      <c r="K11" s="106"/>
      <c r="L11" s="156">
        <v>13.98</v>
      </c>
      <c r="M11" s="156" t="s">
        <v>42</v>
      </c>
      <c r="N11" s="108">
        <v>13.08</v>
      </c>
      <c r="O11" s="108">
        <v>20.74</v>
      </c>
      <c r="P11" s="108">
        <v>9.2799999999999994</v>
      </c>
      <c r="Q11" s="108">
        <v>25.6</v>
      </c>
      <c r="R11" s="108">
        <v>726</v>
      </c>
      <c r="S11" s="108"/>
      <c r="T11" s="109"/>
      <c r="U11" s="110">
        <v>43976</v>
      </c>
      <c r="W11" s="127" t="s">
        <v>78</v>
      </c>
      <c r="X11" s="32">
        <v>118</v>
      </c>
      <c r="AD11" s="119"/>
      <c r="AE11" s="119"/>
      <c r="AF11" s="119"/>
      <c r="AG11" s="119"/>
      <c r="AH11" s="119"/>
      <c r="AI11" s="120"/>
      <c r="AJ11" s="119"/>
      <c r="AK11" s="119"/>
      <c r="AM11" s="119"/>
      <c r="AN11" s="119"/>
      <c r="AO11" s="119"/>
      <c r="AP11" s="119"/>
      <c r="AQ11" s="119"/>
      <c r="AR11" s="119"/>
    </row>
    <row r="12" spans="1:44" ht="20.100000000000001">
      <c r="A12" s="135">
        <v>110</v>
      </c>
      <c r="B12" s="108" t="s">
        <v>32</v>
      </c>
      <c r="C12" s="136">
        <v>23.81</v>
      </c>
      <c r="D12" s="136">
        <v>24.14</v>
      </c>
      <c r="E12" s="136">
        <v>23.98</v>
      </c>
      <c r="F12" s="108"/>
      <c r="G12" s="108"/>
      <c r="H12" s="108"/>
      <c r="I12" s="108">
        <v>9.8000000000000007</v>
      </c>
      <c r="J12" s="108"/>
      <c r="K12" s="108"/>
      <c r="L12" s="160">
        <v>14.73</v>
      </c>
      <c r="M12" s="160" t="s">
        <v>42</v>
      </c>
      <c r="N12" s="108"/>
      <c r="O12" s="108"/>
      <c r="P12" s="108">
        <v>12.66</v>
      </c>
      <c r="Q12" s="108">
        <v>103</v>
      </c>
      <c r="R12" s="108">
        <v>848</v>
      </c>
      <c r="S12" s="108"/>
      <c r="T12" s="108">
        <v>3</v>
      </c>
      <c r="U12" s="110">
        <v>43988</v>
      </c>
      <c r="W12" s="127" t="s">
        <v>83</v>
      </c>
      <c r="X12" s="31">
        <v>103</v>
      </c>
      <c r="AD12" s="119"/>
      <c r="AE12" s="119"/>
      <c r="AF12" s="119"/>
      <c r="AG12" s="119"/>
      <c r="AH12" s="119"/>
      <c r="AI12" s="120"/>
      <c r="AJ12" s="119"/>
      <c r="AK12" s="119"/>
      <c r="AM12" s="119"/>
      <c r="AN12" s="119"/>
      <c r="AO12" s="119"/>
      <c r="AP12" s="119"/>
      <c r="AQ12" s="119"/>
      <c r="AR12" s="119"/>
    </row>
    <row r="13" spans="1:44" ht="33">
      <c r="A13" s="32">
        <v>118</v>
      </c>
      <c r="B13" s="13" t="str">
        <f>IF(AND(E13&gt;=26,E13&lt;=33),"Medium","-")</f>
        <v>Medium</v>
      </c>
      <c r="C13" s="13">
        <v>30.21</v>
      </c>
      <c r="D13" s="14">
        <v>30.16</v>
      </c>
      <c r="E13" s="13">
        <f>AVERAGE(C13:D13)</f>
        <v>30.185000000000002</v>
      </c>
      <c r="F13" s="13">
        <f>_xlfn.STDEV.S(C13:D13)</f>
        <v>3.5355339059327882E-2</v>
      </c>
      <c r="G13" s="13">
        <v>13.92</v>
      </c>
      <c r="H13" s="14">
        <v>14.5</v>
      </c>
      <c r="I13" s="13">
        <f>AVERAGE(G13:H13)</f>
        <v>14.21</v>
      </c>
      <c r="J13" s="13">
        <f>_xlfn.STDEV.S(G13:H13)</f>
        <v>0.41012193308819761</v>
      </c>
      <c r="K13" s="106"/>
      <c r="L13" s="156">
        <v>16.52</v>
      </c>
      <c r="M13" s="156" t="s">
        <v>42</v>
      </c>
      <c r="N13" s="108">
        <v>14.67</v>
      </c>
      <c r="O13" s="108" t="s">
        <v>42</v>
      </c>
      <c r="P13" s="108">
        <v>14.52</v>
      </c>
      <c r="Q13" s="108" t="s">
        <v>61</v>
      </c>
      <c r="R13" s="108">
        <v>678</v>
      </c>
      <c r="S13" s="108"/>
      <c r="T13" s="109" t="s">
        <v>62</v>
      </c>
      <c r="U13" s="110">
        <v>43966</v>
      </c>
      <c r="W13" s="32" t="s">
        <v>85</v>
      </c>
      <c r="X13" s="32">
        <v>134</v>
      </c>
      <c r="AD13" s="119"/>
      <c r="AE13" s="119"/>
      <c r="AF13" s="119"/>
      <c r="AG13" s="119"/>
      <c r="AH13" s="119"/>
      <c r="AI13" s="120"/>
      <c r="AJ13" s="119"/>
      <c r="AK13" s="119"/>
      <c r="AM13" s="119"/>
      <c r="AN13" s="119"/>
      <c r="AO13" s="119"/>
      <c r="AP13" s="119"/>
      <c r="AQ13" s="119"/>
      <c r="AR13" s="119"/>
    </row>
    <row r="14" spans="1:44" ht="20.100000000000001">
      <c r="A14" s="45">
        <v>129</v>
      </c>
      <c r="B14" s="13" t="str">
        <f>IF(AND(E14&gt;=26,E14&lt;=33),"Medium","-")</f>
        <v>Medium</v>
      </c>
      <c r="C14" s="13">
        <v>30.41</v>
      </c>
      <c r="D14" s="14">
        <v>30.68</v>
      </c>
      <c r="E14" s="13">
        <f>AVERAGE(C14:D14)</f>
        <v>30.545000000000002</v>
      </c>
      <c r="F14" s="13">
        <f>_xlfn.STDEV.S(C14:D14)</f>
        <v>0.19091883092036754</v>
      </c>
      <c r="G14" s="13">
        <v>14.59</v>
      </c>
      <c r="H14" s="14">
        <v>14.85</v>
      </c>
      <c r="I14" s="13">
        <f>AVERAGE(G14:H14)</f>
        <v>14.719999999999999</v>
      </c>
      <c r="J14" s="13">
        <f>_xlfn.STDEV.S(G14:H14)</f>
        <v>0.1838477631085022</v>
      </c>
      <c r="K14" s="106"/>
      <c r="L14" s="156">
        <v>15.18</v>
      </c>
      <c r="M14" s="156" t="s">
        <v>42</v>
      </c>
      <c r="N14" s="108">
        <v>14.59</v>
      </c>
      <c r="O14" s="108" t="s">
        <v>42</v>
      </c>
      <c r="P14" s="103">
        <v>14.72</v>
      </c>
      <c r="Q14" s="108">
        <v>264</v>
      </c>
      <c r="R14" s="108">
        <v>752</v>
      </c>
      <c r="S14" s="108"/>
      <c r="T14" s="109"/>
      <c r="U14" s="110">
        <v>43976</v>
      </c>
      <c r="W14" s="127" t="s">
        <v>86</v>
      </c>
      <c r="X14" s="32">
        <v>129</v>
      </c>
      <c r="AD14" s="119"/>
      <c r="AE14" s="119"/>
      <c r="AF14" s="119"/>
      <c r="AG14" s="119"/>
      <c r="AH14" s="119"/>
      <c r="AI14" s="120"/>
      <c r="AJ14" s="119"/>
      <c r="AK14" s="119"/>
      <c r="AM14" s="119"/>
      <c r="AN14" s="119"/>
      <c r="AO14" s="119"/>
      <c r="AP14" s="119"/>
      <c r="AQ14" s="119"/>
      <c r="AR14" s="119"/>
    </row>
    <row r="15" spans="1:44" ht="20.100000000000001">
      <c r="A15" s="32">
        <v>134</v>
      </c>
      <c r="B15" s="44" t="str">
        <f>IF(AND(E15&gt;=26,E15&lt;=33),"Medium","-")</f>
        <v>Medium</v>
      </c>
      <c r="C15" s="13">
        <v>28.82</v>
      </c>
      <c r="D15" s="14">
        <v>26.97</v>
      </c>
      <c r="E15" s="13">
        <f>AVERAGE(C15:D15)</f>
        <v>27.895</v>
      </c>
      <c r="F15" s="13">
        <f>_xlfn.STDEV.S(C15:D15)</f>
        <v>1.3081475451951139</v>
      </c>
      <c r="G15" s="13">
        <v>12.15</v>
      </c>
      <c r="H15" s="14">
        <v>14.39</v>
      </c>
      <c r="I15" s="13">
        <f>AVERAGE(G15:H15)</f>
        <v>13.27</v>
      </c>
      <c r="J15" s="13">
        <f>_xlfn.STDEV.S(G15:H15)</f>
        <v>1.5839191898578666</v>
      </c>
      <c r="K15" s="106"/>
      <c r="L15" s="156">
        <v>17.8</v>
      </c>
      <c r="M15" s="156" t="s">
        <v>42</v>
      </c>
      <c r="N15" s="108">
        <v>15.48</v>
      </c>
      <c r="O15" s="108" t="s">
        <v>42</v>
      </c>
      <c r="P15" s="108">
        <v>9.18</v>
      </c>
      <c r="Q15" s="108">
        <v>190</v>
      </c>
      <c r="R15" s="108">
        <v>808</v>
      </c>
      <c r="S15" s="108"/>
      <c r="T15" s="109"/>
      <c r="U15" s="110">
        <v>43976</v>
      </c>
      <c r="W15" s="127" t="s">
        <v>89</v>
      </c>
      <c r="X15" s="39">
        <v>146</v>
      </c>
      <c r="AD15" s="119"/>
      <c r="AE15" s="119"/>
      <c r="AF15" s="119"/>
      <c r="AG15" s="119"/>
      <c r="AH15" s="119"/>
      <c r="AI15" s="120"/>
      <c r="AJ15" s="119"/>
      <c r="AK15" s="119"/>
      <c r="AM15" s="119"/>
      <c r="AN15" s="119"/>
      <c r="AO15" s="119"/>
      <c r="AP15" s="119"/>
      <c r="AQ15" s="119"/>
      <c r="AR15" s="119"/>
    </row>
    <row r="16" spans="1:44" ht="18.95">
      <c r="A16" s="35">
        <v>165</v>
      </c>
      <c r="B16" s="13" t="s">
        <v>45</v>
      </c>
      <c r="C16" s="13">
        <v>33.200000000000003</v>
      </c>
      <c r="D16" s="14">
        <v>32.78</v>
      </c>
      <c r="E16" s="13">
        <f>AVERAGE(C16:D16)</f>
        <v>32.99</v>
      </c>
      <c r="F16" s="13">
        <f>_xlfn.STDEV.S(C16:D16)</f>
        <v>0.29698484809835118</v>
      </c>
      <c r="G16" s="13">
        <v>14.24</v>
      </c>
      <c r="H16" s="14">
        <v>16.23</v>
      </c>
      <c r="I16" s="13">
        <f>AVERAGE(G16:H16)</f>
        <v>15.234999999999999</v>
      </c>
      <c r="J16" s="13">
        <f>_xlfn.STDEV.S(G16:H16)</f>
        <v>1.4071424945612296</v>
      </c>
      <c r="K16" s="106"/>
      <c r="L16" s="156">
        <v>14.53</v>
      </c>
      <c r="M16" s="156" t="s">
        <v>42</v>
      </c>
      <c r="N16" s="107"/>
      <c r="O16" s="108"/>
      <c r="P16" s="117">
        <v>15.24</v>
      </c>
      <c r="Q16" s="108">
        <v>31.2</v>
      </c>
      <c r="R16" s="108">
        <v>584</v>
      </c>
      <c r="S16" s="108">
        <v>18</v>
      </c>
      <c r="T16" s="109" t="s">
        <v>72</v>
      </c>
      <c r="U16" s="110">
        <v>43969</v>
      </c>
      <c r="X16" s="128">
        <v>60</v>
      </c>
    </row>
    <row r="17" spans="1:24" ht="18.75" customHeight="1">
      <c r="A17" s="135" t="s">
        <v>76</v>
      </c>
      <c r="B17" s="134" t="s">
        <v>32</v>
      </c>
      <c r="C17" s="136">
        <v>22.22</v>
      </c>
      <c r="D17" s="136">
        <v>21.96</v>
      </c>
      <c r="E17" s="136">
        <v>22.09</v>
      </c>
      <c r="F17" s="136">
        <v>0.18</v>
      </c>
      <c r="G17" s="136">
        <v>11.22</v>
      </c>
      <c r="H17" s="136">
        <v>10.46</v>
      </c>
      <c r="I17" s="136">
        <v>10.84</v>
      </c>
      <c r="J17" s="136">
        <v>0.54</v>
      </c>
      <c r="K17" s="134"/>
      <c r="L17" s="134">
        <v>10.83</v>
      </c>
      <c r="M17" s="134" t="s">
        <v>42</v>
      </c>
      <c r="N17" s="134">
        <v>8.8800000000000008</v>
      </c>
      <c r="O17" s="134" t="s">
        <v>42</v>
      </c>
      <c r="P17" s="134">
        <v>7.6</v>
      </c>
      <c r="Q17" s="134">
        <v>20</v>
      </c>
      <c r="R17" s="134">
        <v>608</v>
      </c>
      <c r="S17" s="134"/>
      <c r="T17" s="134">
        <v>2</v>
      </c>
      <c r="U17" s="137">
        <v>43985</v>
      </c>
      <c r="X17" s="128">
        <v>163</v>
      </c>
    </row>
    <row r="18" spans="1:24" ht="33">
      <c r="A18" s="32" t="s">
        <v>41</v>
      </c>
      <c r="B18" s="44" t="str">
        <f>IF(AND(E18&gt;=26,E18&lt;=33),"Medium","-")</f>
        <v>Medium</v>
      </c>
      <c r="C18" s="13">
        <v>28.55</v>
      </c>
      <c r="D18" s="14">
        <v>28.81</v>
      </c>
      <c r="E18" s="13">
        <f>AVERAGE(C18:D18)</f>
        <v>28.68</v>
      </c>
      <c r="F18" s="13">
        <f>_xlfn.STDEV.S(C18:D18)</f>
        <v>0.18384776310850096</v>
      </c>
      <c r="G18" s="13">
        <v>13.33</v>
      </c>
      <c r="H18" s="14">
        <v>16.64</v>
      </c>
      <c r="I18" s="13">
        <f>AVERAGE(G18:H18)</f>
        <v>14.984999999999999</v>
      </c>
      <c r="J18" s="13">
        <f>_xlfn.STDEV.S(G18:H18)</f>
        <v>2.3405234457274835</v>
      </c>
      <c r="K18" s="106"/>
      <c r="L18" s="106">
        <v>13.6</v>
      </c>
      <c r="M18" s="106" t="s">
        <v>42</v>
      </c>
      <c r="N18" s="108">
        <v>13.54</v>
      </c>
      <c r="O18" s="108" t="s">
        <v>42</v>
      </c>
      <c r="P18" s="108">
        <v>8.93</v>
      </c>
      <c r="Q18" s="108" t="s">
        <v>43</v>
      </c>
      <c r="R18" s="108">
        <v>650</v>
      </c>
      <c r="S18" s="108"/>
      <c r="T18" s="109" t="s">
        <v>44</v>
      </c>
      <c r="U18" s="110">
        <v>43963</v>
      </c>
      <c r="X18" s="128">
        <v>99</v>
      </c>
    </row>
    <row r="19" spans="1:24" ht="33">
      <c r="A19" s="42" t="s">
        <v>55</v>
      </c>
      <c r="B19" s="16" t="str">
        <f>IF(AND(E19&gt;17, E19&lt;26), "High", "-")</f>
        <v>High</v>
      </c>
      <c r="C19" s="16">
        <v>21.41</v>
      </c>
      <c r="D19" s="17">
        <v>21.51</v>
      </c>
      <c r="E19" s="16">
        <f>AVERAGE(C19:D19)</f>
        <v>21.46</v>
      </c>
      <c r="F19" s="16">
        <f>_xlfn.STDEV.S(C19:D19)</f>
        <v>7.0710678118655765E-2</v>
      </c>
      <c r="G19" s="16">
        <v>9.64</v>
      </c>
      <c r="H19" s="17">
        <v>13.24</v>
      </c>
      <c r="I19" s="16">
        <f>AVERAGE(G19:H19)</f>
        <v>11.440000000000001</v>
      </c>
      <c r="J19" s="16">
        <f>_xlfn.STDEV.S(G19:H19)</f>
        <v>2.5455844122715634</v>
      </c>
      <c r="K19" s="111"/>
      <c r="L19" s="209">
        <v>9.57</v>
      </c>
      <c r="M19" s="157">
        <v>20.65</v>
      </c>
      <c r="N19" s="118">
        <v>9.1300000000000008</v>
      </c>
      <c r="O19" s="118">
        <v>20.73</v>
      </c>
      <c r="P19" s="111">
        <v>6.62</v>
      </c>
      <c r="Q19" s="111">
        <v>498</v>
      </c>
      <c r="R19" s="111">
        <v>806</v>
      </c>
      <c r="S19" s="111"/>
      <c r="T19" s="112" t="s">
        <v>56</v>
      </c>
      <c r="U19" s="113">
        <v>43965</v>
      </c>
      <c r="W19" s="128" t="s">
        <v>91</v>
      </c>
      <c r="X19" s="42" t="s">
        <v>92</v>
      </c>
    </row>
    <row r="20" spans="1:24" ht="33">
      <c r="A20" s="42" t="s">
        <v>51</v>
      </c>
      <c r="B20" s="44" t="str">
        <f>IF(AND(E20&gt;17, E20&lt;26), "High", "-")</f>
        <v>High</v>
      </c>
      <c r="C20" s="13">
        <v>25.18</v>
      </c>
      <c r="D20" s="14">
        <v>25.37</v>
      </c>
      <c r="E20" s="13">
        <f>AVERAGE(C20:D20)</f>
        <v>25.274999999999999</v>
      </c>
      <c r="F20" s="13">
        <f>_xlfn.STDEV.S(C20:D20)</f>
        <v>0.13435028842544494</v>
      </c>
      <c r="G20" s="13">
        <v>9.9499999999999993</v>
      </c>
      <c r="H20" s="14">
        <v>10.9</v>
      </c>
      <c r="I20" s="13">
        <f>AVERAGE(G20:H20)</f>
        <v>10.425000000000001</v>
      </c>
      <c r="J20" s="13">
        <f>_xlfn.STDEV.S(G20:H20)</f>
        <v>0.67175144212722093</v>
      </c>
      <c r="K20" s="106"/>
      <c r="L20" s="156">
        <v>9.8699999999999992</v>
      </c>
      <c r="M20" s="156" t="s">
        <v>42</v>
      </c>
      <c r="N20" s="118">
        <v>9.3000000000000007</v>
      </c>
      <c r="O20" s="118" t="s">
        <v>42</v>
      </c>
      <c r="P20" s="108">
        <v>7.16</v>
      </c>
      <c r="Q20" s="108">
        <v>468</v>
      </c>
      <c r="R20" s="108">
        <v>790</v>
      </c>
      <c r="S20" s="108"/>
      <c r="T20" s="109" t="s">
        <v>52</v>
      </c>
      <c r="U20" s="110">
        <v>43965</v>
      </c>
      <c r="X20" s="128">
        <v>174</v>
      </c>
    </row>
    <row r="21" spans="1:24" ht="20.100000000000001">
      <c r="A21" s="132" t="s">
        <v>83</v>
      </c>
      <c r="B21" s="60" t="s">
        <v>32</v>
      </c>
      <c r="C21" s="133">
        <v>19.04</v>
      </c>
      <c r="D21" s="133">
        <v>18.670000000000002</v>
      </c>
      <c r="E21" s="133">
        <v>18.855</v>
      </c>
      <c r="F21" s="133">
        <v>0.26162950903902077</v>
      </c>
      <c r="G21" s="133">
        <v>12.38</v>
      </c>
      <c r="H21" s="133">
        <v>9.24</v>
      </c>
      <c r="I21" s="133">
        <v>10.81</v>
      </c>
      <c r="J21" s="133">
        <v>2.2200000000000002</v>
      </c>
      <c r="K21" s="60"/>
      <c r="L21" s="159">
        <v>10.43</v>
      </c>
      <c r="M21" s="159" t="s">
        <v>42</v>
      </c>
      <c r="N21" s="134">
        <v>9.5299999999999994</v>
      </c>
      <c r="O21" s="60" t="s">
        <v>42</v>
      </c>
      <c r="P21" s="60">
        <v>7.27</v>
      </c>
      <c r="Q21" s="60">
        <v>34.4</v>
      </c>
      <c r="R21" s="108">
        <v>698</v>
      </c>
      <c r="S21" s="60"/>
      <c r="T21" s="60" t="s">
        <v>111</v>
      </c>
      <c r="U21" s="62">
        <v>43983</v>
      </c>
      <c r="W21" s="128" t="s">
        <v>95</v>
      </c>
      <c r="X21" s="31" t="s">
        <v>58</v>
      </c>
    </row>
    <row r="22" spans="1:24" ht="20.100000000000001">
      <c r="A22" s="135" t="s">
        <v>78</v>
      </c>
      <c r="B22" s="134" t="s">
        <v>32</v>
      </c>
      <c r="C22" s="136">
        <v>23.25</v>
      </c>
      <c r="D22" s="136">
        <v>22.5</v>
      </c>
      <c r="E22" s="136">
        <v>22.875</v>
      </c>
      <c r="F22" s="136">
        <v>0.5303300858899106</v>
      </c>
      <c r="G22" s="136">
        <v>12.51</v>
      </c>
      <c r="H22" s="136">
        <v>10.029999999999999</v>
      </c>
      <c r="I22" s="136">
        <v>11.27</v>
      </c>
      <c r="J22" s="136">
        <v>1.75</v>
      </c>
      <c r="K22" s="134"/>
      <c r="L22" s="134">
        <v>13.45</v>
      </c>
      <c r="M22" s="134" t="s">
        <v>42</v>
      </c>
      <c r="N22" s="134">
        <v>11.87</v>
      </c>
      <c r="O22" s="134" t="s">
        <v>42</v>
      </c>
      <c r="P22" s="134">
        <v>8.14</v>
      </c>
      <c r="Q22" s="134">
        <v>4</v>
      </c>
      <c r="R22" s="134">
        <v>536</v>
      </c>
      <c r="S22" s="196"/>
      <c r="T22" s="134">
        <v>3</v>
      </c>
      <c r="U22" s="137">
        <v>43985</v>
      </c>
      <c r="X22" s="128" t="s">
        <v>112</v>
      </c>
    </row>
    <row r="23" spans="1:24" ht="15" customHeight="1">
      <c r="A23" s="135" t="s">
        <v>95</v>
      </c>
      <c r="B23" s="108" t="s">
        <v>32</v>
      </c>
      <c r="C23" s="136">
        <v>23.05</v>
      </c>
      <c r="D23" s="136">
        <v>23.05</v>
      </c>
      <c r="E23" s="108">
        <f>AVERAGE(C23:D23)</f>
        <v>23.05</v>
      </c>
      <c r="F23" s="108"/>
      <c r="G23" s="108"/>
      <c r="H23" s="108"/>
      <c r="I23" s="108">
        <v>11.15</v>
      </c>
      <c r="J23" s="108"/>
      <c r="K23" s="108"/>
      <c r="L23" s="160">
        <v>18.920000000000002</v>
      </c>
      <c r="M23" s="160" t="s">
        <v>42</v>
      </c>
      <c r="N23" s="108"/>
      <c r="O23" s="108"/>
      <c r="P23" s="108">
        <v>13.73</v>
      </c>
      <c r="Q23" s="108">
        <v>104</v>
      </c>
      <c r="R23" s="108">
        <v>790</v>
      </c>
      <c r="S23" s="141"/>
      <c r="T23" s="108">
        <v>4</v>
      </c>
      <c r="U23" s="110">
        <v>43988</v>
      </c>
      <c r="X23" s="128" t="s">
        <v>114</v>
      </c>
    </row>
    <row r="24" spans="1:24" ht="20.100000000000001">
      <c r="A24" s="135" t="s">
        <v>94</v>
      </c>
      <c r="B24" s="108" t="s">
        <v>45</v>
      </c>
      <c r="C24" s="136">
        <v>29.25</v>
      </c>
      <c r="D24" s="136">
        <v>29.29</v>
      </c>
      <c r="E24" s="136">
        <v>29.27</v>
      </c>
      <c r="F24" s="138">
        <f>_xlfn.STDEV.S(C24:D24)</f>
        <v>2.8284271247461298E-2</v>
      </c>
      <c r="G24" s="108"/>
      <c r="H24" s="108"/>
      <c r="I24" s="108">
        <v>13.85</v>
      </c>
      <c r="J24" s="108"/>
      <c r="K24" s="108"/>
      <c r="L24" s="160">
        <v>11.05</v>
      </c>
      <c r="M24" s="160" t="s">
        <v>42</v>
      </c>
      <c r="N24" s="108"/>
      <c r="O24" s="108"/>
      <c r="P24" s="108">
        <v>28.54</v>
      </c>
      <c r="Q24" s="108">
        <v>658</v>
      </c>
      <c r="R24" s="108">
        <v>516</v>
      </c>
      <c r="S24" s="141"/>
      <c r="T24" s="108">
        <v>11</v>
      </c>
      <c r="U24" s="110">
        <v>43988</v>
      </c>
      <c r="X24" s="128" t="s">
        <v>116</v>
      </c>
    </row>
    <row r="25" spans="1:24" ht="20.100000000000001">
      <c r="A25" s="135" t="s">
        <v>91</v>
      </c>
      <c r="B25" s="108" t="s">
        <v>32</v>
      </c>
      <c r="C25" s="136">
        <v>18.149999999999999</v>
      </c>
      <c r="D25" s="136">
        <v>18.100000000000001</v>
      </c>
      <c r="E25" s="136">
        <v>18.13</v>
      </c>
      <c r="F25" s="108"/>
      <c r="G25" s="108"/>
      <c r="H25" s="108"/>
      <c r="I25" s="108">
        <v>9.39</v>
      </c>
      <c r="J25" s="108"/>
      <c r="K25" s="108"/>
      <c r="L25" s="160">
        <v>12.43</v>
      </c>
      <c r="M25" s="160" t="s">
        <v>42</v>
      </c>
      <c r="N25" s="108"/>
      <c r="O25" s="108"/>
      <c r="P25" s="108">
        <v>7.9</v>
      </c>
      <c r="Q25" s="108">
        <v>708</v>
      </c>
      <c r="R25" s="108">
        <v>824</v>
      </c>
      <c r="S25" s="108"/>
      <c r="T25" s="108">
        <v>12</v>
      </c>
      <c r="U25" s="110">
        <v>43988</v>
      </c>
      <c r="X25" s="128">
        <v>18</v>
      </c>
    </row>
    <row r="26" spans="1:24" ht="20.100000000000001">
      <c r="A26" s="135" t="s">
        <v>86</v>
      </c>
      <c r="B26" s="134" t="s">
        <v>32</v>
      </c>
      <c r="C26" s="136">
        <v>20.8</v>
      </c>
      <c r="D26" s="136">
        <v>20.59</v>
      </c>
      <c r="E26" s="136">
        <v>20.7</v>
      </c>
      <c r="F26" s="136">
        <v>0.15</v>
      </c>
      <c r="G26" s="136">
        <v>12.11</v>
      </c>
      <c r="H26" s="136">
        <v>8.89</v>
      </c>
      <c r="I26" s="136">
        <v>10.5</v>
      </c>
      <c r="J26" s="136">
        <v>2.2799999999999998</v>
      </c>
      <c r="K26" s="134"/>
      <c r="L26" s="134">
        <v>12.33</v>
      </c>
      <c r="M26" s="134" t="s">
        <v>42</v>
      </c>
      <c r="N26" s="134">
        <v>10.93</v>
      </c>
      <c r="O26" s="134">
        <v>19.91</v>
      </c>
      <c r="P26" s="134">
        <v>6.99</v>
      </c>
      <c r="Q26" s="134">
        <v>16.2</v>
      </c>
      <c r="R26" s="134">
        <v>364</v>
      </c>
      <c r="S26" s="134" t="s">
        <v>117</v>
      </c>
      <c r="T26" s="134">
        <v>1</v>
      </c>
      <c r="U26" s="137">
        <v>43985</v>
      </c>
      <c r="X26" s="128">
        <v>133</v>
      </c>
    </row>
    <row r="27" spans="1:24" ht="20.100000000000001">
      <c r="A27" s="135" t="s">
        <v>102</v>
      </c>
      <c r="B27" s="108" t="s">
        <v>45</v>
      </c>
      <c r="C27" s="136">
        <v>29.97</v>
      </c>
      <c r="D27" s="136">
        <v>30.4</v>
      </c>
      <c r="E27" s="136">
        <v>30.184999999999999</v>
      </c>
      <c r="F27" s="138">
        <f>_xlfn.STDEV.S(C27:D27)</f>
        <v>0.30405591591021525</v>
      </c>
      <c r="G27" s="108"/>
      <c r="H27" s="108"/>
      <c r="I27" s="108">
        <v>18.12</v>
      </c>
      <c r="J27" s="108"/>
      <c r="K27" s="108"/>
      <c r="L27" s="160">
        <v>16.850000000000001</v>
      </c>
      <c r="M27" s="160" t="s">
        <v>42</v>
      </c>
      <c r="N27" s="108"/>
      <c r="O27" s="108"/>
      <c r="P27" s="117">
        <v>18.12</v>
      </c>
      <c r="Q27" s="108" t="s">
        <v>120</v>
      </c>
      <c r="R27" s="108">
        <v>262</v>
      </c>
      <c r="S27" s="108"/>
      <c r="T27" s="108">
        <v>8</v>
      </c>
      <c r="U27" s="110">
        <v>43988</v>
      </c>
      <c r="X27" s="76">
        <v>124</v>
      </c>
    </row>
    <row r="28" spans="1:24" ht="20.100000000000001">
      <c r="A28" s="32" t="s">
        <v>85</v>
      </c>
      <c r="B28" s="44" t="str">
        <f>IF(AND(E28&gt;17, E28&lt;26), "High", "-")</f>
        <v>High</v>
      </c>
      <c r="C28" s="13">
        <v>25.29</v>
      </c>
      <c r="D28" s="14">
        <v>26.02</v>
      </c>
      <c r="E28" s="13">
        <f>AVERAGE(C28:D28)</f>
        <v>25.655000000000001</v>
      </c>
      <c r="F28" s="13">
        <f>_xlfn.STDEV.S(C28:D28)</f>
        <v>0.51618795026618003</v>
      </c>
      <c r="G28" s="13">
        <v>9.69</v>
      </c>
      <c r="H28" s="14">
        <v>10.82</v>
      </c>
      <c r="I28" s="13">
        <f>AVERAGE(G28:H28)</f>
        <v>10.254999999999999</v>
      </c>
      <c r="J28" s="13">
        <f>_xlfn.STDEV.S(G28:H28)</f>
        <v>0.79903066274079926</v>
      </c>
      <c r="K28" s="106"/>
      <c r="L28" s="160">
        <v>11.2</v>
      </c>
      <c r="M28" s="156" t="s">
        <v>42</v>
      </c>
      <c r="N28" s="108">
        <v>11.16</v>
      </c>
      <c r="O28" s="108" t="s">
        <v>42</v>
      </c>
      <c r="P28" s="108">
        <v>7.83</v>
      </c>
      <c r="Q28" s="108">
        <v>23.6</v>
      </c>
      <c r="R28" s="108">
        <v>738</v>
      </c>
      <c r="S28" s="108"/>
      <c r="T28" s="109"/>
      <c r="U28" s="110">
        <v>43976</v>
      </c>
      <c r="X28" s="76">
        <v>116</v>
      </c>
    </row>
    <row r="29" spans="1:24" ht="20.100000000000001">
      <c r="A29" s="135" t="s">
        <v>84</v>
      </c>
      <c r="B29" s="134" t="s">
        <v>32</v>
      </c>
      <c r="C29" s="108"/>
      <c r="D29" s="108"/>
      <c r="E29" s="108"/>
      <c r="F29" s="108"/>
      <c r="G29" s="108"/>
      <c r="H29" s="108"/>
      <c r="I29" s="108">
        <v>9.32</v>
      </c>
      <c r="J29" s="108"/>
      <c r="K29" s="108"/>
      <c r="L29" s="160">
        <v>10.83</v>
      </c>
      <c r="M29" s="160" t="s">
        <v>42</v>
      </c>
      <c r="N29" s="108">
        <v>11.22</v>
      </c>
      <c r="O29" s="108" t="s">
        <v>42</v>
      </c>
      <c r="P29" s="108">
        <v>7.16</v>
      </c>
      <c r="Q29" s="108">
        <v>222</v>
      </c>
      <c r="R29" s="108">
        <v>496</v>
      </c>
      <c r="S29" s="108"/>
      <c r="T29" s="108">
        <v>4</v>
      </c>
      <c r="U29" s="110">
        <v>43985</v>
      </c>
      <c r="V29" s="139" t="s">
        <v>118</v>
      </c>
      <c r="X29" s="76">
        <v>175</v>
      </c>
    </row>
    <row r="30" spans="1:24" ht="20.100000000000001">
      <c r="A30" s="127" t="s">
        <v>89</v>
      </c>
      <c r="B30" s="213" t="s">
        <v>32</v>
      </c>
      <c r="C30" s="214">
        <v>19.239999999999998</v>
      </c>
      <c r="D30" s="214">
        <v>18.57</v>
      </c>
      <c r="E30" s="214">
        <v>18.905000000000001</v>
      </c>
      <c r="F30" s="214">
        <v>0.47376154339498555</v>
      </c>
      <c r="G30" s="214">
        <v>10.7</v>
      </c>
      <c r="H30" s="214">
        <v>8.3000000000000007</v>
      </c>
      <c r="I30" s="214">
        <v>9.5</v>
      </c>
      <c r="J30" s="214">
        <v>1.7</v>
      </c>
      <c r="K30" s="213"/>
      <c r="L30" s="213">
        <v>9.65</v>
      </c>
      <c r="M30" s="213" t="s">
        <v>42</v>
      </c>
      <c r="N30" s="213">
        <v>13.6</v>
      </c>
      <c r="O30" s="213">
        <v>11.35</v>
      </c>
      <c r="P30" s="213">
        <v>7.27</v>
      </c>
      <c r="Q30" s="213">
        <v>108</v>
      </c>
      <c r="R30" s="107">
        <v>740</v>
      </c>
      <c r="S30" s="213"/>
      <c r="T30" s="213" t="s">
        <v>113</v>
      </c>
      <c r="U30" s="215">
        <v>43983</v>
      </c>
      <c r="V30" s="140" t="s">
        <v>119</v>
      </c>
    </row>
    <row r="31" spans="1:24" ht="20.100000000000001">
      <c r="A31" s="132" t="s">
        <v>88</v>
      </c>
      <c r="B31" s="60" t="s">
        <v>32</v>
      </c>
      <c r="C31" s="133">
        <v>19.93</v>
      </c>
      <c r="D31" s="133">
        <v>21</v>
      </c>
      <c r="E31" s="133">
        <v>20.47</v>
      </c>
      <c r="F31" s="133">
        <v>0.76</v>
      </c>
      <c r="G31" s="133">
        <v>9.98</v>
      </c>
      <c r="H31" s="133">
        <v>8.9600000000000009</v>
      </c>
      <c r="I31" s="133">
        <v>9.4700000000000006</v>
      </c>
      <c r="J31" s="133">
        <v>0.72</v>
      </c>
      <c r="K31" s="60"/>
      <c r="L31" s="159">
        <v>9.0500000000000007</v>
      </c>
      <c r="M31" s="159" t="s">
        <v>42</v>
      </c>
      <c r="N31" s="134">
        <v>8.15</v>
      </c>
      <c r="O31" s="60">
        <v>21.8</v>
      </c>
      <c r="P31" s="60">
        <v>7.1</v>
      </c>
      <c r="Q31" s="60">
        <v>50.8</v>
      </c>
      <c r="R31" s="60">
        <v>706</v>
      </c>
      <c r="S31" s="60"/>
      <c r="T31" s="60" t="s">
        <v>115</v>
      </c>
      <c r="U31" s="62">
        <v>43983</v>
      </c>
      <c r="V31" s="104" t="s">
        <v>119</v>
      </c>
    </row>
    <row r="32" spans="1:24" ht="20.100000000000001">
      <c r="A32" s="135" t="s">
        <v>90</v>
      </c>
      <c r="B32" s="108" t="s">
        <v>32</v>
      </c>
      <c r="C32" s="136">
        <v>17.760000000000002</v>
      </c>
      <c r="D32" s="136">
        <v>17.010000000000002</v>
      </c>
      <c r="E32" s="136">
        <v>17.385000000000002</v>
      </c>
      <c r="F32" s="108"/>
      <c r="G32" s="108"/>
      <c r="H32" s="108"/>
      <c r="I32" s="108">
        <v>8.92</v>
      </c>
      <c r="J32" s="108"/>
      <c r="K32" s="108"/>
      <c r="L32" s="160">
        <v>10.58</v>
      </c>
      <c r="M32" s="160" t="s">
        <v>42</v>
      </c>
      <c r="N32" s="108"/>
      <c r="O32" s="108"/>
      <c r="P32" s="108">
        <v>8.11</v>
      </c>
      <c r="Q32" s="142">
        <v>750</v>
      </c>
      <c r="R32" s="143">
        <v>1060</v>
      </c>
      <c r="S32" s="144"/>
      <c r="T32" s="108">
        <v>13</v>
      </c>
      <c r="U32" s="110">
        <v>43988</v>
      </c>
      <c r="V32" s="139"/>
      <c r="X32" s="76" t="s">
        <v>122</v>
      </c>
    </row>
    <row r="33" spans="1:42" ht="33">
      <c r="A33" s="31" t="s">
        <v>58</v>
      </c>
      <c r="B33" s="16" t="s">
        <v>45</v>
      </c>
      <c r="C33" s="16">
        <v>30.06</v>
      </c>
      <c r="D33" s="17">
        <v>31.17</v>
      </c>
      <c r="E33" s="16">
        <f>AVERAGE(C33:D33)</f>
        <v>30.615000000000002</v>
      </c>
      <c r="F33" s="16">
        <f>_xlfn.STDEV.S(C33:D33)</f>
        <v>0.78488852711706991</v>
      </c>
      <c r="G33" s="16">
        <v>15.07</v>
      </c>
      <c r="H33" s="17">
        <v>15.65</v>
      </c>
      <c r="I33" s="16">
        <f>AVERAGE(G33:H33)</f>
        <v>15.36</v>
      </c>
      <c r="J33" s="16">
        <f>_xlfn.STDEV.S(G33:H33)</f>
        <v>0.41012193308819761</v>
      </c>
      <c r="K33" s="111"/>
      <c r="L33" s="157">
        <v>14.38</v>
      </c>
      <c r="M33" s="157" t="s">
        <v>42</v>
      </c>
      <c r="N33" s="111">
        <v>13.11</v>
      </c>
      <c r="O33" s="111" t="s">
        <v>42</v>
      </c>
      <c r="P33" s="111">
        <v>11.23</v>
      </c>
      <c r="Q33" s="111">
        <v>163</v>
      </c>
      <c r="R33" s="111">
        <v>524</v>
      </c>
      <c r="S33" s="111"/>
      <c r="T33" s="112" t="s">
        <v>59</v>
      </c>
      <c r="U33" s="113">
        <v>43965</v>
      </c>
      <c r="V33" s="145" t="s">
        <v>124</v>
      </c>
      <c r="X33" s="76" t="s">
        <v>125</v>
      </c>
    </row>
    <row r="34" spans="1:42" ht="18.75" customHeight="1">
      <c r="A34" s="32" t="s">
        <v>87</v>
      </c>
      <c r="B34" s="44" t="str">
        <f>IF(AND(E34&gt;17, E34&lt;26), "High", "-")</f>
        <v>High</v>
      </c>
      <c r="C34" s="13">
        <v>24.08</v>
      </c>
      <c r="D34" s="14">
        <v>25.31</v>
      </c>
      <c r="E34" s="13">
        <f>AVERAGE(C34:D34)</f>
        <v>24.695</v>
      </c>
      <c r="F34" s="13">
        <f>_xlfn.STDEV.S(C34:D34)</f>
        <v>0.86974134085945376</v>
      </c>
      <c r="G34" s="13">
        <v>11.93</v>
      </c>
      <c r="H34" s="14">
        <v>12.24</v>
      </c>
      <c r="I34" s="13">
        <f>AVERAGE(G34:H34)</f>
        <v>12.085000000000001</v>
      </c>
      <c r="J34" s="13">
        <f>_xlfn.STDEV.S(G34:H34)</f>
        <v>0.21920310216783009</v>
      </c>
      <c r="K34" s="106"/>
      <c r="L34" s="156">
        <v>12.27</v>
      </c>
      <c r="M34" s="156" t="s">
        <v>42</v>
      </c>
      <c r="N34" s="108">
        <v>11</v>
      </c>
      <c r="O34" s="108" t="s">
        <v>42</v>
      </c>
      <c r="P34" s="108">
        <v>8.4600000000000009</v>
      </c>
      <c r="Q34" s="108">
        <v>22.4</v>
      </c>
      <c r="R34" s="108">
        <v>654</v>
      </c>
      <c r="S34" s="108"/>
      <c r="T34" s="109">
        <v>10</v>
      </c>
      <c r="U34" s="110">
        <v>43976</v>
      </c>
      <c r="V34" s="145"/>
    </row>
    <row r="35" spans="1:42" ht="18.75" customHeight="1">
      <c r="A35" s="32" t="s">
        <v>53</v>
      </c>
      <c r="B35" s="206" t="s">
        <v>32</v>
      </c>
      <c r="C35" s="207">
        <v>26.21</v>
      </c>
      <c r="D35" s="208">
        <v>25.4</v>
      </c>
      <c r="E35" s="207">
        <f>AVERAGE(C35:D35)</f>
        <v>25.805</v>
      </c>
      <c r="F35" s="207">
        <f>_xlfn.STDEV.S(C35:D35)</f>
        <v>0.57275649276110507</v>
      </c>
      <c r="G35" s="207">
        <v>11.02</v>
      </c>
      <c r="H35" s="208">
        <v>12.19</v>
      </c>
      <c r="I35" s="207">
        <f>AVERAGE(G35:H35)</f>
        <v>11.605</v>
      </c>
      <c r="J35" s="207">
        <f>_xlfn.STDEV.S(G35:H35)</f>
        <v>0.82731493398826061</v>
      </c>
      <c r="K35" s="123"/>
      <c r="L35" s="158">
        <v>10.7</v>
      </c>
      <c r="M35" s="158">
        <v>20.27</v>
      </c>
      <c r="N35" s="141">
        <v>11.14</v>
      </c>
      <c r="O35" s="141" t="s">
        <v>42</v>
      </c>
      <c r="P35" s="141">
        <v>9.6</v>
      </c>
      <c r="Q35" s="146">
        <v>22</v>
      </c>
      <c r="R35" s="147">
        <v>668</v>
      </c>
      <c r="S35" s="148"/>
      <c r="T35" s="212" t="s">
        <v>54</v>
      </c>
      <c r="U35" s="149">
        <v>43965</v>
      </c>
      <c r="V35" s="145"/>
    </row>
    <row r="36" spans="1:42">
      <c r="A36" s="80"/>
    </row>
    <row r="39" spans="1:42" ht="18.95">
      <c r="X39" s="128">
        <v>126</v>
      </c>
    </row>
    <row r="40" spans="1:42" ht="20.100000000000001">
      <c r="X40" s="128" t="s">
        <v>102</v>
      </c>
    </row>
    <row r="41" spans="1:42" ht="20.100000000000001">
      <c r="X41" s="128" t="s">
        <v>104</v>
      </c>
    </row>
    <row r="42" spans="1:42" ht="18.95">
      <c r="X42" s="128">
        <v>45</v>
      </c>
    </row>
    <row r="43" spans="1:42" ht="20.100000000000001">
      <c r="X43" s="128" t="s">
        <v>108</v>
      </c>
    </row>
    <row r="44" spans="1:42" ht="18.95">
      <c r="X44" s="76"/>
    </row>
    <row r="45" spans="1:42">
      <c r="V45" s="80"/>
      <c r="AP45" s="105"/>
    </row>
    <row r="46" spans="1:42">
      <c r="V46" s="80" t="s">
        <v>128</v>
      </c>
      <c r="AP46" s="105"/>
    </row>
    <row r="47" spans="1:42" ht="48">
      <c r="V47" s="129">
        <v>144</v>
      </c>
      <c r="W47" s="115" t="s">
        <v>36</v>
      </c>
      <c r="X47" s="51"/>
      <c r="Y47" s="115"/>
      <c r="Z47" s="115"/>
      <c r="AA47" s="108"/>
      <c r="AB47" s="115"/>
      <c r="AC47" s="115"/>
      <c r="AD47" s="115"/>
      <c r="AE47" s="108"/>
      <c r="AF47" s="108"/>
      <c r="AG47" s="108" t="s">
        <v>42</v>
      </c>
      <c r="AH47" s="108" t="s">
        <v>42</v>
      </c>
      <c r="AI47" s="108" t="s">
        <v>42</v>
      </c>
      <c r="AJ47" s="108" t="s">
        <v>42</v>
      </c>
      <c r="AK47" s="108" t="s">
        <v>43</v>
      </c>
      <c r="AL47" s="108">
        <v>26</v>
      </c>
      <c r="AM47" s="108">
        <v>52</v>
      </c>
      <c r="AN47" s="130" t="s">
        <v>97</v>
      </c>
      <c r="AO47" s="108" t="s">
        <v>100</v>
      </c>
      <c r="AP47" s="110">
        <v>43979</v>
      </c>
    </row>
    <row r="48" spans="1:42" ht="48">
      <c r="V48" s="129">
        <v>148</v>
      </c>
      <c r="W48" s="51" t="s">
        <v>36</v>
      </c>
      <c r="X48" s="51"/>
      <c r="Y48" s="51"/>
      <c r="Z48" s="51"/>
      <c r="AA48" s="51"/>
      <c r="AB48" s="51"/>
      <c r="AC48" s="51"/>
      <c r="AD48" s="51"/>
      <c r="AE48" s="51"/>
      <c r="AF48" s="108"/>
      <c r="AG48" s="108" t="s">
        <v>42</v>
      </c>
      <c r="AH48" s="108" t="s">
        <v>42</v>
      </c>
      <c r="AI48" s="108" t="s">
        <v>42</v>
      </c>
      <c r="AJ48" s="108" t="s">
        <v>42</v>
      </c>
      <c r="AK48" s="108" t="s">
        <v>43</v>
      </c>
      <c r="AL48" s="108">
        <v>84.4</v>
      </c>
      <c r="AM48" s="108">
        <v>30</v>
      </c>
      <c r="AN48" s="130" t="s">
        <v>97</v>
      </c>
      <c r="AO48" s="108" t="s">
        <v>101</v>
      </c>
      <c r="AP48" s="110">
        <v>43979</v>
      </c>
    </row>
    <row r="49" spans="22:42" ht="48">
      <c r="V49" s="129">
        <v>149</v>
      </c>
      <c r="W49" s="115" t="s">
        <v>36</v>
      </c>
      <c r="X49" s="51"/>
      <c r="Y49" s="115"/>
      <c r="Z49" s="115"/>
      <c r="AA49" s="108"/>
      <c r="AB49" s="115"/>
      <c r="AC49" s="115"/>
      <c r="AD49" s="115"/>
      <c r="AE49" s="108"/>
      <c r="AF49" s="108"/>
      <c r="AG49" s="108" t="s">
        <v>42</v>
      </c>
      <c r="AH49" s="108" t="s">
        <v>42</v>
      </c>
      <c r="AI49" s="108"/>
      <c r="AJ49" s="108"/>
      <c r="AK49" s="108" t="s">
        <v>43</v>
      </c>
      <c r="AL49" s="108">
        <v>17</v>
      </c>
      <c r="AM49" s="108">
        <v>24.4</v>
      </c>
      <c r="AN49" s="130" t="s">
        <v>97</v>
      </c>
      <c r="AO49" s="108" t="s">
        <v>103</v>
      </c>
      <c r="AP49" s="110">
        <v>43979</v>
      </c>
    </row>
    <row r="50" spans="22:42" ht="48">
      <c r="V50" s="129">
        <v>150</v>
      </c>
      <c r="W50" s="51" t="s">
        <v>36</v>
      </c>
      <c r="X50" s="51"/>
      <c r="Y50" s="51"/>
      <c r="Z50" s="51"/>
      <c r="AA50" s="51"/>
      <c r="AB50" s="51"/>
      <c r="AC50" s="51"/>
      <c r="AD50" s="51"/>
      <c r="AE50" s="51"/>
      <c r="AF50" s="108"/>
      <c r="AG50" s="108" t="s">
        <v>42</v>
      </c>
      <c r="AH50" s="108" t="s">
        <v>42</v>
      </c>
      <c r="AI50" s="108"/>
      <c r="AJ50" s="108"/>
      <c r="AK50" s="108" t="s">
        <v>43</v>
      </c>
      <c r="AL50" s="108">
        <v>99.4</v>
      </c>
      <c r="AM50" s="108">
        <v>106</v>
      </c>
      <c r="AN50" s="131" t="s">
        <v>97</v>
      </c>
      <c r="AO50" s="108" t="s">
        <v>105</v>
      </c>
      <c r="AP50" s="110">
        <v>43979</v>
      </c>
    </row>
    <row r="51" spans="22:42" ht="48">
      <c r="V51" s="129">
        <v>152</v>
      </c>
      <c r="W51" s="115" t="s">
        <v>36</v>
      </c>
      <c r="X51" s="51"/>
      <c r="Y51" s="51"/>
      <c r="Z51" s="51"/>
      <c r="AA51" s="51"/>
      <c r="AB51" s="51"/>
      <c r="AC51" s="51"/>
      <c r="AD51" s="51"/>
      <c r="AE51" s="51"/>
      <c r="AF51" s="108"/>
      <c r="AG51" s="108" t="s">
        <v>42</v>
      </c>
      <c r="AH51" s="108" t="s">
        <v>42</v>
      </c>
      <c r="AI51" s="108"/>
      <c r="AJ51" s="108"/>
      <c r="AK51" s="108" t="s">
        <v>43</v>
      </c>
      <c r="AL51" s="108">
        <v>104</v>
      </c>
      <c r="AM51" s="108">
        <v>19.399999999999999</v>
      </c>
      <c r="AN51" s="131" t="s">
        <v>97</v>
      </c>
      <c r="AO51" s="108" t="s">
        <v>107</v>
      </c>
      <c r="AP51" s="110">
        <v>43979</v>
      </c>
    </row>
    <row r="52" spans="22:42" ht="18.95">
      <c r="V52" s="135">
        <v>81</v>
      </c>
      <c r="W52" s="134" t="s">
        <v>36</v>
      </c>
      <c r="X52" s="108"/>
      <c r="Y52" s="108"/>
      <c r="Z52" s="108"/>
      <c r="AA52" s="108"/>
      <c r="AB52" s="108"/>
      <c r="AC52" s="108"/>
      <c r="AD52" s="108"/>
      <c r="AE52" s="108"/>
      <c r="AF52" s="108"/>
      <c r="AG52" s="117" t="s">
        <v>42</v>
      </c>
      <c r="AH52" s="117" t="s">
        <v>42</v>
      </c>
      <c r="AI52" s="108"/>
      <c r="AJ52" s="108"/>
      <c r="AK52" s="108"/>
      <c r="AL52" s="108"/>
      <c r="AM52" s="108"/>
      <c r="AN52" s="108"/>
      <c r="AO52" s="108">
        <v>1</v>
      </c>
      <c r="AP52" s="110"/>
    </row>
    <row r="53" spans="22:42">
      <c r="V53" s="20"/>
      <c r="AP53" s="105"/>
    </row>
  </sheetData>
  <sortState xmlns:xlrd2="http://schemas.microsoft.com/office/spreadsheetml/2017/richdata2" ref="A1:U53">
    <sortCondition ref="A2:A53"/>
  </sortState>
  <conditionalFormatting sqref="G2:G4 G22:H22 AB51 AC47:AC51 I7:I14 H2:H21 G6:G21 G24:H25">
    <cfRule type="containsText" dxfId="17" priority="18" operator="containsText" text="Negative">
      <formula>NOT(ISERROR(SEARCH("Negative",G2)))</formula>
    </cfRule>
  </conditionalFormatting>
  <conditionalFormatting sqref="G2:G4 G22:H22 AB51 AC47:AC51 I7:I14 H2:H21 G6:G21 G24:H25">
    <cfRule type="containsText" dxfId="16" priority="17" operator="containsText" text="Positive">
      <formula>NOT(ISERROR(SEARCH("Positive",G2)))</formula>
    </cfRule>
  </conditionalFormatting>
  <conditionalFormatting sqref="G4">
    <cfRule type="containsText" dxfId="15" priority="16" operator="containsText" text="Negative">
      <formula>NOT(ISERROR(SEARCH("Negative",G4)))</formula>
    </cfRule>
  </conditionalFormatting>
  <conditionalFormatting sqref="G4">
    <cfRule type="containsText" dxfId="14" priority="15" operator="containsText" text="Positive">
      <formula>NOT(ISERROR(SEARCH("Positive",G4)))</formula>
    </cfRule>
  </conditionalFormatting>
  <conditionalFormatting sqref="G3:H4">
    <cfRule type="containsText" dxfId="13" priority="14" operator="containsText" text="Negative">
      <formula>NOT(ISERROR(SEARCH("Negative",G3)))</formula>
    </cfRule>
  </conditionalFormatting>
  <conditionalFormatting sqref="G3:H4">
    <cfRule type="containsText" dxfId="12" priority="13" operator="containsText" text="Positive">
      <formula>NOT(ISERROR(SEARCH("Positive",G3)))</formula>
    </cfRule>
  </conditionalFormatting>
  <conditionalFormatting sqref="G2">
    <cfRule type="containsText" dxfId="11" priority="12" operator="containsText" text="Negative">
      <formula>NOT(ISERROR(SEARCH("Negative",G2)))</formula>
    </cfRule>
  </conditionalFormatting>
  <conditionalFormatting sqref="G2">
    <cfRule type="containsText" dxfId="10" priority="11" operator="containsText" text="Positive">
      <formula>NOT(ISERROR(SEARCH("Positive",G2)))</formula>
    </cfRule>
  </conditionalFormatting>
  <conditionalFormatting sqref="G5">
    <cfRule type="containsText" dxfId="9" priority="10" operator="containsText" text="Negative">
      <formula>NOT(ISERROR(SEARCH("Negative",G5)))</formula>
    </cfRule>
  </conditionalFormatting>
  <conditionalFormatting sqref="G5">
    <cfRule type="containsText" dxfId="8" priority="9" operator="containsText" text="Positive">
      <formula>NOT(ISERROR(SEARCH("Positive",G5)))</formula>
    </cfRule>
  </conditionalFormatting>
  <conditionalFormatting sqref="AB48 G17:G18 AB50">
    <cfRule type="containsText" dxfId="7" priority="8" operator="containsText" text="Negative">
      <formula>NOT(ISERROR(SEARCH("Negative",G17)))</formula>
    </cfRule>
  </conditionalFormatting>
  <conditionalFormatting sqref="AB48 G17:G18 AB50">
    <cfRule type="containsText" dxfId="6" priority="7" operator="containsText" text="Positive">
      <formula>NOT(ISERROR(SEARCH("Positive",G17)))</formula>
    </cfRule>
  </conditionalFormatting>
  <conditionalFormatting sqref="AB47 AB49">
    <cfRule type="containsText" dxfId="5" priority="6" operator="containsText" text="Negative">
      <formula>NOT(ISERROR(SEARCH("Negative",AB47)))</formula>
    </cfRule>
  </conditionalFormatting>
  <conditionalFormatting sqref="AB47 AB49">
    <cfRule type="containsText" dxfId="4" priority="5" operator="containsText" text="Positive">
      <formula>NOT(ISERROR(SEARCH("Positive",AB47)))</formula>
    </cfRule>
  </conditionalFormatting>
  <conditionalFormatting sqref="G23:H23">
    <cfRule type="containsText" dxfId="3" priority="4" operator="containsText" text="Negative">
      <formula>NOT(ISERROR(SEARCH("Negative",G23)))</formula>
    </cfRule>
  </conditionalFormatting>
  <conditionalFormatting sqref="G23:H23">
    <cfRule type="containsText" dxfId="2" priority="3" operator="containsText" text="Positive">
      <formula>NOT(ISERROR(SEARCH("Positive",G23)))</formula>
    </cfRule>
  </conditionalFormatting>
  <conditionalFormatting sqref="G23">
    <cfRule type="containsText" dxfId="1" priority="2" operator="containsText" text="Negative">
      <formula>NOT(ISERROR(SEARCH("Negative",G23)))</formula>
    </cfRule>
  </conditionalFormatting>
  <conditionalFormatting sqref="G23">
    <cfRule type="containsText" dxfId="0" priority="1" operator="containsText" text="Positive">
      <formula>NOT(ISERROR(SEARCH("Positive",G23)))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1"/>
  <sheetViews>
    <sheetView zoomScale="61" zoomScaleNormal="100" workbookViewId="0">
      <selection activeCell="L14" sqref="L14"/>
    </sheetView>
  </sheetViews>
  <sheetFormatPr defaultColWidth="8.42578125" defaultRowHeight="15"/>
  <cols>
    <col min="1" max="1" width="12.42578125" style="163" bestFit="1" customWidth="1"/>
    <col min="2" max="2" width="9.140625" style="167" bestFit="1" customWidth="1"/>
    <col min="3" max="3" width="16.42578125" style="167" bestFit="1" customWidth="1"/>
    <col min="4" max="4" width="7.42578125" style="167" bestFit="1" customWidth="1"/>
    <col min="5" max="5" width="14.140625" style="167" bestFit="1" customWidth="1"/>
    <col min="6" max="6" width="17.28515625" style="167" customWidth="1"/>
    <col min="7" max="7" width="21.42578125" style="167" customWidth="1"/>
    <col min="8" max="8" width="18.42578125" style="167" customWidth="1"/>
    <col min="9" max="9" width="15.42578125" style="167" customWidth="1"/>
    <col min="10" max="10" width="7.140625" style="167" bestFit="1" customWidth="1"/>
    <col min="11" max="11" width="8.7109375" style="167" bestFit="1" customWidth="1"/>
    <col min="12" max="12" width="8.7109375" style="190" customWidth="1"/>
    <col min="13" max="13" width="15.85546875" style="167" customWidth="1"/>
    <col min="14" max="14" width="15.7109375" style="167" customWidth="1"/>
    <col min="15" max="15" width="19" style="167" bestFit="1" customWidth="1"/>
    <col min="16" max="16" width="19.140625" style="167" bestFit="1" customWidth="1"/>
    <col min="17" max="16384" width="8.42578125" style="167"/>
  </cols>
  <sheetData>
    <row r="1" spans="1:16" ht="48">
      <c r="A1" s="162" t="s">
        <v>129</v>
      </c>
      <c r="B1" s="165" t="s">
        <v>130</v>
      </c>
      <c r="C1" s="166" t="s">
        <v>131</v>
      </c>
      <c r="D1" s="165" t="s">
        <v>132</v>
      </c>
      <c r="E1" s="166" t="s">
        <v>133</v>
      </c>
      <c r="F1" s="166" t="s">
        <v>134</v>
      </c>
      <c r="G1" s="166" t="s">
        <v>135</v>
      </c>
      <c r="H1" s="166" t="s">
        <v>136</v>
      </c>
      <c r="I1" s="166" t="s">
        <v>137</v>
      </c>
      <c r="J1" s="183" t="s">
        <v>22</v>
      </c>
      <c r="K1" s="183" t="s">
        <v>21</v>
      </c>
      <c r="L1" s="189"/>
      <c r="M1" s="186" t="s">
        <v>138</v>
      </c>
      <c r="N1" s="166" t="s">
        <v>139</v>
      </c>
      <c r="O1" s="166" t="s">
        <v>140</v>
      </c>
      <c r="P1" s="166" t="s">
        <v>141</v>
      </c>
    </row>
    <row r="2" spans="1:16">
      <c r="A2" s="164">
        <v>6</v>
      </c>
      <c r="B2" s="169" t="s">
        <v>142</v>
      </c>
      <c r="C2" s="170" t="s">
        <v>143</v>
      </c>
      <c r="D2" s="171" t="s">
        <v>144</v>
      </c>
      <c r="E2" s="168">
        <v>12.09</v>
      </c>
      <c r="F2" s="168">
        <v>0.22</v>
      </c>
      <c r="G2" s="172">
        <v>16.600000000000001</v>
      </c>
      <c r="H2" s="172" t="s">
        <v>42</v>
      </c>
      <c r="I2" s="173">
        <v>7.68</v>
      </c>
      <c r="J2" s="184">
        <v>386</v>
      </c>
      <c r="K2" s="184">
        <v>11.4</v>
      </c>
      <c r="L2" s="179"/>
      <c r="M2" s="187">
        <v>24.7</v>
      </c>
      <c r="N2" s="168">
        <v>0.87</v>
      </c>
      <c r="O2" s="168">
        <v>25.63</v>
      </c>
      <c r="P2" s="168">
        <v>0.63</v>
      </c>
    </row>
    <row r="3" spans="1:16">
      <c r="A3" s="164">
        <v>6</v>
      </c>
      <c r="B3" s="169" t="s">
        <v>142</v>
      </c>
      <c r="C3" s="170" t="s">
        <v>143</v>
      </c>
      <c r="D3" s="171" t="s">
        <v>144</v>
      </c>
      <c r="E3" s="168">
        <v>12.09</v>
      </c>
      <c r="F3" s="168">
        <v>0.22</v>
      </c>
      <c r="G3" s="172">
        <v>12.27</v>
      </c>
      <c r="H3" s="172" t="s">
        <v>42</v>
      </c>
      <c r="I3" s="173">
        <v>8.4600000000000009</v>
      </c>
      <c r="J3" s="184">
        <v>654</v>
      </c>
      <c r="K3" s="184">
        <v>22.4</v>
      </c>
      <c r="L3" s="179"/>
      <c r="M3" s="187">
        <v>24.7</v>
      </c>
      <c r="N3" s="168">
        <v>0.87</v>
      </c>
      <c r="O3" s="168">
        <v>25.63</v>
      </c>
      <c r="P3" s="168">
        <v>0.63</v>
      </c>
    </row>
    <row r="4" spans="1:16">
      <c r="A4" s="164">
        <v>14</v>
      </c>
      <c r="B4" s="169" t="s">
        <v>145</v>
      </c>
      <c r="C4" s="171" t="s">
        <v>146</v>
      </c>
      <c r="D4" s="171" t="s">
        <v>144</v>
      </c>
      <c r="E4" s="168">
        <v>13.17</v>
      </c>
      <c r="F4" s="168">
        <v>1.85</v>
      </c>
      <c r="G4" s="172">
        <v>11.01</v>
      </c>
      <c r="H4" s="172" t="s">
        <v>42</v>
      </c>
      <c r="I4" s="173">
        <v>8.85</v>
      </c>
      <c r="J4" s="184">
        <v>716</v>
      </c>
      <c r="K4" s="184">
        <v>23.6</v>
      </c>
      <c r="L4" s="179"/>
      <c r="M4" s="187">
        <v>25.48</v>
      </c>
      <c r="N4" s="168">
        <v>0.09</v>
      </c>
      <c r="O4" s="168">
        <v>28.33</v>
      </c>
      <c r="P4" s="168">
        <v>0.86</v>
      </c>
    </row>
    <row r="5" spans="1:16">
      <c r="A5" s="164">
        <v>27</v>
      </c>
      <c r="B5" s="169" t="s">
        <v>147</v>
      </c>
      <c r="C5" s="171" t="s">
        <v>148</v>
      </c>
      <c r="D5" s="171" t="s">
        <v>144</v>
      </c>
      <c r="E5" s="168">
        <v>14.25</v>
      </c>
      <c r="F5" s="168">
        <v>2.2599999999999998</v>
      </c>
      <c r="G5" s="172">
        <v>13.2</v>
      </c>
      <c r="H5" s="172" t="s">
        <v>42</v>
      </c>
      <c r="I5" s="173">
        <v>10.16</v>
      </c>
      <c r="J5" s="184">
        <v>320</v>
      </c>
      <c r="K5" s="184">
        <v>39.4</v>
      </c>
      <c r="L5" s="179"/>
      <c r="M5" s="187">
        <v>31.41</v>
      </c>
      <c r="N5" s="168">
        <v>0.92</v>
      </c>
      <c r="O5" s="168">
        <v>30.07</v>
      </c>
      <c r="P5" s="168">
        <v>1.27</v>
      </c>
    </row>
    <row r="6" spans="1:16">
      <c r="A6" s="164">
        <v>28</v>
      </c>
      <c r="B6" s="169" t="s">
        <v>149</v>
      </c>
      <c r="C6" s="171" t="s">
        <v>150</v>
      </c>
      <c r="D6" s="171" t="s">
        <v>144</v>
      </c>
      <c r="E6" s="168">
        <v>13.53</v>
      </c>
      <c r="F6" s="168">
        <v>0.23</v>
      </c>
      <c r="G6" s="172">
        <v>16.25</v>
      </c>
      <c r="H6" s="172" t="s">
        <v>42</v>
      </c>
      <c r="I6" s="173">
        <v>9.8800000000000008</v>
      </c>
      <c r="J6" s="184">
        <v>698</v>
      </c>
      <c r="K6" s="184">
        <v>139</v>
      </c>
      <c r="L6" s="179"/>
      <c r="M6" s="187">
        <v>32.67</v>
      </c>
      <c r="N6" s="168">
        <v>0.09</v>
      </c>
      <c r="O6" s="168">
        <v>28.9</v>
      </c>
      <c r="P6" s="168">
        <v>0.53</v>
      </c>
    </row>
    <row r="7" spans="1:16">
      <c r="A7" s="164">
        <v>35</v>
      </c>
      <c r="B7" s="169" t="s">
        <v>151</v>
      </c>
      <c r="C7" s="171" t="s">
        <v>152</v>
      </c>
      <c r="D7" s="171" t="s">
        <v>144</v>
      </c>
      <c r="E7" s="168">
        <v>12.48</v>
      </c>
      <c r="F7" s="168">
        <v>0.16</v>
      </c>
      <c r="G7" s="172">
        <v>11.25</v>
      </c>
      <c r="H7" s="172" t="s">
        <v>42</v>
      </c>
      <c r="I7" s="173">
        <v>8.4700000000000006</v>
      </c>
      <c r="J7" s="184">
        <v>516</v>
      </c>
      <c r="K7" s="184">
        <v>22.2</v>
      </c>
      <c r="L7" s="179"/>
      <c r="M7" s="187">
        <v>30.81</v>
      </c>
      <c r="N7" s="168">
        <v>0.11</v>
      </c>
      <c r="O7" s="168">
        <v>26.53</v>
      </c>
      <c r="P7" s="168">
        <v>1.29</v>
      </c>
    </row>
    <row r="8" spans="1:16">
      <c r="A8" s="164">
        <v>40</v>
      </c>
      <c r="B8" s="169" t="s">
        <v>153</v>
      </c>
      <c r="C8" s="171" t="s">
        <v>154</v>
      </c>
      <c r="D8" s="171" t="s">
        <v>144</v>
      </c>
      <c r="E8" s="168">
        <v>12.64</v>
      </c>
      <c r="F8" s="168">
        <v>0.01</v>
      </c>
      <c r="G8" s="172">
        <v>11.82</v>
      </c>
      <c r="H8" s="174">
        <v>25.87</v>
      </c>
      <c r="I8" s="173">
        <v>8.9499999999999993</v>
      </c>
      <c r="J8" s="184">
        <v>366</v>
      </c>
      <c r="K8" s="184">
        <v>35.6</v>
      </c>
      <c r="L8" s="179"/>
      <c r="M8" s="187">
        <v>28.31</v>
      </c>
      <c r="N8" s="168">
        <v>0.13</v>
      </c>
      <c r="O8" s="168">
        <v>31.05</v>
      </c>
      <c r="P8" s="168">
        <v>1.94</v>
      </c>
    </row>
    <row r="9" spans="1:16">
      <c r="A9" s="164">
        <v>45</v>
      </c>
      <c r="B9" s="169" t="s">
        <v>155</v>
      </c>
      <c r="C9" s="171" t="s">
        <v>156</v>
      </c>
      <c r="D9" s="171" t="s">
        <v>144</v>
      </c>
      <c r="E9" s="168">
        <v>15.36</v>
      </c>
      <c r="F9" s="168">
        <v>0.41</v>
      </c>
      <c r="G9" s="172">
        <v>14.38</v>
      </c>
      <c r="H9" s="172" t="s">
        <v>42</v>
      </c>
      <c r="I9" s="173">
        <v>11.23</v>
      </c>
      <c r="J9" s="184">
        <v>524</v>
      </c>
      <c r="K9" s="184">
        <v>163</v>
      </c>
      <c r="L9" s="179"/>
      <c r="M9" s="187">
        <v>30.62</v>
      </c>
      <c r="N9" s="168">
        <v>0.78</v>
      </c>
      <c r="O9" s="168">
        <v>26.18</v>
      </c>
      <c r="P9" s="168">
        <v>0.67</v>
      </c>
    </row>
    <row r="10" spans="1:16">
      <c r="A10" s="164">
        <v>51</v>
      </c>
      <c r="B10" s="169" t="s">
        <v>157</v>
      </c>
      <c r="C10" s="171" t="s">
        <v>158</v>
      </c>
      <c r="D10" s="171" t="s">
        <v>144</v>
      </c>
      <c r="E10" s="168">
        <v>13.23</v>
      </c>
      <c r="F10" s="168">
        <v>1.27</v>
      </c>
      <c r="G10" s="172">
        <v>11.35</v>
      </c>
      <c r="H10" s="172" t="s">
        <v>42</v>
      </c>
      <c r="I10" s="173">
        <v>13.23</v>
      </c>
      <c r="J10" s="184">
        <v>830</v>
      </c>
      <c r="K10" s="184">
        <v>101</v>
      </c>
      <c r="L10" s="179"/>
      <c r="M10" s="187">
        <v>29.02</v>
      </c>
      <c r="N10" s="168">
        <v>0.9</v>
      </c>
      <c r="O10" s="168">
        <v>24.27</v>
      </c>
      <c r="P10" s="168">
        <v>1.26</v>
      </c>
    </row>
    <row r="11" spans="1:16">
      <c r="A11" s="164">
        <v>64</v>
      </c>
      <c r="B11" s="169" t="s">
        <v>159</v>
      </c>
      <c r="C11" s="171" t="s">
        <v>160</v>
      </c>
      <c r="D11" s="171" t="s">
        <v>144</v>
      </c>
      <c r="E11" s="168">
        <v>11.85</v>
      </c>
      <c r="F11" s="168">
        <v>0.01</v>
      </c>
      <c r="G11" s="172">
        <v>13.48</v>
      </c>
      <c r="H11" s="172" t="s">
        <v>42</v>
      </c>
      <c r="I11" s="173">
        <v>10.76</v>
      </c>
      <c r="J11" s="184">
        <v>780</v>
      </c>
      <c r="K11" s="184">
        <v>20</v>
      </c>
      <c r="L11" s="179"/>
      <c r="M11" s="187">
        <v>26.2</v>
      </c>
      <c r="N11" s="168">
        <v>0.2</v>
      </c>
      <c r="O11" s="168">
        <v>29.26</v>
      </c>
      <c r="P11" s="168">
        <v>7.0000000000000007E-2</v>
      </c>
    </row>
    <row r="12" spans="1:16">
      <c r="A12" s="164">
        <v>65</v>
      </c>
      <c r="B12" s="169" t="s">
        <v>161</v>
      </c>
      <c r="C12" s="171" t="s">
        <v>162</v>
      </c>
      <c r="D12" s="171" t="s">
        <v>144</v>
      </c>
      <c r="E12" s="168">
        <v>11.61</v>
      </c>
      <c r="F12" s="168">
        <v>0.83</v>
      </c>
      <c r="G12" s="172">
        <v>10.7</v>
      </c>
      <c r="H12" s="174">
        <v>20.27</v>
      </c>
      <c r="I12" s="173">
        <v>9.6</v>
      </c>
      <c r="J12" s="184">
        <v>668</v>
      </c>
      <c r="K12" s="184">
        <v>22</v>
      </c>
      <c r="L12" s="179"/>
      <c r="M12" s="187">
        <v>25.81</v>
      </c>
      <c r="N12" s="168">
        <v>0.56999999999999995</v>
      </c>
      <c r="O12" s="168">
        <v>25.19</v>
      </c>
      <c r="P12" s="168">
        <v>0.94</v>
      </c>
    </row>
    <row r="13" spans="1:16">
      <c r="A13" s="182">
        <v>81</v>
      </c>
      <c r="B13" s="181" t="s">
        <v>163</v>
      </c>
      <c r="C13" s="177" t="s">
        <v>164</v>
      </c>
      <c r="D13" s="175" t="s">
        <v>165</v>
      </c>
      <c r="E13" s="180">
        <v>0</v>
      </c>
      <c r="F13" s="180">
        <v>0</v>
      </c>
      <c r="G13" s="176" t="s">
        <v>42</v>
      </c>
      <c r="H13" s="176" t="s">
        <v>42</v>
      </c>
      <c r="I13" s="176" t="s">
        <v>42</v>
      </c>
      <c r="J13" s="185"/>
      <c r="K13" s="185"/>
      <c r="L13" s="179"/>
      <c r="M13" s="188">
        <v>0</v>
      </c>
      <c r="N13" s="180">
        <v>0</v>
      </c>
      <c r="O13" s="180">
        <v>30.259999999999998</v>
      </c>
      <c r="P13" s="180">
        <v>1.1596551211459358</v>
      </c>
    </row>
    <row r="14" spans="1:16">
      <c r="A14" s="164">
        <v>86</v>
      </c>
      <c r="B14" s="169" t="s">
        <v>166</v>
      </c>
      <c r="C14" s="171" t="s">
        <v>167</v>
      </c>
      <c r="D14" s="170" t="s">
        <v>144</v>
      </c>
      <c r="E14" s="168">
        <v>13.02</v>
      </c>
      <c r="F14" s="168">
        <v>0.95</v>
      </c>
      <c r="G14" s="172">
        <v>12.98</v>
      </c>
      <c r="H14" s="172" t="s">
        <v>42</v>
      </c>
      <c r="I14" s="173">
        <v>9.4499999999999993</v>
      </c>
      <c r="J14" s="184">
        <v>556</v>
      </c>
      <c r="K14" s="184">
        <v>5.36</v>
      </c>
      <c r="L14" s="179"/>
      <c r="M14" s="187">
        <v>28.17</v>
      </c>
      <c r="N14" s="168">
        <v>1.44</v>
      </c>
      <c r="O14" s="168">
        <v>24.8</v>
      </c>
      <c r="P14" s="168">
        <v>0.41</v>
      </c>
    </row>
    <row r="15" spans="1:16">
      <c r="A15" s="164">
        <v>88</v>
      </c>
      <c r="B15" s="169" t="s">
        <v>168</v>
      </c>
      <c r="C15" s="171" t="s">
        <v>169</v>
      </c>
      <c r="D15" s="170" t="s">
        <v>144</v>
      </c>
      <c r="E15" s="168">
        <v>9.35</v>
      </c>
      <c r="F15" s="168">
        <v>0.49</v>
      </c>
      <c r="G15" s="172">
        <v>9.1300000000000008</v>
      </c>
      <c r="H15" s="172" t="s">
        <v>42</v>
      </c>
      <c r="I15" s="173">
        <v>6.54</v>
      </c>
      <c r="J15" s="184">
        <v>384</v>
      </c>
      <c r="K15" s="184">
        <v>23.2</v>
      </c>
      <c r="L15" s="179"/>
      <c r="M15" s="187">
        <v>22.03</v>
      </c>
      <c r="N15" s="168">
        <v>1.38</v>
      </c>
      <c r="O15" s="168">
        <v>27.86</v>
      </c>
      <c r="P15" s="168">
        <v>0.43</v>
      </c>
    </row>
    <row r="16" spans="1:16">
      <c r="A16" s="164">
        <v>97</v>
      </c>
      <c r="B16" s="169" t="s">
        <v>170</v>
      </c>
      <c r="C16" s="170" t="s">
        <v>171</v>
      </c>
      <c r="D16" s="170" t="s">
        <v>144</v>
      </c>
      <c r="E16" s="168">
        <v>12.23</v>
      </c>
      <c r="F16" s="168">
        <v>0.97</v>
      </c>
      <c r="G16" s="172">
        <v>13.98</v>
      </c>
      <c r="H16" s="172" t="s">
        <v>42</v>
      </c>
      <c r="I16" s="173">
        <v>9.2799999999999994</v>
      </c>
      <c r="J16" s="184">
        <v>726</v>
      </c>
      <c r="K16" s="184">
        <v>25.6</v>
      </c>
      <c r="L16" s="179"/>
      <c r="M16" s="187">
        <v>26.03</v>
      </c>
      <c r="N16" s="168">
        <v>1.64</v>
      </c>
      <c r="O16" s="168">
        <v>27.58</v>
      </c>
      <c r="P16" s="168">
        <v>0.54</v>
      </c>
    </row>
    <row r="17" spans="1:16">
      <c r="A17" s="164">
        <v>110</v>
      </c>
      <c r="B17" s="169" t="s">
        <v>172</v>
      </c>
      <c r="C17" s="171" t="s">
        <v>173</v>
      </c>
      <c r="D17" s="170" t="s">
        <v>144</v>
      </c>
      <c r="E17" s="168">
        <v>9.8000000000000007</v>
      </c>
      <c r="F17" s="168">
        <v>0.74</v>
      </c>
      <c r="G17" s="172">
        <v>14.73</v>
      </c>
      <c r="H17" s="172" t="s">
        <v>42</v>
      </c>
      <c r="I17" s="173">
        <v>12.66</v>
      </c>
      <c r="J17" s="184">
        <v>848</v>
      </c>
      <c r="K17" s="184">
        <v>103</v>
      </c>
      <c r="L17" s="179"/>
      <c r="M17" s="187">
        <v>23.98</v>
      </c>
      <c r="N17" s="168">
        <v>0.23</v>
      </c>
      <c r="O17" s="168">
        <v>27.17</v>
      </c>
      <c r="P17" s="168">
        <v>1.56</v>
      </c>
    </row>
    <row r="18" spans="1:16">
      <c r="A18" s="164">
        <v>118</v>
      </c>
      <c r="B18" s="169" t="s">
        <v>174</v>
      </c>
      <c r="C18" s="171" t="s">
        <v>175</v>
      </c>
      <c r="D18" s="170" t="s">
        <v>144</v>
      </c>
      <c r="E18" s="168">
        <v>14.21</v>
      </c>
      <c r="F18" s="168">
        <v>0.41</v>
      </c>
      <c r="G18" s="172">
        <v>16.52</v>
      </c>
      <c r="H18" s="172" t="s">
        <v>42</v>
      </c>
      <c r="I18" s="173">
        <v>14.52</v>
      </c>
      <c r="J18" s="184">
        <v>678</v>
      </c>
      <c r="K18" s="184" t="s">
        <v>61</v>
      </c>
      <c r="L18" s="179"/>
      <c r="M18" s="187">
        <v>30.185000000000002</v>
      </c>
      <c r="N18" s="168">
        <v>3.5355339059327882E-2</v>
      </c>
      <c r="O18" s="168">
        <v>25.04</v>
      </c>
      <c r="P18" s="168">
        <v>0.88</v>
      </c>
    </row>
    <row r="19" spans="1:16">
      <c r="A19" s="164">
        <v>129</v>
      </c>
      <c r="B19" s="169" t="s">
        <v>176</v>
      </c>
      <c r="C19" s="171" t="s">
        <v>177</v>
      </c>
      <c r="D19" s="170" t="s">
        <v>144</v>
      </c>
      <c r="E19" s="168">
        <v>14.72</v>
      </c>
      <c r="F19" s="168">
        <v>0.18</v>
      </c>
      <c r="G19" s="172">
        <v>15.18</v>
      </c>
      <c r="H19" s="172" t="s">
        <v>42</v>
      </c>
      <c r="I19" s="47">
        <v>14.72</v>
      </c>
      <c r="J19" s="185">
        <v>752</v>
      </c>
      <c r="K19" s="185">
        <v>264</v>
      </c>
      <c r="L19" s="179"/>
      <c r="M19" s="187">
        <v>30.55</v>
      </c>
      <c r="N19" s="168">
        <v>0.19</v>
      </c>
      <c r="O19" s="168">
        <v>27.94</v>
      </c>
      <c r="P19" s="168">
        <v>0.62</v>
      </c>
    </row>
    <row r="20" spans="1:16">
      <c r="A20" s="164">
        <v>134</v>
      </c>
      <c r="B20" s="169" t="s">
        <v>178</v>
      </c>
      <c r="C20" s="171" t="s">
        <v>179</v>
      </c>
      <c r="D20" s="170" t="s">
        <v>144</v>
      </c>
      <c r="E20" s="168">
        <v>13.27</v>
      </c>
      <c r="F20" s="168">
        <v>1.58</v>
      </c>
      <c r="G20" s="172">
        <v>17.8</v>
      </c>
      <c r="H20" s="172" t="s">
        <v>42</v>
      </c>
      <c r="I20" s="173">
        <v>9.18</v>
      </c>
      <c r="J20" s="184">
        <v>808</v>
      </c>
      <c r="K20" s="184">
        <v>190</v>
      </c>
      <c r="L20" s="179"/>
      <c r="M20" s="187">
        <v>27.9</v>
      </c>
      <c r="N20" s="168">
        <v>1.31</v>
      </c>
      <c r="O20" s="168">
        <v>29.15</v>
      </c>
      <c r="P20" s="168">
        <v>0.03</v>
      </c>
    </row>
    <row r="21" spans="1:16">
      <c r="A21" s="164">
        <v>141</v>
      </c>
      <c r="B21" s="169" t="s">
        <v>180</v>
      </c>
      <c r="C21" s="171" t="s">
        <v>181</v>
      </c>
      <c r="D21" s="170" t="s">
        <v>144</v>
      </c>
      <c r="E21" s="168">
        <v>9.4700000000000006</v>
      </c>
      <c r="F21" s="168">
        <v>0.72</v>
      </c>
      <c r="G21" s="47">
        <v>10.83</v>
      </c>
      <c r="H21" s="47" t="s">
        <v>42</v>
      </c>
      <c r="I21" s="47">
        <v>7.6</v>
      </c>
      <c r="J21" s="178">
        <v>608</v>
      </c>
      <c r="K21" s="178">
        <v>20</v>
      </c>
      <c r="L21" s="161"/>
      <c r="M21" s="187">
        <v>20.47</v>
      </c>
      <c r="N21" s="168">
        <v>0.76</v>
      </c>
      <c r="O21" s="168">
        <v>29.07</v>
      </c>
      <c r="P21" s="168">
        <v>0.21</v>
      </c>
    </row>
    <row r="22" spans="1:16">
      <c r="A22" s="182">
        <v>144</v>
      </c>
      <c r="B22" s="181" t="s">
        <v>182</v>
      </c>
      <c r="C22" s="177" t="s">
        <v>183</v>
      </c>
      <c r="D22" s="177" t="s">
        <v>165</v>
      </c>
      <c r="E22" s="180">
        <v>0</v>
      </c>
      <c r="F22" s="180">
        <v>0</v>
      </c>
      <c r="G22" s="176" t="s">
        <v>42</v>
      </c>
      <c r="H22" s="176" t="s">
        <v>42</v>
      </c>
      <c r="I22" s="176" t="s">
        <v>42</v>
      </c>
      <c r="J22" s="185">
        <v>52</v>
      </c>
      <c r="K22" s="185">
        <v>26</v>
      </c>
      <c r="L22" s="179"/>
      <c r="M22" s="188">
        <v>0</v>
      </c>
      <c r="N22" s="180">
        <v>0</v>
      </c>
      <c r="O22" s="180">
        <v>30.6</v>
      </c>
      <c r="P22" s="180">
        <v>0.7495331880577395</v>
      </c>
    </row>
    <row r="23" spans="1:16">
      <c r="A23" s="182">
        <v>148</v>
      </c>
      <c r="B23" s="181" t="s">
        <v>184</v>
      </c>
      <c r="C23" s="177" t="s">
        <v>185</v>
      </c>
      <c r="D23" s="177" t="s">
        <v>165</v>
      </c>
      <c r="E23" s="180">
        <v>0</v>
      </c>
      <c r="F23" s="180">
        <v>0</v>
      </c>
      <c r="G23" s="176" t="s">
        <v>42</v>
      </c>
      <c r="H23" s="176" t="s">
        <v>42</v>
      </c>
      <c r="I23" s="176" t="s">
        <v>42</v>
      </c>
      <c r="J23" s="185">
        <v>30</v>
      </c>
      <c r="K23" s="185">
        <v>84.4</v>
      </c>
      <c r="L23" s="179"/>
      <c r="M23" s="188">
        <v>0</v>
      </c>
      <c r="N23" s="180">
        <v>0</v>
      </c>
      <c r="O23" s="180">
        <v>33.245000000000005</v>
      </c>
      <c r="P23" s="180">
        <v>1.1950104602052687</v>
      </c>
    </row>
    <row r="24" spans="1:16">
      <c r="A24" s="182">
        <v>149</v>
      </c>
      <c r="B24" s="181" t="s">
        <v>186</v>
      </c>
      <c r="C24" s="177" t="s">
        <v>187</v>
      </c>
      <c r="D24" s="177" t="s">
        <v>165</v>
      </c>
      <c r="E24" s="180">
        <v>0</v>
      </c>
      <c r="F24" s="180">
        <v>0</v>
      </c>
      <c r="G24" s="176" t="s">
        <v>42</v>
      </c>
      <c r="H24" s="176" t="s">
        <v>42</v>
      </c>
      <c r="I24" s="176" t="s">
        <v>42</v>
      </c>
      <c r="J24" s="185">
        <v>24.4</v>
      </c>
      <c r="K24" s="185">
        <v>17</v>
      </c>
      <c r="L24" s="179"/>
      <c r="M24" s="188">
        <v>0</v>
      </c>
      <c r="N24" s="180">
        <v>0</v>
      </c>
      <c r="O24" s="180">
        <v>27.83</v>
      </c>
      <c r="P24" s="180">
        <v>1.3293607486307086</v>
      </c>
    </row>
    <row r="25" spans="1:16">
      <c r="A25" s="182">
        <v>150</v>
      </c>
      <c r="B25" s="181" t="s">
        <v>188</v>
      </c>
      <c r="C25" s="177" t="s">
        <v>189</v>
      </c>
      <c r="D25" s="177" t="s">
        <v>165</v>
      </c>
      <c r="E25" s="180">
        <v>0</v>
      </c>
      <c r="F25" s="180">
        <v>0</v>
      </c>
      <c r="G25" s="176" t="s">
        <v>42</v>
      </c>
      <c r="H25" s="176" t="s">
        <v>42</v>
      </c>
      <c r="I25" s="176" t="s">
        <v>42</v>
      </c>
      <c r="J25" s="185">
        <v>106</v>
      </c>
      <c r="K25" s="185">
        <v>99.4</v>
      </c>
      <c r="L25" s="179"/>
      <c r="M25" s="188">
        <v>0</v>
      </c>
      <c r="N25" s="180">
        <v>0</v>
      </c>
      <c r="O25" s="180">
        <v>30.17</v>
      </c>
      <c r="P25" s="180">
        <v>1.7111984104714437</v>
      </c>
    </row>
    <row r="26" spans="1:16">
      <c r="A26" s="182">
        <v>152</v>
      </c>
      <c r="B26" s="181" t="s">
        <v>190</v>
      </c>
      <c r="C26" s="177" t="s">
        <v>191</v>
      </c>
      <c r="D26" s="177" t="s">
        <v>165</v>
      </c>
      <c r="E26" s="180">
        <v>0</v>
      </c>
      <c r="F26" s="180">
        <v>0</v>
      </c>
      <c r="G26" s="176" t="s">
        <v>42</v>
      </c>
      <c r="H26" s="176" t="s">
        <v>42</v>
      </c>
      <c r="I26" s="176" t="s">
        <v>42</v>
      </c>
      <c r="J26" s="185">
        <v>19.399999999999999</v>
      </c>
      <c r="K26" s="185">
        <v>104</v>
      </c>
      <c r="L26" s="179"/>
      <c r="M26" s="188">
        <v>0</v>
      </c>
      <c r="N26" s="180">
        <v>0</v>
      </c>
      <c r="O26" s="180">
        <v>33.265000000000001</v>
      </c>
      <c r="P26" s="180">
        <v>7.7781745930519827E-2</v>
      </c>
    </row>
    <row r="27" spans="1:16">
      <c r="A27" s="164">
        <v>155</v>
      </c>
      <c r="B27" s="169" t="s">
        <v>192</v>
      </c>
      <c r="C27" s="171" t="s">
        <v>193</v>
      </c>
      <c r="D27" s="170" t="s">
        <v>144</v>
      </c>
      <c r="E27" s="168">
        <v>14.99</v>
      </c>
      <c r="F27" s="168">
        <v>2.34</v>
      </c>
      <c r="G27" s="173">
        <v>13.6</v>
      </c>
      <c r="H27" s="173" t="s">
        <v>42</v>
      </c>
      <c r="I27" s="173">
        <v>8.93</v>
      </c>
      <c r="J27" s="184">
        <v>650</v>
      </c>
      <c r="K27" s="184" t="s">
        <v>43</v>
      </c>
      <c r="L27" s="179"/>
      <c r="M27" s="187">
        <v>28.68</v>
      </c>
      <c r="N27" s="168">
        <v>0.18384776310850096</v>
      </c>
      <c r="O27" s="168">
        <v>28.43</v>
      </c>
      <c r="P27" s="168">
        <v>0.59</v>
      </c>
    </row>
    <row r="28" spans="1:16">
      <c r="A28" s="164">
        <v>157</v>
      </c>
      <c r="B28" s="169" t="s">
        <v>194</v>
      </c>
      <c r="C28" s="171" t="s">
        <v>195</v>
      </c>
      <c r="D28" s="170" t="s">
        <v>144</v>
      </c>
      <c r="E28" s="168">
        <v>11.44</v>
      </c>
      <c r="F28" s="168">
        <v>2.5499999999999998</v>
      </c>
      <c r="G28" s="172">
        <v>9.57</v>
      </c>
      <c r="H28" s="174">
        <v>20.65</v>
      </c>
      <c r="I28" s="173">
        <v>6.62</v>
      </c>
      <c r="J28" s="185">
        <v>806</v>
      </c>
      <c r="K28" s="185">
        <v>498</v>
      </c>
      <c r="L28" s="179"/>
      <c r="M28" s="187">
        <v>21.46</v>
      </c>
      <c r="N28" s="168">
        <v>7.0710678118655765E-2</v>
      </c>
      <c r="O28" s="168">
        <v>28.18</v>
      </c>
      <c r="P28" s="168">
        <v>0.81</v>
      </c>
    </row>
    <row r="29" spans="1:16">
      <c r="A29" s="182">
        <v>165</v>
      </c>
      <c r="B29" s="181" t="s">
        <v>196</v>
      </c>
      <c r="C29" s="175" t="s">
        <v>197</v>
      </c>
      <c r="D29" s="177" t="s">
        <v>165</v>
      </c>
      <c r="E29" s="180">
        <v>0</v>
      </c>
      <c r="F29" s="180">
        <v>0</v>
      </c>
      <c r="G29" s="174">
        <v>14.53</v>
      </c>
      <c r="H29" s="174" t="s">
        <v>42</v>
      </c>
      <c r="I29" s="176">
        <v>15.24</v>
      </c>
      <c r="J29" s="185">
        <v>584</v>
      </c>
      <c r="K29" s="185">
        <v>31.2</v>
      </c>
      <c r="L29" s="179"/>
      <c r="M29" s="188">
        <v>0</v>
      </c>
      <c r="N29" s="180">
        <v>0</v>
      </c>
      <c r="O29" s="180">
        <v>29.89</v>
      </c>
      <c r="P29" s="180">
        <v>0.64</v>
      </c>
    </row>
    <row r="30" spans="1:16">
      <c r="A30" s="164">
        <v>183</v>
      </c>
      <c r="B30" s="169" t="s">
        <v>198</v>
      </c>
      <c r="C30" s="171" t="s">
        <v>199</v>
      </c>
      <c r="D30" s="170" t="s">
        <v>144</v>
      </c>
      <c r="E30" s="168">
        <v>10.43</v>
      </c>
      <c r="F30" s="168">
        <v>0.67</v>
      </c>
      <c r="G30" s="172">
        <v>9.8699999999999992</v>
      </c>
      <c r="H30" s="172" t="s">
        <v>42</v>
      </c>
      <c r="I30" s="173">
        <v>7.16</v>
      </c>
      <c r="J30" s="185">
        <v>790</v>
      </c>
      <c r="K30" s="185">
        <v>468</v>
      </c>
      <c r="L30" s="179"/>
      <c r="M30" s="187">
        <v>25.28</v>
      </c>
      <c r="N30" s="168">
        <v>0.13</v>
      </c>
      <c r="O30" s="168">
        <v>25.17</v>
      </c>
      <c r="P30" s="168">
        <v>0.75</v>
      </c>
    </row>
    <row r="31" spans="1:16">
      <c r="A31" s="164" t="s">
        <v>83</v>
      </c>
      <c r="B31" s="168" t="s">
        <v>200</v>
      </c>
      <c r="C31" s="168" t="s">
        <v>201</v>
      </c>
      <c r="D31" s="168">
        <v>7.57</v>
      </c>
      <c r="E31" s="168">
        <v>10.84</v>
      </c>
      <c r="F31" s="168">
        <v>0.54</v>
      </c>
      <c r="G31" s="47">
        <v>10.43</v>
      </c>
      <c r="H31" s="47" t="s">
        <v>42</v>
      </c>
      <c r="I31" s="47">
        <v>7.27</v>
      </c>
      <c r="J31" s="184">
        <v>698</v>
      </c>
      <c r="K31" s="178">
        <v>34.4</v>
      </c>
      <c r="L31" s="161"/>
      <c r="M31" s="187">
        <v>22.09</v>
      </c>
      <c r="N31" s="168">
        <v>0.18</v>
      </c>
      <c r="O31" s="168">
        <v>26.66</v>
      </c>
      <c r="P31" s="168">
        <v>0.08</v>
      </c>
    </row>
    <row r="32" spans="1:16">
      <c r="A32" s="164" t="s">
        <v>78</v>
      </c>
      <c r="B32" s="168" t="s">
        <v>202</v>
      </c>
      <c r="C32" s="168" t="s">
        <v>203</v>
      </c>
      <c r="D32" s="168">
        <v>5.19</v>
      </c>
      <c r="E32" s="168">
        <v>10.5</v>
      </c>
      <c r="F32" s="168">
        <v>2.2799999999999998</v>
      </c>
      <c r="G32" s="47">
        <v>13.45</v>
      </c>
      <c r="H32" s="47" t="s">
        <v>42</v>
      </c>
      <c r="I32" s="47">
        <v>8.14</v>
      </c>
      <c r="J32" s="178">
        <v>536</v>
      </c>
      <c r="K32" s="178">
        <v>4</v>
      </c>
      <c r="L32" s="161"/>
      <c r="M32" s="187">
        <v>20.7</v>
      </c>
      <c r="N32" s="168">
        <v>0.15</v>
      </c>
      <c r="O32" s="168">
        <v>28.5</v>
      </c>
      <c r="P32" s="168">
        <v>0.66</v>
      </c>
    </row>
    <row r="33" spans="1:16">
      <c r="A33" s="164" t="s">
        <v>95</v>
      </c>
      <c r="B33" s="168" t="s">
        <v>204</v>
      </c>
      <c r="C33" s="168" t="s">
        <v>205</v>
      </c>
      <c r="D33" s="168">
        <v>7.22</v>
      </c>
      <c r="E33" s="168">
        <v>11.15</v>
      </c>
      <c r="F33" s="168">
        <v>2.14</v>
      </c>
      <c r="G33" s="172">
        <v>18.920000000000002</v>
      </c>
      <c r="H33" s="172" t="s">
        <v>42</v>
      </c>
      <c r="I33" s="173">
        <v>13.73</v>
      </c>
      <c r="J33" s="184">
        <v>790</v>
      </c>
      <c r="K33" s="184">
        <v>104</v>
      </c>
      <c r="L33" s="179"/>
      <c r="M33" s="187">
        <v>23.05</v>
      </c>
      <c r="N33" s="168">
        <v>0</v>
      </c>
      <c r="O33" s="168">
        <v>28.53</v>
      </c>
      <c r="P33" s="168">
        <v>0.38</v>
      </c>
    </row>
    <row r="34" spans="1:16">
      <c r="A34" s="164" t="s">
        <v>94</v>
      </c>
      <c r="B34" s="168" t="s">
        <v>206</v>
      </c>
      <c r="C34" s="168" t="s">
        <v>207</v>
      </c>
      <c r="D34" s="168">
        <v>14.32</v>
      </c>
      <c r="E34" s="168">
        <v>13.85</v>
      </c>
      <c r="F34" s="168">
        <v>0.78</v>
      </c>
      <c r="G34" s="172">
        <v>11.05</v>
      </c>
      <c r="H34" s="172" t="s">
        <v>42</v>
      </c>
      <c r="I34" s="173">
        <v>28.54</v>
      </c>
      <c r="J34" s="185">
        <v>516</v>
      </c>
      <c r="K34" s="185">
        <v>658</v>
      </c>
      <c r="L34" s="179"/>
      <c r="M34" s="187">
        <v>29.27</v>
      </c>
      <c r="N34" s="168">
        <v>0.03</v>
      </c>
      <c r="O34" s="168">
        <v>33.195</v>
      </c>
      <c r="P34" s="168">
        <v>0.4454772721475217</v>
      </c>
    </row>
    <row r="35" spans="1:16">
      <c r="A35" s="164" t="s">
        <v>91</v>
      </c>
      <c r="B35" s="168" t="s">
        <v>208</v>
      </c>
      <c r="C35" s="168" t="s">
        <v>209</v>
      </c>
      <c r="D35" s="168">
        <v>2.86</v>
      </c>
      <c r="E35" s="168">
        <v>9.39</v>
      </c>
      <c r="F35" s="168">
        <v>1.56</v>
      </c>
      <c r="G35" s="172">
        <v>12.43</v>
      </c>
      <c r="H35" s="172" t="s">
        <v>42</v>
      </c>
      <c r="I35" s="173">
        <v>7.9</v>
      </c>
      <c r="J35" s="185">
        <v>824</v>
      </c>
      <c r="K35" s="185">
        <v>708</v>
      </c>
      <c r="L35" s="179"/>
      <c r="M35" s="187">
        <v>18.13</v>
      </c>
      <c r="N35" s="168">
        <v>0.04</v>
      </c>
      <c r="O35" s="168">
        <v>27.795000000000002</v>
      </c>
      <c r="P35" s="168">
        <v>0.75660425586960356</v>
      </c>
    </row>
    <row r="36" spans="1:16">
      <c r="A36" s="164" t="s">
        <v>86</v>
      </c>
      <c r="B36" s="168" t="s">
        <v>210</v>
      </c>
      <c r="C36" s="168" t="s">
        <v>211</v>
      </c>
      <c r="D36" s="168">
        <v>3.81</v>
      </c>
      <c r="E36" s="168">
        <v>9.91</v>
      </c>
      <c r="F36" s="168">
        <v>1.84</v>
      </c>
      <c r="G36" s="47">
        <v>12.33</v>
      </c>
      <c r="H36" s="47" t="s">
        <v>42</v>
      </c>
      <c r="I36" s="47">
        <v>6.99</v>
      </c>
      <c r="J36" s="178">
        <v>364</v>
      </c>
      <c r="K36" s="178">
        <v>16.2</v>
      </c>
      <c r="L36" s="161"/>
      <c r="M36" s="187">
        <v>19.344999999999999</v>
      </c>
      <c r="N36" s="168">
        <v>0.27577164466275395</v>
      </c>
      <c r="O36" s="168">
        <v>23.66</v>
      </c>
      <c r="P36" s="168">
        <v>0.94</v>
      </c>
    </row>
    <row r="37" spans="1:16">
      <c r="A37" s="164" t="s">
        <v>102</v>
      </c>
      <c r="B37" s="168" t="s">
        <v>200</v>
      </c>
      <c r="C37" s="168" t="s">
        <v>212</v>
      </c>
      <c r="D37" s="168">
        <v>17.510000000000002</v>
      </c>
      <c r="E37" s="168">
        <v>18.12</v>
      </c>
      <c r="F37" s="168">
        <v>2.42</v>
      </c>
      <c r="G37" s="172">
        <v>16.850000000000001</v>
      </c>
      <c r="H37" s="172" t="s">
        <v>42</v>
      </c>
      <c r="I37" s="173">
        <v>18.12</v>
      </c>
      <c r="J37" s="184">
        <v>262</v>
      </c>
      <c r="K37" s="184" t="s">
        <v>120</v>
      </c>
      <c r="L37" s="179"/>
      <c r="M37" s="187">
        <v>30.184999999999999</v>
      </c>
      <c r="N37" s="168">
        <v>0.30405591591021525</v>
      </c>
      <c r="O37" s="168">
        <v>21.765000000000001</v>
      </c>
      <c r="P37" s="168">
        <v>0.64346717087975835</v>
      </c>
    </row>
    <row r="38" spans="1:16">
      <c r="A38" s="164" t="s">
        <v>85</v>
      </c>
      <c r="B38" s="168" t="s">
        <v>213</v>
      </c>
      <c r="C38" s="168" t="s">
        <v>214</v>
      </c>
      <c r="D38" s="168">
        <v>7.04</v>
      </c>
      <c r="E38" s="168">
        <v>10.26</v>
      </c>
      <c r="F38" s="168">
        <v>0.8</v>
      </c>
      <c r="G38" s="172">
        <v>11.2</v>
      </c>
      <c r="H38" s="172" t="s">
        <v>42</v>
      </c>
      <c r="I38" s="173">
        <v>7.83</v>
      </c>
      <c r="J38" s="184">
        <v>738</v>
      </c>
      <c r="K38" s="184">
        <v>23.6</v>
      </c>
      <c r="L38" s="179"/>
      <c r="M38" s="187">
        <v>22.085000000000001</v>
      </c>
      <c r="N38" s="168">
        <v>0.95459415460184016</v>
      </c>
      <c r="O38" s="168">
        <v>26.63</v>
      </c>
      <c r="P38" s="168">
        <v>1.0900000000000001</v>
      </c>
    </row>
    <row r="39" spans="1:16">
      <c r="A39" s="164" t="s">
        <v>84</v>
      </c>
      <c r="B39" s="168" t="s">
        <v>215</v>
      </c>
      <c r="C39" s="168" t="s">
        <v>216</v>
      </c>
      <c r="D39" s="168">
        <v>3.71</v>
      </c>
      <c r="E39" s="168">
        <v>9.32</v>
      </c>
      <c r="F39" s="168">
        <v>1.44</v>
      </c>
      <c r="G39" s="172">
        <v>10.83</v>
      </c>
      <c r="H39" s="172" t="s">
        <v>42</v>
      </c>
      <c r="I39" s="173">
        <v>7.16</v>
      </c>
      <c r="J39" s="185">
        <v>496</v>
      </c>
      <c r="K39" s="185">
        <v>222</v>
      </c>
      <c r="L39" s="179"/>
      <c r="M39" s="187">
        <v>18.305</v>
      </c>
      <c r="N39" s="168">
        <v>0.74246212024587288</v>
      </c>
      <c r="O39" s="168">
        <v>23.27</v>
      </c>
      <c r="P39" s="168">
        <v>9.8994949366117052E-2</v>
      </c>
    </row>
    <row r="40" spans="1:16">
      <c r="A40" s="164" t="s">
        <v>88</v>
      </c>
      <c r="B40" s="168" t="s">
        <v>217</v>
      </c>
      <c r="C40" s="168" t="s">
        <v>218</v>
      </c>
      <c r="D40" s="168">
        <v>6.14</v>
      </c>
      <c r="E40" s="168">
        <v>9.5</v>
      </c>
      <c r="F40" s="168">
        <v>1.7</v>
      </c>
      <c r="G40" s="47">
        <v>9.0500000000000007</v>
      </c>
      <c r="H40" s="47" t="s">
        <v>42</v>
      </c>
      <c r="I40" s="47">
        <v>7.1</v>
      </c>
      <c r="J40" s="178">
        <v>706</v>
      </c>
      <c r="K40" s="178">
        <v>50.8</v>
      </c>
      <c r="L40" s="161"/>
      <c r="M40" s="187">
        <v>18.905000000000001</v>
      </c>
      <c r="N40" s="168">
        <v>0.47376154339498555</v>
      </c>
      <c r="O40" s="168">
        <v>27.86</v>
      </c>
      <c r="P40" s="168">
        <v>0.06</v>
      </c>
    </row>
    <row r="41" spans="1:16">
      <c r="A41" s="164" t="s">
        <v>90</v>
      </c>
      <c r="B41" s="168" t="s">
        <v>204</v>
      </c>
      <c r="C41" s="168" t="s">
        <v>219</v>
      </c>
      <c r="D41" s="168">
        <v>2.88</v>
      </c>
      <c r="E41" s="168">
        <v>8.92</v>
      </c>
      <c r="F41" s="168">
        <v>0.99</v>
      </c>
      <c r="G41" s="172">
        <v>10.58</v>
      </c>
      <c r="H41" s="172" t="s">
        <v>42</v>
      </c>
      <c r="I41" s="173">
        <v>8.11</v>
      </c>
      <c r="J41" s="185">
        <v>1060</v>
      </c>
      <c r="K41" s="185">
        <v>750</v>
      </c>
      <c r="L41" s="179"/>
      <c r="M41" s="187">
        <v>17.385000000000002</v>
      </c>
      <c r="N41" s="168">
        <v>0.5303300858899106</v>
      </c>
      <c r="O41" s="168">
        <v>24.97</v>
      </c>
      <c r="P41" s="168">
        <v>0.67882250993908622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BE15F626E2F147BB20B6D0CA139E9F" ma:contentTypeVersion="12" ma:contentTypeDescription="Create a new document." ma:contentTypeScope="" ma:versionID="665f210b9f291753a7d98d1175e3b78d">
  <xsd:schema xmlns:xsd="http://www.w3.org/2001/XMLSchema" xmlns:xs="http://www.w3.org/2001/XMLSchema" xmlns:p="http://schemas.microsoft.com/office/2006/metadata/properties" xmlns:ns3="899af88d-aeeb-4261-ad28-c3a6628f7fff" xmlns:ns4="c4855184-e194-4689-b5a2-5bd06227aa84" targetNamespace="http://schemas.microsoft.com/office/2006/metadata/properties" ma:root="true" ma:fieldsID="4265e8896d76db9ebc70e5dd44994003" ns3:_="" ns4:_="">
    <xsd:import namespace="899af88d-aeeb-4261-ad28-c3a6628f7fff"/>
    <xsd:import namespace="c4855184-e194-4689-b5a2-5bd06227aa8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af88d-aeeb-4261-ad28-c3a6628f7f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855184-e194-4689-b5a2-5bd06227a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267374-2058-4073-98E4-180AC08DD79F}"/>
</file>

<file path=customXml/itemProps2.xml><?xml version="1.0" encoding="utf-8"?>
<ds:datastoreItem xmlns:ds="http://schemas.openxmlformats.org/officeDocument/2006/customXml" ds:itemID="{BD548BCB-9751-4ACD-A3BD-6F7B42A7B0DC}"/>
</file>

<file path=customXml/itemProps3.xml><?xml version="1.0" encoding="utf-8"?>
<ds:datastoreItem xmlns:ds="http://schemas.openxmlformats.org/officeDocument/2006/customXml" ds:itemID="{DA838FCA-AD6D-4162-97FD-8C9BA93069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Imperial College London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Malpartida Cardenas, Kenny</dc:creator>
  <cp:keywords/>
  <dc:description/>
  <cp:lastModifiedBy/>
  <cp:revision/>
  <dcterms:created xsi:type="dcterms:W3CDTF">2020-05-11T11:37:44Z</dcterms:created>
  <dcterms:modified xsi:type="dcterms:W3CDTF">2021-01-14T12:47:21Z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0x01010074BE15F626E2F147BB20B6D0CA139E9F</vt:lpwstr>
  </property>
</Properties>
</file>