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actica\sedinta 14-07-2020\"/>
    </mc:Choice>
  </mc:AlternateContent>
  <xr:revisionPtr revIDLastSave="0" documentId="13_ncr:1_{41D01FF6-2E8F-4413-9D35-87F04D05C40E}" xr6:coauthVersionLast="44" xr6:coauthVersionMax="45" xr10:uidLastSave="{00000000-0000-0000-0000-000000000000}"/>
  <bookViews>
    <workbookView xWindow="-108" yWindow="-108" windowWidth="23256" windowHeight="12576" tabRatio="411" activeTab="2" xr2:uid="{0C88586D-8BE9-4B09-86AE-84A87132582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36" i="3"/>
  <c r="D33" i="3"/>
  <c r="B13" i="3" l="1"/>
  <c r="B37" i="3" l="1"/>
  <c r="C3" i="3"/>
  <c r="C4" i="3"/>
  <c r="C2" i="3"/>
  <c r="F25" i="2"/>
  <c r="E25" i="2"/>
  <c r="B22" i="2"/>
  <c r="D22" i="2" s="1"/>
  <c r="E22" i="2" s="1"/>
  <c r="B21" i="2"/>
  <c r="D21" i="2" s="1"/>
  <c r="E21" i="2" s="1"/>
  <c r="E24" i="2" s="1"/>
  <c r="F24" i="2" s="1"/>
  <c r="B10" i="2"/>
  <c r="I10" i="2" s="1"/>
  <c r="I2" i="2"/>
  <c r="B5" i="2"/>
  <c r="D5" i="2"/>
  <c r="E5" i="2" s="1"/>
  <c r="F5" i="2" s="1"/>
  <c r="B6" i="2"/>
  <c r="D6" i="2"/>
  <c r="E6" i="2"/>
  <c r="F6" i="2" s="1"/>
  <c r="B4" i="2"/>
  <c r="D4" i="2" s="1"/>
  <c r="E4" i="2" s="1"/>
  <c r="F4" i="2" s="1"/>
  <c r="B3" i="2"/>
  <c r="D3" i="2"/>
  <c r="E3" i="2" s="1"/>
  <c r="F3" i="2" s="1"/>
  <c r="F2" i="2"/>
  <c r="E2" i="2"/>
  <c r="B2" i="2"/>
  <c r="D2" i="2" s="1"/>
  <c r="D6" i="1"/>
  <c r="C6" i="1"/>
  <c r="C3" i="1"/>
  <c r="D3" i="1" s="1"/>
  <c r="E3" i="1" s="1"/>
  <c r="D9" i="3" l="1"/>
  <c r="D5" i="3"/>
  <c r="D37" i="3"/>
  <c r="D10" i="3"/>
  <c r="B13" i="2"/>
  <c r="D13" i="2" s="1"/>
  <c r="E13" i="2" s="1"/>
  <c r="D10" i="2"/>
  <c r="E10" i="2" s="1"/>
  <c r="B11" i="2"/>
  <c r="D11" i="2" s="1"/>
  <c r="E11" i="2" s="1"/>
  <c r="E18" i="2" s="1"/>
  <c r="F18" i="2" s="1"/>
  <c r="B12" i="2"/>
  <c r="D12" i="2" s="1"/>
  <c r="E12" i="2" s="1"/>
  <c r="B14" i="2"/>
  <c r="D14" i="2" s="1"/>
  <c r="E14" i="2" s="1"/>
  <c r="E16" i="2" s="1"/>
  <c r="F16" i="2" s="1"/>
  <c r="E6" i="1"/>
  <c r="D13" i="3" l="1"/>
  <c r="A42" i="3" s="1"/>
  <c r="D6" i="3"/>
  <c r="D11" i="3" s="1"/>
</calcChain>
</file>

<file path=xl/sharedStrings.xml><?xml version="1.0" encoding="utf-8"?>
<sst xmlns="http://schemas.openxmlformats.org/spreadsheetml/2006/main" count="32" uniqueCount="27">
  <si>
    <t>Numar ani</t>
  </si>
  <si>
    <t>Dobanda anuala</t>
  </si>
  <si>
    <t>Suma initiala (RON)</t>
  </si>
  <si>
    <t>Suma finala</t>
  </si>
  <si>
    <t>Factor multiplicare de baza</t>
  </si>
  <si>
    <t>Factor de multiplicare</t>
  </si>
  <si>
    <t>Anul</t>
  </si>
  <si>
    <t>Dobanda</t>
  </si>
  <si>
    <t>5Y</t>
  </si>
  <si>
    <t>3Y</t>
  </si>
  <si>
    <t>Termen</t>
  </si>
  <si>
    <t>Rata(%)</t>
  </si>
  <si>
    <t>1M</t>
  </si>
  <si>
    <t>3M</t>
  </si>
  <si>
    <t>1Y</t>
  </si>
  <si>
    <t>Data</t>
  </si>
  <si>
    <t>Data ajustata</t>
  </si>
  <si>
    <t>?</t>
  </si>
  <si>
    <t>Cum pot sa iau niste repere pentru rata dobanzii pentru scadente mai mari de 1Y, 5Y, 10Y, 20Y, 50Y</t>
  </si>
  <si>
    <t>Cashflow date</t>
  </si>
  <si>
    <t>Notional (RON)</t>
  </si>
  <si>
    <t>Preesent Value</t>
  </si>
  <si>
    <t>AsOfDate</t>
  </si>
  <si>
    <t>Suma prezenta</t>
  </si>
  <si>
    <t>Rata dobanzii (anuale)</t>
  </si>
  <si>
    <t>Care este valoarea prezenta a unei sume de 100 RON pe care o voi primi la data de 01/02/2021 calculata in data de 14/07/2020</t>
  </si>
  <si>
    <t>interpolare liniara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</si>
</sst>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"/>
    <numFmt numFmtId="165" formatCode="0.00000000"/>
    <numFmt numFmtId="166" formatCode="0.00000%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" fillId="0" borderId="0" xfId="0" applyFont="1"/>
    <xf numFmtId="164" fontId="0" fillId="3" borderId="0" xfId="0" applyNumberFormat="1" applyFill="1"/>
    <xf numFmtId="165" fontId="0" fillId="2" borderId="0" xfId="0" applyNumberFormat="1" applyFill="1"/>
    <xf numFmtId="10" fontId="0" fillId="0" borderId="0" xfId="0" applyNumberFormat="1"/>
    <xf numFmtId="14" fontId="0" fillId="0" borderId="0" xfId="0" applyNumberFormat="1"/>
    <xf numFmtId="0" fontId="0" fillId="4" borderId="0" xfId="0" applyFill="1"/>
    <xf numFmtId="166" fontId="2" fillId="0" borderId="0" xfId="1" applyNumberFormat="1" applyFont="1"/>
    <xf numFmtId="166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40639687480928E-2"/>
          <c:y val="0.10315109058035107"/>
          <c:w val="0.92525703473112375"/>
          <c:h val="0.74910913095201126"/>
        </c:manualLayout>
      </c:layout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Rata(%)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Sheet3!$C$2:$C$4</c:f>
              <c:numCache>
                <c:formatCode>m/d/yyyy</c:formatCode>
                <c:ptCount val="3"/>
                <c:pt idx="0">
                  <c:v>44057</c:v>
                </c:pt>
                <c:pt idx="1">
                  <c:v>44118</c:v>
                </c:pt>
                <c:pt idx="2">
                  <c:v>44391</c:v>
                </c:pt>
              </c:numCache>
            </c:numRef>
          </c:cat>
          <c:val>
            <c:numRef>
              <c:f>Sheet3!$D$2:$D$4</c:f>
              <c:numCache>
                <c:formatCode>0.00%</c:formatCode>
                <c:ptCount val="3"/>
                <c:pt idx="0">
                  <c:v>1E-3</c:v>
                </c:pt>
                <c:pt idx="1">
                  <c:v>2E-3</c:v>
                </c:pt>
                <c:pt idx="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A-42B8-9917-A2724B72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36464"/>
        <c:axId val="531840912"/>
      </c:lineChart>
      <c:dateAx>
        <c:axId val="821436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40912"/>
        <c:crosses val="autoZero"/>
        <c:auto val="1"/>
        <c:lblOffset val="100"/>
        <c:baseTimeUnit val="months"/>
      </c:dateAx>
      <c:valAx>
        <c:axId val="531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295274</xdr:colOff>
      <xdr:row>0</xdr:row>
      <xdr:rowOff>144780</xdr:rowOff>
    </xdr:from>
    <xdr:to>
      <xdr:col>23</xdr:col>
      <xdr:colOff>129539</xdr:colOff>
      <xdr:row>27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CB8E9A-B886-4E66-B3F9-0707BAB39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77BC-8EEF-4A23-97CC-D21879FA5031}">
  <dimension ref="A3:E6"/>
  <sheetViews>
    <sheetView workbookViewId="0">
      <selection activeCell="G8" sqref="G8"/>
    </sheetView>
  </sheetViews>
  <sheetFormatPr defaultRowHeight="14.4" x14ac:dyDescent="0.3"/>
  <cols>
    <col min="5" max="5" width="12.6640625" bestFit="1" customWidth="1"/>
  </cols>
  <sheetData>
    <row r="3" spans="1:5" x14ac:dyDescent="0.3">
      <c r="A3">
        <v>1000</v>
      </c>
      <c r="B3">
        <v>0.1</v>
      </c>
      <c r="C3">
        <f>1+B3</f>
        <v>1.1000000000000001</v>
      </c>
      <c r="D3">
        <f>POWER(C3,73)</f>
        <v>1051.1531995000589</v>
      </c>
      <c r="E3" s="1">
        <f>A3*D3</f>
        <v>1051153.199500059</v>
      </c>
    </row>
    <row r="6" spans="1:5" x14ac:dyDescent="0.3">
      <c r="A6">
        <v>10000</v>
      </c>
      <c r="B6">
        <v>0.1</v>
      </c>
      <c r="C6">
        <f>1+B6</f>
        <v>1.1000000000000001</v>
      </c>
      <c r="D6">
        <f>POWER(C6,49)</f>
        <v>106.71895716335973</v>
      </c>
      <c r="E6" s="1">
        <f>A6*D6</f>
        <v>1067189.5716335974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D9A-6692-45D0-8584-287455D7BEB1}">
  <dimension ref="A1:J25"/>
  <sheetViews>
    <sheetView workbookViewId="0">
      <selection activeCell="K26" sqref="K26"/>
    </sheetView>
  </sheetViews>
  <sheetFormatPr defaultRowHeight="14.4" x14ac:dyDescent="0.3"/>
  <cols>
    <col min="2" max="2" width="15.33203125" bestFit="1" customWidth="1"/>
    <col min="3" max="3" width="18.5546875" bestFit="1" customWidth="1"/>
    <col min="4" max="4" width="25.109375" bestFit="1" customWidth="1"/>
    <col min="5" max="5" width="25.109375" customWidth="1"/>
    <col min="6" max="6" width="19.44140625" customWidth="1"/>
  </cols>
  <sheetData>
    <row r="1" spans="1:10" x14ac:dyDescent="0.3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</row>
    <row r="2" spans="1:10" x14ac:dyDescent="0.3">
      <c r="A2">
        <v>1</v>
      </c>
      <c r="B2">
        <f>1.7/100</f>
        <v>1.7000000000000001E-2</v>
      </c>
      <c r="C2">
        <v>1</v>
      </c>
      <c r="D2">
        <f>1+B2</f>
        <v>1.0169999999999999</v>
      </c>
      <c r="E2" s="1">
        <f>POWER(D2,A2)</f>
        <v>1.0169999999999999</v>
      </c>
      <c r="F2" s="1">
        <f>C2*E2</f>
        <v>1.0169999999999999</v>
      </c>
      <c r="I2">
        <f>B2*100</f>
        <v>1.7000000000000002</v>
      </c>
    </row>
    <row r="3" spans="1:10" x14ac:dyDescent="0.3">
      <c r="A3">
        <v>2</v>
      </c>
      <c r="B3">
        <f>1.7/100</f>
        <v>1.7000000000000001E-2</v>
      </c>
      <c r="C3">
        <v>1</v>
      </c>
      <c r="D3">
        <f>1+B3</f>
        <v>1.0169999999999999</v>
      </c>
      <c r="E3" s="1">
        <f>POWER(D3,A3)</f>
        <v>1.0342889999999998</v>
      </c>
      <c r="F3" s="1">
        <f>C3*E3</f>
        <v>1.0342889999999998</v>
      </c>
    </row>
    <row r="4" spans="1:10" x14ac:dyDescent="0.3">
      <c r="A4">
        <v>3</v>
      </c>
      <c r="B4">
        <f>1.7/100</f>
        <v>1.7000000000000001E-2</v>
      </c>
      <c r="C4">
        <v>1</v>
      </c>
      <c r="D4">
        <f>1+B4</f>
        <v>1.0169999999999999</v>
      </c>
      <c r="E4" s="1">
        <f>POWER(D4,A4)</f>
        <v>1.0518719129999996</v>
      </c>
      <c r="F4" s="3">
        <f>C4*E4</f>
        <v>1.0518719129999996</v>
      </c>
    </row>
    <row r="5" spans="1:10" x14ac:dyDescent="0.3">
      <c r="A5">
        <v>4</v>
      </c>
      <c r="B5">
        <f>1.7/100</f>
        <v>1.7000000000000001E-2</v>
      </c>
      <c r="C5">
        <v>1</v>
      </c>
      <c r="D5">
        <f>1+B5</f>
        <v>1.0169999999999999</v>
      </c>
      <c r="E5" s="1">
        <f>POWER(D5,A5)</f>
        <v>1.0697537355209996</v>
      </c>
      <c r="F5" s="1">
        <f>C5*E5</f>
        <v>1.0697537355209996</v>
      </c>
    </row>
    <row r="6" spans="1:10" x14ac:dyDescent="0.3">
      <c r="A6">
        <v>5</v>
      </c>
      <c r="B6">
        <f>1.7/100</f>
        <v>1.7000000000000001E-2</v>
      </c>
      <c r="C6">
        <v>1</v>
      </c>
      <c r="D6">
        <f>1+B6</f>
        <v>1.0169999999999999</v>
      </c>
      <c r="E6" s="1">
        <f>POWER(D6,A6)</f>
        <v>1.0879395490248565</v>
      </c>
      <c r="F6">
        <f>C6*E6</f>
        <v>1.0879395490248565</v>
      </c>
    </row>
    <row r="7" spans="1:10" x14ac:dyDescent="0.3">
      <c r="F7" s="1"/>
    </row>
    <row r="8" spans="1:10" x14ac:dyDescent="0.3">
      <c r="F8" s="1"/>
    </row>
    <row r="9" spans="1:10" x14ac:dyDescent="0.3">
      <c r="A9" s="2" t="s">
        <v>6</v>
      </c>
      <c r="B9" s="2" t="s">
        <v>1</v>
      </c>
      <c r="C9" s="2" t="s">
        <v>2</v>
      </c>
      <c r="D9" s="2" t="s">
        <v>5</v>
      </c>
      <c r="E9" s="2" t="s">
        <v>7</v>
      </c>
      <c r="F9" s="1"/>
    </row>
    <row r="10" spans="1:10" x14ac:dyDescent="0.3">
      <c r="A10">
        <v>1</v>
      </c>
      <c r="B10">
        <f>1.729/100</f>
        <v>1.729E-2</v>
      </c>
      <c r="C10">
        <v>1</v>
      </c>
      <c r="D10">
        <f>B10</f>
        <v>1.729E-2</v>
      </c>
      <c r="E10">
        <f>C10*D10</f>
        <v>1.729E-2</v>
      </c>
      <c r="F10" s="1"/>
      <c r="I10">
        <f>B10*100</f>
        <v>1.7290000000000001</v>
      </c>
      <c r="J10">
        <v>2.25</v>
      </c>
    </row>
    <row r="11" spans="1:10" x14ac:dyDescent="0.3">
      <c r="A11">
        <v>2</v>
      </c>
      <c r="B11">
        <f>$B$10</f>
        <v>1.729E-2</v>
      </c>
      <c r="C11">
        <v>1</v>
      </c>
      <c r="D11">
        <f>B11</f>
        <v>1.729E-2</v>
      </c>
      <c r="E11">
        <f>C11*D11</f>
        <v>1.729E-2</v>
      </c>
    </row>
    <row r="12" spans="1:10" x14ac:dyDescent="0.3">
      <c r="A12">
        <v>3</v>
      </c>
      <c r="B12">
        <f t="shared" ref="B12:B14" si="0">$B$10</f>
        <v>1.729E-2</v>
      </c>
      <c r="C12">
        <v>1</v>
      </c>
      <c r="D12">
        <f t="shared" ref="D12:D14" si="1">B12</f>
        <v>1.729E-2</v>
      </c>
      <c r="E12">
        <f t="shared" ref="E12:E14" si="2">C12*D12</f>
        <v>1.729E-2</v>
      </c>
    </row>
    <row r="13" spans="1:10" x14ac:dyDescent="0.3">
      <c r="A13">
        <v>4</v>
      </c>
      <c r="B13">
        <f t="shared" si="0"/>
        <v>1.729E-2</v>
      </c>
      <c r="C13">
        <v>1</v>
      </c>
      <c r="D13">
        <f t="shared" si="1"/>
        <v>1.729E-2</v>
      </c>
      <c r="E13">
        <f t="shared" si="2"/>
        <v>1.729E-2</v>
      </c>
    </row>
    <row r="14" spans="1:10" x14ac:dyDescent="0.3">
      <c r="A14">
        <v>5</v>
      </c>
      <c r="B14">
        <f t="shared" si="0"/>
        <v>1.729E-2</v>
      </c>
      <c r="C14">
        <v>1</v>
      </c>
      <c r="D14">
        <f t="shared" si="1"/>
        <v>1.729E-2</v>
      </c>
      <c r="E14">
        <f t="shared" si="2"/>
        <v>1.729E-2</v>
      </c>
    </row>
    <row r="16" spans="1:10" x14ac:dyDescent="0.3">
      <c r="D16" t="s">
        <v>8</v>
      </c>
      <c r="E16">
        <f>SUM(E10:E14)</f>
        <v>8.6449999999999999E-2</v>
      </c>
      <c r="F16">
        <f>C10+E16</f>
        <v>1.0864499999999999</v>
      </c>
    </row>
    <row r="18" spans="1:6" x14ac:dyDescent="0.3">
      <c r="D18" t="s">
        <v>9</v>
      </c>
      <c r="E18">
        <f>SUM(E10:E12)</f>
        <v>5.1869999999999999E-2</v>
      </c>
      <c r="F18" s="4">
        <f t="shared" ref="F18" si="3">C12+E18</f>
        <v>1.0518700000000001</v>
      </c>
    </row>
    <row r="21" spans="1:6" x14ac:dyDescent="0.3">
      <c r="A21">
        <v>1</v>
      </c>
      <c r="B21">
        <f>J10/100</f>
        <v>2.2499999999999999E-2</v>
      </c>
      <c r="C21">
        <v>500</v>
      </c>
      <c r="D21">
        <f>B21</f>
        <v>2.2499999999999999E-2</v>
      </c>
      <c r="E21">
        <f>C21*D21</f>
        <v>11.25</v>
      </c>
    </row>
    <row r="22" spans="1:6" x14ac:dyDescent="0.3">
      <c r="A22">
        <v>2</v>
      </c>
      <c r="B22">
        <f>$B$21</f>
        <v>2.2499999999999999E-2</v>
      </c>
      <c r="C22">
        <v>500</v>
      </c>
      <c r="D22">
        <f>B22</f>
        <v>2.2499999999999999E-2</v>
      </c>
      <c r="E22">
        <f>C22*D22</f>
        <v>11.25</v>
      </c>
    </row>
    <row r="24" spans="1:6" x14ac:dyDescent="0.3">
      <c r="E24">
        <f>SUM(E21:E22)</f>
        <v>22.5</v>
      </c>
      <c r="F24">
        <f>C21+E24</f>
        <v>522.5</v>
      </c>
    </row>
    <row r="25" spans="1:6" x14ac:dyDescent="0.3">
      <c r="E25">
        <f>0.9*E24</f>
        <v>20.25</v>
      </c>
      <c r="F25">
        <f>C22+E25</f>
        <v>520.25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59F-5A56-40C1-AC09-FEF84E108B3D}">
  <dimension ref="A1:E42"/>
  <sheetViews>
    <sheetView tabSelected="1" workbookViewId="0">
      <selection activeCell="D33" sqref="D33"/>
    </sheetView>
  </sheetViews>
  <sheetFormatPr defaultRowHeight="14.4" x14ac:dyDescent="0.3"/>
  <cols>
    <col min="1" max="1" width="10.6640625" bestFit="1" customWidth="1"/>
    <col min="2" max="2" width="17.33203125" customWidth="1"/>
    <col min="3" max="3" width="12.44140625" bestFit="1" customWidth="1"/>
    <col min="4" max="4" width="21.33203125" bestFit="1" customWidth="1"/>
  </cols>
  <sheetData>
    <row r="1" spans="1:5" x14ac:dyDescent="0.3">
      <c r="A1" s="2" t="s">
        <v>10</v>
      </c>
      <c r="B1" s="2" t="s">
        <v>15</v>
      </c>
      <c r="C1" s="2" t="s">
        <v>16</v>
      </c>
      <c r="D1" s="2" t="s">
        <v>11</v>
      </c>
    </row>
    <row r="2" spans="1:5" x14ac:dyDescent="0.3">
      <c r="A2" t="s">
        <v>12</v>
      </c>
      <c r="B2" s="6">
        <v>44057</v>
      </c>
      <c r="C2" s="6">
        <f>B2</f>
        <v>44057</v>
      </c>
      <c r="D2" s="5">
        <v>1E-3</v>
      </c>
    </row>
    <row r="3" spans="1:5" x14ac:dyDescent="0.3">
      <c r="A3" t="s">
        <v>13</v>
      </c>
      <c r="B3" s="6">
        <v>44118</v>
      </c>
      <c r="C3" s="6">
        <f t="shared" ref="C3:C4" si="0">B3</f>
        <v>44118</v>
      </c>
      <c r="D3" s="5">
        <v>2E-3</v>
      </c>
    </row>
    <row r="4" spans="1:5" x14ac:dyDescent="0.3">
      <c r="A4" t="s">
        <v>14</v>
      </c>
      <c r="B4" s="6">
        <v>44391</v>
      </c>
      <c r="C4" s="6">
        <f t="shared" si="0"/>
        <v>44391</v>
      </c>
      <c r="D4" s="5">
        <v>1.7000000000000001E-2</v>
      </c>
    </row>
    <row r="5" spans="1:5" x14ac:dyDescent="0.3">
      <c r="B5" s="6">
        <v>44081</v>
      </c>
      <c r="C5" s="6">
        <v>44081</v>
      </c>
      <c r="D5" s="9">
        <f>D9</f>
        <v>1.3934426229508198E-3</v>
      </c>
    </row>
    <row r="6" spans="1:5" x14ac:dyDescent="0.3">
      <c r="B6" s="6">
        <v>44328</v>
      </c>
      <c r="C6" s="6">
        <v>44328</v>
      </c>
      <c r="D6" s="9">
        <f>D10</f>
        <v>1.3538461538461539E-2</v>
      </c>
    </row>
    <row r="7" spans="1:5" x14ac:dyDescent="0.3">
      <c r="C7" s="6"/>
      <c r="D7" s="9"/>
    </row>
    <row r="8" spans="1:5" x14ac:dyDescent="0.3">
      <c r="C8" s="6"/>
      <c r="D8" s="9"/>
    </row>
    <row r="9" spans="1:5" x14ac:dyDescent="0.3">
      <c r="B9" s="6">
        <v>44081</v>
      </c>
      <c r="D9" s="8">
        <f>D2+(B9-C2)*(D3-D2)/(C3-C2)</f>
        <v>1.3934426229508198E-3</v>
      </c>
    </row>
    <row r="10" spans="1:5" x14ac:dyDescent="0.3">
      <c r="B10" s="6">
        <v>44328</v>
      </c>
      <c r="D10" s="8">
        <f>D3+(B10-C3)*(D4-D3)/(C4-C3)</f>
        <v>1.3538461538461539E-2</v>
      </c>
      <c r="E10" t="s">
        <v>26</v>
      </c>
    </row>
    <row r="11" spans="1:5" x14ac:dyDescent="0.3">
      <c r="B11" s="6">
        <v>45155</v>
      </c>
      <c r="D11" s="8">
        <f>TREND(D2:D6,C2:C6,B11)</f>
        <v>5.4762518857401243E-2</v>
      </c>
    </row>
    <row r="12" spans="1:5" x14ac:dyDescent="0.3">
      <c r="B12" s="6"/>
      <c r="D12" s="8"/>
    </row>
    <row r="13" spans="1:5" x14ac:dyDescent="0.3">
      <c r="B13" s="6">
        <f>A33</f>
        <v>44228</v>
      </c>
      <c r="D13" s="8">
        <f>D9+(B13-B9)*(D10-D9)/(B10-B9)</f>
        <v>8.6214498317770377E-3</v>
      </c>
    </row>
    <row r="15" spans="1:5" x14ac:dyDescent="0.3">
      <c r="A15" s="7" t="s">
        <v>17</v>
      </c>
      <c r="B15" t="s">
        <v>18</v>
      </c>
    </row>
    <row r="20" spans="1:4" x14ac:dyDescent="0.3">
      <c r="A20" s="6"/>
    </row>
    <row r="30" spans="1:4" x14ac:dyDescent="0.3">
      <c r="C30" s="2"/>
    </row>
    <row r="31" spans="1:4" x14ac:dyDescent="0.3">
      <c r="A31" s="2" t="s">
        <v>19</v>
      </c>
      <c r="B31" s="2" t="s">
        <v>20</v>
      </c>
      <c r="C31" s="2" t="s">
        <v>22</v>
      </c>
      <c r="D31" s="2" t="s">
        <v>21</v>
      </c>
    </row>
    <row r="32" spans="1:4" x14ac:dyDescent="0.3">
      <c r="A32" s="6">
        <v>44391</v>
      </c>
      <c r="B32">
        <v>100</v>
      </c>
      <c r="C32" s="6">
        <v>44029</v>
      </c>
      <c r="D32">
        <f>B32/(1+B37)</f>
        <v>98.328416912487725</v>
      </c>
    </row>
    <row r="33" spans="1:4" x14ac:dyDescent="0.3">
      <c r="A33" s="6">
        <v>44228</v>
      </c>
      <c r="B33">
        <v>100</v>
      </c>
      <c r="C33" s="6">
        <v>44026</v>
      </c>
      <c r="D33">
        <f>B32/(1+D13)</f>
        <v>99.145224421589006</v>
      </c>
    </row>
    <row r="34" spans="1:4" x14ac:dyDescent="0.3">
      <c r="A34" s="6"/>
    </row>
    <row r="35" spans="1:4" x14ac:dyDescent="0.3">
      <c r="C35" s="2" t="s">
        <v>7</v>
      </c>
    </row>
    <row r="36" spans="1:4" x14ac:dyDescent="0.3">
      <c r="A36" s="2" t="s">
        <v>23</v>
      </c>
      <c r="B36" s="2" t="s">
        <v>24</v>
      </c>
      <c r="C36">
        <f>A37*B37</f>
        <v>1.6715845000000003</v>
      </c>
      <c r="D36" s="2" t="s">
        <v>3</v>
      </c>
    </row>
    <row r="37" spans="1:4" x14ac:dyDescent="0.3">
      <c r="A37">
        <v>98.328500000000005</v>
      </c>
      <c r="B37" s="5">
        <f>D4</f>
        <v>1.7000000000000001E-2</v>
      </c>
      <c r="D37">
        <f>A37+C36</f>
        <v>100.0000845</v>
      </c>
    </row>
    <row r="42" spans="1:4" x14ac:dyDescent="0.3">
      <c r="A42" s="7">
        <f>D33</f>
        <v>99.145224421589006</v>
      </c>
      <c r="B42" t="s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Costy</dc:creator>
  <cp:lastModifiedBy>Suciu David</cp:lastModifiedBy>
  <dcterms:created xsi:type="dcterms:W3CDTF">2020-07-14T15:21:42Z</dcterms:created>
  <dcterms:modified xsi:type="dcterms:W3CDTF">2020-07-17T19:01:09Z</dcterms:modified>
</cp:coreProperties>
</file>