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ёба\4 семестр\ТВиМС\Расчётная работа\"/>
    </mc:Choice>
  </mc:AlternateContent>
  <bookViews>
    <workbookView xWindow="0" yWindow="0" windowWidth="23040" windowHeight="9384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9" i="1" l="1"/>
  <c r="B68" i="1"/>
  <c r="C104" i="1"/>
  <c r="C98" i="1" l="1"/>
  <c r="E87" i="1"/>
  <c r="E88" i="1"/>
  <c r="E89" i="1"/>
  <c r="E90" i="1"/>
  <c r="E91" i="1"/>
  <c r="E92" i="1"/>
  <c r="E93" i="1"/>
  <c r="E86" i="1"/>
  <c r="B65" i="1"/>
  <c r="D93" i="1"/>
  <c r="D92" i="1"/>
  <c r="D91" i="1"/>
  <c r="D90" i="1"/>
  <c r="D89" i="1"/>
  <c r="D88" i="1"/>
  <c r="D87" i="1"/>
  <c r="D86" i="1"/>
  <c r="C93" i="1" l="1"/>
  <c r="C92" i="1"/>
  <c r="C91" i="1"/>
  <c r="C90" i="1"/>
  <c r="C89" i="1"/>
  <c r="C88" i="1"/>
  <c r="C87" i="1"/>
  <c r="C86" i="1"/>
  <c r="B78" i="1" l="1"/>
  <c r="B77" i="1"/>
  <c r="B72" i="1"/>
  <c r="B74" i="1"/>
  <c r="B75" i="1"/>
  <c r="B6" i="1"/>
  <c r="B2" i="1"/>
  <c r="I6" i="1"/>
  <c r="H6" i="1"/>
  <c r="G6" i="1"/>
  <c r="F6" i="1"/>
  <c r="F10" i="1" s="1"/>
  <c r="E6" i="1"/>
  <c r="D6" i="1"/>
  <c r="C6" i="1"/>
  <c r="C10" i="1" l="1"/>
  <c r="G10" i="1"/>
  <c r="B73" i="1"/>
  <c r="D10" i="1"/>
  <c r="H10" i="1"/>
  <c r="E10" i="1"/>
  <c r="I10" i="1"/>
  <c r="B10" i="1"/>
  <c r="B71" i="1"/>
  <c r="B66" i="1" l="1"/>
  <c r="B67" i="1"/>
  <c r="E38" i="1"/>
  <c r="B69" i="1" l="1"/>
  <c r="B70" i="1" s="1"/>
  <c r="E41" i="1"/>
  <c r="F38" i="1"/>
  <c r="B76" i="1" l="1"/>
  <c r="B79" i="1"/>
  <c r="B80" i="1"/>
  <c r="E44" i="1"/>
  <c r="F41" i="1"/>
  <c r="E47" i="1" l="1"/>
  <c r="F44" i="1"/>
  <c r="E50" i="1" l="1"/>
  <c r="F47" i="1"/>
  <c r="E53" i="1" l="1"/>
  <c r="F50" i="1"/>
  <c r="E56" i="1" l="1"/>
  <c r="F53" i="1"/>
  <c r="E59" i="1" l="1"/>
  <c r="F59" i="1" s="1"/>
  <c r="F56" i="1"/>
</calcChain>
</file>

<file path=xl/sharedStrings.xml><?xml version="1.0" encoding="utf-8"?>
<sst xmlns="http://schemas.openxmlformats.org/spreadsheetml/2006/main" count="36" uniqueCount="36">
  <si>
    <t>Все значения</t>
  </si>
  <si>
    <t>Количество чисел в выборке (n)</t>
  </si>
  <si>
    <t>Дискретный вариационный ряд частот</t>
  </si>
  <si>
    <t>Дискретный вариационный ряд частостей</t>
  </si>
  <si>
    <t>Варианта (    )</t>
  </si>
  <si>
    <t>Частота варианты (      )</t>
  </si>
  <si>
    <t>Варианта (     )</t>
  </si>
  <si>
    <t>Частость варианты (      )</t>
  </si>
  <si>
    <t>Эмпирическая функия распределения случайной величины X</t>
  </si>
  <si>
    <t>Полигоны случайной величины Х</t>
  </si>
  <si>
    <t>Математическое ожидание (M(X))</t>
  </si>
  <si>
    <t>Дисперсия (D(X))</t>
  </si>
  <si>
    <t>Числовые характеристики выборочных данных</t>
  </si>
  <si>
    <t>Оценка математического ожидания</t>
  </si>
  <si>
    <t xml:space="preserve">Среднее линейное отклонение </t>
  </si>
  <si>
    <r>
      <t xml:space="preserve">Среднее квадратическое отклонение 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charset val="204"/>
        <scheme val="minor"/>
      </rPr>
      <t>(X)</t>
    </r>
  </si>
  <si>
    <t>Мода (Мо)</t>
  </si>
  <si>
    <t>Медиана (Ме)</t>
  </si>
  <si>
    <t>Коэффициент вариации (V(X))</t>
  </si>
  <si>
    <t>Оценка дисперсии</t>
  </si>
  <si>
    <t>Центральный момент 3-го порядка</t>
  </si>
  <si>
    <t>Центральный момент 4-го порядка</t>
  </si>
  <si>
    <t>Ассиметрия</t>
  </si>
  <si>
    <t>Эксцесс</t>
  </si>
  <si>
    <t>пологое распределение</t>
  </si>
  <si>
    <t>левосторонняя ассиметрия</t>
  </si>
  <si>
    <t>Размах вариации ( R)</t>
  </si>
  <si>
    <t>Распределение Пуассона</t>
  </si>
  <si>
    <t>Критерий согласия Пирсона</t>
  </si>
  <si>
    <t>Критерий Романовского</t>
  </si>
  <si>
    <t>R</t>
  </si>
  <si>
    <t>R &gt; 3, значит опровергается</t>
  </si>
  <si>
    <t xml:space="preserve">      набл</t>
  </si>
  <si>
    <t xml:space="preserve">      крит</t>
  </si>
  <si>
    <t xml:space="preserve">      набл &gt;      крит, значит опровергается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</si>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</sst>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/>
    <xf numFmtId="164" fontId="0" fillId="0" borderId="0" xfId="0" applyNumberFormat="1"/>
    <xf numFmtId="0" fontId="0" fillId="2" borderId="4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1" xfId="0" applyFill="1" applyBorder="1"/>
    <xf numFmtId="0" fontId="0" fillId="3" borderId="6" xfId="0" applyFill="1" applyBorder="1"/>
    <xf numFmtId="164" fontId="0" fillId="3" borderId="6" xfId="0" applyNumberFormat="1" applyFill="1" applyBorder="1"/>
    <xf numFmtId="0" fontId="0" fillId="3" borderId="5" xfId="0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0" fillId="3" borderId="10" xfId="0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2" fontId="0" fillId="0" borderId="4" xfId="0" applyNumberFormat="1" applyBorder="1"/>
    <xf numFmtId="0" fontId="4" fillId="0" borderId="4" xfId="0" applyFont="1" applyBorder="1" applyAlignment="1">
      <alignment horizontal="center"/>
    </xf>
    <xf numFmtId="0" fontId="0" fillId="0" borderId="4" xfId="0" applyNumberFormat="1" applyBorder="1"/>
    <xf numFmtId="164" fontId="0" fillId="0" borderId="4" xfId="0" applyNumberFormat="1" applyBorder="1"/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частостей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428980752405948"/>
          <c:y val="0.16245370370370371"/>
          <c:w val="0.85793241469816273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Лист1!$B$9:$I$9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Лист1!$B$10:$I$10</c:f>
              <c:numCache>
                <c:formatCode>#" "???/???</c:formatCode>
                <c:ptCount val="8"/>
                <c:pt idx="0">
                  <c:v>0.13274336283185842</c:v>
                </c:pt>
                <c:pt idx="1">
                  <c:v>0.15044247787610621</c:v>
                </c:pt>
                <c:pt idx="2">
                  <c:v>1.7699115044247787E-2</c:v>
                </c:pt>
                <c:pt idx="3">
                  <c:v>9.7345132743362831E-2</c:v>
                </c:pt>
                <c:pt idx="4">
                  <c:v>0.19469026548672566</c:v>
                </c:pt>
                <c:pt idx="5">
                  <c:v>0.17699115044247787</c:v>
                </c:pt>
                <c:pt idx="6">
                  <c:v>0.17699115044247787</c:v>
                </c:pt>
                <c:pt idx="7">
                  <c:v>5.3097345132743362E-2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216544"/>
        <c:axId val="938216000"/>
      </c:lineChart>
      <c:catAx>
        <c:axId val="93821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216000"/>
        <c:crosses val="autoZero"/>
        <c:auto val="1"/>
        <c:lblAlgn val="ctr"/>
        <c:lblOffset val="100"/>
        <c:noMultiLvlLbl val="0"/>
      </c:catAx>
      <c:valAx>
        <c:axId val="938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&quot; &quot;???/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21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Лист1!$B$5:$I$5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Лист1!$B$6:$I$6</c:f>
              <c:numCache>
                <c:formatCode>General</c:formatCode>
                <c:ptCount val="8"/>
                <c:pt idx="0">
                  <c:v>15</c:v>
                </c:pt>
                <c:pt idx="1">
                  <c:v>17</c:v>
                </c:pt>
                <c:pt idx="2">
                  <c:v>2</c:v>
                </c:pt>
                <c:pt idx="3">
                  <c:v>11</c:v>
                </c:pt>
                <c:pt idx="4">
                  <c:v>22</c:v>
                </c:pt>
                <c:pt idx="5">
                  <c:v>20</c:v>
                </c:pt>
                <c:pt idx="6">
                  <c:v>20</c:v>
                </c:pt>
                <c:pt idx="7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220352"/>
        <c:axId val="938215456"/>
      </c:lineChart>
      <c:catAx>
        <c:axId val="93822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215456"/>
        <c:crosses val="autoZero"/>
        <c:auto val="1"/>
        <c:lblAlgn val="ctr"/>
        <c:lblOffset val="100"/>
        <c:noMultiLvlLbl val="0"/>
      </c:catAx>
      <c:valAx>
        <c:axId val="9382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22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</a:t>
            </a:r>
            <a:r>
              <a:rPr lang="ru-RU" baseline="0"/>
              <a:t>я функция</a:t>
            </a:r>
            <a:r>
              <a:rPr lang="en-US" baseline="0"/>
              <a:t> </a:t>
            </a:r>
            <a:r>
              <a:rPr lang="ru-RU" baseline="0"/>
              <a:t>распределения </a:t>
            </a:r>
            <a:r>
              <a:rPr lang="en-US" baseline="0"/>
              <a:t>X</a:t>
            </a:r>
            <a:endParaRPr lang="ru-RU" baseline="0"/>
          </a:p>
        </c:rich>
      </c:tx>
      <c:layout>
        <c:manualLayout>
          <c:xMode val="edge"/>
          <c:yMode val="edge"/>
          <c:x val="0.30458141561225416"/>
          <c:y val="2.9742924820248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Лист1!$E$40:$F$40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Лист1!$E$41:$F$41</c:f>
              <c:numCache>
                <c:formatCode>#" "???/???</c:formatCode>
                <c:ptCount val="2"/>
                <c:pt idx="0">
                  <c:v>0.2831858407079646</c:v>
                </c:pt>
                <c:pt idx="1">
                  <c:v>0.2831858407079646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Лист1!$E$34:$F$34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Лист1!$E$35:$F$35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Лист1!$E$37:$F$37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Лист1!$E$38:$F$38</c:f>
              <c:numCache>
                <c:formatCode>#" "???/???</c:formatCode>
                <c:ptCount val="2"/>
                <c:pt idx="0">
                  <c:v>0.13274336283185842</c:v>
                </c:pt>
                <c:pt idx="1">
                  <c:v>0.13274336283185842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Лист1!$E$43:$F$43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Лист1!$E$44:$F$44</c:f>
              <c:numCache>
                <c:formatCode>#" "???/???</c:formatCode>
                <c:ptCount val="2"/>
                <c:pt idx="0">
                  <c:v>0.30088495575221241</c:v>
                </c:pt>
                <c:pt idx="1">
                  <c:v>0.30088495575221241</c:v>
                </c:pt>
              </c:numCache>
            </c:numRef>
          </c:yVal>
          <c:smooth val="1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Лист1!$E$46:$F$46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Лист1!$E$47:$F$47</c:f>
              <c:numCache>
                <c:formatCode>#" "???/???</c:formatCode>
                <c:ptCount val="2"/>
                <c:pt idx="0">
                  <c:v>0.39823008849557523</c:v>
                </c:pt>
                <c:pt idx="1">
                  <c:v>0.39823008849557523</c:v>
                </c:pt>
              </c:numCache>
            </c:numRef>
          </c:yVal>
          <c:smooth val="1"/>
        </c:ser>
        <c:ser>
          <c:idx val="5"/>
          <c:order val="5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Лист1!$E$49:$F$49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xVal>
          <c:yVal>
            <c:numRef>
              <c:f>Лист1!$E$50:$F$50</c:f>
              <c:numCache>
                <c:formatCode>#" "???/???</c:formatCode>
                <c:ptCount val="2"/>
                <c:pt idx="0">
                  <c:v>0.59292035398230092</c:v>
                </c:pt>
                <c:pt idx="1">
                  <c:v>0.59292035398230092</c:v>
                </c:pt>
              </c:numCache>
            </c:numRef>
          </c:yVal>
          <c:smooth val="1"/>
        </c:ser>
        <c:ser>
          <c:idx val="6"/>
          <c:order val="6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Лист1!$E$52:$F$52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xVal>
          <c:yVal>
            <c:numRef>
              <c:f>Лист1!$E$53:$F$53</c:f>
              <c:numCache>
                <c:formatCode>#" "???/???</c:formatCode>
                <c:ptCount val="2"/>
                <c:pt idx="0">
                  <c:v>0.76991150442477885</c:v>
                </c:pt>
                <c:pt idx="1">
                  <c:v>0.76991150442477885</c:v>
                </c:pt>
              </c:numCache>
            </c:numRef>
          </c:yVal>
          <c:smooth val="1"/>
        </c:ser>
        <c:ser>
          <c:idx val="7"/>
          <c:order val="7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Лист1!$E$55:$F$55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xVal>
          <c:yVal>
            <c:numRef>
              <c:f>Лист1!$E$56:$F$56</c:f>
              <c:numCache>
                <c:formatCode>#" "???/???</c:formatCode>
                <c:ptCount val="2"/>
                <c:pt idx="0">
                  <c:v>0.94690265486725678</c:v>
                </c:pt>
                <c:pt idx="1">
                  <c:v>0.94690265486725678</c:v>
                </c:pt>
              </c:numCache>
            </c:numRef>
          </c:yVal>
          <c:smooth val="1"/>
        </c:ser>
        <c:ser>
          <c:idx val="8"/>
          <c:order val="8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Лист1!$E$58:$F$58</c:f>
              <c:numCache>
                <c:formatCode>General</c:formatCode>
                <c:ptCount val="2"/>
                <c:pt idx="0">
                  <c:v>8</c:v>
                </c:pt>
                <c:pt idx="1">
                  <c:v>11</c:v>
                </c:pt>
              </c:numCache>
            </c:numRef>
          </c:xVal>
          <c:yVal>
            <c:numRef>
              <c:f>Лист1!$E$59:$F$59</c:f>
              <c:numCache>
                <c:formatCode>#" "???/???</c:formatCode>
                <c:ptCount val="2"/>
                <c:pt idx="0">
                  <c:v>1.0000000000000002</c:v>
                </c:pt>
                <c:pt idx="1">
                  <c:v>1.0000000000000002</c:v>
                </c:pt>
              </c:numCache>
            </c:numRef>
          </c:yVal>
          <c:smooth val="1"/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(Лист1!$E$58,Лист1!$E$55,Лист1!$E$52,Лист1!$E$49,Лист1!$E$46,Лист1!$E$43,Лист1!$E$40,Лист1!$E$37)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xVal>
          <c:yVal>
            <c:numRef>
              <c:f>(Лист1!$E$59,Лист1!$E$56,Лист1!$E$53,Лист1!$E$50,Лист1!$E$47,Лист1!$E$44,Лист1!$E$41,Лист1!$E$38)</c:f>
              <c:numCache>
                <c:formatCode>#" "???/???</c:formatCode>
                <c:ptCount val="8"/>
                <c:pt idx="0">
                  <c:v>1.0000000000000002</c:v>
                </c:pt>
                <c:pt idx="1">
                  <c:v>0.94690265486725678</c:v>
                </c:pt>
                <c:pt idx="2">
                  <c:v>0.76991150442477885</c:v>
                </c:pt>
                <c:pt idx="3">
                  <c:v>0.59292035398230092</c:v>
                </c:pt>
                <c:pt idx="4">
                  <c:v>0.39823008849557523</c:v>
                </c:pt>
                <c:pt idx="5">
                  <c:v>0.30088495575221241</c:v>
                </c:pt>
                <c:pt idx="6">
                  <c:v>0.2831858407079646</c:v>
                </c:pt>
                <c:pt idx="7">
                  <c:v>0.13274336283185842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217088"/>
        <c:axId val="938220896"/>
      </c:scatterChart>
      <c:valAx>
        <c:axId val="93821708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220896"/>
        <c:crosses val="autoZero"/>
        <c:crossBetween val="midCat"/>
        <c:majorUnit val="1"/>
      </c:valAx>
      <c:valAx>
        <c:axId val="938220896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&quot; &quot;???/???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217088"/>
        <c:crosses val="autoZero"/>
        <c:crossBetween val="midCat"/>
        <c:majorUnit val="0.1"/>
      </c:valAx>
      <c:spPr>
        <a:noFill/>
        <a:ln cap="flat">
          <a:solidFill>
            <a:sysClr val="windowText" lastClr="000000"/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13</xdr:row>
      <xdr:rowOff>171450</xdr:rowOff>
    </xdr:from>
    <xdr:to>
      <xdr:col>17</xdr:col>
      <xdr:colOff>601980</xdr:colOff>
      <xdr:row>28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13</xdr:row>
      <xdr:rowOff>171450</xdr:rowOff>
    </xdr:from>
    <xdr:to>
      <xdr:col>8</xdr:col>
      <xdr:colOff>601980</xdr:colOff>
      <xdr:row>28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22860</xdr:colOff>
      <xdr:row>38</xdr:row>
      <xdr:rowOff>11430</xdr:rowOff>
    </xdr:from>
    <xdr:ext cx="1662956" cy="27321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225040" y="7372350"/>
              <a:ext cx="1662956" cy="2732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)= 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≤1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15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1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≤2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32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2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≤3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34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3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≤4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45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4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≤5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67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5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≤6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87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6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≤7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107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113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, 7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≤8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1, 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 &gt;8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225040" y="7372350"/>
              <a:ext cx="1662956" cy="27321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𝐹^∗</a:t>
              </a:r>
              <a:r>
                <a:rPr lang="ru-RU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 panose="02040503050406030204" pitchFamily="18" charset="0"/>
                </a:rPr>
                <a:t>𝑥)= {█(0, 𝑥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≤1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15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113, 1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≤2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32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113, 2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≤3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34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113, 3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≤4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45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113, 4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≤5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67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113, 5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≤6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87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113, 6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≤7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107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113, 7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&lt;𝑥 ≤8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1, 𝑥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&gt;8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388620</xdr:colOff>
      <xdr:row>27</xdr:row>
      <xdr:rowOff>72390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629400" y="468249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629400" y="468249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403860</xdr:colOff>
      <xdr:row>27</xdr:row>
      <xdr:rowOff>38100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131040" y="464820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131040" y="464820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68580</xdr:colOff>
      <xdr:row>14</xdr:row>
      <xdr:rowOff>60960</xdr:rowOff>
    </xdr:from>
    <xdr:ext cx="1955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042160" y="2293620"/>
              <a:ext cx="1955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42160" y="2293620"/>
              <a:ext cx="1955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167640</xdr:colOff>
      <xdr:row>14</xdr:row>
      <xdr:rowOff>76200</xdr:rowOff>
    </xdr:from>
    <xdr:ext cx="1768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7627620" y="2308860"/>
              <a:ext cx="1768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7627620" y="2308860"/>
              <a:ext cx="1768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647700</xdr:colOff>
      <xdr:row>4</xdr:row>
      <xdr:rowOff>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647700" y="76962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647700" y="76962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655320</xdr:colOff>
      <xdr:row>8</xdr:row>
      <xdr:rowOff>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55320" y="150114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55320" y="150114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1173480</xdr:colOff>
      <xdr:row>5</xdr:row>
      <xdr:rowOff>0</xdr:rowOff>
    </xdr:from>
    <xdr:ext cx="1955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173480" y="952500"/>
              <a:ext cx="1955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173480" y="952500"/>
              <a:ext cx="1955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1226820</xdr:colOff>
      <xdr:row>9</xdr:row>
      <xdr:rowOff>0</xdr:rowOff>
    </xdr:from>
    <xdr:ext cx="1768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26820" y="1684020"/>
              <a:ext cx="1768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26820" y="1684020"/>
              <a:ext cx="1768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6</xdr:col>
      <xdr:colOff>601980</xdr:colOff>
      <xdr:row>32</xdr:row>
      <xdr:rowOff>179070</xdr:rowOff>
    </xdr:from>
    <xdr:to>
      <xdr:col>19</xdr:col>
      <xdr:colOff>91440</xdr:colOff>
      <xdr:row>59</xdr:row>
      <xdr:rowOff>7620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1653540</xdr:colOff>
      <xdr:row>65</xdr:row>
      <xdr:rowOff>0</xdr:rowOff>
    </xdr:from>
    <xdr:ext cx="4356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653540" y="12298680"/>
              <a:ext cx="4356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653540" y="12298680"/>
              <a:ext cx="4356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𝑀</a:t>
              </a:r>
              <a:r>
                <a:rPr lang="en-US" sz="1100" b="0" i="0">
                  <a:latin typeface="Cambria Math" panose="02040503050406030204" pitchFamily="18" charset="0"/>
                </a:rPr>
                <a:t>(𝑋^2)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1584960</xdr:colOff>
      <xdr:row>66</xdr:row>
      <xdr:rowOff>0</xdr:rowOff>
    </xdr:from>
    <xdr:ext cx="5493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584960" y="12481560"/>
              <a:ext cx="5493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584960" y="12481560"/>
              <a:ext cx="5493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(𝑀(𝑋))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2209800</xdr:colOff>
      <xdr:row>67</xdr:row>
      <xdr:rowOff>19050</xdr:rowOff>
    </xdr:from>
    <xdr:ext cx="111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209800" y="1270635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209800" y="1270635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1943100</xdr:colOff>
      <xdr:row>70</xdr:row>
      <xdr:rowOff>30480</xdr:rowOff>
    </xdr:from>
    <xdr:ext cx="118109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943100" y="13266420"/>
              <a:ext cx="11810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943100" y="13266420"/>
              <a:ext cx="11810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1272540</xdr:colOff>
      <xdr:row>71</xdr:row>
      <xdr:rowOff>15240</xdr:rowOff>
    </xdr:from>
    <xdr:ext cx="17915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272540" y="1343406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272540" y="1343406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525780</xdr:colOff>
      <xdr:row>56</xdr:row>
      <xdr:rowOff>91440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14424660" y="1076706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14424660" y="1076706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358140</xdr:colOff>
      <xdr:row>83</xdr:row>
      <xdr:rowOff>167640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3253740" y="1582674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3253740" y="1582674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274320</xdr:colOff>
      <xdr:row>84</xdr:row>
      <xdr:rowOff>0</xdr:rowOff>
    </xdr:from>
    <xdr:ext cx="18909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4000500" y="15841980"/>
              <a:ext cx="1890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4000500" y="15841980"/>
              <a:ext cx="1890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365760</xdr:colOff>
      <xdr:row>83</xdr:row>
      <xdr:rowOff>160020</xdr:rowOff>
    </xdr:from>
    <xdr:ext cx="151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4792980" y="15819120"/>
              <a:ext cx="151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4792980" y="15819120"/>
              <a:ext cx="151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83</xdr:row>
      <xdr:rowOff>175260</xdr:rowOff>
    </xdr:from>
    <xdr:ext cx="190500" cy="1883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5509260" y="15834360"/>
              <a:ext cx="190500" cy="188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`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5509260" y="15834360"/>
              <a:ext cx="190500" cy="1883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𝑀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`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22860</xdr:colOff>
      <xdr:row>97</xdr:row>
      <xdr:rowOff>0</xdr:rowOff>
    </xdr:from>
    <xdr:ext cx="18505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2918460" y="1821942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2918460" y="1821942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ru-RU" sz="110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22860</xdr:colOff>
      <xdr:row>97</xdr:row>
      <xdr:rowOff>175260</xdr:rowOff>
    </xdr:from>
    <xdr:ext cx="18505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2918460" y="1839468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2918460" y="1839468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ru-RU" sz="110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22860</xdr:colOff>
      <xdr:row>100</xdr:row>
      <xdr:rowOff>7620</xdr:rowOff>
    </xdr:from>
    <xdr:ext cx="18505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2918460" y="1859280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2918460" y="1859280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ru-RU" sz="110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594360</xdr:colOff>
      <xdr:row>100</xdr:row>
      <xdr:rowOff>0</xdr:rowOff>
    </xdr:from>
    <xdr:ext cx="18505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3489960" y="1876806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3489960" y="18768060"/>
              <a:ext cx="1850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ru-RU" sz="110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0.01408</cdr:x>
      <cdr:y>0.04028</cdr:y>
    </cdr:from>
    <cdr:to>
      <cdr:x>0.07668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580" y="110490"/>
          <a:ext cx="30480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0.02206</cdr:x>
      <cdr:y>0.02665</cdr:y>
    </cdr:from>
    <cdr:to>
      <cdr:x>0.0457</cdr:x>
      <cdr:y>0.06278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7"/>
            <cdr:cNvSpPr txBox="1"/>
          </cdr:nvSpPr>
          <cdr:spPr>
            <a:xfrm xmlns:a="http://schemas.openxmlformats.org/drawingml/2006/main">
              <a:off x="165100" y="127000"/>
              <a:ext cx="176843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cdr:txBody>
        </cdr:sp>
      </mc:Choice>
      <mc:Fallback>
        <cdr:sp macro="" textlink="">
          <cdr:nvSpPr>
            <cdr:cNvPr id="2" name="TextBox 7"/>
            <cdr:cNvSpPr txBox="1"/>
          </cdr:nvSpPr>
          <cdr:spPr>
            <a:xfrm xmlns:a="http://schemas.openxmlformats.org/drawingml/2006/main">
              <a:off x="165100" y="127000"/>
              <a:ext cx="176843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5"/>
  <sheetViews>
    <sheetView tabSelected="1" topLeftCell="A81" workbookViewId="0">
      <selection activeCell="F100" sqref="F100"/>
    </sheetView>
  </sheetViews>
  <sheetFormatPr defaultRowHeight="14.4" x14ac:dyDescent="0.3"/>
  <cols>
    <col min="1" max="1" width="42.21875" customWidth="1"/>
    <col min="2" max="2" width="12.109375" customWidth="1"/>
    <col min="3" max="3" width="10.21875" bestFit="1" customWidth="1"/>
    <col min="4" max="4" width="12" bestFit="1" customWidth="1"/>
    <col min="5" max="6" width="9.21875" bestFit="1" customWidth="1"/>
    <col min="13" max="15" width="9.21875" bestFit="1" customWidth="1"/>
  </cols>
  <sheetData>
    <row r="1" spans="1:115" ht="15" customHeight="1" x14ac:dyDescent="0.3">
      <c r="A1" t="s">
        <v>0</v>
      </c>
      <c r="B1">
        <v>4</v>
      </c>
      <c r="C1">
        <v>4</v>
      </c>
      <c r="D1">
        <v>5</v>
      </c>
      <c r="E1">
        <v>6</v>
      </c>
      <c r="F1">
        <v>6</v>
      </c>
      <c r="G1">
        <v>6</v>
      </c>
      <c r="H1">
        <v>5</v>
      </c>
      <c r="I1">
        <v>6</v>
      </c>
      <c r="J1">
        <v>5</v>
      </c>
      <c r="K1">
        <v>5</v>
      </c>
      <c r="L1">
        <v>5</v>
      </c>
      <c r="M1">
        <v>6</v>
      </c>
      <c r="N1">
        <v>7</v>
      </c>
      <c r="O1">
        <v>7</v>
      </c>
      <c r="P1">
        <v>7</v>
      </c>
      <c r="Q1">
        <v>7</v>
      </c>
      <c r="R1">
        <v>7</v>
      </c>
      <c r="S1">
        <v>8</v>
      </c>
      <c r="T1">
        <v>5</v>
      </c>
      <c r="U1">
        <v>7</v>
      </c>
      <c r="V1">
        <v>8</v>
      </c>
      <c r="W1">
        <v>1</v>
      </c>
      <c r="X1">
        <v>7</v>
      </c>
      <c r="Y1">
        <v>7</v>
      </c>
      <c r="Z1">
        <v>7</v>
      </c>
      <c r="AA1">
        <v>8</v>
      </c>
      <c r="AB1">
        <v>5</v>
      </c>
      <c r="AC1">
        <v>7</v>
      </c>
      <c r="AD1">
        <v>1</v>
      </c>
      <c r="AE1">
        <v>6</v>
      </c>
      <c r="AF1">
        <v>6</v>
      </c>
      <c r="AG1">
        <v>6</v>
      </c>
      <c r="AH1">
        <v>6</v>
      </c>
      <c r="AI1">
        <v>1</v>
      </c>
      <c r="AJ1">
        <v>5</v>
      </c>
      <c r="AK1">
        <v>5</v>
      </c>
      <c r="AL1">
        <v>6</v>
      </c>
      <c r="AM1">
        <v>6</v>
      </c>
      <c r="AN1">
        <v>8</v>
      </c>
      <c r="AO1">
        <v>7</v>
      </c>
      <c r="AP1">
        <v>6</v>
      </c>
      <c r="AQ1">
        <v>5</v>
      </c>
      <c r="AR1">
        <v>5</v>
      </c>
      <c r="AS1">
        <v>4</v>
      </c>
      <c r="AT1">
        <v>5</v>
      </c>
      <c r="AU1">
        <v>6</v>
      </c>
      <c r="AV1">
        <v>6</v>
      </c>
      <c r="AW1">
        <v>7</v>
      </c>
      <c r="AX1">
        <v>7</v>
      </c>
      <c r="AY1">
        <v>1</v>
      </c>
      <c r="AZ1">
        <v>1</v>
      </c>
      <c r="BA1">
        <v>8</v>
      </c>
      <c r="BB1">
        <v>6</v>
      </c>
      <c r="BC1">
        <v>7</v>
      </c>
      <c r="BD1">
        <v>2</v>
      </c>
      <c r="BE1">
        <v>2</v>
      </c>
      <c r="BF1">
        <v>7</v>
      </c>
      <c r="BG1">
        <v>7</v>
      </c>
      <c r="BH1">
        <v>6</v>
      </c>
      <c r="BI1">
        <v>1</v>
      </c>
      <c r="BJ1">
        <v>1</v>
      </c>
      <c r="BK1">
        <v>3</v>
      </c>
      <c r="BL1">
        <v>4</v>
      </c>
      <c r="BM1">
        <v>2</v>
      </c>
      <c r="BN1">
        <v>2</v>
      </c>
      <c r="BO1">
        <v>6</v>
      </c>
      <c r="BP1">
        <v>7</v>
      </c>
      <c r="BQ1">
        <v>7</v>
      </c>
      <c r="BR1">
        <v>8</v>
      </c>
      <c r="BS1">
        <v>1</v>
      </c>
      <c r="BT1">
        <v>1</v>
      </c>
      <c r="BU1">
        <v>2</v>
      </c>
      <c r="BV1">
        <v>2</v>
      </c>
      <c r="BW1">
        <v>2</v>
      </c>
      <c r="BX1">
        <v>2</v>
      </c>
      <c r="BY1">
        <v>1</v>
      </c>
      <c r="BZ1">
        <v>1</v>
      </c>
      <c r="CA1">
        <v>1</v>
      </c>
      <c r="CB1">
        <v>1</v>
      </c>
      <c r="CC1">
        <v>5</v>
      </c>
      <c r="CD1">
        <v>5</v>
      </c>
      <c r="CE1">
        <v>4</v>
      </c>
      <c r="CF1">
        <v>4</v>
      </c>
      <c r="CG1">
        <v>5</v>
      </c>
      <c r="CH1">
        <v>5</v>
      </c>
      <c r="CI1">
        <v>5</v>
      </c>
      <c r="CJ1">
        <v>2</v>
      </c>
      <c r="CK1">
        <v>2</v>
      </c>
      <c r="CL1">
        <v>4</v>
      </c>
      <c r="CM1">
        <v>4</v>
      </c>
      <c r="CN1">
        <v>6</v>
      </c>
      <c r="CO1">
        <v>6</v>
      </c>
      <c r="CP1">
        <v>6</v>
      </c>
      <c r="CQ1">
        <v>5</v>
      </c>
      <c r="CR1">
        <v>2</v>
      </c>
      <c r="CS1">
        <v>7</v>
      </c>
      <c r="CT1">
        <v>1</v>
      </c>
      <c r="CU1">
        <v>2</v>
      </c>
      <c r="CV1">
        <v>5</v>
      </c>
      <c r="CW1">
        <v>7</v>
      </c>
      <c r="CX1">
        <v>4</v>
      </c>
      <c r="CY1">
        <v>5</v>
      </c>
      <c r="CZ1">
        <v>1</v>
      </c>
      <c r="DA1">
        <v>2</v>
      </c>
      <c r="DB1">
        <v>2</v>
      </c>
      <c r="DC1">
        <v>2</v>
      </c>
      <c r="DD1">
        <v>2</v>
      </c>
      <c r="DE1">
        <v>5</v>
      </c>
      <c r="DF1">
        <v>4</v>
      </c>
      <c r="DG1">
        <v>5</v>
      </c>
      <c r="DH1">
        <v>4</v>
      </c>
      <c r="DI1">
        <v>3</v>
      </c>
      <c r="DJ1">
        <v>2</v>
      </c>
      <c r="DK1" s="1"/>
    </row>
    <row r="2" spans="1:115" x14ac:dyDescent="0.3">
      <c r="A2" t="s">
        <v>1</v>
      </c>
      <c r="B2">
        <f>COUNTA(B1:DJ1)</f>
        <v>113</v>
      </c>
    </row>
    <row r="3" spans="1:115" ht="15.6" customHeight="1" thickBot="1" x14ac:dyDescent="0.35"/>
    <row r="4" spans="1:115" ht="15.6" customHeight="1" x14ac:dyDescent="0.4">
      <c r="A4" s="16" t="s">
        <v>2</v>
      </c>
      <c r="B4" s="17"/>
      <c r="C4" s="17"/>
      <c r="D4" s="17"/>
      <c r="E4" s="17"/>
      <c r="F4" s="17"/>
      <c r="G4" s="17"/>
      <c r="H4" s="17"/>
      <c r="I4" s="18"/>
    </row>
    <row r="5" spans="1:115" x14ac:dyDescent="0.3">
      <c r="A5" s="3" t="s">
        <v>4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4">
        <v>7</v>
      </c>
      <c r="I5" s="5">
        <v>8</v>
      </c>
    </row>
    <row r="6" spans="1:115" ht="15" thickBot="1" x14ac:dyDescent="0.35">
      <c r="A6" s="6" t="s">
        <v>5</v>
      </c>
      <c r="B6" s="6">
        <f>COUNTIF(B1:DJ1,B5)</f>
        <v>15</v>
      </c>
      <c r="C6" s="6">
        <f>COUNTIF(B1:DJ1,C5)</f>
        <v>17</v>
      </c>
      <c r="D6" s="6">
        <f>COUNTIF(B1:DJ1,D5)</f>
        <v>2</v>
      </c>
      <c r="E6" s="6">
        <f>COUNTIF(B1:DJ1,E5)</f>
        <v>11</v>
      </c>
      <c r="F6" s="6">
        <f>COUNTIF(B1:DJ1,F5)</f>
        <v>22</v>
      </c>
      <c r="G6" s="6">
        <f>COUNTIF(B1:DJ1,G5)</f>
        <v>20</v>
      </c>
      <c r="H6" s="7">
        <f>COUNTIF(B1:DJ1,H5)</f>
        <v>20</v>
      </c>
      <c r="I6" s="8">
        <f>COUNTIF(B1:DJ1,I5)</f>
        <v>6</v>
      </c>
    </row>
    <row r="7" spans="1:115" ht="15" thickBot="1" x14ac:dyDescent="0.35"/>
    <row r="8" spans="1:115" ht="21" x14ac:dyDescent="0.4">
      <c r="A8" s="19" t="s">
        <v>3</v>
      </c>
      <c r="B8" s="20"/>
      <c r="C8" s="20"/>
      <c r="D8" s="20"/>
      <c r="E8" s="20"/>
      <c r="F8" s="20"/>
      <c r="G8" s="20"/>
      <c r="H8" s="20"/>
      <c r="I8" s="21"/>
    </row>
    <row r="9" spans="1:115" x14ac:dyDescent="0.3">
      <c r="A9" s="9" t="s">
        <v>6</v>
      </c>
      <c r="B9" s="9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12">
        <v>7</v>
      </c>
      <c r="I9" s="15">
        <v>8</v>
      </c>
    </row>
    <row r="10" spans="1:115" ht="15" thickBot="1" x14ac:dyDescent="0.35">
      <c r="A10" s="10" t="s">
        <v>7</v>
      </c>
      <c r="B10" s="11">
        <f>B6/B2</f>
        <v>0.13274336283185842</v>
      </c>
      <c r="C10" s="11">
        <f>C6/B2</f>
        <v>0.15044247787610621</v>
      </c>
      <c r="D10" s="11">
        <f>D6/B2</f>
        <v>1.7699115044247787E-2</v>
      </c>
      <c r="E10" s="11">
        <f>E6/B2</f>
        <v>9.7345132743362831E-2</v>
      </c>
      <c r="F10" s="11">
        <f>F6/B2</f>
        <v>0.19469026548672566</v>
      </c>
      <c r="G10" s="11">
        <f>G6/B2</f>
        <v>0.17699115044247787</v>
      </c>
      <c r="H10" s="13">
        <f>H6/B2</f>
        <v>0.17699115044247787</v>
      </c>
      <c r="I10" s="14">
        <f>I6/B2</f>
        <v>5.3097345132743362E-2</v>
      </c>
    </row>
    <row r="13" spans="1:115" ht="25.8" x14ac:dyDescent="0.5">
      <c r="A13" s="22" t="s">
        <v>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32" spans="1:20" ht="25.8" x14ac:dyDescent="0.5">
      <c r="A32" s="22" t="s">
        <v>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4" spans="5:15" x14ac:dyDescent="0.3">
      <c r="E34" s="24">
        <v>0</v>
      </c>
      <c r="F34" s="24">
        <v>1</v>
      </c>
    </row>
    <row r="35" spans="5:15" x14ac:dyDescent="0.3">
      <c r="E35" s="24">
        <v>0</v>
      </c>
      <c r="F35" s="28">
        <v>0</v>
      </c>
      <c r="G35" s="2"/>
      <c r="H35" s="2"/>
      <c r="I35" s="2"/>
      <c r="J35" s="2"/>
      <c r="K35" s="2"/>
      <c r="L35" s="2"/>
      <c r="M35" s="2"/>
      <c r="N35" s="2"/>
      <c r="O35" s="2"/>
    </row>
    <row r="36" spans="5:15" x14ac:dyDescent="0.3">
      <c r="E36" s="28"/>
      <c r="F36" s="28"/>
    </row>
    <row r="37" spans="5:15" x14ac:dyDescent="0.3">
      <c r="E37" s="28">
        <v>1</v>
      </c>
      <c r="F37" s="28">
        <v>2</v>
      </c>
    </row>
    <row r="38" spans="5:15" x14ac:dyDescent="0.3">
      <c r="E38" s="29">
        <f>B10</f>
        <v>0.13274336283185842</v>
      </c>
      <c r="F38" s="29">
        <f>E38</f>
        <v>0.13274336283185842</v>
      </c>
    </row>
    <row r="39" spans="5:15" x14ac:dyDescent="0.3">
      <c r="E39" s="28"/>
      <c r="F39" s="28"/>
    </row>
    <row r="40" spans="5:15" x14ac:dyDescent="0.3">
      <c r="E40" s="28">
        <v>2</v>
      </c>
      <c r="F40" s="28">
        <v>3</v>
      </c>
    </row>
    <row r="41" spans="5:15" x14ac:dyDescent="0.3">
      <c r="E41" s="29">
        <f>E38+C10</f>
        <v>0.2831858407079646</v>
      </c>
      <c r="F41" s="29">
        <f>E41</f>
        <v>0.2831858407079646</v>
      </c>
    </row>
    <row r="42" spans="5:15" x14ac:dyDescent="0.3">
      <c r="E42" s="28"/>
      <c r="F42" s="28"/>
    </row>
    <row r="43" spans="5:15" x14ac:dyDescent="0.3">
      <c r="E43" s="28">
        <v>3</v>
      </c>
      <c r="F43" s="28">
        <v>4</v>
      </c>
    </row>
    <row r="44" spans="5:15" x14ac:dyDescent="0.3">
      <c r="E44" s="29">
        <f>E41+D10</f>
        <v>0.30088495575221241</v>
      </c>
      <c r="F44" s="29">
        <f>E44</f>
        <v>0.30088495575221241</v>
      </c>
    </row>
    <row r="45" spans="5:15" x14ac:dyDescent="0.3">
      <c r="E45" s="28"/>
      <c r="F45" s="28"/>
    </row>
    <row r="46" spans="5:15" x14ac:dyDescent="0.3">
      <c r="E46" s="28">
        <v>4</v>
      </c>
      <c r="F46" s="28">
        <v>5</v>
      </c>
    </row>
    <row r="47" spans="5:15" x14ac:dyDescent="0.3">
      <c r="E47" s="29">
        <f>E44+E10</f>
        <v>0.39823008849557523</v>
      </c>
      <c r="F47" s="29">
        <f>E47</f>
        <v>0.39823008849557523</v>
      </c>
    </row>
    <row r="48" spans="5:15" x14ac:dyDescent="0.3">
      <c r="E48" s="28"/>
      <c r="F48" s="28"/>
    </row>
    <row r="49" spans="1:6" x14ac:dyDescent="0.3">
      <c r="E49" s="24">
        <v>5</v>
      </c>
      <c r="F49" s="24">
        <v>6</v>
      </c>
    </row>
    <row r="50" spans="1:6" x14ac:dyDescent="0.3">
      <c r="E50" s="29">
        <f>E47+F10</f>
        <v>0.59292035398230092</v>
      </c>
      <c r="F50" s="29">
        <f>E50</f>
        <v>0.59292035398230092</v>
      </c>
    </row>
    <row r="51" spans="1:6" x14ac:dyDescent="0.3">
      <c r="E51" s="24"/>
      <c r="F51" s="24"/>
    </row>
    <row r="52" spans="1:6" x14ac:dyDescent="0.3">
      <c r="E52" s="24">
        <v>6</v>
      </c>
      <c r="F52" s="24">
        <v>7</v>
      </c>
    </row>
    <row r="53" spans="1:6" x14ac:dyDescent="0.3">
      <c r="E53" s="29">
        <f>E50+G10</f>
        <v>0.76991150442477885</v>
      </c>
      <c r="F53" s="29">
        <f>E53</f>
        <v>0.76991150442477885</v>
      </c>
    </row>
    <row r="54" spans="1:6" x14ac:dyDescent="0.3">
      <c r="E54" s="24"/>
      <c r="F54" s="24"/>
    </row>
    <row r="55" spans="1:6" x14ac:dyDescent="0.3">
      <c r="E55" s="24">
        <v>7</v>
      </c>
      <c r="F55" s="24">
        <v>8</v>
      </c>
    </row>
    <row r="56" spans="1:6" x14ac:dyDescent="0.3">
      <c r="E56" s="29">
        <f>E53+H10</f>
        <v>0.94690265486725678</v>
      </c>
      <c r="F56" s="29">
        <f>E56</f>
        <v>0.94690265486725678</v>
      </c>
    </row>
    <row r="57" spans="1:6" x14ac:dyDescent="0.3">
      <c r="E57" s="24"/>
      <c r="F57" s="24"/>
    </row>
    <row r="58" spans="1:6" x14ac:dyDescent="0.3">
      <c r="E58" s="24">
        <v>8</v>
      </c>
      <c r="F58" s="24">
        <v>11</v>
      </c>
    </row>
    <row r="59" spans="1:6" x14ac:dyDescent="0.3">
      <c r="E59" s="29">
        <f>E56+I10</f>
        <v>1.0000000000000002</v>
      </c>
      <c r="F59" s="29">
        <f>E59</f>
        <v>1.0000000000000002</v>
      </c>
    </row>
    <row r="64" spans="1:6" ht="18" x14ac:dyDescent="0.35">
      <c r="A64" s="27" t="s">
        <v>12</v>
      </c>
      <c r="B64" s="27"/>
    </row>
    <row r="65" spans="1:4" x14ac:dyDescent="0.3">
      <c r="A65" s="24" t="s">
        <v>10</v>
      </c>
      <c r="B65" s="28">
        <f>SUMPRODUCT(B9:I9,B10:I10)</f>
        <v>4.5752212389380524</v>
      </c>
    </row>
    <row r="66" spans="1:4" x14ac:dyDescent="0.3">
      <c r="A66" s="24"/>
      <c r="B66" s="26">
        <f>B9*B9*B10+C9*C9*C10+D9*D9*D10+E9*E9*E10+F9*F9*F10+G9*G9*G10+H9*H9*H10+I9*I9*I10</f>
        <v>25.761061946902657</v>
      </c>
    </row>
    <row r="67" spans="1:4" x14ac:dyDescent="0.3">
      <c r="A67" s="24"/>
      <c r="B67" s="24">
        <f>B65*B65</f>
        <v>20.932649385229848</v>
      </c>
    </row>
    <row r="68" spans="1:4" x14ac:dyDescent="0.3">
      <c r="A68" s="24" t="s">
        <v>13</v>
      </c>
      <c r="B68" s="24">
        <f>SUMPRODUCT(B5:I5,B6:I6)/B2</f>
        <v>4.5752212389380533</v>
      </c>
    </row>
    <row r="69" spans="1:4" x14ac:dyDescent="0.3">
      <c r="A69" s="24" t="s">
        <v>11</v>
      </c>
      <c r="B69" s="26">
        <f>B66-B67</f>
        <v>4.8284125616728097</v>
      </c>
    </row>
    <row r="70" spans="1:4" x14ac:dyDescent="0.3">
      <c r="A70" s="24" t="s">
        <v>15</v>
      </c>
      <c r="B70" s="24">
        <f>SQRT(B69)</f>
        <v>2.1973649131796043</v>
      </c>
    </row>
    <row r="71" spans="1:4" x14ac:dyDescent="0.3">
      <c r="A71" s="24" t="s">
        <v>14</v>
      </c>
      <c r="B71" s="24">
        <f>SUMPRODUCT(ABS(B5:I5-B68),B6:I6)/B2</f>
        <v>1.8917691283577414</v>
      </c>
    </row>
    <row r="72" spans="1:4" x14ac:dyDescent="0.3">
      <c r="A72" s="24" t="s">
        <v>19</v>
      </c>
      <c r="B72" s="24">
        <f>SUMPRODUCT((B5:I5-B68)^2,B6:I6)/B2</f>
        <v>4.8284125616728018</v>
      </c>
    </row>
    <row r="73" spans="1:4" x14ac:dyDescent="0.3">
      <c r="A73" s="24" t="s">
        <v>16</v>
      </c>
      <c r="B73" s="24">
        <f>INDEX(B5:I5,MATCH(MAX(B6:I6),B6:I6,0))</f>
        <v>5</v>
      </c>
    </row>
    <row r="74" spans="1:4" x14ac:dyDescent="0.3">
      <c r="A74" s="24" t="s">
        <v>17</v>
      </c>
      <c r="B74" s="24">
        <f>MEDIAN(B5:I5)</f>
        <v>4.5</v>
      </c>
    </row>
    <row r="75" spans="1:4" x14ac:dyDescent="0.3">
      <c r="A75" s="24" t="s">
        <v>26</v>
      </c>
      <c r="B75" s="24">
        <f>I5-B5</f>
        <v>7</v>
      </c>
    </row>
    <row r="76" spans="1:4" x14ac:dyDescent="0.3">
      <c r="A76" s="24" t="s">
        <v>18</v>
      </c>
      <c r="B76" s="24">
        <f>B70/B68</f>
        <v>0.48027511642030035</v>
      </c>
    </row>
    <row r="77" spans="1:4" x14ac:dyDescent="0.3">
      <c r="A77" s="24" t="s">
        <v>20</v>
      </c>
      <c r="B77" s="24">
        <f>SUMPRODUCT((B5:I5-B68)^3,B6:I6)/B2</f>
        <v>-3.5402443833482242</v>
      </c>
    </row>
    <row r="78" spans="1:4" x14ac:dyDescent="0.3">
      <c r="A78" s="24" t="s">
        <v>21</v>
      </c>
      <c r="B78" s="24">
        <f>SUMPRODUCT((B5:I5-B68)^4,B6:I6)/B2</f>
        <v>42.583221534017973</v>
      </c>
    </row>
    <row r="79" spans="1:4" x14ac:dyDescent="0.3">
      <c r="A79" s="24" t="s">
        <v>22</v>
      </c>
      <c r="B79" s="24">
        <f>B77/B70^3</f>
        <v>-0.33367731772574727</v>
      </c>
      <c r="D79" t="s">
        <v>25</v>
      </c>
    </row>
    <row r="80" spans="1:4" x14ac:dyDescent="0.3">
      <c r="A80" s="24" t="s">
        <v>23</v>
      </c>
      <c r="B80" s="24">
        <f>(B78/B70^4)-3</f>
        <v>-1.1734575428657474</v>
      </c>
      <c r="D80" t="s">
        <v>24</v>
      </c>
    </row>
    <row r="84" spans="2:5" x14ac:dyDescent="0.3">
      <c r="B84" s="23" t="s">
        <v>27</v>
      </c>
      <c r="C84" s="23"/>
      <c r="D84" s="23"/>
      <c r="E84" s="23"/>
    </row>
    <row r="85" spans="2:5" x14ac:dyDescent="0.3">
      <c r="B85" s="24"/>
      <c r="C85" s="24"/>
      <c r="D85" s="24"/>
      <c r="E85" s="24"/>
    </row>
    <row r="86" spans="2:5" x14ac:dyDescent="0.3">
      <c r="B86" s="24">
        <v>1</v>
      </c>
      <c r="C86" s="24">
        <f>B6</f>
        <v>15</v>
      </c>
      <c r="D86" s="24">
        <f>POWER(B65,B86)/FACT(B86)*EXP(-B65)</f>
        <v>4.7143167835814792E-2</v>
      </c>
      <c r="E86" s="24">
        <f>D86*$B$2</f>
        <v>5.3271779654470715</v>
      </c>
    </row>
    <row r="87" spans="2:5" x14ac:dyDescent="0.3">
      <c r="B87" s="24">
        <v>2</v>
      </c>
      <c r="C87" s="24">
        <f>C6</f>
        <v>17</v>
      </c>
      <c r="D87" s="24">
        <f>POWER(B65,B87)/FACT(B87)*EXP(-B65)</f>
        <v>0.10784521137662055</v>
      </c>
      <c r="E87" s="24">
        <f t="shared" ref="E87:E93" si="0">D87*$B$2</f>
        <v>12.186508885558123</v>
      </c>
    </row>
    <row r="88" spans="2:5" x14ac:dyDescent="0.3">
      <c r="B88" s="24">
        <v>3</v>
      </c>
      <c r="C88" s="24">
        <f>D6</f>
        <v>2</v>
      </c>
      <c r="D88" s="24">
        <f>POWER(B65,B88)/FACT(B88)*EXP(-B65)</f>
        <v>0.16447190053602601</v>
      </c>
      <c r="E88" s="24">
        <f t="shared" si="0"/>
        <v>18.585324760570938</v>
      </c>
    </row>
    <row r="89" spans="2:5" x14ac:dyDescent="0.3">
      <c r="B89" s="24">
        <v>4</v>
      </c>
      <c r="C89" s="24">
        <f>E6</f>
        <v>11</v>
      </c>
      <c r="D89" s="24">
        <f>POWER(B65,B89)/FACT(B89)*EXP(-B65)</f>
        <v>0.18812383313523326</v>
      </c>
      <c r="E89" s="24">
        <f t="shared" si="0"/>
        <v>21.257993144281357</v>
      </c>
    </row>
    <row r="90" spans="2:5" x14ac:dyDescent="0.3">
      <c r="B90" s="24">
        <v>5</v>
      </c>
      <c r="C90" s="24">
        <f>F6</f>
        <v>22</v>
      </c>
      <c r="D90" s="24">
        <f>POWER(B65,B90)/FACT(B90)*EXP(-B65)</f>
        <v>0.17214163138215147</v>
      </c>
      <c r="E90" s="24">
        <f t="shared" si="0"/>
        <v>19.452004346183116</v>
      </c>
    </row>
    <row r="91" spans="2:5" x14ac:dyDescent="0.3">
      <c r="B91" s="24">
        <v>6</v>
      </c>
      <c r="C91" s="24">
        <f>G6</f>
        <v>20</v>
      </c>
      <c r="D91" s="24">
        <f>POWER(B65,B91)/FACT(B91)*EXP(-B65)</f>
        <v>0.13126434133417741</v>
      </c>
      <c r="E91" s="24">
        <f t="shared" si="0"/>
        <v>14.832870570762047</v>
      </c>
    </row>
    <row r="92" spans="2:5" x14ac:dyDescent="0.3">
      <c r="B92" s="24">
        <v>7</v>
      </c>
      <c r="C92" s="24">
        <f>H6</f>
        <v>20</v>
      </c>
      <c r="D92" s="24">
        <f>POWER(B65,B92)/FACT(B92)*EXP(-B65)</f>
        <v>8.5794771769620387E-2</v>
      </c>
      <c r="E92" s="24">
        <f t="shared" si="0"/>
        <v>9.6948092099671044</v>
      </c>
    </row>
    <row r="93" spans="2:5" x14ac:dyDescent="0.3">
      <c r="B93" s="24">
        <v>8</v>
      </c>
      <c r="C93" s="24">
        <f>I6</f>
        <v>6</v>
      </c>
      <c r="D93" s="24">
        <f>POWER(B65,B93)/FACT(B93)*EXP(-B65)</f>
        <v>4.9066257748776258E-2</v>
      </c>
      <c r="E93" s="24">
        <f t="shared" si="0"/>
        <v>5.5444871256117167</v>
      </c>
    </row>
    <row r="97" spans="2:4" x14ac:dyDescent="0.3">
      <c r="B97" s="23" t="s">
        <v>28</v>
      </c>
      <c r="C97" s="23"/>
      <c r="D97" s="23"/>
    </row>
    <row r="98" spans="2:4" x14ac:dyDescent="0.3">
      <c r="B98" s="24" t="s">
        <v>32</v>
      </c>
      <c r="C98" s="30">
        <f>SUMPRODUCT(POWER(C86:C93-E86:E93,2), 1/E86:E93)</f>
        <v>52.340388091738753</v>
      </c>
      <c r="D98" s="32"/>
    </row>
    <row r="99" spans="2:4" x14ac:dyDescent="0.3">
      <c r="B99" s="24" t="s">
        <v>33</v>
      </c>
      <c r="C99" s="30">
        <f>CHIINV(0.05, COUNTA(B5:I5) -C100 - 1)</f>
        <v>12.591587243743978</v>
      </c>
      <c r="D99" s="32"/>
    </row>
    <row r="100" spans="2:4" x14ac:dyDescent="0.3">
      <c r="B100" s="24" t="s">
        <v>35</v>
      </c>
      <c r="C100" s="23">
        <v>1</v>
      </c>
      <c r="D100" s="23"/>
    </row>
    <row r="101" spans="2:4" x14ac:dyDescent="0.3">
      <c r="B101" s="30" t="s">
        <v>34</v>
      </c>
      <c r="C101" s="31"/>
      <c r="D101" s="32"/>
    </row>
    <row r="103" spans="2:4" x14ac:dyDescent="0.3">
      <c r="B103" s="23" t="s">
        <v>29</v>
      </c>
      <c r="C103" s="23"/>
      <c r="D103" s="23"/>
    </row>
    <row r="104" spans="2:4" x14ac:dyDescent="0.3">
      <c r="B104" s="24" t="s">
        <v>30</v>
      </c>
      <c r="C104" s="33">
        <f>ABS(C98-6)/SQRT(2*6)</f>
        <v>13.37731776955855</v>
      </c>
      <c r="D104" s="34"/>
    </row>
    <row r="105" spans="2:4" x14ac:dyDescent="0.3">
      <c r="B105" s="25" t="s">
        <v>31</v>
      </c>
      <c r="C105" s="25"/>
      <c r="D105" s="24"/>
    </row>
  </sheetData>
  <mergeCells count="13">
    <mergeCell ref="C104:D104"/>
    <mergeCell ref="B84:E84"/>
    <mergeCell ref="B103:D103"/>
    <mergeCell ref="B97:D97"/>
    <mergeCell ref="B101:D101"/>
    <mergeCell ref="C98:D98"/>
    <mergeCell ref="C99:D99"/>
    <mergeCell ref="C100:D100"/>
    <mergeCell ref="A4:I4"/>
    <mergeCell ref="A8:I8"/>
    <mergeCell ref="A13:S13"/>
    <mergeCell ref="A32:T32"/>
    <mergeCell ref="A64:B6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2019-05-26T11:26:44Z</dcterms:created>
  <dcterms:modified xsi:type="dcterms:W3CDTF">2019-05-27T13:07:18Z</dcterms:modified>
</cp:coreProperties>
</file>