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I104" i="1" s="1"/>
  <c r="I98" i="1"/>
  <c r="I95" i="1"/>
  <c r="I92" i="1"/>
  <c r="I89" i="1"/>
  <c r="I86" i="1"/>
  <c r="I83" i="1"/>
  <c r="J86" i="1" l="1"/>
  <c r="J83" i="1"/>
  <c r="J89" i="1" l="1"/>
  <c r="J92" i="1" l="1"/>
  <c r="J95" i="1" l="1"/>
  <c r="J98" i="1" l="1"/>
  <c r="J104" i="1" l="1"/>
  <c r="J101" i="1"/>
  <c r="I6" i="1" l="1"/>
  <c r="H6" i="1"/>
  <c r="G6" i="1"/>
  <c r="F6" i="1"/>
  <c r="E6" i="1"/>
  <c r="D6" i="1"/>
  <c r="C6" i="1"/>
  <c r="B6" i="1"/>
  <c r="B2" i="1"/>
  <c r="C99" i="1" l="1"/>
  <c r="B74" i="1" l="1"/>
  <c r="B75" i="1"/>
  <c r="C93" i="1"/>
  <c r="C92" i="1"/>
  <c r="C91" i="1"/>
  <c r="C89" i="1"/>
  <c r="C88" i="1"/>
  <c r="C87" i="1"/>
  <c r="F10" i="1" l="1"/>
  <c r="C90" i="1"/>
  <c r="B68" i="1"/>
  <c r="C86" i="1"/>
  <c r="C10" i="1"/>
  <c r="G10" i="1"/>
  <c r="B73" i="1"/>
  <c r="D10" i="1"/>
  <c r="H10" i="1"/>
  <c r="E10" i="1"/>
  <c r="I10" i="1"/>
  <c r="B10" i="1"/>
  <c r="B65" i="1" l="1"/>
  <c r="B66" i="1"/>
  <c r="B78" i="1"/>
  <c r="B77" i="1"/>
  <c r="B72" i="1"/>
  <c r="B71" i="1"/>
  <c r="E38" i="1"/>
  <c r="B67" i="1" l="1"/>
  <c r="B69" i="1" s="1"/>
  <c r="B70" i="1" s="1"/>
  <c r="D87" i="1"/>
  <c r="E87" i="1" s="1"/>
  <c r="D86" i="1"/>
  <c r="E86" i="1" s="1"/>
  <c r="D93" i="1"/>
  <c r="E93" i="1" s="1"/>
  <c r="D89" i="1"/>
  <c r="E89" i="1" s="1"/>
  <c r="D92" i="1"/>
  <c r="E92" i="1" s="1"/>
  <c r="D88" i="1"/>
  <c r="E88" i="1" s="1"/>
  <c r="D91" i="1"/>
  <c r="E91" i="1" s="1"/>
  <c r="D90" i="1"/>
  <c r="E90" i="1" s="1"/>
  <c r="E41" i="1"/>
  <c r="F38" i="1"/>
  <c r="C98" i="1" l="1"/>
  <c r="C104" i="1" s="1"/>
  <c r="B76" i="1"/>
  <c r="B79" i="1"/>
  <c r="B80" i="1"/>
  <c r="E44" i="1"/>
  <c r="F41" i="1"/>
  <c r="E47" i="1" l="1"/>
  <c r="E50" i="1" s="1"/>
  <c r="F44" i="1"/>
  <c r="F47" i="1" l="1"/>
  <c r="E53" i="1" l="1"/>
  <c r="F50" i="1"/>
  <c r="E56" i="1" l="1"/>
  <c r="F53" i="1"/>
  <c r="E59" i="1" l="1"/>
  <c r="F59" i="1" s="1"/>
  <c r="F56" i="1"/>
</calcChain>
</file>

<file path=xl/sharedStrings.xml><?xml version="1.0" encoding="utf-8"?>
<sst xmlns="http://schemas.openxmlformats.org/spreadsheetml/2006/main" count="36" uniqueCount="36">
  <si>
    <t>Все значения</t>
  </si>
  <si>
    <t>Количество чисел в выборке (n)</t>
  </si>
  <si>
    <t>Дискретный вариационный ряд частот</t>
  </si>
  <si>
    <t>Дискретный вариационный ряд частостей</t>
  </si>
  <si>
    <t>Варианта (    )</t>
  </si>
  <si>
    <t>Частота варианты (      )</t>
  </si>
  <si>
    <t>Варианта (     )</t>
  </si>
  <si>
    <t>Частость варианты (      )</t>
  </si>
  <si>
    <t>Эмпирическая функия распределения случайной величины X</t>
  </si>
  <si>
    <t>Полигоны случайной величины Х</t>
  </si>
  <si>
    <t>Математическое ожидание (M(X))</t>
  </si>
  <si>
    <t>Дисперсия (D(X))</t>
  </si>
  <si>
    <t>Числовые характеристики выборочных данных</t>
  </si>
  <si>
    <t>Оценка математического ожидания</t>
  </si>
  <si>
    <t xml:space="preserve">Среднее линейное отклонение 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</si>
  <si>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</si>
  <si>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>Мода (Мо)</t>
  </si>
  <si>
    <t>Медиана (Ме)</t>
  </si>
  <si>
    <t>Коэффициент вариации (V(X))</t>
  </si>
  <si>
    <t>Оценка дисперсии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</si>
  <si>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</si>
  <si>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</si>
  <si>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</si>
  <si>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</si>
  <si>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пологое распределение</t>
  </si>
  <si>
    <t>левосторонняя ассиметрия</t>
  </si>
  <si>
    <t>Размах вариации ( R)</t>
  </si>
  <si>
    <t>Распределение Пуассона</t>
  </si>
  <si>
    <t>Критерий согласия Пирсона</t>
  </si>
  <si>
    <t>Критерий Романовского</t>
  </si>
  <si>
    <t>R</t>
  </si>
  <si>
    <t>R &gt; 3, значит опровергается</t>
  </si>
  <si>
    <t xml:space="preserve">      набл</t>
  </si>
  <si>
    <t xml:space="preserve">      крит</t>
  </si>
  <si>
    <t xml:space="preserve">      набл &gt;      крит, значит опровергается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</si>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</sst>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 &quot;???/???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26F60A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4" xfId="0" applyBorder="1" applyAlignment="1"/>
    <xf numFmtId="2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0" fontId="0" fillId="2" borderId="4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6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4" borderId="0" xfId="0" applyFill="1"/>
    <xf numFmtId="0" fontId="1" fillId="4" borderId="0" xfId="0" applyNumberFormat="1" applyFont="1" applyFill="1"/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6F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частостей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8980752405948"/>
          <c:y val="0.16245370370370371"/>
          <c:w val="0.8579324146981627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Лист1!$B$9:$I$9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Лист1!$B$10:$I$10</c:f>
              <c:numCache>
                <c:formatCode>#" "???/???</c:formatCode>
                <c:ptCount val="8"/>
                <c:pt idx="0">
                  <c:v>0.13445378151260504</c:v>
                </c:pt>
                <c:pt idx="1">
                  <c:v>5.8823529411764705E-2</c:v>
                </c:pt>
                <c:pt idx="2">
                  <c:v>0.18487394957983194</c:v>
                </c:pt>
                <c:pt idx="3">
                  <c:v>0.10084033613445378</c:v>
                </c:pt>
                <c:pt idx="4">
                  <c:v>0.1092436974789916</c:v>
                </c:pt>
                <c:pt idx="5">
                  <c:v>0.15126050420168066</c:v>
                </c:pt>
                <c:pt idx="6">
                  <c:v>0.17647058823529413</c:v>
                </c:pt>
                <c:pt idx="7">
                  <c:v>8.4033613445378158E-2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78240"/>
        <c:axId val="284337280"/>
      </c:lineChart>
      <c:catAx>
        <c:axId val="2623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37280"/>
        <c:crosses val="autoZero"/>
        <c:auto val="1"/>
        <c:lblAlgn val="ctr"/>
        <c:lblOffset val="100"/>
        <c:noMultiLvlLbl val="0"/>
      </c:catAx>
      <c:valAx>
        <c:axId val="284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3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16</c:v>
                </c:pt>
                <c:pt idx="1">
                  <c:v>7</c:v>
                </c:pt>
                <c:pt idx="2">
                  <c:v>22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69664"/>
        <c:axId val="284371584"/>
      </c:lineChart>
      <c:catAx>
        <c:axId val="2843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71584"/>
        <c:crosses val="autoZero"/>
        <c:auto val="1"/>
        <c:lblAlgn val="ctr"/>
        <c:lblOffset val="100"/>
        <c:noMultiLvlLbl val="0"/>
      </c:catAx>
      <c:valAx>
        <c:axId val="2843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3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Лист1!$E$40:$F$40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Лист1!$E$41:$F$41</c:f>
              <c:numCache>
                <c:formatCode>#" "???/???</c:formatCode>
                <c:ptCount val="2"/>
                <c:pt idx="0">
                  <c:v>0.19327731092436973</c:v>
                </c:pt>
                <c:pt idx="1">
                  <c:v>0.19327731092436973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Лист1!$E$34:$F$34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Лист1!$E$35:$F$35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Лист1!$E$37:$F$37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Лист1!$E$38:$F$38</c:f>
              <c:numCache>
                <c:formatCode>#" "???/???</c:formatCode>
                <c:ptCount val="2"/>
                <c:pt idx="0">
                  <c:v>0.13445378151260504</c:v>
                </c:pt>
                <c:pt idx="1">
                  <c:v>0.13445378151260504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Лист1!$E$43:$F$43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Лист1!$E$44:$F$44</c:f>
              <c:numCache>
                <c:formatCode>#" "???/???</c:formatCode>
                <c:ptCount val="2"/>
                <c:pt idx="0">
                  <c:v>0.37815126050420167</c:v>
                </c:pt>
                <c:pt idx="1">
                  <c:v>0.37815126050420167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Лист1!$E$46:$F$46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Лист1!$E$47:$F$47</c:f>
              <c:numCache>
                <c:formatCode>#" "???/???</c:formatCode>
                <c:ptCount val="2"/>
                <c:pt idx="0">
                  <c:v>0.47899159663865543</c:v>
                </c:pt>
                <c:pt idx="1">
                  <c:v>0.47899159663865543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Лист1!$E$49:$F$49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Лист1!$E$50:$F$50</c:f>
              <c:numCache>
                <c:formatCode>#" "???/???</c:formatCode>
                <c:ptCount val="2"/>
                <c:pt idx="0">
                  <c:v>0.58823529411764697</c:v>
                </c:pt>
                <c:pt idx="1">
                  <c:v>0.58823529411764697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Лист1!$E$52:$F$52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Лист1!$E$53:$F$53</c:f>
              <c:numCache>
                <c:formatCode>#" "???/???</c:formatCode>
                <c:ptCount val="2"/>
                <c:pt idx="0">
                  <c:v>0.73949579831932766</c:v>
                </c:pt>
                <c:pt idx="1">
                  <c:v>0.73949579831932766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Лист1!$E$55:$F$55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Лист1!$E$56:$F$56</c:f>
              <c:numCache>
                <c:formatCode>#" "???/???</c:formatCode>
                <c:ptCount val="2"/>
                <c:pt idx="0">
                  <c:v>0.91596638655462181</c:v>
                </c:pt>
                <c:pt idx="1">
                  <c:v>0.91596638655462181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Лист1!$E$58:$F$58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Лист1!$E$59:$F$59</c:f>
              <c:numCache>
                <c:formatCode>#" "???/???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(Лист1!$E$58,Лист1!$E$55,Лист1!$E$52,Лист1!$E$49,Лист1!$E$46,Лист1!$E$43,Лист1!$E$40,Лист1!$E$37)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(Лист1!$E$59,Лист1!$E$56,Лист1!$E$53,Лист1!$E$50,Лист1!$E$47,Лист1!$E$44,Лист1!$E$41,Лист1!$E$38)</c:f>
              <c:numCache>
                <c:formatCode>#" "???/???</c:formatCode>
                <c:ptCount val="8"/>
                <c:pt idx="0">
                  <c:v>1</c:v>
                </c:pt>
                <c:pt idx="1">
                  <c:v>0.91596638655462181</c:v>
                </c:pt>
                <c:pt idx="2">
                  <c:v>0.73949579831932766</c:v>
                </c:pt>
                <c:pt idx="3">
                  <c:v>0.58823529411764697</c:v>
                </c:pt>
                <c:pt idx="4">
                  <c:v>0.47899159663865543</c:v>
                </c:pt>
                <c:pt idx="5">
                  <c:v>0.37815126050420167</c:v>
                </c:pt>
                <c:pt idx="6">
                  <c:v>0.19327731092436973</c:v>
                </c:pt>
                <c:pt idx="7">
                  <c:v>0.13445378151260504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73600"/>
        <c:axId val="284483968"/>
      </c:scatterChart>
      <c:valAx>
        <c:axId val="28447360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83968"/>
        <c:crosses val="autoZero"/>
        <c:crossBetween val="midCat"/>
        <c:majorUnit val="1"/>
      </c:valAx>
      <c:valAx>
        <c:axId val="28448396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73600"/>
        <c:crosses val="autoZero"/>
        <c:crossBetween val="midCat"/>
        <c:majorUnit val="0.1"/>
      </c:valAx>
      <c:spPr>
        <a:noFill/>
        <a:ln cap="flat">
          <a:solidFill>
            <a:sysClr val="windowText" lastClr="000000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533777938259362E-2"/>
          <c:y val="0.11269076305220883"/>
          <c:w val="0.91599241126022157"/>
          <c:h val="0.838585628603653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Лист1!$I$85:$J$85</c:f>
              <c:numCache>
                <c:formatCode>0.00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Лист1!$I$86:$J$86</c:f>
              <c:numCache>
                <c:formatCode>0.00</c:formatCode>
                <c:ptCount val="2"/>
                <c:pt idx="0">
                  <c:v>0.1553586831165516</c:v>
                </c:pt>
                <c:pt idx="1">
                  <c:v>0.1553586831165516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Лист1!$I$79:$J$79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Лист1!$I$80:$J$80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Лист1!$I$82:$J$82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Лист1!$I$83:$J$83</c:f>
              <c:numCache>
                <c:formatCode>0.00</c:formatCode>
                <c:ptCount val="2"/>
                <c:pt idx="0">
                  <c:v>4.7283077470254828E-2</c:v>
                </c:pt>
                <c:pt idx="1">
                  <c:v>4.7283077470254828E-2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Лист1!$I$88:$J$88</c:f>
              <c:numCache>
                <c:formatCode>0.00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Лист1!$I$89:$J$89</c:f>
              <c:numCache>
                <c:formatCode>0.00</c:formatCode>
                <c:ptCount val="2"/>
                <c:pt idx="0">
                  <c:v>0.32004532029186095</c:v>
                </c:pt>
                <c:pt idx="1">
                  <c:v>0.32004532029186095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Лист1!$I$91:$J$91</c:f>
              <c:numCache>
                <c:formatCode>0.00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Лист1!$I$92:$J$92</c:f>
              <c:numCache>
                <c:formatCode>0.00</c:formatCode>
                <c:ptCount val="2"/>
                <c:pt idx="0">
                  <c:v>0.50825861992078591</c:v>
                </c:pt>
                <c:pt idx="1">
                  <c:v>0.50825861992078591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Лист1!$I$94:$J$94</c:f>
              <c:numCache>
                <c:formatCode>0.00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Лист1!$I$95:$J$95</c:f>
              <c:numCache>
                <c:formatCode>0.00</c:formatCode>
                <c:ptCount val="2"/>
                <c:pt idx="0">
                  <c:v>0.6803393510100888</c:v>
                </c:pt>
                <c:pt idx="1">
                  <c:v>0.6803393510100888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Лист1!$I$97:$J$97</c:f>
              <c:numCache>
                <c:formatCode>0.00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Лист1!$I$98:$J$98</c:f>
              <c:numCache>
                <c:formatCode>0.00</c:formatCode>
                <c:ptCount val="2"/>
                <c:pt idx="0">
                  <c:v>0.8114484794590815</c:v>
                </c:pt>
                <c:pt idx="1">
                  <c:v>0.8114484794590815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Лист1!$I$100:$J$100</c:f>
              <c:numCache>
                <c:formatCode>0.00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Лист1!$I$101:$J$101</c:f>
              <c:numCache>
                <c:formatCode>0.00</c:formatCode>
                <c:ptCount val="2"/>
                <c:pt idx="0">
                  <c:v>0.89707076742577063</c:v>
                </c:pt>
                <c:pt idx="1">
                  <c:v>0.89707076742577063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Лист1!$I$103:$J$103</c:f>
              <c:numCache>
                <c:formatCode>0.00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Лист1!$I$104:$J$104</c:f>
              <c:numCache>
                <c:formatCode>0.00</c:formatCode>
                <c:ptCount val="2"/>
                <c:pt idx="0">
                  <c:v>0.94599778912102161</c:v>
                </c:pt>
                <c:pt idx="1">
                  <c:v>0.94599778912102161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(Лист1!$I$103,Лист1!$I$100,Лист1!$I$97,Лист1!$I$94,Лист1!$I$91,Лист1!$I$88,Лист1!$I$85,Лист1!$I$82,Лист1!$I$79,Лист1!$I$79)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(Лист1!$I$104,Лист1!$I$101,Лист1!$I$98,Лист1!$I$95,Лист1!$I$92,Лист1!$I$89,Лист1!$I$86,Лист1!$I$83,Лист1!$I$80,Лист1!$I$80)</c:f>
              <c:numCache>
                <c:formatCode>0.00</c:formatCode>
                <c:ptCount val="10"/>
                <c:pt idx="0">
                  <c:v>0.94599778912102161</c:v>
                </c:pt>
                <c:pt idx="1">
                  <c:v>0.89707076742577063</c:v>
                </c:pt>
                <c:pt idx="2">
                  <c:v>0.8114484794590815</c:v>
                </c:pt>
                <c:pt idx="3">
                  <c:v>0.6803393510100888</c:v>
                </c:pt>
                <c:pt idx="4">
                  <c:v>0.50825861992078591</c:v>
                </c:pt>
                <c:pt idx="5">
                  <c:v>0.32004532029186095</c:v>
                </c:pt>
                <c:pt idx="6">
                  <c:v>0.1553586831165516</c:v>
                </c:pt>
                <c:pt idx="7">
                  <c:v>4.7283077470254828E-2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14720"/>
        <c:axId val="284968448"/>
      </c:scatterChart>
      <c:valAx>
        <c:axId val="28481472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968448"/>
        <c:crosses val="autoZero"/>
        <c:crossBetween val="midCat"/>
        <c:majorUnit val="1"/>
      </c:valAx>
      <c:valAx>
        <c:axId val="28496844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814720"/>
        <c:crosses val="autoZero"/>
        <c:crossBetween val="midCat"/>
        <c:majorUnit val="0.1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133350</xdr:rowOff>
    </xdr:from>
    <xdr:to>
      <xdr:col>15</xdr:col>
      <xdr:colOff>268605</xdr:colOff>
      <xdr:row>28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13</xdr:row>
      <xdr:rowOff>171450</xdr:rowOff>
    </xdr:from>
    <xdr:to>
      <xdr:col>5</xdr:col>
      <xdr:colOff>468630</xdr:colOff>
      <xdr:row>28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22860</xdr:colOff>
      <xdr:row>37</xdr:row>
      <xdr:rowOff>173355</xdr:rowOff>
    </xdr:from>
    <xdr:ext cx="1662956" cy="2732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≤1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16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1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23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2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≤3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45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3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≤4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57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4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≤5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60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5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≤6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88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6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≤7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u-RU" b="0" i="1">
                                    <a:latin typeface="Cambria Math"/>
                                  </a:rPr>
                                  <m:t>09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7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≤8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&gt;8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 ≤1</a:t>
              </a:r>
              <a:r>
                <a:rPr lang="en-US" sz="1100" b="0" i="0">
                  <a:latin typeface="Cambria Math"/>
                </a:rPr>
                <a:t>@</a:t>
              </a:r>
              <a:r>
                <a:rPr lang="ru-RU" b="0" i="0">
                  <a:latin typeface="Cambria Math"/>
                </a:rPr>
                <a:t>16/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1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23/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2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≤3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45/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3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≤4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57/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4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≤5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60/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5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≤6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88/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6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≤7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ru-RU" b="0" i="0">
                  <a:latin typeface="Cambria Math"/>
                </a:rPr>
                <a:t>09/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7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≤8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𝑥 &gt;8</a:t>
              </a:r>
              <a:r>
                <a:rPr lang="en-US" b="0" i="0">
                  <a:latin typeface="Cambria Math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1093470</xdr:colOff>
      <xdr:row>27</xdr:row>
      <xdr:rowOff>148590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403860</xdr:colOff>
      <xdr:row>27</xdr:row>
      <xdr:rowOff>38100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2640330</xdr:colOff>
      <xdr:row>14</xdr:row>
      <xdr:rowOff>127635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539115</xdr:colOff>
      <xdr:row>14</xdr:row>
      <xdr:rowOff>57150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647700</xdr:colOff>
      <xdr:row>4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655320</xdr:colOff>
      <xdr:row>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1173480</xdr:colOff>
      <xdr:row>5</xdr:row>
      <xdr:rowOff>0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1226820</xdr:colOff>
      <xdr:row>9</xdr:row>
      <xdr:rowOff>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601980</xdr:colOff>
      <xdr:row>32</xdr:row>
      <xdr:rowOff>179070</xdr:rowOff>
    </xdr:from>
    <xdr:to>
      <xdr:col>19</xdr:col>
      <xdr:colOff>91440</xdr:colOff>
      <xdr:row>59</xdr:row>
      <xdr:rowOff>7620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1653540</xdr:colOff>
      <xdr:row>65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66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67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70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71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525780</xdr:colOff>
      <xdr:row>56</xdr:row>
      <xdr:rowOff>91440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358140</xdr:colOff>
      <xdr:row>83</xdr:row>
      <xdr:rowOff>167640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274320</xdr:colOff>
      <xdr:row>84</xdr:row>
      <xdr:rowOff>0</xdr:rowOff>
    </xdr:from>
    <xdr:ext cx="189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365760</xdr:colOff>
      <xdr:row>83</xdr:row>
      <xdr:rowOff>160020</xdr:rowOff>
    </xdr:from>
    <xdr:ext cx="151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83</xdr:row>
      <xdr:rowOff>175260</xdr:rowOff>
    </xdr:from>
    <xdr:ext cx="190500" cy="188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`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`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175260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100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594360</xdr:colOff>
      <xdr:row>100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11</xdr:col>
      <xdr:colOff>180975</xdr:colOff>
      <xdr:row>77</xdr:row>
      <xdr:rowOff>152400</xdr:rowOff>
    </xdr:from>
    <xdr:to>
      <xdr:col>23</xdr:col>
      <xdr:colOff>356235</xdr:colOff>
      <xdr:row>102</xdr:row>
      <xdr:rowOff>133350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0.05316</cdr:x>
      <cdr:y>0.92111</cdr:y>
    </cdr:from>
    <cdr:to>
      <cdr:x>0.084</cdr:x>
      <cdr:y>0.98138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5"/>
  <sheetViews>
    <sheetView tabSelected="1" topLeftCell="A100" workbookViewId="0">
      <selection activeCell="B1" sqref="B1:DP1"/>
    </sheetView>
  </sheetViews>
  <sheetFormatPr defaultRowHeight="15" x14ac:dyDescent="0.25"/>
  <cols>
    <col min="1" max="1" width="42.28515625" customWidth="1"/>
    <col min="2" max="2" width="12.140625" customWidth="1"/>
    <col min="3" max="3" width="10.28515625" bestFit="1" customWidth="1"/>
    <col min="4" max="4" width="14.28515625" customWidth="1"/>
    <col min="5" max="6" width="9.28515625" bestFit="1" customWidth="1"/>
    <col min="7" max="7" width="10.28515625" bestFit="1" customWidth="1"/>
    <col min="9" max="9" width="10.28515625" bestFit="1" customWidth="1"/>
    <col min="13" max="15" width="9.28515625" bestFit="1" customWidth="1"/>
  </cols>
  <sheetData>
    <row r="1" spans="1:120" ht="15" customHeight="1" x14ac:dyDescent="0.25">
      <c r="A1" s="20" t="s">
        <v>0</v>
      </c>
      <c r="B1" s="20">
        <v>8</v>
      </c>
      <c r="C1" s="20">
        <v>7</v>
      </c>
      <c r="D1" s="20">
        <v>1</v>
      </c>
      <c r="E1" s="20">
        <v>2</v>
      </c>
      <c r="F1" s="20">
        <v>1</v>
      </c>
      <c r="G1" s="20">
        <v>3</v>
      </c>
      <c r="H1" s="20">
        <v>4</v>
      </c>
      <c r="I1" s="20">
        <v>3</v>
      </c>
      <c r="J1" s="20">
        <v>1</v>
      </c>
      <c r="K1" s="20">
        <v>6</v>
      </c>
      <c r="L1" s="20">
        <v>1</v>
      </c>
      <c r="M1" s="20">
        <v>7</v>
      </c>
      <c r="N1" s="20">
        <v>2</v>
      </c>
      <c r="O1" s="20">
        <v>4</v>
      </c>
      <c r="P1" s="20">
        <v>4</v>
      </c>
      <c r="Q1" s="20">
        <v>3</v>
      </c>
      <c r="R1" s="20">
        <v>4</v>
      </c>
      <c r="S1" s="20">
        <v>2</v>
      </c>
      <c r="T1" s="20">
        <v>1</v>
      </c>
      <c r="U1" s="20">
        <v>3</v>
      </c>
      <c r="V1" s="20">
        <v>4</v>
      </c>
      <c r="W1" s="20">
        <v>5</v>
      </c>
      <c r="X1" s="20">
        <v>3</v>
      </c>
      <c r="Y1" s="20">
        <v>3</v>
      </c>
      <c r="Z1" s="20">
        <v>3</v>
      </c>
      <c r="AA1" s="20">
        <v>5</v>
      </c>
      <c r="AB1" s="20">
        <v>3</v>
      </c>
      <c r="AC1" s="20">
        <v>3</v>
      </c>
      <c r="AD1" s="20">
        <v>5</v>
      </c>
      <c r="AE1" s="20">
        <v>4</v>
      </c>
      <c r="AF1" s="20">
        <v>2</v>
      </c>
      <c r="AG1" s="20">
        <v>7</v>
      </c>
      <c r="AH1" s="20">
        <v>2</v>
      </c>
      <c r="AI1" s="20">
        <v>4</v>
      </c>
      <c r="AJ1" s="20">
        <v>1</v>
      </c>
      <c r="AK1" s="20">
        <v>2</v>
      </c>
      <c r="AL1" s="20">
        <v>3</v>
      </c>
      <c r="AM1" s="20">
        <v>4</v>
      </c>
      <c r="AN1" s="20">
        <v>6</v>
      </c>
      <c r="AO1" s="20">
        <v>3</v>
      </c>
      <c r="AP1" s="20">
        <v>6</v>
      </c>
      <c r="AQ1" s="20">
        <v>1</v>
      </c>
      <c r="AR1" s="20">
        <v>7</v>
      </c>
      <c r="AS1" s="20">
        <v>2</v>
      </c>
      <c r="AT1" s="20">
        <v>1</v>
      </c>
      <c r="AU1" s="20">
        <v>3</v>
      </c>
      <c r="AV1" s="20">
        <v>7</v>
      </c>
      <c r="AW1" s="20">
        <v>3</v>
      </c>
      <c r="AX1" s="20">
        <v>3</v>
      </c>
      <c r="AY1" s="20">
        <v>4</v>
      </c>
      <c r="AZ1" s="20">
        <v>5</v>
      </c>
      <c r="BA1" s="20">
        <v>4</v>
      </c>
      <c r="BB1" s="20">
        <v>5</v>
      </c>
      <c r="BC1" s="20">
        <v>3</v>
      </c>
      <c r="BD1" s="20">
        <v>3</v>
      </c>
      <c r="BE1" s="20">
        <v>3</v>
      </c>
      <c r="BF1" s="20">
        <v>6</v>
      </c>
      <c r="BG1" s="20">
        <v>3</v>
      </c>
      <c r="BH1" s="20">
        <v>3</v>
      </c>
      <c r="BI1" s="20">
        <v>5</v>
      </c>
      <c r="BJ1" s="20">
        <v>7</v>
      </c>
      <c r="BK1" s="20">
        <v>8</v>
      </c>
      <c r="BL1" s="20">
        <v>7</v>
      </c>
      <c r="BM1" s="20">
        <v>8</v>
      </c>
      <c r="BN1" s="20">
        <v>8</v>
      </c>
      <c r="BO1" s="20">
        <v>1</v>
      </c>
      <c r="BP1" s="20">
        <v>7</v>
      </c>
      <c r="BQ1" s="20">
        <v>4</v>
      </c>
      <c r="BR1" s="20">
        <v>6</v>
      </c>
      <c r="BS1" s="20">
        <v>5</v>
      </c>
      <c r="BT1" s="20">
        <v>6</v>
      </c>
      <c r="BU1" s="20">
        <v>7</v>
      </c>
      <c r="BV1" s="20">
        <v>6</v>
      </c>
      <c r="BW1" s="20">
        <v>6</v>
      </c>
      <c r="BX1" s="20">
        <v>6</v>
      </c>
      <c r="BY1" s="20">
        <v>7</v>
      </c>
      <c r="BZ1" s="20">
        <v>5</v>
      </c>
      <c r="CA1" s="20">
        <v>5</v>
      </c>
      <c r="CB1" s="20">
        <v>3</v>
      </c>
      <c r="CC1" s="20">
        <v>1</v>
      </c>
      <c r="CD1" s="20">
        <v>1</v>
      </c>
      <c r="CE1" s="20">
        <v>1</v>
      </c>
      <c r="CF1" s="20">
        <v>8</v>
      </c>
      <c r="CG1" s="20">
        <v>1</v>
      </c>
      <c r="CH1" s="20">
        <v>7</v>
      </c>
      <c r="CI1" s="20">
        <v>7</v>
      </c>
      <c r="CJ1" s="20">
        <v>6</v>
      </c>
      <c r="CK1" s="20">
        <v>6</v>
      </c>
      <c r="CL1" s="20">
        <v>8</v>
      </c>
      <c r="CM1" s="20">
        <v>5</v>
      </c>
      <c r="CN1" s="20">
        <v>7</v>
      </c>
      <c r="CO1" s="20">
        <v>8</v>
      </c>
      <c r="CP1" s="20">
        <v>7</v>
      </c>
      <c r="CQ1" s="20">
        <v>8</v>
      </c>
      <c r="CR1" s="20">
        <v>8</v>
      </c>
      <c r="CS1" s="20">
        <v>1</v>
      </c>
      <c r="CT1" s="20">
        <v>3</v>
      </c>
      <c r="CU1" s="20">
        <v>4</v>
      </c>
      <c r="CV1" s="20">
        <v>6</v>
      </c>
      <c r="CW1" s="20">
        <v>5</v>
      </c>
      <c r="CX1" s="20">
        <v>6</v>
      </c>
      <c r="CY1" s="20">
        <v>7</v>
      </c>
      <c r="CZ1" s="20">
        <v>6</v>
      </c>
      <c r="DA1" s="20">
        <v>6</v>
      </c>
      <c r="DB1" s="20">
        <v>6</v>
      </c>
      <c r="DC1" s="20">
        <v>7</v>
      </c>
      <c r="DD1" s="20">
        <v>5</v>
      </c>
      <c r="DE1" s="20">
        <v>5</v>
      </c>
      <c r="DF1" s="20">
        <v>3</v>
      </c>
      <c r="DG1" s="20">
        <v>7</v>
      </c>
      <c r="DH1" s="20">
        <v>1</v>
      </c>
      <c r="DI1" s="20">
        <v>7</v>
      </c>
      <c r="DJ1" s="20">
        <v>7</v>
      </c>
      <c r="DK1" s="21">
        <v>7</v>
      </c>
      <c r="DL1" s="20">
        <v>1</v>
      </c>
      <c r="DM1" s="20">
        <v>7</v>
      </c>
      <c r="DN1" s="20">
        <v>6</v>
      </c>
      <c r="DO1" s="20">
        <v>6</v>
      </c>
      <c r="DP1" s="20">
        <v>8</v>
      </c>
    </row>
    <row r="2" spans="1:120" x14ac:dyDescent="0.25">
      <c r="A2" s="20" t="s">
        <v>1</v>
      </c>
      <c r="B2" s="20">
        <f>COUNTA(B1:DP1)</f>
        <v>119</v>
      </c>
    </row>
    <row r="3" spans="1:120" ht="15.6" customHeight="1" thickBot="1" x14ac:dyDescent="0.35"/>
    <row r="4" spans="1:120" ht="15.6" customHeight="1" x14ac:dyDescent="0.35">
      <c r="A4" s="28" t="s">
        <v>2</v>
      </c>
      <c r="B4" s="29"/>
      <c r="C4" s="29"/>
      <c r="D4" s="29"/>
      <c r="E4" s="29"/>
      <c r="F4" s="29"/>
      <c r="G4" s="29"/>
      <c r="H4" s="29"/>
      <c r="I4" s="30"/>
    </row>
    <row r="5" spans="1:120" x14ac:dyDescent="0.25">
      <c r="A5" s="7" t="s">
        <v>4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8">
        <v>7</v>
      </c>
      <c r="I5" s="9">
        <v>8</v>
      </c>
    </row>
    <row r="6" spans="1:120" ht="15.75" thickBot="1" x14ac:dyDescent="0.3">
      <c r="A6" s="10" t="s">
        <v>5</v>
      </c>
      <c r="B6" s="10">
        <f>COUNTIF(B1:DP1,B5)</f>
        <v>16</v>
      </c>
      <c r="C6" s="10">
        <f>COUNTIF(B1:DP1,C5)</f>
        <v>7</v>
      </c>
      <c r="D6" s="10">
        <f>COUNTIF(B1:DP1,D5)</f>
        <v>22</v>
      </c>
      <c r="E6" s="10">
        <f>COUNTIF(B1:DP1,E5)</f>
        <v>12</v>
      </c>
      <c r="F6" s="10">
        <f>COUNTIF(B1:DP1,F5)</f>
        <v>13</v>
      </c>
      <c r="G6" s="10">
        <f>COUNTIF(B1:DP1,G5)</f>
        <v>18</v>
      </c>
      <c r="H6" s="11">
        <f>COUNTIF(B1:DP1,H5)</f>
        <v>21</v>
      </c>
      <c r="I6" s="12">
        <f>COUNTIF(B1:DP1,I5)</f>
        <v>10</v>
      </c>
    </row>
    <row r="7" spans="1:120" thickBot="1" x14ac:dyDescent="0.35"/>
    <row r="8" spans="1:120" ht="21" x14ac:dyDescent="0.35">
      <c r="A8" s="31" t="s">
        <v>3</v>
      </c>
      <c r="B8" s="32"/>
      <c r="C8" s="32"/>
      <c r="D8" s="32"/>
      <c r="E8" s="32"/>
      <c r="F8" s="32"/>
      <c r="G8" s="32"/>
      <c r="H8" s="32"/>
      <c r="I8" s="33"/>
    </row>
    <row r="9" spans="1:120" x14ac:dyDescent="0.25">
      <c r="A9" s="13" t="s">
        <v>6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4">
        <v>7</v>
      </c>
      <c r="I9" s="15">
        <v>8</v>
      </c>
    </row>
    <row r="10" spans="1:120" ht="15.75" thickBot="1" x14ac:dyDescent="0.3">
      <c r="A10" s="16" t="s">
        <v>7</v>
      </c>
      <c r="B10" s="17">
        <f>B6/B2</f>
        <v>0.13445378151260504</v>
      </c>
      <c r="C10" s="17">
        <f>C6/B2</f>
        <v>5.8823529411764705E-2</v>
      </c>
      <c r="D10" s="17">
        <f>D6/B2</f>
        <v>0.18487394957983194</v>
      </c>
      <c r="E10" s="17">
        <f>E6/B2</f>
        <v>0.10084033613445378</v>
      </c>
      <c r="F10" s="17">
        <f>F6/B2</f>
        <v>0.1092436974789916</v>
      </c>
      <c r="G10" s="17">
        <f>G6/B2</f>
        <v>0.15126050420168066</v>
      </c>
      <c r="H10" s="18">
        <f>H6/B2</f>
        <v>0.17647058823529413</v>
      </c>
      <c r="I10" s="19">
        <f>I6/B2</f>
        <v>8.4033613445378158E-2</v>
      </c>
    </row>
    <row r="13" spans="1:120" ht="26.25" x14ac:dyDescent="0.4">
      <c r="A13" s="34" t="s">
        <v>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32" spans="1:20" ht="26.25" x14ac:dyDescent="0.4">
      <c r="A32" s="34" t="s">
        <v>8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4" spans="5:15" x14ac:dyDescent="0.25">
      <c r="E34" s="2">
        <v>0</v>
      </c>
      <c r="F34" s="2">
        <v>1</v>
      </c>
    </row>
    <row r="35" spans="5:15" x14ac:dyDescent="0.25">
      <c r="E35" s="2">
        <v>0</v>
      </c>
      <c r="F35" s="5">
        <v>0</v>
      </c>
      <c r="G35" s="1"/>
      <c r="H35" s="1"/>
      <c r="I35" s="1"/>
      <c r="J35" s="1"/>
      <c r="K35" s="1"/>
      <c r="L35" s="1"/>
      <c r="M35" s="1"/>
      <c r="N35" s="1"/>
      <c r="O35" s="1"/>
    </row>
    <row r="36" spans="5:15" x14ac:dyDescent="0.25">
      <c r="E36" s="5"/>
      <c r="F36" s="5"/>
    </row>
    <row r="37" spans="5:15" x14ac:dyDescent="0.25">
      <c r="E37" s="5">
        <v>1</v>
      </c>
      <c r="F37" s="5">
        <v>2</v>
      </c>
    </row>
    <row r="38" spans="5:15" x14ac:dyDescent="0.25">
      <c r="E38" s="6">
        <f>B10</f>
        <v>0.13445378151260504</v>
      </c>
      <c r="F38" s="6">
        <f>E38</f>
        <v>0.13445378151260504</v>
      </c>
    </row>
    <row r="39" spans="5:15" x14ac:dyDescent="0.25">
      <c r="E39" s="5"/>
      <c r="F39" s="5"/>
    </row>
    <row r="40" spans="5:15" x14ac:dyDescent="0.25">
      <c r="E40" s="5">
        <v>2</v>
      </c>
      <c r="F40" s="5">
        <v>3</v>
      </c>
    </row>
    <row r="41" spans="5:15" x14ac:dyDescent="0.25">
      <c r="E41" s="6">
        <f>E38+C10</f>
        <v>0.19327731092436973</v>
      </c>
      <c r="F41" s="6">
        <f>E41</f>
        <v>0.19327731092436973</v>
      </c>
    </row>
    <row r="42" spans="5:15" x14ac:dyDescent="0.25">
      <c r="E42" s="5"/>
      <c r="F42" s="5"/>
    </row>
    <row r="43" spans="5:15" x14ac:dyDescent="0.25">
      <c r="E43" s="5">
        <v>3</v>
      </c>
      <c r="F43" s="5">
        <v>4</v>
      </c>
    </row>
    <row r="44" spans="5:15" x14ac:dyDescent="0.25">
      <c r="E44" s="6">
        <f>E41+D10</f>
        <v>0.37815126050420167</v>
      </c>
      <c r="F44" s="6">
        <f>E44</f>
        <v>0.37815126050420167</v>
      </c>
    </row>
    <row r="45" spans="5:15" x14ac:dyDescent="0.25">
      <c r="E45" s="5"/>
      <c r="F45" s="5"/>
    </row>
    <row r="46" spans="5:15" x14ac:dyDescent="0.25">
      <c r="E46" s="5">
        <v>4</v>
      </c>
      <c r="F46" s="5">
        <v>5</v>
      </c>
    </row>
    <row r="47" spans="5:15" x14ac:dyDescent="0.25">
      <c r="E47" s="6">
        <f>E44+E10</f>
        <v>0.47899159663865543</v>
      </c>
      <c r="F47" s="6">
        <f>E47</f>
        <v>0.47899159663865543</v>
      </c>
    </row>
    <row r="48" spans="5:15" x14ac:dyDescent="0.25">
      <c r="E48" s="5"/>
      <c r="F48" s="5"/>
    </row>
    <row r="49" spans="1:6" x14ac:dyDescent="0.25">
      <c r="E49" s="2">
        <v>5</v>
      </c>
      <c r="F49" s="2">
        <v>6</v>
      </c>
    </row>
    <row r="50" spans="1:6" x14ac:dyDescent="0.25">
      <c r="E50" s="6">
        <f>E47+F10</f>
        <v>0.58823529411764697</v>
      </c>
      <c r="F50" s="6">
        <f>E50</f>
        <v>0.58823529411764697</v>
      </c>
    </row>
    <row r="51" spans="1:6" x14ac:dyDescent="0.25">
      <c r="E51" s="2"/>
      <c r="F51" s="2"/>
    </row>
    <row r="52" spans="1:6" x14ac:dyDescent="0.25">
      <c r="E52" s="2">
        <v>6</v>
      </c>
      <c r="F52" s="2">
        <v>7</v>
      </c>
    </row>
    <row r="53" spans="1:6" x14ac:dyDescent="0.25">
      <c r="E53" s="6">
        <f>E50+G10</f>
        <v>0.73949579831932766</v>
      </c>
      <c r="F53" s="6">
        <f>E53</f>
        <v>0.73949579831932766</v>
      </c>
    </row>
    <row r="54" spans="1:6" x14ac:dyDescent="0.25">
      <c r="E54" s="2"/>
      <c r="F54" s="2"/>
    </row>
    <row r="55" spans="1:6" x14ac:dyDescent="0.25">
      <c r="E55" s="2">
        <v>7</v>
      </c>
      <c r="F55" s="2">
        <v>8</v>
      </c>
    </row>
    <row r="56" spans="1:6" x14ac:dyDescent="0.25">
      <c r="E56" s="6">
        <f>E53+H10</f>
        <v>0.91596638655462181</v>
      </c>
      <c r="F56" s="6">
        <f>E56</f>
        <v>0.91596638655462181</v>
      </c>
    </row>
    <row r="57" spans="1:6" x14ac:dyDescent="0.25">
      <c r="E57" s="2"/>
      <c r="F57" s="2"/>
    </row>
    <row r="58" spans="1:6" x14ac:dyDescent="0.25">
      <c r="E58" s="2">
        <v>8</v>
      </c>
      <c r="F58" s="2">
        <v>10</v>
      </c>
    </row>
    <row r="59" spans="1:6" x14ac:dyDescent="0.25">
      <c r="E59" s="6">
        <f>E56+I10</f>
        <v>1</v>
      </c>
      <c r="F59" s="6">
        <f>E59</f>
        <v>1</v>
      </c>
    </row>
    <row r="64" spans="1:6" ht="18.75" x14ac:dyDescent="0.3">
      <c r="A64" s="35" t="s">
        <v>12</v>
      </c>
      <c r="B64" s="35"/>
    </row>
    <row r="65" spans="1:10" x14ac:dyDescent="0.25">
      <c r="A65" s="2" t="s">
        <v>10</v>
      </c>
      <c r="B65" s="5">
        <f>SUMPRODUCT(B9:I9,B10:I10)</f>
        <v>4.5714285714285721</v>
      </c>
    </row>
    <row r="66" spans="1:10" x14ac:dyDescent="0.25">
      <c r="A66" s="2"/>
      <c r="B66" s="4">
        <f>B9*B9*B10+C9*C9*C10+D9*D9*D10+E9*E9*E10+F9*F9*F10+G9*G9*G10+H9*H9*H10+I9*I9*I10</f>
        <v>25.84873949579832</v>
      </c>
    </row>
    <row r="67" spans="1:10" x14ac:dyDescent="0.25">
      <c r="A67" s="2"/>
      <c r="B67" s="2">
        <f>B65*B65</f>
        <v>20.897959183673475</v>
      </c>
    </row>
    <row r="68" spans="1:10" x14ac:dyDescent="0.25">
      <c r="A68" s="2" t="s">
        <v>13</v>
      </c>
      <c r="B68" s="2">
        <f>SUMPRODUCT(B5:I5,B6:I6)/B2</f>
        <v>4.5714285714285712</v>
      </c>
    </row>
    <row r="69" spans="1:10" x14ac:dyDescent="0.25">
      <c r="A69" s="2" t="s">
        <v>11</v>
      </c>
      <c r="B69" s="4">
        <f>B66-B67</f>
        <v>4.950780312124845</v>
      </c>
    </row>
    <row r="70" spans="1:10" x14ac:dyDescent="0.25">
      <c r="A70" s="2" t="s">
        <v>15</v>
      </c>
      <c r="B70" s="2">
        <f>SQRT(B69)</f>
        <v>2.225034901327358</v>
      </c>
    </row>
    <row r="71" spans="1:10" x14ac:dyDescent="0.25">
      <c r="A71" s="2" t="s">
        <v>14</v>
      </c>
      <c r="B71" s="2">
        <f>SUMPRODUCT(ABS(B5:I5-B68),B6:I6)/B2</f>
        <v>1.9591836734693875</v>
      </c>
    </row>
    <row r="72" spans="1:10" x14ac:dyDescent="0.25">
      <c r="A72" s="2" t="s">
        <v>19</v>
      </c>
      <c r="B72" s="2">
        <f>SUMPRODUCT((B5:I5-B68)^2,B6:I6)/B2</f>
        <v>4.9507803121248504</v>
      </c>
    </row>
    <row r="73" spans="1:10" x14ac:dyDescent="0.25">
      <c r="A73" s="2" t="s">
        <v>16</v>
      </c>
      <c r="B73" s="2">
        <f>INDEX(B5:I5,MATCH(MAX(B6:I6),B6:I6,0))</f>
        <v>3</v>
      </c>
    </row>
    <row r="74" spans="1:10" x14ac:dyDescent="0.25">
      <c r="A74" s="2" t="s">
        <v>17</v>
      </c>
      <c r="B74" s="2">
        <f>MEDIAN(B5:I5)</f>
        <v>4.5</v>
      </c>
    </row>
    <row r="75" spans="1:10" x14ac:dyDescent="0.25">
      <c r="A75" s="2" t="s">
        <v>26</v>
      </c>
      <c r="B75" s="2">
        <f>I5-B5</f>
        <v>7</v>
      </c>
    </row>
    <row r="76" spans="1:10" x14ac:dyDescent="0.25">
      <c r="A76" s="2" t="s">
        <v>18</v>
      </c>
      <c r="B76" s="2">
        <f>B70/B68</f>
        <v>0.48672638466535961</v>
      </c>
    </row>
    <row r="77" spans="1:10" x14ac:dyDescent="0.25">
      <c r="A77" s="2" t="s">
        <v>20</v>
      </c>
      <c r="B77" s="2">
        <f>SUMPRODUCT((B5:I5-B68)^3,B6:I6)/B2</f>
        <v>-1.4971702966901015</v>
      </c>
    </row>
    <row r="78" spans="1:10" x14ac:dyDescent="0.25">
      <c r="A78" s="2" t="s">
        <v>21</v>
      </c>
      <c r="B78" s="2">
        <f>SUMPRODUCT((B5:I5-B68)^4,B6:I6)/B2</f>
        <v>43.968934512580546</v>
      </c>
    </row>
    <row r="79" spans="1:10" x14ac:dyDescent="0.25">
      <c r="A79" s="2" t="s">
        <v>22</v>
      </c>
      <c r="B79" s="2">
        <f>B77/B70^3</f>
        <v>-0.1359129126057983</v>
      </c>
      <c r="D79" t="s">
        <v>25</v>
      </c>
      <c r="I79" s="4">
        <v>0</v>
      </c>
      <c r="J79" s="4">
        <v>1</v>
      </c>
    </row>
    <row r="80" spans="1:10" x14ac:dyDescent="0.25">
      <c r="A80" s="2" t="s">
        <v>23</v>
      </c>
      <c r="B80" s="2">
        <f>(B78/B70^4)-3</f>
        <v>-1.2060983422721969</v>
      </c>
      <c r="D80" t="s">
        <v>24</v>
      </c>
      <c r="I80" s="4">
        <v>0</v>
      </c>
      <c r="J80" s="4">
        <v>0</v>
      </c>
    </row>
    <row r="81" spans="2:10" x14ac:dyDescent="0.25">
      <c r="I81" s="4"/>
      <c r="J81" s="4"/>
    </row>
    <row r="82" spans="2:10" x14ac:dyDescent="0.25">
      <c r="I82" s="4">
        <v>1</v>
      </c>
      <c r="J82" s="4">
        <v>2</v>
      </c>
    </row>
    <row r="83" spans="2:10" x14ac:dyDescent="0.25">
      <c r="I83" s="4">
        <f>D86</f>
        <v>4.7283077470254828E-2</v>
      </c>
      <c r="J83" s="4">
        <f>I83</f>
        <v>4.7283077470254828E-2</v>
      </c>
    </row>
    <row r="84" spans="2:10" x14ac:dyDescent="0.25">
      <c r="B84" s="24" t="s">
        <v>27</v>
      </c>
      <c r="C84" s="24"/>
      <c r="D84" s="24"/>
      <c r="E84" s="24"/>
      <c r="I84" s="4"/>
      <c r="J84" s="4"/>
    </row>
    <row r="85" spans="2:10" x14ac:dyDescent="0.25">
      <c r="B85" s="2"/>
      <c r="C85" s="2"/>
      <c r="D85" s="2"/>
      <c r="E85" s="2"/>
      <c r="I85" s="4">
        <v>2</v>
      </c>
      <c r="J85" s="4">
        <v>3</v>
      </c>
    </row>
    <row r="86" spans="2:10" x14ac:dyDescent="0.25">
      <c r="B86" s="2">
        <v>1</v>
      </c>
      <c r="C86" s="2">
        <f>B6</f>
        <v>16</v>
      </c>
      <c r="D86" s="2">
        <f>POWER(B65,B86)/FACT(B86)*EXP(-B65)</f>
        <v>4.7283077470254828E-2</v>
      </c>
      <c r="E86" s="2">
        <f>D86*$B$2</f>
        <v>5.6266862189603248</v>
      </c>
      <c r="I86" s="4">
        <f>I83+D87</f>
        <v>0.1553586831165516</v>
      </c>
      <c r="J86" s="4">
        <f>I86</f>
        <v>0.1553586831165516</v>
      </c>
    </row>
    <row r="87" spans="2:10" x14ac:dyDescent="0.25">
      <c r="B87" s="2">
        <v>2</v>
      </c>
      <c r="C87" s="2">
        <f>C6</f>
        <v>7</v>
      </c>
      <c r="D87" s="2">
        <f>POWER(B65,B87)/FACT(B87)*EXP(-B65)</f>
        <v>0.10807560564629676</v>
      </c>
      <c r="E87" s="2">
        <f t="shared" ref="E87:E93" si="0">D87*$B$2</f>
        <v>12.860997071909313</v>
      </c>
      <c r="I87" s="4"/>
      <c r="J87" s="4"/>
    </row>
    <row r="88" spans="2:10" x14ac:dyDescent="0.25">
      <c r="B88" s="2">
        <v>3</v>
      </c>
      <c r="C88" s="2">
        <f>D6</f>
        <v>22</v>
      </c>
      <c r="D88" s="2">
        <f>POWER(B65,B88)/FACT(B88)*EXP(-B65)</f>
        <v>0.16468663717530937</v>
      </c>
      <c r="E88" s="2">
        <f t="shared" si="0"/>
        <v>19.597709823861816</v>
      </c>
      <c r="I88" s="4">
        <v>3</v>
      </c>
      <c r="J88" s="4">
        <v>4</v>
      </c>
    </row>
    <row r="89" spans="2:10" x14ac:dyDescent="0.25">
      <c r="B89" s="2">
        <v>4</v>
      </c>
      <c r="C89" s="2">
        <f>E6</f>
        <v>12</v>
      </c>
      <c r="D89" s="2">
        <f>POWER(B65,B89)/FACT(B89)*EXP(-B65)</f>
        <v>0.18821329962892502</v>
      </c>
      <c r="E89" s="2">
        <f t="shared" si="0"/>
        <v>22.397382655842076</v>
      </c>
      <c r="I89" s="4">
        <f>I86+D88</f>
        <v>0.32004532029186095</v>
      </c>
      <c r="J89" s="4">
        <f>I89</f>
        <v>0.32004532029186095</v>
      </c>
    </row>
    <row r="90" spans="2:10" x14ac:dyDescent="0.25">
      <c r="B90" s="2">
        <v>5</v>
      </c>
      <c r="C90" s="2">
        <f>F6</f>
        <v>13</v>
      </c>
      <c r="D90" s="2">
        <f>POWER(B65,B90)/FACT(B90)*EXP(-B65)</f>
        <v>0.17208073108930289</v>
      </c>
      <c r="E90" s="2">
        <f t="shared" si="0"/>
        <v>20.477606999627042</v>
      </c>
      <c r="I90" s="4"/>
      <c r="J90" s="4"/>
    </row>
    <row r="91" spans="2:10" x14ac:dyDescent="0.25">
      <c r="B91" s="2">
        <v>6</v>
      </c>
      <c r="C91" s="2">
        <f>G6</f>
        <v>18</v>
      </c>
      <c r="D91" s="2">
        <f>POWER(B65,B91)/FACT(B91)*EXP(-B65)</f>
        <v>0.1311091284489927</v>
      </c>
      <c r="E91" s="2">
        <f t="shared" si="0"/>
        <v>15.601986285430131</v>
      </c>
      <c r="I91" s="4">
        <v>4</v>
      </c>
      <c r="J91" s="4">
        <v>5</v>
      </c>
    </row>
    <row r="92" spans="2:10" x14ac:dyDescent="0.25">
      <c r="B92" s="2">
        <v>7</v>
      </c>
      <c r="C92" s="2">
        <f>H6</f>
        <v>21</v>
      </c>
      <c r="D92" s="2">
        <f>POWER(B65,B92)/FACT(B92)*EXP(-B65)</f>
        <v>8.5622287966689137E-2</v>
      </c>
      <c r="E92" s="2">
        <f t="shared" si="0"/>
        <v>10.189052268036008</v>
      </c>
      <c r="I92" s="4">
        <f>I89+D89</f>
        <v>0.50825861992078591</v>
      </c>
      <c r="J92" s="4">
        <f>I92</f>
        <v>0.50825861992078591</v>
      </c>
    </row>
    <row r="93" spans="2:10" x14ac:dyDescent="0.25">
      <c r="B93" s="2">
        <v>8</v>
      </c>
      <c r="C93" s="2">
        <f>I6</f>
        <v>10</v>
      </c>
      <c r="D93" s="2">
        <f>POWER(B65,B93)/FACT(B93)*EXP(-B65)</f>
        <v>4.8927021695250934E-2</v>
      </c>
      <c r="E93" s="2">
        <f t="shared" si="0"/>
        <v>5.8223155817348609</v>
      </c>
      <c r="I93" s="4"/>
      <c r="J93" s="4"/>
    </row>
    <row r="94" spans="2:10" x14ac:dyDescent="0.25">
      <c r="I94" s="4">
        <v>5</v>
      </c>
      <c r="J94" s="4">
        <v>6</v>
      </c>
    </row>
    <row r="95" spans="2:10" x14ac:dyDescent="0.25">
      <c r="I95" s="4">
        <f>I92+D90</f>
        <v>0.6803393510100888</v>
      </c>
      <c r="J95" s="4">
        <f>I95</f>
        <v>0.6803393510100888</v>
      </c>
    </row>
    <row r="96" spans="2:10" x14ac:dyDescent="0.25">
      <c r="I96" s="4"/>
      <c r="J96" s="4"/>
    </row>
    <row r="97" spans="2:10" x14ac:dyDescent="0.25">
      <c r="B97" s="24" t="s">
        <v>28</v>
      </c>
      <c r="C97" s="24"/>
      <c r="D97" s="24"/>
      <c r="I97" s="4">
        <v>6</v>
      </c>
      <c r="J97" s="4">
        <v>7</v>
      </c>
    </row>
    <row r="98" spans="2:10" x14ac:dyDescent="0.25">
      <c r="B98" s="2" t="s">
        <v>32</v>
      </c>
      <c r="C98" s="25">
        <f>SUMPRODUCT(POWER(C86:C93-E86:E93,2), 1/E86:E93)</f>
        <v>44.483813976829872</v>
      </c>
      <c r="D98" s="27"/>
      <c r="I98" s="4">
        <f>I95+D91</f>
        <v>0.8114484794590815</v>
      </c>
      <c r="J98" s="4">
        <f>I98</f>
        <v>0.8114484794590815</v>
      </c>
    </row>
    <row r="99" spans="2:10" x14ac:dyDescent="0.25">
      <c r="B99" s="2" t="s">
        <v>33</v>
      </c>
      <c r="C99" s="25">
        <f>CHIINV(0.05, COUNTA(B5:I5) -C100 - 1)</f>
        <v>12.591587243743978</v>
      </c>
      <c r="D99" s="27"/>
      <c r="I99" s="4"/>
      <c r="J99" s="4"/>
    </row>
    <row r="100" spans="2:10" x14ac:dyDescent="0.25">
      <c r="B100" s="2" t="s">
        <v>35</v>
      </c>
      <c r="C100" s="24">
        <v>1</v>
      </c>
      <c r="D100" s="24"/>
      <c r="I100" s="4">
        <v>7</v>
      </c>
      <c r="J100" s="4">
        <v>8</v>
      </c>
    </row>
    <row r="101" spans="2:10" x14ac:dyDescent="0.25">
      <c r="B101" s="25" t="s">
        <v>34</v>
      </c>
      <c r="C101" s="26"/>
      <c r="D101" s="27"/>
      <c r="I101" s="4">
        <f>I98+D92</f>
        <v>0.89707076742577063</v>
      </c>
      <c r="J101" s="4">
        <f>I101</f>
        <v>0.89707076742577063</v>
      </c>
    </row>
    <row r="102" spans="2:10" x14ac:dyDescent="0.25">
      <c r="I102" s="4"/>
      <c r="J102" s="4"/>
    </row>
    <row r="103" spans="2:10" x14ac:dyDescent="0.25">
      <c r="B103" s="24" t="s">
        <v>29</v>
      </c>
      <c r="C103" s="24"/>
      <c r="D103" s="24"/>
      <c r="I103" s="4">
        <v>8</v>
      </c>
      <c r="J103" s="4">
        <v>10</v>
      </c>
    </row>
    <row r="104" spans="2:10" x14ac:dyDescent="0.25">
      <c r="B104" s="2" t="s">
        <v>30</v>
      </c>
      <c r="C104" s="22">
        <f>ABS(C98-6)/SQRT(2*6)</f>
        <v>11.109320179483104</v>
      </c>
      <c r="D104" s="23"/>
      <c r="I104" s="4">
        <f>I101+D93</f>
        <v>0.94599778912102161</v>
      </c>
      <c r="J104" s="4">
        <f>I104</f>
        <v>0.94599778912102161</v>
      </c>
    </row>
    <row r="105" spans="2:10" x14ac:dyDescent="0.25">
      <c r="B105" s="3" t="s">
        <v>31</v>
      </c>
      <c r="C105" s="3"/>
      <c r="D105" s="2"/>
    </row>
  </sheetData>
  <mergeCells count="13">
    <mergeCell ref="A4:I4"/>
    <mergeCell ref="A8:I8"/>
    <mergeCell ref="A13:S13"/>
    <mergeCell ref="A32:T32"/>
    <mergeCell ref="A64:B64"/>
    <mergeCell ref="C104:D104"/>
    <mergeCell ref="B84:E84"/>
    <mergeCell ref="B103:D103"/>
    <mergeCell ref="B97:D97"/>
    <mergeCell ref="B101:D101"/>
    <mergeCell ref="C98:D98"/>
    <mergeCell ref="C99:D99"/>
    <mergeCell ref="C100:D10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2019-05-26T11:26:44Z</dcterms:created>
  <dcterms:modified xsi:type="dcterms:W3CDTF">2019-06-02T23:09:55Z</dcterms:modified>
</cp:coreProperties>
</file>