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Electrical theory\"/>
    </mc:Choice>
  </mc:AlternateContent>
  <bookViews>
    <workbookView xWindow="120" yWindow="75" windowWidth="17235" windowHeight="10530"/>
  </bookViews>
  <sheets>
    <sheet name="銅線の抵抗計算表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12" i="1"/>
  <c r="F29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12" i="1"/>
  <c r="D29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12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<sst xmlns="http://schemas.openxmlformats.org/spreadsheetml/2006/main" count="25" uniqueCount="25">
  <si>
    <t>項目</t>
    <rPh sb="0" eb="2">
      <t>コウモク</t>
    </rPh>
    <phoneticPr fontId="1"/>
  </si>
  <si>
    <t>記号</t>
    <rPh sb="0" eb="2">
      <t>キゴウ</t>
    </rPh>
    <phoneticPr fontId="1"/>
  </si>
  <si>
    <t>値</t>
    <rPh sb="0" eb="1">
      <t>アタイ</t>
    </rPh>
    <phoneticPr fontId="1"/>
  </si>
  <si>
    <t>ρ</t>
    <phoneticPr fontId="1"/>
  </si>
  <si>
    <t>単位</t>
    <rPh sb="0" eb="2">
      <t>タンイ</t>
    </rPh>
    <phoneticPr fontId="1"/>
  </si>
  <si>
    <t>温度係数</t>
    <phoneticPr fontId="1"/>
  </si>
  <si>
    <t>α</t>
    <phoneticPr fontId="1"/>
  </si>
  <si>
    <t>基準温度</t>
    <rPh sb="0" eb="2">
      <t>キジュン</t>
    </rPh>
    <rPh sb="2" eb="4">
      <t>オンド</t>
    </rPh>
    <phoneticPr fontId="1"/>
  </si>
  <si>
    <t>Ωm</t>
    <phoneticPr fontId="1"/>
  </si>
  <si>
    <t>線本数（N)</t>
    <rPh sb="0" eb="1">
      <t>セン</t>
    </rPh>
    <rPh sb="1" eb="3">
      <t>ホンスウ</t>
    </rPh>
    <phoneticPr fontId="1"/>
  </si>
  <si>
    <t>線径（ｄ）(mm)</t>
    <rPh sb="0" eb="1">
      <t>セン</t>
    </rPh>
    <rPh sb="1" eb="2">
      <t>ケイ</t>
    </rPh>
    <phoneticPr fontId="1"/>
  </si>
  <si>
    <t>文献値</t>
    <rPh sb="0" eb="2">
      <t>ブンケン</t>
    </rPh>
    <rPh sb="2" eb="3">
      <t>アタイ</t>
    </rPh>
    <phoneticPr fontId="1"/>
  </si>
  <si>
    <t>10（℃）</t>
    <phoneticPr fontId="1"/>
  </si>
  <si>
    <t>20（℃）</t>
    <phoneticPr fontId="1"/>
  </si>
  <si>
    <t>30（℃）</t>
    <phoneticPr fontId="1"/>
  </si>
  <si>
    <t>銅線の抵抗計算表</t>
    <rPh sb="0" eb="2">
      <t>ドウセン</t>
    </rPh>
    <rPh sb="3" eb="5">
      <t>テイコウ</t>
    </rPh>
    <rPh sb="5" eb="7">
      <t>ケイサン</t>
    </rPh>
    <rPh sb="7" eb="8">
      <t>オモテ</t>
    </rPh>
    <phoneticPr fontId="1"/>
  </si>
  <si>
    <r>
      <rPr>
        <sz val="11"/>
        <rFont val="ＭＳ Ｐゴシック"/>
        <family val="3"/>
        <charset val="128"/>
      </rPr>
      <t>℃</t>
    </r>
    <phoneticPr fontId="1"/>
  </si>
  <si>
    <r>
      <rPr>
        <sz val="11"/>
        <rFont val="ＭＳ Ｐゴシック"/>
        <family val="3"/>
        <charset val="128"/>
      </rPr>
      <t>ｔ</t>
    </r>
    <r>
      <rPr>
        <sz val="11"/>
        <rFont val="Arial"/>
        <family val="2"/>
      </rPr>
      <t>1</t>
    </r>
    <phoneticPr fontId="1"/>
  </si>
  <si>
    <r>
      <rPr>
        <sz val="11"/>
        <rFont val="ＭＳ Ｐゴシック"/>
        <family val="3"/>
        <charset val="128"/>
      </rPr>
      <t>ｔ</t>
    </r>
    <r>
      <rPr>
        <sz val="11"/>
        <rFont val="Arial"/>
        <family val="2"/>
      </rPr>
      <t>2</t>
    </r>
    <r>
      <rPr>
        <sz val="11"/>
        <rFont val="ＭＳ Ｐゴシック"/>
        <family val="3"/>
        <charset val="128"/>
      </rPr>
      <t>（℃）</t>
    </r>
    <phoneticPr fontId="1"/>
  </si>
  <si>
    <r>
      <rPr>
        <sz val="11"/>
        <rFont val="HG丸ｺﾞｼｯｸM-PRO"/>
        <family val="3"/>
        <charset val="128"/>
      </rPr>
      <t>抵抗（</t>
    </r>
    <r>
      <rPr>
        <sz val="11"/>
        <rFont val="Arial"/>
        <family val="2"/>
      </rPr>
      <t>Ω/km</t>
    </r>
    <r>
      <rPr>
        <sz val="11"/>
        <rFont val="HG丸ｺﾞｼｯｸM-PRO"/>
        <family val="3"/>
        <charset val="128"/>
      </rPr>
      <t>）</t>
    </r>
    <rPh sb="0" eb="2">
      <t>テイコウ</t>
    </rPh>
    <phoneticPr fontId="1"/>
  </si>
  <si>
    <t>抵抗率</t>
    <rPh sb="0" eb="2">
      <t>テイコウ</t>
    </rPh>
    <rPh sb="2" eb="3">
      <t>リツ</t>
    </rPh>
    <phoneticPr fontId="1"/>
  </si>
  <si>
    <r>
      <rPr>
        <sz val="11"/>
        <rFont val="HG丸ｺﾞｼｯｸM-PRO"/>
        <family val="3"/>
        <charset val="128"/>
      </rPr>
      <t>線径</t>
    </r>
    <r>
      <rPr>
        <sz val="11"/>
        <rFont val="Arial"/>
        <family val="2"/>
      </rPr>
      <t xml:space="preserve"> d
(mm)</t>
    </r>
    <rPh sb="0" eb="1">
      <t>セン</t>
    </rPh>
    <rPh sb="1" eb="2">
      <t>ケイ</t>
    </rPh>
    <phoneticPr fontId="1"/>
  </si>
  <si>
    <r>
      <rPr>
        <sz val="11"/>
        <rFont val="ＭＳ Ｐゴシック"/>
        <family val="3"/>
        <charset val="128"/>
      </rPr>
      <t>断面積</t>
    </r>
    <r>
      <rPr>
        <sz val="11"/>
        <rFont val="Arial"/>
        <family val="2"/>
      </rPr>
      <t>A
(m</t>
    </r>
    <r>
      <rPr>
        <vertAlign val="superscript"/>
        <sz val="12"/>
        <rFont val="Arial"/>
        <family val="2"/>
      </rPr>
      <t>2</t>
    </r>
    <r>
      <rPr>
        <sz val="11"/>
        <rFont val="Arial"/>
        <family val="2"/>
      </rPr>
      <t>)</t>
    </r>
    <rPh sb="0" eb="3">
      <t>ダンメンセキ</t>
    </rPh>
    <phoneticPr fontId="1"/>
  </si>
  <si>
    <t>5番</t>
    <rPh sb="1" eb="2">
      <t>バン</t>
    </rPh>
    <phoneticPr fontId="7"/>
  </si>
  <si>
    <t>佐々木　滉太</t>
    <rPh sb="0" eb="3">
      <t>ササキ</t>
    </rPh>
    <rPh sb="4" eb="5">
      <t>ヒロシ</t>
    </rPh>
    <rPh sb="5" eb="6">
      <t>タ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</si>
</sst>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E+00"/>
    <numFmt numFmtId="177" formatCode="0.0000_ "/>
    <numFmt numFmtId="178" formatCode="0.000_ "/>
    <numFmt numFmtId="179" formatCode="0.00_ "/>
    <numFmt numFmtId="180" formatCode="0.0_ "/>
  </numFmts>
  <fonts count="9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HG丸ｺﾞｼｯｸM-PRO"/>
      <family val="3"/>
      <charset val="128"/>
    </font>
    <font>
      <sz val="14"/>
      <name val="HG丸ｺﾞｼｯｸM-PRO"/>
      <family val="3"/>
      <charset val="128"/>
    </font>
    <font>
      <sz val="11"/>
      <name val="Arial"/>
      <family val="2"/>
    </font>
    <font>
      <vertAlign val="superscript"/>
      <sz val="12"/>
      <name val="Arial"/>
      <family val="2"/>
    </font>
    <font>
      <sz val="2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8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80" fontId="0" fillId="0" borderId="0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right" vertical="center"/>
    </xf>
    <xf numFmtId="11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right" vertical="center"/>
    </xf>
    <xf numFmtId="2" fontId="4" fillId="0" borderId="1" xfId="0" applyNumberFormat="1" applyFont="1" applyBorder="1" applyAlignment="1">
      <alignment horizontal="right" vertical="center" inden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銅線の抵抗計算表!$B$12:$B$26</c:f>
              <c:numCache>
                <c:formatCode>0.00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3.2</c:v>
                </c:pt>
                <c:pt idx="3">
                  <c:v>2.6</c:v>
                </c:pt>
                <c:pt idx="4">
                  <c:v>2</c:v>
                </c:pt>
                <c:pt idx="5">
                  <c:v>1.6</c:v>
                </c:pt>
                <c:pt idx="6">
                  <c:v>1.2</c:v>
                </c:pt>
                <c:pt idx="7">
                  <c:v>1</c:v>
                </c:pt>
                <c:pt idx="8">
                  <c:v>0.8</c:v>
                </c:pt>
                <c:pt idx="9">
                  <c:v>0.6</c:v>
                </c:pt>
                <c:pt idx="10">
                  <c:v>0.4</c:v>
                </c:pt>
                <c:pt idx="11">
                  <c:v>0.32</c:v>
                </c:pt>
                <c:pt idx="12">
                  <c:v>0.26</c:v>
                </c:pt>
                <c:pt idx="13">
                  <c:v>0.2</c:v>
                </c:pt>
                <c:pt idx="14">
                  <c:v>0.18</c:v>
                </c:pt>
              </c:numCache>
            </c:numRef>
          </c:xVal>
          <c:yVal>
            <c:numRef>
              <c:f>銅線の抵抗計算表!$E$12:$E$26</c:f>
              <c:numCache>
                <c:formatCode>0.000_ </c:formatCode>
                <c:ptCount val="15"/>
                <c:pt idx="0">
                  <c:v>0.87802599004936832</c:v>
                </c:pt>
                <c:pt idx="1">
                  <c:v>1.3719156094521381</c:v>
                </c:pt>
                <c:pt idx="2">
                  <c:v>2.1436181397689653</c:v>
                </c:pt>
                <c:pt idx="3">
                  <c:v>3.2471375371648232</c:v>
                </c:pt>
                <c:pt idx="4">
                  <c:v>5.4876624378085523</c:v>
                </c:pt>
                <c:pt idx="5">
                  <c:v>8.5744725590758613</c:v>
                </c:pt>
                <c:pt idx="6">
                  <c:v>15.243506771690422</c:v>
                </c:pt>
                <c:pt idx="7">
                  <c:v>21.950649751234209</c:v>
                </c:pt>
                <c:pt idx="8">
                  <c:v>34.297890236303445</c:v>
                </c:pt>
                <c:pt idx="9">
                  <c:v>60.974027086761687</c:v>
                </c:pt>
                <c:pt idx="10">
                  <c:v>137.19156094521378</c:v>
                </c:pt>
                <c:pt idx="11">
                  <c:v>214.36181397689657</c:v>
                </c:pt>
                <c:pt idx="12">
                  <c:v>324.7137537164823</c:v>
                </c:pt>
                <c:pt idx="13">
                  <c:v>548.76624378085512</c:v>
                </c:pt>
                <c:pt idx="14">
                  <c:v>677.48918985290777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04256"/>
        <c:axId val="166344720"/>
      </c:scatterChart>
      <c:valAx>
        <c:axId val="163004256"/>
        <c:scaling>
          <c:orientation val="minMax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66344720"/>
        <c:crosses val="autoZero"/>
        <c:crossBetween val="midCat"/>
      </c:valAx>
      <c:valAx>
        <c:axId val="166344720"/>
        <c:scaling>
          <c:orientation val="minMax"/>
        </c:scaling>
        <c:delete val="0"/>
        <c:axPos val="l"/>
        <c:majorGridlines/>
        <c:minorGridlines/>
        <c:numFmt formatCode="General" sourceLinked="0"/>
        <c:majorTickMark val="out"/>
        <c:minorTickMark val="none"/>
        <c:tickLblPos val="nextTo"/>
        <c:crossAx val="163004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3</xdr:row>
      <xdr:rowOff>19050</xdr:rowOff>
    </xdr:from>
    <xdr:to>
      <xdr:col>15</xdr:col>
      <xdr:colOff>0</xdr:colOff>
      <xdr:row>35</xdr:row>
      <xdr:rowOff>0</xdr:rowOff>
    </xdr:to>
    <xdr:graphicFrame macro="">
      <xdr:nvGraphicFramePr>
        <xdr:cNvPr id="1027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5</xdr:row>
      <xdr:rowOff>47625</xdr:rowOff>
    </xdr:from>
    <xdr:to>
      <xdr:col>13</xdr:col>
      <xdr:colOff>0</xdr:colOff>
      <xdr:row>6</xdr:row>
      <xdr:rowOff>171450</xdr:rowOff>
    </xdr:to>
    <xdr:sp macro="" textlink="">
      <xdr:nvSpPr>
        <xdr:cNvPr id="2" name="テキスト ボックス 1"/>
        <xdr:cNvSpPr txBox="1"/>
      </xdr:nvSpPr>
      <xdr:spPr>
        <a:xfrm>
          <a:off x="6038850" y="1066800"/>
          <a:ext cx="263842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300" b="1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軟銅の線径に対する抵抗特性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38"/>
  <sheetViews>
    <sheetView tabSelected="1" topLeftCell="A6" workbookViewId="0">
      <selection activeCell="B2" sqref="B2:P37"/>
    </sheetView>
  </sheetViews>
  <sheetFormatPr defaultRowHeight="13.5"/>
  <cols>
    <col min="2" max="2" width="10" customWidth="1"/>
    <col min="3" max="3" width="11.125" bestFit="1" customWidth="1"/>
    <col min="4" max="6" width="10.625" customWidth="1"/>
  </cols>
  <sheetData>
    <row r="2" spans="2:6" ht="17.25">
      <c r="B2" s="5" t="s">
        <v>15</v>
      </c>
      <c r="C2" s="5"/>
    </row>
    <row r="4" spans="2:6" ht="18" customHeight="1">
      <c r="B4" s="6" t="s">
        <v>0</v>
      </c>
      <c r="C4" s="6" t="s">
        <v>1</v>
      </c>
      <c r="D4" s="6" t="s">
        <v>2</v>
      </c>
      <c r="E4" s="6" t="s">
        <v>4</v>
      </c>
    </row>
    <row r="5" spans="2:6" ht="18" customHeight="1">
      <c r="B5" s="6" t="s">
        <v>20</v>
      </c>
      <c r="C5" s="11" t="s">
        <v>3</v>
      </c>
      <c r="D5" s="12">
        <v>1.7240000000000001E-8</v>
      </c>
      <c r="E5" s="11" t="s">
        <v>8</v>
      </c>
    </row>
    <row r="6" spans="2:6" ht="18" customHeight="1">
      <c r="B6" s="6" t="s">
        <v>5</v>
      </c>
      <c r="C6" s="11" t="s">
        <v>6</v>
      </c>
      <c r="D6" s="14">
        <v>3.9300000000000003E-3</v>
      </c>
      <c r="E6" s="11"/>
    </row>
    <row r="7" spans="2:6" ht="18" customHeight="1">
      <c r="B7" s="6" t="s">
        <v>7</v>
      </c>
      <c r="C7" s="11" t="s">
        <v>17</v>
      </c>
      <c r="D7" s="11">
        <v>20</v>
      </c>
      <c r="E7" s="11" t="s">
        <v>16</v>
      </c>
    </row>
    <row r="8" spans="2:6">
      <c r="B8" s="2"/>
      <c r="C8" s="2"/>
      <c r="D8" s="2"/>
    </row>
    <row r="9" spans="2:6" ht="18" customHeight="1">
      <c r="B9" s="18" t="s">
        <v>21</v>
      </c>
      <c r="C9" s="20" t="s">
        <v>22</v>
      </c>
      <c r="D9" s="19" t="s">
        <v>19</v>
      </c>
      <c r="E9" s="19"/>
      <c r="F9" s="19"/>
    </row>
    <row r="10" spans="2:6" ht="18" customHeight="1">
      <c r="B10" s="18"/>
      <c r="C10" s="21"/>
      <c r="D10" s="17" t="s">
        <v>18</v>
      </c>
      <c r="E10" s="17"/>
      <c r="F10" s="17"/>
    </row>
    <row r="11" spans="2:6" ht="18" customHeight="1">
      <c r="B11" s="18"/>
      <c r="C11" s="22"/>
      <c r="D11" s="11">
        <v>10</v>
      </c>
      <c r="E11" s="11">
        <v>20</v>
      </c>
      <c r="F11" s="11">
        <v>30</v>
      </c>
    </row>
    <row r="12" spans="2:6" ht="18" customHeight="1">
      <c r="B12" s="16">
        <v>5</v>
      </c>
      <c r="C12" s="15">
        <f>PI()*2.5^2*10^-6</f>
        <v>1.9634954084936207E-5</v>
      </c>
      <c r="D12" s="13">
        <f>E12*$D$29</f>
        <v>0.8435195686404281</v>
      </c>
      <c r="E12" s="13">
        <f>1.724*10^-8*1000/C12</f>
        <v>0.87802599004936832</v>
      </c>
      <c r="F12" s="13">
        <f>E12*$F$29</f>
        <v>0.91253241145830843</v>
      </c>
    </row>
    <row r="13" spans="2:6" ht="18" customHeight="1">
      <c r="B13" s="16">
        <v>4</v>
      </c>
      <c r="C13" s="15">
        <f>PI()*2^2*10^-6</f>
        <v>1.2566370614359172E-5</v>
      </c>
      <c r="D13" s="13">
        <f t="shared" ref="D13:D26" si="0">E13*$D$29</f>
        <v>1.317999326000669</v>
      </c>
      <c r="E13" s="13">
        <f t="shared" ref="E13:E26" si="1">1.724*10^-8*1000/C13</f>
        <v>1.3719156094521381</v>
      </c>
      <c r="F13" s="13">
        <f t="shared" ref="F13:F26" si="2">E13*$F$29</f>
        <v>1.4258318929036069</v>
      </c>
    </row>
    <row r="14" spans="2:6" ht="18" customHeight="1">
      <c r="B14" s="16">
        <v>3.2</v>
      </c>
      <c r="C14" s="15">
        <f>PI()*1.6^2*10^-6</f>
        <v>8.0424771931898703E-6</v>
      </c>
      <c r="D14" s="13">
        <f t="shared" si="0"/>
        <v>2.059373946876045</v>
      </c>
      <c r="E14" s="13">
        <f t="shared" si="1"/>
        <v>2.1436181397689653</v>
      </c>
      <c r="F14" s="13">
        <f t="shared" si="2"/>
        <v>2.2278623326618856</v>
      </c>
    </row>
    <row r="15" spans="2:6" ht="18" customHeight="1">
      <c r="B15" s="16">
        <v>2.6</v>
      </c>
      <c r="C15" s="15">
        <f>PI()*1.3^2*10^-6</f>
        <v>5.3092915845667507E-6</v>
      </c>
      <c r="D15" s="13">
        <f t="shared" si="0"/>
        <v>3.1195250319542458</v>
      </c>
      <c r="E15" s="13">
        <f t="shared" si="1"/>
        <v>3.2471375371648232</v>
      </c>
      <c r="F15" s="13">
        <f t="shared" si="2"/>
        <v>3.3747500423754002</v>
      </c>
    </row>
    <row r="16" spans="2:6" ht="18" customHeight="1">
      <c r="B16" s="16">
        <v>2</v>
      </c>
      <c r="C16" s="15">
        <f>PI()*1^2*10^-6</f>
        <v>3.1415926535897929E-6</v>
      </c>
      <c r="D16" s="13">
        <f t="shared" si="0"/>
        <v>5.2719973040026762</v>
      </c>
      <c r="E16" s="13">
        <f t="shared" si="1"/>
        <v>5.4876624378085523</v>
      </c>
      <c r="F16" s="13">
        <f t="shared" si="2"/>
        <v>5.7033275716144276</v>
      </c>
    </row>
    <row r="17" spans="2:6" ht="18" customHeight="1">
      <c r="B17" s="16">
        <v>1.6</v>
      </c>
      <c r="C17" s="15">
        <f>PI()*0.8^2*10^-6</f>
        <v>2.0106192982974676E-6</v>
      </c>
      <c r="D17" s="13">
        <f t="shared" si="0"/>
        <v>8.2374957875041801</v>
      </c>
      <c r="E17" s="13">
        <f t="shared" si="1"/>
        <v>8.5744725590758613</v>
      </c>
      <c r="F17" s="13">
        <f t="shared" si="2"/>
        <v>8.9114493306475424</v>
      </c>
    </row>
    <row r="18" spans="2:6" ht="18" customHeight="1">
      <c r="B18" s="16">
        <v>1.2</v>
      </c>
      <c r="C18" s="15">
        <f>PI()*0.6^2*10^-6</f>
        <v>1.1309733552923255E-6</v>
      </c>
      <c r="D18" s="13">
        <f t="shared" si="0"/>
        <v>14.644436955562988</v>
      </c>
      <c r="E18" s="13">
        <f t="shared" si="1"/>
        <v>15.243506771690422</v>
      </c>
      <c r="F18" s="13">
        <f t="shared" si="2"/>
        <v>15.842576587817854</v>
      </c>
    </row>
    <row r="19" spans="2:6" ht="18" customHeight="1">
      <c r="B19" s="16">
        <v>1</v>
      </c>
      <c r="C19" s="15">
        <f>PI()*0.5^2*10^-6</f>
        <v>7.8539816339744823E-7</v>
      </c>
      <c r="D19" s="13">
        <f t="shared" si="0"/>
        <v>21.087989216010705</v>
      </c>
      <c r="E19" s="13">
        <f t="shared" si="1"/>
        <v>21.950649751234209</v>
      </c>
      <c r="F19" s="13">
        <f t="shared" si="2"/>
        <v>22.81331028645771</v>
      </c>
    </row>
    <row r="20" spans="2:6" ht="18" customHeight="1">
      <c r="B20" s="16">
        <v>0.8</v>
      </c>
      <c r="C20" s="15">
        <f>PI()*0.4^2*10^-6</f>
        <v>5.0265482457436689E-7</v>
      </c>
      <c r="D20" s="13">
        <f t="shared" si="0"/>
        <v>32.94998315001672</v>
      </c>
      <c r="E20" s="13">
        <f t="shared" si="1"/>
        <v>34.297890236303445</v>
      </c>
      <c r="F20" s="13">
        <f t="shared" si="2"/>
        <v>35.64579732259017</v>
      </c>
    </row>
    <row r="21" spans="2:6" ht="18" customHeight="1">
      <c r="B21" s="16">
        <v>0.6</v>
      </c>
      <c r="C21" s="15">
        <f>PI()*0.3^2*10^-6</f>
        <v>2.8274333882308138E-7</v>
      </c>
      <c r="D21" s="13">
        <f t="shared" si="0"/>
        <v>58.577747822251951</v>
      </c>
      <c r="E21" s="13">
        <f t="shared" si="1"/>
        <v>60.974027086761687</v>
      </c>
      <c r="F21" s="13">
        <f t="shared" si="2"/>
        <v>63.370306351271417</v>
      </c>
    </row>
    <row r="22" spans="2:6" ht="18" customHeight="1">
      <c r="B22" s="16">
        <v>0.4</v>
      </c>
      <c r="C22" s="15">
        <f>PI()*0.2^2*10^-6</f>
        <v>1.2566370614359172E-7</v>
      </c>
      <c r="D22" s="13">
        <f t="shared" si="0"/>
        <v>131.79993260006688</v>
      </c>
      <c r="E22" s="13">
        <f t="shared" si="1"/>
        <v>137.19156094521378</v>
      </c>
      <c r="F22" s="13">
        <f t="shared" si="2"/>
        <v>142.58318929036068</v>
      </c>
    </row>
    <row r="23" spans="2:6" ht="18" customHeight="1">
      <c r="B23" s="16">
        <v>0.32</v>
      </c>
      <c r="C23" s="15">
        <f>PI()*0.16^2*10^-6</f>
        <v>8.0424771931898697E-8</v>
      </c>
      <c r="D23" s="13">
        <f t="shared" si="0"/>
        <v>205.93739468760452</v>
      </c>
      <c r="E23" s="13">
        <f t="shared" si="1"/>
        <v>214.36181397689657</v>
      </c>
      <c r="F23" s="13">
        <f t="shared" si="2"/>
        <v>222.78623326618859</v>
      </c>
    </row>
    <row r="24" spans="2:6" ht="18" customHeight="1">
      <c r="B24" s="16">
        <v>0.26</v>
      </c>
      <c r="C24" s="15">
        <f>PI()*0.13^2*10^-6</f>
        <v>5.3092915845667511E-8</v>
      </c>
      <c r="D24" s="13">
        <f t="shared" si="0"/>
        <v>311.95250319542453</v>
      </c>
      <c r="E24" s="13">
        <f t="shared" si="1"/>
        <v>324.7137537164823</v>
      </c>
      <c r="F24" s="13">
        <f t="shared" si="2"/>
        <v>337.47500423754002</v>
      </c>
    </row>
    <row r="25" spans="2:6" ht="18" customHeight="1">
      <c r="B25" s="16">
        <v>0.2</v>
      </c>
      <c r="C25" s="15">
        <f>PI()*0.1^2*10^-6</f>
        <v>3.1415926535897931E-8</v>
      </c>
      <c r="D25" s="13">
        <f t="shared" si="0"/>
        <v>527.19973040026753</v>
      </c>
      <c r="E25" s="13">
        <f t="shared" si="1"/>
        <v>548.76624378085512</v>
      </c>
      <c r="F25" s="13">
        <f t="shared" si="2"/>
        <v>570.33275716144271</v>
      </c>
    </row>
    <row r="26" spans="2:6" ht="18" customHeight="1">
      <c r="B26" s="16">
        <v>0.18</v>
      </c>
      <c r="C26" s="15">
        <f>PI()*0.09^2*10^-6</f>
        <v>2.544690049407732E-8</v>
      </c>
      <c r="D26" s="13">
        <f t="shared" si="0"/>
        <v>650.86386469168849</v>
      </c>
      <c r="E26" s="13">
        <f t="shared" si="1"/>
        <v>677.48918985290777</v>
      </c>
      <c r="F26" s="13">
        <f t="shared" si="2"/>
        <v>704.11451501412694</v>
      </c>
    </row>
    <row r="27" spans="2:6">
      <c r="B27" s="7"/>
      <c r="C27" s="7"/>
      <c r="D27" s="8"/>
      <c r="E27" s="8"/>
      <c r="F27" s="8"/>
    </row>
    <row r="28" spans="2:6">
      <c r="B28" s="7"/>
      <c r="C28" s="7"/>
      <c r="D28" s="9"/>
      <c r="E28" s="9"/>
      <c r="F28" s="9"/>
    </row>
    <row r="29" spans="2:6">
      <c r="B29" s="7"/>
      <c r="C29" s="7"/>
      <c r="D29" s="7">
        <f>1+3.93*10^-3*(10-20)</f>
        <v>0.9607</v>
      </c>
      <c r="E29" s="7"/>
      <c r="F29" s="7">
        <f>1+3.93*10^-3*(30-20)</f>
        <v>1.0392999999999999</v>
      </c>
    </row>
    <row r="30" spans="2:6">
      <c r="B30" s="7"/>
      <c r="C30" s="7"/>
      <c r="D30" s="9"/>
      <c r="E30" s="9"/>
      <c r="F30" s="9"/>
    </row>
    <row r="31" spans="2:6">
      <c r="B31" s="7"/>
      <c r="C31" s="7"/>
      <c r="D31" s="9"/>
      <c r="E31" s="9"/>
      <c r="F31" s="9"/>
    </row>
    <row r="32" spans="2:6">
      <c r="B32" s="7"/>
      <c r="C32" s="7"/>
      <c r="D32" s="9"/>
      <c r="E32" s="9"/>
      <c r="F32" s="9"/>
    </row>
    <row r="33" spans="2:6">
      <c r="B33" s="7"/>
      <c r="C33" s="7"/>
      <c r="D33" s="9"/>
      <c r="E33" s="9"/>
      <c r="F33" s="9"/>
    </row>
    <row r="34" spans="2:6">
      <c r="B34" s="7"/>
      <c r="C34" s="7"/>
      <c r="D34" s="9"/>
      <c r="E34" s="9"/>
      <c r="F34" s="9"/>
    </row>
    <row r="35" spans="2:6">
      <c r="B35" s="7"/>
      <c r="C35" s="7"/>
      <c r="D35" s="9"/>
      <c r="E35" s="9"/>
      <c r="F35" s="9"/>
    </row>
    <row r="36" spans="2:6" ht="24">
      <c r="B36" s="23" t="s">
        <v>23</v>
      </c>
      <c r="E36" s="9"/>
      <c r="F36" s="9"/>
    </row>
    <row r="37" spans="2:6" ht="32.25">
      <c r="B37" s="24" t="s">
        <v>24</v>
      </c>
      <c r="E37" s="9"/>
      <c r="F37" s="9"/>
    </row>
    <row r="38" spans="2:6">
      <c r="B38" s="7"/>
      <c r="C38" s="7"/>
      <c r="D38" s="10"/>
      <c r="E38" s="10"/>
      <c r="F38" s="10"/>
    </row>
  </sheetData>
  <mergeCells count="4">
    <mergeCell ref="D10:F10"/>
    <mergeCell ref="B9:B11"/>
    <mergeCell ref="D9:F9"/>
    <mergeCell ref="C9:C11"/>
  </mergeCells>
  <phoneticPr fontId="1"/>
  <pageMargins left="0.75" right="0.75" top="1" bottom="1" header="0.51200000000000001" footer="0.51200000000000001"/>
  <pageSetup paperSize="9" scale="7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36" sqref="F36"/>
    </sheetView>
  </sheetViews>
  <sheetFormatPr defaultRowHeight="13.5"/>
  <cols>
    <col min="3" max="5" width="9.5" bestFit="1" customWidth="1"/>
  </cols>
  <sheetData>
    <row r="1" spans="1:6">
      <c r="A1" s="1" t="s">
        <v>9</v>
      </c>
      <c r="B1" s="1" t="s">
        <v>10</v>
      </c>
      <c r="C1" s="1" t="s">
        <v>12</v>
      </c>
      <c r="D1" s="1" t="s">
        <v>13</v>
      </c>
      <c r="E1" s="1" t="s">
        <v>14</v>
      </c>
      <c r="F1" s="1" t="s">
        <v>11</v>
      </c>
    </row>
    <row r="2" spans="1:6">
      <c r="A2" s="1">
        <v>1</v>
      </c>
      <c r="B2" s="1">
        <v>5</v>
      </c>
      <c r="C2" s="3">
        <v>0.8435195686404281</v>
      </c>
      <c r="D2" s="3">
        <v>0.87802599004936832</v>
      </c>
      <c r="E2" s="3">
        <v>0.91253241145830843</v>
      </c>
      <c r="F2" s="1">
        <v>0.88670000000000004</v>
      </c>
    </row>
    <row r="3" spans="1:6">
      <c r="A3" s="1">
        <v>1</v>
      </c>
      <c r="B3" s="1">
        <v>4</v>
      </c>
      <c r="C3" s="3">
        <v>1.317999326000669</v>
      </c>
      <c r="D3" s="3">
        <v>1.3719156094521381</v>
      </c>
      <c r="E3" s="3">
        <v>1.4258318929036069</v>
      </c>
      <c r="F3" s="1">
        <v>1.385</v>
      </c>
    </row>
    <row r="4" spans="1:6">
      <c r="A4" s="1">
        <v>1</v>
      </c>
      <c r="B4" s="1">
        <v>3.2</v>
      </c>
      <c r="C4" s="3">
        <v>2.059373946876045</v>
      </c>
      <c r="D4" s="3">
        <v>2.1436181397689653</v>
      </c>
      <c r="E4" s="3">
        <v>2.2278623326618856</v>
      </c>
      <c r="F4" s="1">
        <v>2.1659999999999999</v>
      </c>
    </row>
    <row r="5" spans="1:6">
      <c r="A5" s="1">
        <v>1</v>
      </c>
      <c r="B5" s="1">
        <v>2.6</v>
      </c>
      <c r="C5" s="3">
        <v>3.1195250319542462</v>
      </c>
      <c r="D5" s="3">
        <v>3.2471375371648237</v>
      </c>
      <c r="E5" s="3">
        <v>3.3747500423754011</v>
      </c>
      <c r="F5" s="1">
        <v>3.28</v>
      </c>
    </row>
    <row r="6" spans="1:6">
      <c r="A6" s="1">
        <v>1</v>
      </c>
      <c r="B6" s="1">
        <v>2</v>
      </c>
      <c r="C6" s="3">
        <v>5.2719973040026762</v>
      </c>
      <c r="D6" s="3">
        <v>5.4876624378085523</v>
      </c>
      <c r="E6" s="3">
        <v>5.7033275716144276</v>
      </c>
      <c r="F6" s="1">
        <v>5.5430000000000001</v>
      </c>
    </row>
    <row r="7" spans="1:6">
      <c r="A7" s="1">
        <v>1</v>
      </c>
      <c r="B7" s="1">
        <v>1.6</v>
      </c>
      <c r="C7" s="3">
        <v>8.2374957875041801</v>
      </c>
      <c r="D7" s="3">
        <v>8.5744725590758613</v>
      </c>
      <c r="E7" s="3">
        <v>8.9114493306475424</v>
      </c>
      <c r="F7" s="1">
        <v>8.7479999999999993</v>
      </c>
    </row>
    <row r="8" spans="1:6">
      <c r="A8" s="1">
        <v>1</v>
      </c>
      <c r="B8" s="1">
        <v>1.2</v>
      </c>
      <c r="C8" s="4">
        <v>14.644436955562988</v>
      </c>
      <c r="D8" s="4">
        <v>15.243506771690422</v>
      </c>
      <c r="E8" s="4">
        <v>15.842576587817854</v>
      </c>
      <c r="F8" s="1">
        <v>15.56</v>
      </c>
    </row>
    <row r="9" spans="1:6">
      <c r="A9" s="1">
        <v>1</v>
      </c>
      <c r="B9" s="1">
        <v>1</v>
      </c>
      <c r="C9" s="4">
        <v>21.087989216010705</v>
      </c>
      <c r="D9" s="4">
        <v>21.950649751234209</v>
      </c>
      <c r="E9" s="4">
        <v>22.81331028645771</v>
      </c>
      <c r="F9" s="1">
        <v>22.4</v>
      </c>
    </row>
    <row r="10" spans="1:6">
      <c r="A10" s="1">
        <v>1</v>
      </c>
      <c r="B10" s="1">
        <v>0.8</v>
      </c>
      <c r="C10" s="4">
        <v>32.94998315001672</v>
      </c>
      <c r="D10" s="4">
        <v>34.297890236303445</v>
      </c>
      <c r="E10" s="4">
        <v>35.64579732259017</v>
      </c>
      <c r="F10" s="1">
        <v>35</v>
      </c>
    </row>
    <row r="11" spans="1:6">
      <c r="A11" s="1">
        <v>1</v>
      </c>
      <c r="B11" s="1">
        <v>0.6</v>
      </c>
      <c r="C11" s="4">
        <v>58.577747822251951</v>
      </c>
      <c r="D11" s="4">
        <v>60.974027086761687</v>
      </c>
      <c r="E11" s="4">
        <v>63.370306351271417</v>
      </c>
      <c r="F11" s="1">
        <v>62.23</v>
      </c>
    </row>
    <row r="12" spans="1:6">
      <c r="A12" s="1">
        <v>1</v>
      </c>
      <c r="B12" s="1">
        <v>0.4</v>
      </c>
      <c r="C12" s="4">
        <v>131.79993260006688</v>
      </c>
      <c r="D12" s="4">
        <v>137.19156094521378</v>
      </c>
      <c r="E12" s="4">
        <v>142.58318929036068</v>
      </c>
      <c r="F12" s="1">
        <v>141.4</v>
      </c>
    </row>
    <row r="13" spans="1:6">
      <c r="A13" s="1">
        <v>1</v>
      </c>
      <c r="B13" s="1">
        <v>0.32</v>
      </c>
      <c r="C13" s="4">
        <v>205.93739468760452</v>
      </c>
      <c r="D13" s="4">
        <v>214.36181397689657</v>
      </c>
      <c r="E13" s="4">
        <v>222.78623326618859</v>
      </c>
      <c r="F13" s="1">
        <v>221</v>
      </c>
    </row>
    <row r="14" spans="1:6">
      <c r="A14" s="1">
        <v>1</v>
      </c>
      <c r="B14" s="1">
        <v>0.26</v>
      </c>
      <c r="C14" s="4">
        <v>311.95250319542453</v>
      </c>
      <c r="D14" s="4">
        <v>324.7137537164823</v>
      </c>
      <c r="E14" s="4">
        <v>337.47500423754002</v>
      </c>
      <c r="F14" s="1">
        <v>334.8</v>
      </c>
    </row>
    <row r="15" spans="1:6">
      <c r="A15" s="1">
        <v>1</v>
      </c>
      <c r="B15" s="1">
        <v>0.2</v>
      </c>
      <c r="C15" s="4">
        <v>527.19973040026753</v>
      </c>
      <c r="D15" s="4">
        <v>548.76624378085512</v>
      </c>
      <c r="E15" s="4">
        <v>570.33275716144271</v>
      </c>
      <c r="F15" s="1">
        <v>565.70000000000005</v>
      </c>
    </row>
    <row r="16" spans="1:6">
      <c r="A16" s="1">
        <v>1</v>
      </c>
      <c r="B16" s="1">
        <v>0.18</v>
      </c>
      <c r="C16" s="4">
        <v>650.86386469168838</v>
      </c>
      <c r="D16" s="4">
        <v>677.48918985290766</v>
      </c>
      <c r="E16" s="4">
        <v>704.11451501412682</v>
      </c>
      <c r="F16" s="1">
        <v>698.4</v>
      </c>
    </row>
    <row r="17" spans="1:6">
      <c r="A17" s="1">
        <v>19</v>
      </c>
      <c r="B17" s="1">
        <v>2.6</v>
      </c>
      <c r="C17" s="3">
        <v>0.1641855279975919</v>
      </c>
      <c r="D17" s="3">
        <v>0.17090197564025386</v>
      </c>
      <c r="E17" s="3">
        <v>0.17761842328291583</v>
      </c>
      <c r="F17" s="1">
        <v>0.17610000000000001</v>
      </c>
    </row>
    <row r="18" spans="1:6">
      <c r="A18" s="1">
        <v>19</v>
      </c>
      <c r="B18" s="1">
        <v>2.2999999999999998</v>
      </c>
      <c r="C18" s="3">
        <v>0.20980986186459763</v>
      </c>
      <c r="D18" s="3">
        <v>0.21839269476902012</v>
      </c>
      <c r="E18" s="3">
        <v>0.22697552767344259</v>
      </c>
      <c r="F18" s="1">
        <v>0.22500000000000001</v>
      </c>
    </row>
    <row r="19" spans="1:6">
      <c r="A19" s="1">
        <v>19</v>
      </c>
      <c r="B19" s="1">
        <v>2</v>
      </c>
      <c r="C19" s="3">
        <v>0.27747354231593035</v>
      </c>
      <c r="D19" s="3">
        <v>0.28882433883202907</v>
      </c>
      <c r="E19" s="3">
        <v>0.30017513534812779</v>
      </c>
      <c r="F19" s="1">
        <v>0.29699999999999999</v>
      </c>
    </row>
    <row r="20" spans="1:6">
      <c r="A20" s="1">
        <v>19</v>
      </c>
      <c r="B20" s="1">
        <v>1.8</v>
      </c>
      <c r="C20" s="3">
        <v>0.34255992878509911</v>
      </c>
      <c r="D20" s="3">
        <v>0.3565732578173198</v>
      </c>
      <c r="E20" s="3">
        <v>0.37058658684954043</v>
      </c>
      <c r="F20" s="1">
        <v>0.371</v>
      </c>
    </row>
    <row r="21" spans="1:6">
      <c r="A21" s="1">
        <v>7</v>
      </c>
      <c r="B21" s="1">
        <v>2.6</v>
      </c>
      <c r="C21" s="3">
        <v>0.44564643313632085</v>
      </c>
      <c r="D21" s="3">
        <v>0.46387679102354623</v>
      </c>
      <c r="E21" s="3">
        <v>0.48210714891077155</v>
      </c>
      <c r="F21" s="1">
        <v>0.47899999999999998</v>
      </c>
    </row>
    <row r="22" spans="1:6">
      <c r="A22" s="1">
        <v>7</v>
      </c>
      <c r="B22" s="1">
        <v>2.2999999999999998</v>
      </c>
      <c r="C22" s="3">
        <v>0.56948391077533644</v>
      </c>
      <c r="D22" s="3">
        <v>0.59278017151591178</v>
      </c>
      <c r="E22" s="3">
        <v>0.61607643225648701</v>
      </c>
      <c r="F22" s="1">
        <v>0.61</v>
      </c>
    </row>
    <row r="23" spans="1:6">
      <c r="A23" s="1">
        <v>7</v>
      </c>
      <c r="B23" s="1">
        <v>2</v>
      </c>
      <c r="C23" s="3">
        <v>0.7531424720003822</v>
      </c>
      <c r="D23" s="3">
        <v>0.78395177682979311</v>
      </c>
      <c r="E23" s="3">
        <v>0.81476108165920391</v>
      </c>
      <c r="F23" s="1">
        <v>0.80700000000000005</v>
      </c>
    </row>
    <row r="24" spans="1:6">
      <c r="A24" s="1">
        <v>7</v>
      </c>
      <c r="B24" s="1">
        <v>1.6</v>
      </c>
      <c r="C24" s="3">
        <v>1.1767851125005973</v>
      </c>
      <c r="D24" s="3">
        <v>1.2249246512965517</v>
      </c>
      <c r="E24" s="3">
        <v>1.2730641900925062</v>
      </c>
      <c r="F24" s="1">
        <v>1.2749999999999999</v>
      </c>
    </row>
    <row r="25" spans="1:6">
      <c r="A25" s="1">
        <v>7</v>
      </c>
      <c r="B25" s="1">
        <v>1.2</v>
      </c>
      <c r="C25" s="4">
        <v>2.0920624222232842</v>
      </c>
      <c r="D25" s="4">
        <v>2.1776438245272032</v>
      </c>
      <c r="E25" s="4">
        <v>2.2632252268311221</v>
      </c>
      <c r="F25" s="1">
        <v>2.2669999999999999</v>
      </c>
    </row>
    <row r="26" spans="1:6">
      <c r="A26" s="1">
        <v>7</v>
      </c>
      <c r="B26" s="1">
        <v>1</v>
      </c>
      <c r="C26" s="4">
        <v>3.0125698880015288</v>
      </c>
      <c r="D26" s="4">
        <v>3.1358071073191724</v>
      </c>
      <c r="E26" s="4">
        <v>3.2590443266368156</v>
      </c>
      <c r="F26" s="1">
        <v>3.2639999999999998</v>
      </c>
    </row>
    <row r="27" spans="1:6">
      <c r="A27" s="1">
        <v>7</v>
      </c>
      <c r="B27" s="1">
        <v>0.6</v>
      </c>
      <c r="C27" s="4">
        <v>8.3682496888931368</v>
      </c>
      <c r="D27" s="4">
        <v>8.7105752981088127</v>
      </c>
      <c r="E27" s="4">
        <v>9.0529009073244886</v>
      </c>
      <c r="F27" s="1">
        <v>9.0679999999999996</v>
      </c>
    </row>
    <row r="28" spans="1:6">
      <c r="A28" s="1">
        <v>7</v>
      </c>
      <c r="B28" s="1">
        <v>0.4</v>
      </c>
      <c r="C28" s="4">
        <v>18.828561800009556</v>
      </c>
      <c r="D28" s="4">
        <v>19.598794420744827</v>
      </c>
      <c r="E28" s="4">
        <v>20.369027041480098</v>
      </c>
      <c r="F28" s="1">
        <v>20.6</v>
      </c>
    </row>
  </sheetData>
  <phoneticPr fontId="1"/>
  <pageMargins left="0.75" right="0.75" top="1" bottom="1" header="0.51200000000000001" footer="0.51200000000000001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銅線の抵抗計算表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小森谷　進</dc:creator>
  <cp:lastModifiedBy>東京都立中央・城北職業能力開発センター 板橋校</cp:lastModifiedBy>
  <cp:lastPrinted>2018-05-18T02:52:46Z</cp:lastPrinted>
  <dcterms:created xsi:type="dcterms:W3CDTF">2012-11-22T11:10:05Z</dcterms:created>
  <dcterms:modified xsi:type="dcterms:W3CDTF">2018-05-18T02:54:46Z</dcterms:modified>
</cp:coreProperties>
</file>