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Bradley\Documents\GitHub\CougsInSpace\CougSat1-Readme\Native\"/>
    </mc:Choice>
  </mc:AlternateContent>
  <xr:revisionPtr revIDLastSave="0" documentId="13_ncr:1_{3A880844-2D4D-4D97-8887-2563A4DE577A}" xr6:coauthVersionLast="43" xr6:coauthVersionMax="43" xr10:uidLastSave="{00000000-0000-0000-0000-000000000000}"/>
  <bookViews>
    <workbookView xWindow="-98" yWindow="-98" windowWidth="20715" windowHeight="13425" xr2:uid="{6C898573-EEE6-4764-A1E5-48C0D9787F59}"/>
  </bookViews>
  <sheets>
    <sheet name="Text" sheetId="7" r:id="rId1"/>
    <sheet name="Gantt" sheetId="8" r:id="rId2"/>
    <sheet name="Gantt Lines" sheetId="9" r:id="rId3"/>
  </sheets>
  <definedNames>
    <definedName name="Design">Text!$E$4:$E$26</definedName>
    <definedName name="Design_Days">Design*7</definedName>
    <definedName name="Implement_1">Text!$G$4:$G$26</definedName>
    <definedName name="Implement_1_Days">Implement_1*7</definedName>
    <definedName name="Implement_2">Text!$I$4:$I$26</definedName>
    <definedName name="Implement_2_Days">Implement_2*7</definedName>
    <definedName name="Labels">Text!$A$4:$B$26</definedName>
    <definedName name="Start">Text!$D$4:$D$26</definedName>
    <definedName name="Test">Text!$K$4:$K$26</definedName>
    <definedName name="Test_Days">Test*7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7" l="1"/>
  <c r="L35" i="7"/>
  <c r="L34" i="7"/>
  <c r="L33" i="7"/>
  <c r="H5" i="7"/>
  <c r="L30" i="7"/>
  <c r="B20" i="7" l="1"/>
  <c r="B19" i="7"/>
  <c r="E10" i="7"/>
  <c r="F10" i="7"/>
  <c r="D10" i="7"/>
  <c r="E7" i="7"/>
  <c r="F7" i="7"/>
  <c r="D7" i="7"/>
  <c r="H10" i="7" l="1"/>
  <c r="J10" i="7" s="1"/>
  <c r="L10" i="7" s="1"/>
  <c r="H7" i="7"/>
  <c r="J7" i="7" s="1"/>
  <c r="L7" i="7" s="1"/>
  <c r="F20" i="7"/>
  <c r="H20" i="7" s="1"/>
  <c r="J20" i="7" s="1"/>
  <c r="L20" i="7" s="1"/>
  <c r="B1" i="9" l="1"/>
  <c r="B29" i="9"/>
  <c r="B13" i="9"/>
  <c r="B25" i="9"/>
  <c r="B21" i="9"/>
  <c r="B17" i="9"/>
  <c r="B9" i="9"/>
  <c r="B5" i="9"/>
  <c r="H1" i="9"/>
  <c r="A3" i="9"/>
  <c r="A2" i="9"/>
  <c r="F8" i="7" l="1"/>
  <c r="H8" i="7" s="1"/>
  <c r="J8" i="7" s="1"/>
  <c r="L8" i="7" s="1"/>
  <c r="F9" i="7"/>
  <c r="H9" i="7" s="1"/>
  <c r="J9" i="7" s="1"/>
  <c r="L9" i="7" s="1"/>
  <c r="F11" i="7"/>
  <c r="H11" i="7" s="1"/>
  <c r="J11" i="7" s="1"/>
  <c r="L11" i="7" s="1"/>
  <c r="F12" i="7"/>
  <c r="H12" i="7" s="1"/>
  <c r="J12" i="7" s="1"/>
  <c r="L12" i="7" s="1"/>
  <c r="F13" i="7"/>
  <c r="H13" i="7" s="1"/>
  <c r="J13" i="7" s="1"/>
  <c r="L13" i="7" s="1"/>
  <c r="F14" i="7"/>
  <c r="H14" i="7" s="1"/>
  <c r="J14" i="7" s="1"/>
  <c r="L14" i="7" s="1"/>
  <c r="F15" i="7"/>
  <c r="H15" i="7" s="1"/>
  <c r="J15" i="7" s="1"/>
  <c r="L15" i="7" s="1"/>
  <c r="F16" i="7"/>
  <c r="H16" i="7" s="1"/>
  <c r="J16" i="7" s="1"/>
  <c r="F18" i="7"/>
  <c r="H18" i="7" s="1"/>
  <c r="J18" i="7" s="1"/>
  <c r="L18" i="7" s="1"/>
  <c r="F19" i="7"/>
  <c r="H19" i="7" s="1"/>
  <c r="J19" i="7" s="1"/>
  <c r="L19" i="7" s="1"/>
  <c r="F21" i="7"/>
  <c r="H21" i="7" s="1"/>
  <c r="J21" i="7" s="1"/>
  <c r="L21" i="7" s="1"/>
  <c r="F22" i="7"/>
  <c r="H22" i="7" s="1"/>
  <c r="J22" i="7" s="1"/>
  <c r="L22" i="7" s="1"/>
  <c r="F23" i="7"/>
  <c r="H23" i="7" s="1"/>
  <c r="J23" i="7" s="1"/>
  <c r="L23" i="7" s="1"/>
  <c r="F24" i="7"/>
  <c r="H24" i="7" s="1"/>
  <c r="J24" i="7" s="1"/>
  <c r="L24" i="7" s="1"/>
  <c r="F25" i="7"/>
  <c r="H25" i="7" s="1"/>
  <c r="J25" i="7" s="1"/>
  <c r="L25" i="7" s="1"/>
  <c r="F26" i="7"/>
  <c r="H26" i="7" s="1"/>
  <c r="J26" i="7" s="1"/>
  <c r="L26" i="7" s="1"/>
  <c r="F6" i="7"/>
  <c r="H6" i="7" s="1"/>
  <c r="J6" i="7" s="1"/>
  <c r="L6" i="7" s="1"/>
  <c r="L16" i="7" l="1"/>
  <c r="F17" i="7" s="1"/>
  <c r="H17" i="7" s="1"/>
  <c r="J17" i="7" s="1"/>
  <c r="L17" i="7" s="1"/>
  <c r="D17" i="7"/>
  <c r="F4" i="7" s="1"/>
  <c r="E4" i="7" s="1"/>
  <c r="H4" i="7" l="1"/>
  <c r="L29" i="7" s="1"/>
  <c r="E17" i="7"/>
  <c r="G4" i="7" l="1"/>
  <c r="J4" i="7"/>
  <c r="D5" i="7" l="1"/>
  <c r="K4" i="7"/>
  <c r="A6" i="9"/>
  <c r="A7" i="9"/>
  <c r="A11" i="9" l="1"/>
  <c r="A10" i="9"/>
  <c r="F5" i="7"/>
  <c r="L31" i="7"/>
  <c r="A15" i="9" s="1"/>
  <c r="J5" i="7"/>
  <c r="L32" i="7" s="1"/>
  <c r="A19" i="9" l="1"/>
  <c r="A18" i="9"/>
  <c r="A14" i="9"/>
  <c r="A23" i="9" l="1"/>
  <c r="A22" i="9"/>
  <c r="A27" i="9" l="1"/>
  <c r="A26" i="9"/>
  <c r="A31" i="9" l="1"/>
  <c r="L5" i="7"/>
  <c r="K1" i="7" s="1"/>
  <c r="A30" i="9"/>
</calcChain>
</file>

<file path=xl/sharedStrings.xml><?xml version="1.0" encoding="utf-8"?>
<sst xmlns="http://schemas.openxmlformats.org/spreadsheetml/2006/main" count="87" uniqueCount="66">
  <si>
    <t>Start</t>
  </si>
  <si>
    <t>EPS</t>
  </si>
  <si>
    <t>Subsystem</t>
  </si>
  <si>
    <t>Design</t>
  </si>
  <si>
    <t>Test</t>
  </si>
  <si>
    <t>Component</t>
  </si>
  <si>
    <t>PMIC</t>
  </si>
  <si>
    <t>Solar Panel</t>
  </si>
  <si>
    <t>Avionics</t>
  </si>
  <si>
    <t>IHU</t>
  </si>
  <si>
    <t>Communications</t>
  </si>
  <si>
    <t>CougSat-1</t>
  </si>
  <si>
    <t>Payload</t>
  </si>
  <si>
    <t>Germination</t>
  </si>
  <si>
    <t>Structure</t>
  </si>
  <si>
    <t>Engineering Model</t>
  </si>
  <si>
    <t>Flight Unit</t>
  </si>
  <si>
    <t>Mechanical</t>
  </si>
  <si>
    <t>Type</t>
  </si>
  <si>
    <t>Hardware</t>
  </si>
  <si>
    <t>Assembly</t>
  </si>
  <si>
    <t>Software</t>
  </si>
  <si>
    <t>Comms Controller</t>
  </si>
  <si>
    <t>IFJR Controller</t>
  </si>
  <si>
    <t>ADCS Controller</t>
  </si>
  <si>
    <t>Ground Computer</t>
  </si>
  <si>
    <t>End:</t>
  </si>
  <si>
    <t>Implement Part 1</t>
  </si>
  <si>
    <t>Implement Part 2</t>
  </si>
  <si>
    <t>Board layout, machining, backend, assembly, etc.</t>
  </si>
  <si>
    <t>Schematic, mCAD, front end, interfacing, etc.</t>
  </si>
  <si>
    <t>Functional, performance, validation, etc.</t>
  </si>
  <si>
    <t>Primary discipline</t>
  </si>
  <si>
    <t>Component commencing</t>
  </si>
  <si>
    <t>Subassembly of the subsystem</t>
  </si>
  <si>
    <t>Outlining, prototyping, planning, diagraming, etc.</t>
  </si>
  <si>
    <t>Self-contained system within the satellite</t>
  </si>
  <si>
    <t>Milestones</t>
  </si>
  <si>
    <t>Description</t>
  </si>
  <si>
    <t>Date</t>
  </si>
  <si>
    <t>Name</t>
  </si>
  <si>
    <t>EM Integration</t>
  </si>
  <si>
    <t>FRR</t>
  </si>
  <si>
    <t>MRR</t>
  </si>
  <si>
    <t>ILC</t>
  </si>
  <si>
    <t>FU Day in the Life Test</t>
  </si>
  <si>
    <t>EM Day in the Life Test</t>
  </si>
  <si>
    <t>FU Integration</t>
  </si>
  <si>
    <t>Initial launch capabilities</t>
  </si>
  <si>
    <t>A duration test of the satellite in simulated space environment. Requires: all software done</t>
  </si>
  <si>
    <t>Assembly of all subsystems and components. Requires: all hardware done</t>
  </si>
  <si>
    <t>Assembly of all flight ready subsystems and components</t>
  </si>
  <si>
    <t>A duration test of the flight unit in simulated space environment</t>
  </si>
  <si>
    <t>Review of the flight unit to determine its readiness to fly</t>
  </si>
  <si>
    <t>Review of the mission to determine its readiness to execute</t>
  </si>
  <si>
    <t>Mainboard V2.1</t>
  </si>
  <si>
    <t>Backplane V2.0</t>
  </si>
  <si>
    <t>Backplane V3.0</t>
  </si>
  <si>
    <t>Mainboard V1.1</t>
  </si>
  <si>
    <t>Comms PCB V1.0</t>
  </si>
  <si>
    <t>Comms PCB V1.1</t>
  </si>
  <si>
    <t>Ground Station V1.0</t>
  </si>
  <si>
    <t>Germination PCB V1.0</t>
  </si>
  <si>
    <t>Camera PCB V1.1</t>
  </si>
  <si>
    <t>Mainboard V2.2</t>
  </si>
  <si>
    <t>V1.2.1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</si>
</sst>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days&quot;"/>
    <numFmt numFmtId="165" formatCode="[$-409]d\-mmm\-yy;@"/>
    <numFmt numFmtId="166" formatCode="0\ &quot;weeks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8"/>
      <color theme="0"/>
      <name val="Neuton"/>
    </font>
    <font>
      <b/>
      <sz val="11"/>
      <color theme="0"/>
      <name val="Comfortaa"/>
    </font>
    <font>
      <b/>
      <sz val="11"/>
      <color theme="1"/>
      <name val="Comfortaa"/>
    </font>
    <font>
      <sz val="11"/>
      <color theme="1"/>
      <name val="Comfortaa"/>
    </font>
    <font>
      <sz val="11"/>
      <color theme="1"/>
      <name val="Neuton"/>
    </font>
    <font>
      <sz val="11"/>
      <color theme="0"/>
      <name val="Neuton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</cellStyleXfs>
  <cellXfs count="77">
    <xf numFmtId="0" fontId="0" fillId="0" borderId="0" xfId="0"/>
    <xf numFmtId="165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  <xf numFmtId="0" fontId="7" fillId="18" borderId="11" xfId="0" applyFont="1" applyFill="1" applyBorder="1" applyAlignment="1">
      <alignment vertical="center"/>
    </xf>
    <xf numFmtId="165" fontId="7" fillId="7" borderId="11" xfId="0" applyNumberFormat="1" applyFont="1" applyFill="1" applyBorder="1" applyAlignment="1">
      <alignment vertical="center"/>
    </xf>
    <xf numFmtId="165" fontId="7" fillId="9" borderId="11" xfId="0" applyNumberFormat="1" applyFont="1" applyFill="1" applyBorder="1" applyAlignment="1">
      <alignment vertical="center"/>
    </xf>
    <xf numFmtId="165" fontId="7" fillId="12" borderId="11" xfId="0" applyNumberFormat="1" applyFont="1" applyFill="1" applyBorder="1" applyAlignment="1">
      <alignment vertical="center"/>
    </xf>
    <xf numFmtId="165" fontId="7" fillId="14" borderId="11" xfId="0" applyNumberFormat="1" applyFont="1" applyFill="1" applyBorder="1" applyAlignment="1">
      <alignment vertical="center"/>
    </xf>
    <xf numFmtId="0" fontId="7" fillId="18" borderId="12" xfId="0" applyFont="1" applyFill="1" applyBorder="1" applyAlignment="1">
      <alignment vertical="center"/>
    </xf>
    <xf numFmtId="165" fontId="7" fillId="7" borderId="12" xfId="0" applyNumberFormat="1" applyFont="1" applyFill="1" applyBorder="1" applyAlignment="1">
      <alignment vertical="center"/>
    </xf>
    <xf numFmtId="165" fontId="7" fillId="9" borderId="12" xfId="0" applyNumberFormat="1" applyFont="1" applyFill="1" applyBorder="1" applyAlignment="1">
      <alignment vertical="center"/>
    </xf>
    <xf numFmtId="165" fontId="7" fillId="12" borderId="12" xfId="0" applyNumberFormat="1" applyFont="1" applyFill="1" applyBorder="1" applyAlignment="1">
      <alignment vertical="center"/>
    </xf>
    <xf numFmtId="165" fontId="7" fillId="14" borderId="12" xfId="0" applyNumberFormat="1" applyFont="1" applyFill="1" applyBorder="1" applyAlignment="1">
      <alignment vertical="center"/>
    </xf>
    <xf numFmtId="0" fontId="7" fillId="18" borderId="13" xfId="0" applyFont="1" applyFill="1" applyBorder="1" applyAlignment="1">
      <alignment vertical="center"/>
    </xf>
    <xf numFmtId="165" fontId="7" fillId="7" borderId="13" xfId="0" applyNumberFormat="1" applyFont="1" applyFill="1" applyBorder="1" applyAlignment="1">
      <alignment vertical="center"/>
    </xf>
    <xf numFmtId="165" fontId="7" fillId="9" borderId="13" xfId="0" applyNumberFormat="1" applyFont="1" applyFill="1" applyBorder="1" applyAlignment="1">
      <alignment vertical="center"/>
    </xf>
    <xf numFmtId="165" fontId="7" fillId="12" borderId="13" xfId="0" applyNumberFormat="1" applyFont="1" applyFill="1" applyBorder="1" applyAlignment="1">
      <alignment vertical="center"/>
    </xf>
    <xf numFmtId="165" fontId="7" fillId="14" borderId="13" xfId="0" applyNumberFormat="1" applyFont="1" applyFill="1" applyBorder="1" applyAlignment="1">
      <alignment vertical="center"/>
    </xf>
    <xf numFmtId="0" fontId="7" fillId="18" borderId="0" xfId="0" applyFont="1" applyFill="1" applyAlignment="1">
      <alignment vertical="center"/>
    </xf>
    <xf numFmtId="0" fontId="7" fillId="18" borderId="2" xfId="0" applyFont="1" applyFill="1" applyBorder="1" applyAlignment="1">
      <alignment vertical="center"/>
    </xf>
    <xf numFmtId="0" fontId="7" fillId="18" borderId="4" xfId="0" applyFont="1" applyFill="1" applyBorder="1" applyAlignment="1">
      <alignment vertical="center"/>
    </xf>
    <xf numFmtId="166" fontId="7" fillId="6" borderId="5" xfId="0" applyNumberFormat="1" applyFont="1" applyFill="1" applyBorder="1" applyAlignment="1">
      <alignment vertical="center"/>
    </xf>
    <xf numFmtId="166" fontId="7" fillId="6" borderId="6" xfId="0" applyNumberFormat="1" applyFont="1" applyFill="1" applyBorder="1" applyAlignment="1">
      <alignment vertical="center"/>
    </xf>
    <xf numFmtId="166" fontId="7" fillId="6" borderId="7" xfId="0" applyNumberFormat="1" applyFont="1" applyFill="1" applyBorder="1" applyAlignment="1">
      <alignment vertical="center"/>
    </xf>
    <xf numFmtId="166" fontId="0" fillId="0" borderId="0" xfId="0" applyNumberFormat="1"/>
    <xf numFmtId="166" fontId="7" fillId="8" borderId="5" xfId="0" applyNumberFormat="1" applyFont="1" applyFill="1" applyBorder="1" applyAlignment="1">
      <alignment vertical="center"/>
    </xf>
    <xf numFmtId="166" fontId="7" fillId="8" borderId="6" xfId="0" applyNumberFormat="1" applyFont="1" applyFill="1" applyBorder="1" applyAlignment="1">
      <alignment vertical="center"/>
    </xf>
    <xf numFmtId="166" fontId="7" fillId="8" borderId="7" xfId="0" applyNumberFormat="1" applyFont="1" applyFill="1" applyBorder="1" applyAlignment="1">
      <alignment vertical="center"/>
    </xf>
    <xf numFmtId="166" fontId="7" fillId="11" borderId="0" xfId="0" applyNumberFormat="1" applyFont="1" applyFill="1" applyAlignment="1">
      <alignment vertical="center"/>
    </xf>
    <xf numFmtId="166" fontId="7" fillId="11" borderId="2" xfId="0" applyNumberFormat="1" applyFont="1" applyFill="1" applyBorder="1" applyAlignment="1">
      <alignment vertical="center"/>
    </xf>
    <xf numFmtId="166" fontId="7" fillId="11" borderId="4" xfId="0" applyNumberFormat="1" applyFont="1" applyFill="1" applyBorder="1" applyAlignment="1">
      <alignment vertical="center"/>
    </xf>
    <xf numFmtId="166" fontId="7" fillId="13" borderId="0" xfId="0" applyNumberFormat="1" applyFont="1" applyFill="1" applyAlignment="1">
      <alignment vertical="center"/>
    </xf>
    <xf numFmtId="166" fontId="7" fillId="13" borderId="2" xfId="0" applyNumberFormat="1" applyFont="1" applyFill="1" applyBorder="1" applyAlignment="1">
      <alignment vertical="center"/>
    </xf>
    <xf numFmtId="166" fontId="7" fillId="13" borderId="4" xfId="0" applyNumberFormat="1" applyFont="1" applyFill="1" applyBorder="1" applyAlignment="1">
      <alignment vertical="center"/>
    </xf>
    <xf numFmtId="0" fontId="7" fillId="18" borderId="9" xfId="0" applyFont="1" applyFill="1" applyBorder="1" applyAlignment="1">
      <alignment vertical="center"/>
    </xf>
    <xf numFmtId="0" fontId="5" fillId="16" borderId="10" xfId="2" applyFont="1" applyFill="1" applyBorder="1" applyAlignment="1">
      <alignment horizontal="center" vertical="center" wrapText="1"/>
    </xf>
    <xf numFmtId="165" fontId="5" fillId="16" borderId="10" xfId="2" applyNumberFormat="1" applyFont="1" applyFill="1" applyBorder="1" applyAlignment="1">
      <alignment horizontal="center" vertical="center" wrapText="1"/>
    </xf>
    <xf numFmtId="0" fontId="9" fillId="16" borderId="15" xfId="2" applyFont="1" applyFill="1" applyBorder="1" applyAlignment="1">
      <alignment horizontal="center" vertical="center" wrapText="1"/>
    </xf>
    <xf numFmtId="165" fontId="9" fillId="16" borderId="15" xfId="2" applyNumberFormat="1" applyFont="1" applyFill="1" applyBorder="1" applyAlignment="1">
      <alignment horizontal="center" vertical="center" wrapText="1"/>
    </xf>
    <xf numFmtId="166" fontId="4" fillId="15" borderId="3" xfId="1" applyNumberFormat="1" applyFont="1" applyFill="1" applyBorder="1" applyAlignment="1">
      <alignment vertical="center"/>
    </xf>
    <xf numFmtId="0" fontId="4" fillId="15" borderId="3" xfId="1" applyFont="1" applyFill="1" applyBorder="1" applyAlignment="1">
      <alignment horizontal="right" vertical="center"/>
    </xf>
    <xf numFmtId="15" fontId="0" fillId="0" borderId="0" xfId="0" applyNumberFormat="1" applyAlignment="1">
      <alignment wrapText="1"/>
    </xf>
    <xf numFmtId="165" fontId="7" fillId="17" borderId="17" xfId="3" applyNumberFormat="1" applyFont="1" applyFill="1" applyBorder="1" applyAlignment="1">
      <alignment vertical="center"/>
    </xf>
    <xf numFmtId="165" fontId="7" fillId="17" borderId="9" xfId="3" applyNumberFormat="1" applyFont="1" applyFill="1" applyBorder="1" applyAlignment="1">
      <alignment vertical="center"/>
    </xf>
    <xf numFmtId="165" fontId="7" fillId="17" borderId="8" xfId="3" applyNumberFormat="1" applyFont="1" applyFill="1" applyBorder="1" applyAlignment="1">
      <alignment vertical="center"/>
    </xf>
    <xf numFmtId="165" fontId="7" fillId="17" borderId="10" xfId="3" applyNumberFormat="1" applyFont="1" applyFill="1" applyBorder="1" applyAlignment="1">
      <alignment vertical="center"/>
    </xf>
    <xf numFmtId="166" fontId="0" fillId="15" borderId="3" xfId="0" applyNumberFormat="1" applyFill="1" applyBorder="1"/>
    <xf numFmtId="165" fontId="0" fillId="15" borderId="3" xfId="0" applyNumberFormat="1" applyFill="1" applyBorder="1"/>
    <xf numFmtId="165" fontId="0" fillId="15" borderId="14" xfId="0" applyNumberFormat="1" applyFill="1" applyBorder="1"/>
    <xf numFmtId="165" fontId="5" fillId="16" borderId="18" xfId="0" applyNumberFormat="1" applyFont="1" applyFill="1" applyBorder="1"/>
    <xf numFmtId="165" fontId="7" fillId="17" borderId="18" xfId="0" applyNumberFormat="1" applyFont="1" applyFill="1" applyBorder="1"/>
    <xf numFmtId="0" fontId="7" fillId="18" borderId="10" xfId="0" applyFont="1" applyFill="1" applyBorder="1" applyAlignment="1">
      <alignment vertical="center"/>
    </xf>
    <xf numFmtId="0" fontId="7" fillId="18" borderId="8" xfId="0" applyFont="1" applyFill="1" applyBorder="1" applyAlignment="1">
      <alignment vertical="center"/>
    </xf>
    <xf numFmtId="166" fontId="7" fillId="11" borderId="7" xfId="0" applyNumberFormat="1" applyFont="1" applyFill="1" applyBorder="1" applyAlignment="1">
      <alignment vertical="center"/>
    </xf>
    <xf numFmtId="166" fontId="7" fillId="13" borderId="7" xfId="0" applyNumberFormat="1" applyFont="1" applyFill="1" applyBorder="1" applyAlignment="1">
      <alignment vertical="center"/>
    </xf>
    <xf numFmtId="0" fontId="7" fillId="19" borderId="18" xfId="0" applyFont="1" applyFill="1" applyBorder="1" applyAlignment="1">
      <alignment horizontal="left"/>
    </xf>
    <xf numFmtId="0" fontId="7" fillId="18" borderId="18" xfId="0" applyFont="1" applyFill="1" applyBorder="1" applyAlignment="1">
      <alignment horizontal="left"/>
    </xf>
    <xf numFmtId="0" fontId="4" fillId="15" borderId="16" xfId="1" applyFont="1" applyFill="1" applyBorder="1" applyAlignment="1">
      <alignment horizontal="center" vertical="center"/>
    </xf>
    <xf numFmtId="0" fontId="4" fillId="15" borderId="3" xfId="1" applyFont="1" applyFill="1" applyBorder="1" applyAlignment="1">
      <alignment horizontal="center" vertical="center"/>
    </xf>
    <xf numFmtId="0" fontId="4" fillId="15" borderId="16" xfId="1" applyFont="1" applyFill="1" applyBorder="1" applyAlignment="1">
      <alignment horizontal="center"/>
    </xf>
    <xf numFmtId="0" fontId="4" fillId="15" borderId="3" xfId="1" applyFont="1" applyFill="1" applyBorder="1" applyAlignment="1">
      <alignment horizontal="center"/>
    </xf>
    <xf numFmtId="0" fontId="5" fillId="16" borderId="18" xfId="0" applyFont="1" applyFill="1" applyBorder="1" applyAlignment="1">
      <alignment horizontal="center"/>
    </xf>
    <xf numFmtId="0" fontId="7" fillId="19" borderId="10" xfId="0" applyFont="1" applyFill="1" applyBorder="1" applyAlignment="1">
      <alignment horizontal="center" vertical="center"/>
    </xf>
    <xf numFmtId="0" fontId="7" fillId="19" borderId="9" xfId="0" applyFont="1" applyFill="1" applyBorder="1" applyAlignment="1">
      <alignment horizontal="center" vertical="center"/>
    </xf>
    <xf numFmtId="0" fontId="7" fillId="19" borderId="8" xfId="0" applyFont="1" applyFill="1" applyBorder="1" applyAlignment="1">
      <alignment horizontal="center" vertical="center"/>
    </xf>
    <xf numFmtId="165" fontId="4" fillId="15" borderId="3" xfId="1" applyNumberFormat="1" applyFont="1" applyFill="1" applyBorder="1" applyAlignment="1">
      <alignment horizontal="left" vertical="center"/>
    </xf>
    <xf numFmtId="165" fontId="4" fillId="15" borderId="14" xfId="1" applyNumberFormat="1" applyFont="1" applyFill="1" applyBorder="1" applyAlignment="1">
      <alignment horizontal="left" vertical="center"/>
    </xf>
    <xf numFmtId="0" fontId="4" fillId="15" borderId="3" xfId="1" applyFont="1" applyFill="1" applyBorder="1" applyAlignment="1">
      <alignment horizontal="left" vertical="center"/>
    </xf>
    <xf numFmtId="0" fontId="8" fillId="5" borderId="15" xfId="2" applyFont="1" applyFill="1" applyBorder="1" applyAlignment="1">
      <alignment horizontal="center" vertical="center" wrapText="1"/>
    </xf>
    <xf numFmtId="0" fontId="8" fillId="4" borderId="15" xfId="2" applyFont="1" applyFill="1" applyBorder="1" applyAlignment="1">
      <alignment horizontal="center" vertical="center" wrapText="1"/>
    </xf>
    <xf numFmtId="0" fontId="8" fillId="10" borderId="15" xfId="2" applyFont="1" applyFill="1" applyBorder="1" applyAlignment="1">
      <alignment horizontal="center" vertical="center" wrapText="1"/>
    </xf>
    <xf numFmtId="164" fontId="9" fillId="3" borderId="15" xfId="2" applyNumberFormat="1" applyFont="1" applyFill="1" applyBorder="1" applyAlignment="1">
      <alignment horizontal="center" vertical="center" wrapText="1"/>
    </xf>
    <xf numFmtId="164" fontId="5" fillId="3" borderId="10" xfId="2" applyNumberFormat="1" applyFont="1" applyFill="1" applyBorder="1" applyAlignment="1">
      <alignment horizontal="center" vertical="center" wrapText="1"/>
    </xf>
    <xf numFmtId="0" fontId="6" fillId="5" borderId="10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0" fontId="6" fillId="10" borderId="10" xfId="2" applyFont="1" applyFill="1" applyBorder="1" applyAlignment="1">
      <alignment horizontal="center" vertical="center" wrapText="1"/>
    </xf>
  </cellXfs>
  <cellStyles count="4">
    <cellStyle name="40% - Accent3" xfId="3" builtinId="3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colors>
    <mruColors>
      <color rgb="FF0052CC"/>
      <color rgb="FF521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/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23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 V2.1</c:v>
                  </c:pt>
                  <c:pt idx="3">
                    <c:v>Mainboard V2.2</c:v>
                  </c:pt>
                  <c:pt idx="4">
                    <c:v>Solar Panel</c:v>
                  </c:pt>
                  <c:pt idx="5">
                    <c:v>Backplane V2.0</c:v>
                  </c:pt>
                  <c:pt idx="6">
                    <c:v>Backplane V3.0</c:v>
                  </c:pt>
                  <c:pt idx="7">
                    <c:v>PMIC</c:v>
                  </c:pt>
                  <c:pt idx="8">
                    <c:v>Mainboard V1.1</c:v>
                  </c:pt>
                  <c:pt idx="9">
                    <c:v>ADCS Controller</c:v>
                  </c:pt>
                  <c:pt idx="10">
                    <c:v>IFJR Controller</c:v>
                  </c:pt>
                  <c:pt idx="11">
                    <c:v>IHU</c:v>
                  </c:pt>
                  <c:pt idx="12">
                    <c:v>Comms PCB V1.0</c:v>
                  </c:pt>
                  <c:pt idx="13">
                    <c:v>Comms PCB V1.1</c:v>
                  </c:pt>
                  <c:pt idx="14">
                    <c:v>Comms Controller</c:v>
                  </c:pt>
                  <c:pt idx="15">
                    <c:v>+X Panel V1.0</c:v>
                  </c:pt>
                  <c:pt idx="16">
                    <c:v>-Z Panel V1.0</c:v>
                  </c:pt>
                  <c:pt idx="17">
                    <c:v>Ground Station V1.0</c:v>
                  </c:pt>
                  <c:pt idx="18">
                    <c:v>Ground Computer</c:v>
                  </c:pt>
                  <c:pt idx="19">
                    <c:v>Camera PCB V1.1</c:v>
                  </c:pt>
                  <c:pt idx="20">
                    <c:v>Germination PCB V1.0</c:v>
                  </c:pt>
                  <c:pt idx="21">
                    <c:v>Structure</c:v>
                  </c:pt>
                  <c:pt idx="22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8">
                    <c:v>Avionics</c:v>
                  </c:pt>
                  <c:pt idx="12">
                    <c:v>Communications</c:v>
                  </c:pt>
                  <c:pt idx="19">
                    <c:v>Payload</c:v>
                  </c:pt>
                  <c:pt idx="21">
                    <c:v>Mechanical</c:v>
                  </c:pt>
                </c:lvl>
              </c:multiLvlStrCache>
            </c:multiLvlStrRef>
          </c:cat>
          <c:val>
            <c:numRef>
              <c:f>[0]!Start</c:f>
              <c:numCache>
                <c:formatCode>[$-409]d\-mmm\-yy;@</c:formatCode>
                <c:ptCount val="23"/>
                <c:pt idx="0">
                  <c:v>43222</c:v>
                </c:pt>
                <c:pt idx="1">
                  <c:v>43824</c:v>
                </c:pt>
                <c:pt idx="2">
                  <c:v>43243</c:v>
                </c:pt>
                <c:pt idx="3">
                  <c:v>43439</c:v>
                </c:pt>
                <c:pt idx="4">
                  <c:v>43313</c:v>
                </c:pt>
                <c:pt idx="5">
                  <c:v>43341</c:v>
                </c:pt>
                <c:pt idx="6">
                  <c:v>43446</c:v>
                </c:pt>
                <c:pt idx="7">
                  <c:v>43397</c:v>
                </c:pt>
                <c:pt idx="8">
                  <c:v>43404</c:v>
                </c:pt>
                <c:pt idx="9">
                  <c:v>43369</c:v>
                </c:pt>
                <c:pt idx="10">
                  <c:v>43558</c:v>
                </c:pt>
                <c:pt idx="11">
                  <c:v>43369</c:v>
                </c:pt>
                <c:pt idx="12">
                  <c:v>43341</c:v>
                </c:pt>
                <c:pt idx="13">
                  <c:v>43558</c:v>
                </c:pt>
                <c:pt idx="14">
                  <c:v>43502</c:v>
                </c:pt>
                <c:pt idx="15">
                  <c:v>43369</c:v>
                </c:pt>
                <c:pt idx="16">
                  <c:v>43404</c:v>
                </c:pt>
                <c:pt idx="17">
                  <c:v>43341</c:v>
                </c:pt>
                <c:pt idx="18">
                  <c:v>43243</c:v>
                </c:pt>
                <c:pt idx="19">
                  <c:v>43397</c:v>
                </c:pt>
                <c:pt idx="20">
                  <c:v>43397</c:v>
                </c:pt>
                <c:pt idx="21">
                  <c:v>43243</c:v>
                </c:pt>
                <c:pt idx="22">
                  <c:v>43243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5-4EB4-ADC5-841657C8B916}"/>
            </c:ext>
          </c:extLst>
        </c:ser>
        <c:ser>
          <c:idx val="1"/>
          <c:order val="1"/>
          <c:tx>
            <c:strRef>
              <c:f>Text!$E$2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23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 V2.1</c:v>
                  </c:pt>
                  <c:pt idx="3">
                    <c:v>Mainboard V2.2</c:v>
                  </c:pt>
                  <c:pt idx="4">
                    <c:v>Solar Panel</c:v>
                  </c:pt>
                  <c:pt idx="5">
                    <c:v>Backplane V2.0</c:v>
                  </c:pt>
                  <c:pt idx="6">
                    <c:v>Backplane V3.0</c:v>
                  </c:pt>
                  <c:pt idx="7">
                    <c:v>PMIC</c:v>
                  </c:pt>
                  <c:pt idx="8">
                    <c:v>Mainboard V1.1</c:v>
                  </c:pt>
                  <c:pt idx="9">
                    <c:v>ADCS Controller</c:v>
                  </c:pt>
                  <c:pt idx="10">
                    <c:v>IFJR Controller</c:v>
                  </c:pt>
                  <c:pt idx="11">
                    <c:v>IHU</c:v>
                  </c:pt>
                  <c:pt idx="12">
                    <c:v>Comms PCB V1.0</c:v>
                  </c:pt>
                  <c:pt idx="13">
                    <c:v>Comms PCB V1.1</c:v>
                  </c:pt>
                  <c:pt idx="14">
                    <c:v>Comms Controller</c:v>
                  </c:pt>
                  <c:pt idx="15">
                    <c:v>+X Panel V1.0</c:v>
                  </c:pt>
                  <c:pt idx="16">
                    <c:v>-Z Panel V1.0</c:v>
                  </c:pt>
                  <c:pt idx="17">
                    <c:v>Ground Station V1.0</c:v>
                  </c:pt>
                  <c:pt idx="18">
                    <c:v>Ground Computer</c:v>
                  </c:pt>
                  <c:pt idx="19">
                    <c:v>Camera PCB V1.1</c:v>
                  </c:pt>
                  <c:pt idx="20">
                    <c:v>Germination PCB V1.0</c:v>
                  </c:pt>
                  <c:pt idx="21">
                    <c:v>Structure</c:v>
                  </c:pt>
                  <c:pt idx="22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8">
                    <c:v>Avionics</c:v>
                  </c:pt>
                  <c:pt idx="12">
                    <c:v>Communications</c:v>
                  </c:pt>
                  <c:pt idx="19">
                    <c:v>Payload</c:v>
                  </c:pt>
                  <c:pt idx="21">
                    <c:v>Mechanical</c:v>
                  </c:pt>
                </c:lvl>
              </c:multiLvlStrCache>
            </c:multiLvlStrRef>
          </c:cat>
          <c:val>
            <c:numRef>
              <c:f>[0]!Design_Days</c:f>
              <c:numCache>
                <c:formatCode>General</c:formatCode>
                <c:ptCount val="23"/>
                <c:pt idx="0">
                  <c:v>21</c:v>
                </c:pt>
                <c:pt idx="1">
                  <c:v>28</c:v>
                </c:pt>
                <c:pt idx="2">
                  <c:v>14</c:v>
                </c:pt>
                <c:pt idx="3">
                  <c:v>119</c:v>
                </c:pt>
                <c:pt idx="4">
                  <c:v>14</c:v>
                </c:pt>
                <c:pt idx="5">
                  <c:v>14</c:v>
                </c:pt>
                <c:pt idx="6">
                  <c:v>77</c:v>
                </c:pt>
                <c:pt idx="7">
                  <c:v>21</c:v>
                </c:pt>
                <c:pt idx="8">
                  <c:v>21</c:v>
                </c:pt>
                <c:pt idx="9">
                  <c:v>70</c:v>
                </c:pt>
                <c:pt idx="10">
                  <c:v>56</c:v>
                </c:pt>
                <c:pt idx="11">
                  <c:v>98</c:v>
                </c:pt>
                <c:pt idx="12">
                  <c:v>77</c:v>
                </c:pt>
                <c:pt idx="13">
                  <c:v>56</c:v>
                </c:pt>
                <c:pt idx="14">
                  <c:v>56</c:v>
                </c:pt>
                <c:pt idx="15">
                  <c:v>21</c:v>
                </c:pt>
                <c:pt idx="16">
                  <c:v>7</c:v>
                </c:pt>
                <c:pt idx="17">
                  <c:v>56</c:v>
                </c:pt>
                <c:pt idx="18">
                  <c:v>21</c:v>
                </c:pt>
                <c:pt idx="19">
                  <c:v>182</c:v>
                </c:pt>
                <c:pt idx="20">
                  <c:v>308</c:v>
                </c:pt>
                <c:pt idx="21">
                  <c:v>21</c:v>
                </c:pt>
                <c:pt idx="2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5-4EB4-ADC5-841657C8B916}"/>
            </c:ext>
          </c:extLst>
        </c:ser>
        <c:ser>
          <c:idx val="2"/>
          <c:order val="2"/>
          <c:tx>
            <c:strRef>
              <c:f>Text!$G$2</c:f>
              <c:strCache>
                <c:ptCount val="1"/>
                <c:pt idx="0">
                  <c:v>Implement Part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15-4EB4-ADC5-841657C8B916}"/>
              </c:ext>
            </c:extLst>
          </c:dPt>
          <c:cat>
            <c:multiLvlStrRef>
              <c:f>[0]!Labels</c:f>
              <c:multiLvlStrCache>
                <c:ptCount val="23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 V2.1</c:v>
                  </c:pt>
                  <c:pt idx="3">
                    <c:v>Mainboard V2.2</c:v>
                  </c:pt>
                  <c:pt idx="4">
                    <c:v>Solar Panel</c:v>
                  </c:pt>
                  <c:pt idx="5">
                    <c:v>Backplane V2.0</c:v>
                  </c:pt>
                  <c:pt idx="6">
                    <c:v>Backplane V3.0</c:v>
                  </c:pt>
                  <c:pt idx="7">
                    <c:v>PMIC</c:v>
                  </c:pt>
                  <c:pt idx="8">
                    <c:v>Mainboard V1.1</c:v>
                  </c:pt>
                  <c:pt idx="9">
                    <c:v>ADCS Controller</c:v>
                  </c:pt>
                  <c:pt idx="10">
                    <c:v>IFJR Controller</c:v>
                  </c:pt>
                  <c:pt idx="11">
                    <c:v>IHU</c:v>
                  </c:pt>
                  <c:pt idx="12">
                    <c:v>Comms PCB V1.0</c:v>
                  </c:pt>
                  <c:pt idx="13">
                    <c:v>Comms PCB V1.1</c:v>
                  </c:pt>
                  <c:pt idx="14">
                    <c:v>Comms Controller</c:v>
                  </c:pt>
                  <c:pt idx="15">
                    <c:v>+X Panel V1.0</c:v>
                  </c:pt>
                  <c:pt idx="16">
                    <c:v>-Z Panel V1.0</c:v>
                  </c:pt>
                  <c:pt idx="17">
                    <c:v>Ground Station V1.0</c:v>
                  </c:pt>
                  <c:pt idx="18">
                    <c:v>Ground Computer</c:v>
                  </c:pt>
                  <c:pt idx="19">
                    <c:v>Camera PCB V1.1</c:v>
                  </c:pt>
                  <c:pt idx="20">
                    <c:v>Germination PCB V1.0</c:v>
                  </c:pt>
                  <c:pt idx="21">
                    <c:v>Structure</c:v>
                  </c:pt>
                  <c:pt idx="22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8">
                    <c:v>Avionics</c:v>
                  </c:pt>
                  <c:pt idx="12">
                    <c:v>Communications</c:v>
                  </c:pt>
                  <c:pt idx="19">
                    <c:v>Payload</c:v>
                  </c:pt>
                  <c:pt idx="21">
                    <c:v>Mechanical</c:v>
                  </c:pt>
                </c:lvl>
              </c:multiLvlStrCache>
            </c:multiLvlStrRef>
          </c:cat>
          <c:val>
            <c:numRef>
              <c:f>[0]!Implement_1_Days</c:f>
              <c:numCache>
                <c:formatCode>General</c:formatCode>
                <c:ptCount val="23"/>
                <c:pt idx="0">
                  <c:v>574</c:v>
                </c:pt>
                <c:pt idx="1">
                  <c:v>28</c:v>
                </c:pt>
                <c:pt idx="2">
                  <c:v>56</c:v>
                </c:pt>
                <c:pt idx="3">
                  <c:v>14</c:v>
                </c:pt>
                <c:pt idx="4">
                  <c:v>56</c:v>
                </c:pt>
                <c:pt idx="5">
                  <c:v>21</c:v>
                </c:pt>
                <c:pt idx="6">
                  <c:v>14</c:v>
                </c:pt>
                <c:pt idx="7">
                  <c:v>140</c:v>
                </c:pt>
                <c:pt idx="8">
                  <c:v>133</c:v>
                </c:pt>
                <c:pt idx="9">
                  <c:v>119</c:v>
                </c:pt>
                <c:pt idx="10">
                  <c:v>56</c:v>
                </c:pt>
                <c:pt idx="11">
                  <c:v>140</c:v>
                </c:pt>
                <c:pt idx="12">
                  <c:v>56</c:v>
                </c:pt>
                <c:pt idx="13">
                  <c:v>14</c:v>
                </c:pt>
                <c:pt idx="14">
                  <c:v>28</c:v>
                </c:pt>
                <c:pt idx="15">
                  <c:v>168</c:v>
                </c:pt>
                <c:pt idx="16">
                  <c:v>147</c:v>
                </c:pt>
                <c:pt idx="17">
                  <c:v>28</c:v>
                </c:pt>
                <c:pt idx="18">
                  <c:v>308</c:v>
                </c:pt>
                <c:pt idx="19">
                  <c:v>28</c:v>
                </c:pt>
                <c:pt idx="20">
                  <c:v>28</c:v>
                </c:pt>
                <c:pt idx="21">
                  <c:v>252</c:v>
                </c:pt>
                <c:pt idx="22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5-4EB4-ADC5-841657C8B916}"/>
            </c:ext>
          </c:extLst>
        </c:ser>
        <c:ser>
          <c:idx val="3"/>
          <c:order val="3"/>
          <c:tx>
            <c:strRef>
              <c:f>Text!$I$2</c:f>
              <c:strCache>
                <c:ptCount val="1"/>
                <c:pt idx="0">
                  <c:v>Implement Part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23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 V2.1</c:v>
                  </c:pt>
                  <c:pt idx="3">
                    <c:v>Mainboard V2.2</c:v>
                  </c:pt>
                  <c:pt idx="4">
                    <c:v>Solar Panel</c:v>
                  </c:pt>
                  <c:pt idx="5">
                    <c:v>Backplane V2.0</c:v>
                  </c:pt>
                  <c:pt idx="6">
                    <c:v>Backplane V3.0</c:v>
                  </c:pt>
                  <c:pt idx="7">
                    <c:v>PMIC</c:v>
                  </c:pt>
                  <c:pt idx="8">
                    <c:v>Mainboard V1.1</c:v>
                  </c:pt>
                  <c:pt idx="9">
                    <c:v>ADCS Controller</c:v>
                  </c:pt>
                  <c:pt idx="10">
                    <c:v>IFJR Controller</c:v>
                  </c:pt>
                  <c:pt idx="11">
                    <c:v>IHU</c:v>
                  </c:pt>
                  <c:pt idx="12">
                    <c:v>Comms PCB V1.0</c:v>
                  </c:pt>
                  <c:pt idx="13">
                    <c:v>Comms PCB V1.1</c:v>
                  </c:pt>
                  <c:pt idx="14">
                    <c:v>Comms Controller</c:v>
                  </c:pt>
                  <c:pt idx="15">
                    <c:v>+X Panel V1.0</c:v>
                  </c:pt>
                  <c:pt idx="16">
                    <c:v>-Z Panel V1.0</c:v>
                  </c:pt>
                  <c:pt idx="17">
                    <c:v>Ground Station V1.0</c:v>
                  </c:pt>
                  <c:pt idx="18">
                    <c:v>Ground Computer</c:v>
                  </c:pt>
                  <c:pt idx="19">
                    <c:v>Camera PCB V1.1</c:v>
                  </c:pt>
                  <c:pt idx="20">
                    <c:v>Germination PCB V1.0</c:v>
                  </c:pt>
                  <c:pt idx="21">
                    <c:v>Structure</c:v>
                  </c:pt>
                  <c:pt idx="22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8">
                    <c:v>Avionics</c:v>
                  </c:pt>
                  <c:pt idx="12">
                    <c:v>Communications</c:v>
                  </c:pt>
                  <c:pt idx="19">
                    <c:v>Payload</c:v>
                  </c:pt>
                  <c:pt idx="21">
                    <c:v>Mechanical</c:v>
                  </c:pt>
                </c:lvl>
              </c:multiLvlStrCache>
            </c:multiLvlStrRef>
          </c:cat>
          <c:val>
            <c:numRef>
              <c:f>[0]!Implement_2_Days</c:f>
              <c:numCache>
                <c:formatCode>General</c:formatCode>
                <c:ptCount val="23"/>
                <c:pt idx="0">
                  <c:v>7</c:v>
                </c:pt>
                <c:pt idx="1">
                  <c:v>56</c:v>
                </c:pt>
                <c:pt idx="2">
                  <c:v>126</c:v>
                </c:pt>
                <c:pt idx="3">
                  <c:v>42</c:v>
                </c:pt>
                <c:pt idx="4">
                  <c:v>182</c:v>
                </c:pt>
                <c:pt idx="5">
                  <c:v>70</c:v>
                </c:pt>
                <c:pt idx="6">
                  <c:v>42</c:v>
                </c:pt>
                <c:pt idx="7">
                  <c:v>56</c:v>
                </c:pt>
                <c:pt idx="8">
                  <c:v>112</c:v>
                </c:pt>
                <c:pt idx="9">
                  <c:v>98</c:v>
                </c:pt>
                <c:pt idx="10">
                  <c:v>84</c:v>
                </c:pt>
                <c:pt idx="11">
                  <c:v>56</c:v>
                </c:pt>
                <c:pt idx="12">
                  <c:v>84</c:v>
                </c:pt>
                <c:pt idx="13">
                  <c:v>42</c:v>
                </c:pt>
                <c:pt idx="14">
                  <c:v>84</c:v>
                </c:pt>
                <c:pt idx="15">
                  <c:v>42</c:v>
                </c:pt>
                <c:pt idx="16">
                  <c:v>42</c:v>
                </c:pt>
                <c:pt idx="17">
                  <c:v>154</c:v>
                </c:pt>
                <c:pt idx="18">
                  <c:v>140</c:v>
                </c:pt>
                <c:pt idx="19">
                  <c:v>56</c:v>
                </c:pt>
                <c:pt idx="20">
                  <c:v>56</c:v>
                </c:pt>
                <c:pt idx="21">
                  <c:v>84</c:v>
                </c:pt>
                <c:pt idx="2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5-4EB4-ADC5-841657C8B916}"/>
            </c:ext>
          </c:extLst>
        </c:ser>
        <c:ser>
          <c:idx val="4"/>
          <c:order val="4"/>
          <c:tx>
            <c:strRef>
              <c:f>Text!$K$2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23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 V2.1</c:v>
                  </c:pt>
                  <c:pt idx="3">
                    <c:v>Mainboard V2.2</c:v>
                  </c:pt>
                  <c:pt idx="4">
                    <c:v>Solar Panel</c:v>
                  </c:pt>
                  <c:pt idx="5">
                    <c:v>Backplane V2.0</c:v>
                  </c:pt>
                  <c:pt idx="6">
                    <c:v>Backplane V3.0</c:v>
                  </c:pt>
                  <c:pt idx="7">
                    <c:v>PMIC</c:v>
                  </c:pt>
                  <c:pt idx="8">
                    <c:v>Mainboard V1.1</c:v>
                  </c:pt>
                  <c:pt idx="9">
                    <c:v>ADCS Controller</c:v>
                  </c:pt>
                  <c:pt idx="10">
                    <c:v>IFJR Controller</c:v>
                  </c:pt>
                  <c:pt idx="11">
                    <c:v>IHU</c:v>
                  </c:pt>
                  <c:pt idx="12">
                    <c:v>Comms PCB V1.0</c:v>
                  </c:pt>
                  <c:pt idx="13">
                    <c:v>Comms PCB V1.1</c:v>
                  </c:pt>
                  <c:pt idx="14">
                    <c:v>Comms Controller</c:v>
                  </c:pt>
                  <c:pt idx="15">
                    <c:v>+X Panel V1.0</c:v>
                  </c:pt>
                  <c:pt idx="16">
                    <c:v>-Z Panel V1.0</c:v>
                  </c:pt>
                  <c:pt idx="17">
                    <c:v>Ground Station V1.0</c:v>
                  </c:pt>
                  <c:pt idx="18">
                    <c:v>Ground Computer</c:v>
                  </c:pt>
                  <c:pt idx="19">
                    <c:v>Camera PCB V1.1</c:v>
                  </c:pt>
                  <c:pt idx="20">
                    <c:v>Germination PCB V1.0</c:v>
                  </c:pt>
                  <c:pt idx="21">
                    <c:v>Structure</c:v>
                  </c:pt>
                  <c:pt idx="22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8">
                    <c:v>Avionics</c:v>
                  </c:pt>
                  <c:pt idx="12">
                    <c:v>Communications</c:v>
                  </c:pt>
                  <c:pt idx="19">
                    <c:v>Payload</c:v>
                  </c:pt>
                  <c:pt idx="21">
                    <c:v>Mechanical</c:v>
                  </c:pt>
                </c:lvl>
              </c:multiLvlStrCache>
            </c:multiLvlStrRef>
          </c:cat>
          <c:val>
            <c:numRef>
              <c:f>[0]!Test_Days</c:f>
              <c:numCache>
                <c:formatCode>General</c:formatCode>
                <c:ptCount val="23"/>
                <c:pt idx="0">
                  <c:v>35</c:v>
                </c:pt>
                <c:pt idx="1">
                  <c:v>84</c:v>
                </c:pt>
                <c:pt idx="2">
                  <c:v>119</c:v>
                </c:pt>
                <c:pt idx="3">
                  <c:v>28</c:v>
                </c:pt>
                <c:pt idx="4">
                  <c:v>56</c:v>
                </c:pt>
                <c:pt idx="5">
                  <c:v>77</c:v>
                </c:pt>
                <c:pt idx="6">
                  <c:v>14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28</c:v>
                </c:pt>
                <c:pt idx="14">
                  <c:v>56</c:v>
                </c:pt>
                <c:pt idx="15">
                  <c:v>42</c:v>
                </c:pt>
                <c:pt idx="16">
                  <c:v>42</c:v>
                </c:pt>
                <c:pt idx="17">
                  <c:v>14</c:v>
                </c:pt>
                <c:pt idx="18">
                  <c:v>56</c:v>
                </c:pt>
                <c:pt idx="19">
                  <c:v>28</c:v>
                </c:pt>
                <c:pt idx="20">
                  <c:v>28</c:v>
                </c:pt>
                <c:pt idx="21">
                  <c:v>56</c:v>
                </c:pt>
                <c:pt idx="2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15-4EB4-ADC5-841657C8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356223"/>
        <c:axId val="295186255"/>
      </c:barChart>
      <c:scatterChart>
        <c:scatterStyle val="lineMarker"/>
        <c:varyColors val="0"/>
        <c:ser>
          <c:idx val="6"/>
          <c:order val="5"/>
          <c:tx>
            <c:strRef>
              <c:f>'Gantt Lines'!$B$5</c:f>
              <c:strCache>
                <c:ptCount val="1"/>
                <c:pt idx="0">
                  <c:v>EM Integration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Lines'!$A$6:$A$7</c:f>
              <c:numCache>
                <c:formatCode>d\-mmm\-yy</c:formatCode>
                <c:ptCount val="2"/>
                <c:pt idx="0">
                  <c:v>43817</c:v>
                </c:pt>
                <c:pt idx="1">
                  <c:v>43817</c:v>
                </c:pt>
              </c:numCache>
            </c:numRef>
          </c:xVal>
          <c:yVal>
            <c:numRef>
              <c:f>'Gantt Lines'!$B$6:$B$7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20-477D-9AD2-367277961686}"/>
            </c:ext>
          </c:extLst>
        </c:ser>
        <c:ser>
          <c:idx val="7"/>
          <c:order val="6"/>
          <c:tx>
            <c:strRef>
              <c:f>'Gantt Lines'!$B$9</c:f>
              <c:strCache>
                <c:ptCount val="1"/>
                <c:pt idx="0">
                  <c:v>EM Day in the Life Test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Lines'!$A$10:$A$11</c:f>
              <c:numCache>
                <c:formatCode>d\-mmm\-yy</c:formatCode>
                <c:ptCount val="2"/>
                <c:pt idx="0">
                  <c:v>43824</c:v>
                </c:pt>
                <c:pt idx="1">
                  <c:v>43824</c:v>
                </c:pt>
              </c:numCache>
            </c:numRef>
          </c:xVal>
          <c:yVal>
            <c:numRef>
              <c:f>'Gantt Lines'!$B$10:$B$11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20-477D-9AD2-367277961686}"/>
            </c:ext>
          </c:extLst>
        </c:ser>
        <c:ser>
          <c:idx val="8"/>
          <c:order val="7"/>
          <c:tx>
            <c:strRef>
              <c:f>'Gantt Lines'!$B$13</c:f>
              <c:strCache>
                <c:ptCount val="1"/>
                <c:pt idx="0">
                  <c:v>FU Integration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Lines'!$A$14:$A$15</c:f>
              <c:numCache>
                <c:formatCode>d\-mmm\-yy</c:formatCode>
                <c:ptCount val="2"/>
                <c:pt idx="0">
                  <c:v>43880</c:v>
                </c:pt>
                <c:pt idx="1">
                  <c:v>43880</c:v>
                </c:pt>
              </c:numCache>
            </c:numRef>
          </c:xVal>
          <c:yVal>
            <c:numRef>
              <c:f>'Gantt Lines'!$B$14:$B$15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20-477D-9AD2-367277961686}"/>
            </c:ext>
          </c:extLst>
        </c:ser>
        <c:ser>
          <c:idx val="9"/>
          <c:order val="8"/>
          <c:tx>
            <c:strRef>
              <c:f>'Gantt Lines'!$B$17</c:f>
              <c:strCache>
                <c:ptCount val="1"/>
                <c:pt idx="0">
                  <c:v>FU Day in the Life Test</c:v>
                </c:pt>
              </c:strCache>
            </c:strRef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Lines'!$A$18:$A$19</c:f>
              <c:numCache>
                <c:formatCode>d\-mmm\-yy</c:formatCode>
                <c:ptCount val="2"/>
                <c:pt idx="0">
                  <c:v>43936</c:v>
                </c:pt>
                <c:pt idx="1">
                  <c:v>43936</c:v>
                </c:pt>
              </c:numCache>
            </c:numRef>
          </c:xVal>
          <c:yVal>
            <c:numRef>
              <c:f>'Gantt Lines'!$B$18:$B$19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20-477D-9AD2-367277961686}"/>
            </c:ext>
          </c:extLst>
        </c:ser>
        <c:ser>
          <c:idx val="10"/>
          <c:order val="9"/>
          <c:tx>
            <c:strRef>
              <c:f>'Gantt Lines'!$B$21</c:f>
              <c:strCache>
                <c:ptCount val="1"/>
                <c:pt idx="0">
                  <c:v>FRR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Lines'!$A$22:$A$23</c:f>
              <c:numCache>
                <c:formatCode>d\-mmm\-yy</c:formatCode>
                <c:ptCount val="2"/>
                <c:pt idx="0">
                  <c:v>43950</c:v>
                </c:pt>
                <c:pt idx="1">
                  <c:v>43950</c:v>
                </c:pt>
              </c:numCache>
            </c:numRef>
          </c:xVal>
          <c:yVal>
            <c:numRef>
              <c:f>'Gantt Lines'!$B$22:$B$23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20-477D-9AD2-367277961686}"/>
            </c:ext>
          </c:extLst>
        </c:ser>
        <c:ser>
          <c:idx val="11"/>
          <c:order val="10"/>
          <c:tx>
            <c:strRef>
              <c:f>'Gantt Lines'!$B$25</c:f>
              <c:strCache>
                <c:ptCount val="1"/>
                <c:pt idx="0">
                  <c:v>MRR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Lines'!$A$26:$A$27</c:f>
              <c:numCache>
                <c:formatCode>d\-mmm\-yy</c:formatCode>
                <c:ptCount val="2"/>
                <c:pt idx="0">
                  <c:v>43964</c:v>
                </c:pt>
                <c:pt idx="1">
                  <c:v>43964</c:v>
                </c:pt>
              </c:numCache>
            </c:numRef>
          </c:xVal>
          <c:yVal>
            <c:numRef>
              <c:f>'Gantt Lines'!$B$26:$B$27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20-477D-9AD2-367277961686}"/>
            </c:ext>
          </c:extLst>
        </c:ser>
        <c:ser>
          <c:idx val="12"/>
          <c:order val="11"/>
          <c:tx>
            <c:strRef>
              <c:f>'Gantt Lines'!$B$29</c:f>
              <c:strCache>
                <c:ptCount val="1"/>
                <c:pt idx="0">
                  <c:v>ILC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Lines'!$A$30:$A$31</c:f>
              <c:numCache>
                <c:formatCode>d\-mmm\-yy</c:formatCode>
                <c:ptCount val="2"/>
                <c:pt idx="0">
                  <c:v>43978</c:v>
                </c:pt>
                <c:pt idx="1">
                  <c:v>43978</c:v>
                </c:pt>
              </c:numCache>
            </c:numRef>
          </c:xVal>
          <c:yVal>
            <c:numRef>
              <c:f>'Gantt Lines'!$B$30:$B$31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B20-477D-9AD2-367277961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93872"/>
        <c:axId val="2047381920"/>
      </c:scatterChart>
      <c:catAx>
        <c:axId val="413356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6255"/>
        <c:crosses val="autoZero"/>
        <c:auto val="1"/>
        <c:lblAlgn val="ctr"/>
        <c:lblOffset val="100"/>
        <c:noMultiLvlLbl val="0"/>
      </c:catAx>
      <c:valAx>
        <c:axId val="295186255"/>
        <c:scaling>
          <c:orientation val="minMax"/>
          <c:max val="43978"/>
          <c:min val="4346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6223"/>
        <c:crosses val="autoZero"/>
        <c:crossBetween val="between"/>
        <c:majorUnit val="28"/>
        <c:minorUnit val="7"/>
      </c:valAx>
      <c:valAx>
        <c:axId val="204738192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93872"/>
        <c:crosses val="autoZero"/>
        <c:crossBetween val="midCat"/>
      </c:valAx>
      <c:valAx>
        <c:axId val="226793872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204738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3B681A-446B-457B-BF90-6D6DC29765F8}">
  <sheetPr/>
  <sheetViews>
    <sheetView workbookViewId="0"/>
  </sheetViews>
  <pageMargins left="0.25" right="0.25" top="0.25" bottom="0.2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225338" cy="71961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52C11-0ED9-46B7-ACCF-38DA49EA20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ougs in Space">
      <a:dk1>
        <a:sysClr val="windowText" lastClr="000000"/>
      </a:dk1>
      <a:lt1>
        <a:sysClr val="window" lastClr="FFFFFF"/>
      </a:lt1>
      <a:dk2>
        <a:srgbClr val="5E6A71"/>
      </a:dk2>
      <a:lt2>
        <a:srgbClr val="C02640"/>
      </a:lt2>
      <a:accent1>
        <a:srgbClr val="981E32"/>
      </a:accent1>
      <a:accent2>
        <a:srgbClr val="B67233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B2AF-B69F-4446-A3B6-FEFF9CA8AA9F}">
  <dimension ref="A1:O35"/>
  <sheetViews>
    <sheetView tabSelected="1" zoomScaleNormal="100" workbookViewId="0">
      <selection activeCell="E2" sqref="E2:F2"/>
    </sheetView>
  </sheetViews>
  <sheetFormatPr defaultRowHeight="14.25" x14ac:dyDescent="0.45"/>
  <cols>
    <col min="1" max="1" width="20.265625" bestFit="1" customWidth="1"/>
    <col min="2" max="2" width="22.59765625" bestFit="1" customWidth="1"/>
    <col min="3" max="3" width="12.3984375" bestFit="1" customWidth="1"/>
    <col min="4" max="4" width="12.3984375" style="1" bestFit="1" customWidth="1"/>
    <col min="5" max="5" width="10.59765625" style="25" bestFit="1" customWidth="1"/>
    <col min="6" max="6" width="12.3984375" style="1" bestFit="1" customWidth="1"/>
    <col min="7" max="7" width="11.1328125" style="25" bestFit="1" customWidth="1"/>
    <col min="8" max="8" width="12.1328125" style="1" bestFit="1" customWidth="1"/>
    <col min="9" max="9" width="12.59765625" style="25" bestFit="1" customWidth="1"/>
    <col min="10" max="10" width="12.3984375" style="1" bestFit="1" customWidth="1"/>
    <col min="11" max="11" width="11.1328125" style="25" bestFit="1" customWidth="1"/>
    <col min="12" max="12" width="12.3984375" style="1" bestFit="1" customWidth="1"/>
  </cols>
  <sheetData>
    <row r="1" spans="1:15" ht="23.25" x14ac:dyDescent="0.45">
      <c r="A1" s="58" t="s">
        <v>11</v>
      </c>
      <c r="B1" s="59"/>
      <c r="C1" s="59"/>
      <c r="D1" s="59"/>
      <c r="E1" s="40" t="s">
        <v>65</v>
      </c>
      <c r="F1" s="41"/>
      <c r="G1" s="66"/>
      <c r="H1" s="68"/>
      <c r="I1" s="40"/>
      <c r="J1" s="41" t="s">
        <v>26</v>
      </c>
      <c r="K1" s="66">
        <f>L5</f>
        <v>43978</v>
      </c>
      <c r="L1" s="67"/>
    </row>
    <row r="2" spans="1:15" s="3" customFormat="1" ht="20.25" x14ac:dyDescent="0.45">
      <c r="A2" s="36" t="s">
        <v>2</v>
      </c>
      <c r="B2" s="36" t="s">
        <v>5</v>
      </c>
      <c r="C2" s="36" t="s">
        <v>18</v>
      </c>
      <c r="D2" s="37" t="s">
        <v>0</v>
      </c>
      <c r="E2" s="74" t="s">
        <v>3</v>
      </c>
      <c r="F2" s="74"/>
      <c r="G2" s="75" t="s">
        <v>27</v>
      </c>
      <c r="H2" s="75"/>
      <c r="I2" s="76" t="s">
        <v>28</v>
      </c>
      <c r="J2" s="76"/>
      <c r="K2" s="73" t="s">
        <v>4</v>
      </c>
      <c r="L2" s="73"/>
    </row>
    <row r="3" spans="1:15" s="3" customFormat="1" ht="29.65" thickBot="1" x14ac:dyDescent="0.5">
      <c r="A3" s="38" t="s">
        <v>36</v>
      </c>
      <c r="B3" s="38" t="s">
        <v>34</v>
      </c>
      <c r="C3" s="38" t="s">
        <v>32</v>
      </c>
      <c r="D3" s="39" t="s">
        <v>33</v>
      </c>
      <c r="E3" s="69" t="s">
        <v>35</v>
      </c>
      <c r="F3" s="69"/>
      <c r="G3" s="70" t="s">
        <v>30</v>
      </c>
      <c r="H3" s="70"/>
      <c r="I3" s="71" t="s">
        <v>29</v>
      </c>
      <c r="J3" s="71"/>
      <c r="K3" s="72" t="s">
        <v>31</v>
      </c>
      <c r="L3" s="72"/>
      <c r="M3" s="42"/>
    </row>
    <row r="4" spans="1:15" ht="20.65" thickTop="1" x14ac:dyDescent="0.45">
      <c r="A4" s="65" t="s">
        <v>11</v>
      </c>
      <c r="B4" s="4" t="s">
        <v>15</v>
      </c>
      <c r="C4" s="19" t="s">
        <v>20</v>
      </c>
      <c r="D4" s="43">
        <v>43222</v>
      </c>
      <c r="E4" s="22">
        <f>(F4-D4)/7</f>
        <v>3</v>
      </c>
      <c r="F4" s="5">
        <f>MIN(D6:D26)</f>
        <v>43243</v>
      </c>
      <c r="G4" s="26">
        <f>(H4-F4)/7</f>
        <v>82</v>
      </c>
      <c r="H4" s="6">
        <f>_xlfn.MAXIFS(L6:L26,C6:C26,"Hardware")</f>
        <v>43817</v>
      </c>
      <c r="I4" s="29">
        <v>1</v>
      </c>
      <c r="J4" s="7">
        <f>H4+I4*7</f>
        <v>43824</v>
      </c>
      <c r="K4" s="32">
        <f>(L4-J4)/7</f>
        <v>5</v>
      </c>
      <c r="L4" s="8">
        <f>MAX(L6:L26)+42</f>
        <v>43859</v>
      </c>
    </row>
    <row r="5" spans="1:15" ht="20.25" x14ac:dyDescent="0.45">
      <c r="A5" s="64"/>
      <c r="B5" s="35" t="s">
        <v>16</v>
      </c>
      <c r="C5" s="20" t="s">
        <v>20</v>
      </c>
      <c r="D5" s="44">
        <f>J4</f>
        <v>43824</v>
      </c>
      <c r="E5" s="23">
        <v>4</v>
      </c>
      <c r="F5" s="10">
        <f>D5+E5*7</f>
        <v>43852</v>
      </c>
      <c r="G5" s="27">
        <v>4</v>
      </c>
      <c r="H5" s="11">
        <f>F5+G5*7</f>
        <v>43880</v>
      </c>
      <c r="I5" s="30">
        <v>8</v>
      </c>
      <c r="J5" s="12">
        <f>H5+I5*7</f>
        <v>43936</v>
      </c>
      <c r="K5" s="33">
        <v>12</v>
      </c>
      <c r="L5" s="13">
        <f>L35</f>
        <v>43978</v>
      </c>
    </row>
    <row r="6" spans="1:15" ht="20.25" x14ac:dyDescent="0.45">
      <c r="A6" s="65" t="s">
        <v>1</v>
      </c>
      <c r="B6" s="4" t="s">
        <v>55</v>
      </c>
      <c r="C6" s="19" t="s">
        <v>19</v>
      </c>
      <c r="D6" s="45">
        <v>43243</v>
      </c>
      <c r="E6" s="22">
        <v>2</v>
      </c>
      <c r="F6" s="5">
        <f>D6+E6*7</f>
        <v>43257</v>
      </c>
      <c r="G6" s="26">
        <v>8</v>
      </c>
      <c r="H6" s="6">
        <f>F6+G6*7</f>
        <v>43313</v>
      </c>
      <c r="I6" s="29">
        <v>18</v>
      </c>
      <c r="J6" s="7">
        <f>H6+I6*7</f>
        <v>43439</v>
      </c>
      <c r="K6" s="32">
        <v>17</v>
      </c>
      <c r="L6" s="8">
        <f>J6+K6*7</f>
        <v>43558</v>
      </c>
    </row>
    <row r="7" spans="1:15" ht="20.25" x14ac:dyDescent="0.45">
      <c r="A7" s="65"/>
      <c r="B7" s="4" t="s">
        <v>64</v>
      </c>
      <c r="C7" s="19" t="s">
        <v>19</v>
      </c>
      <c r="D7" s="45">
        <f>J6</f>
        <v>43439</v>
      </c>
      <c r="E7" s="22">
        <f>(F7-D7)/7</f>
        <v>17</v>
      </c>
      <c r="F7" s="5">
        <f>L6</f>
        <v>43558</v>
      </c>
      <c r="G7" s="26">
        <v>2</v>
      </c>
      <c r="H7" s="6">
        <f>F7+G7*7</f>
        <v>43572</v>
      </c>
      <c r="I7" s="29">
        <v>6</v>
      </c>
      <c r="J7" s="7">
        <f>H7+I7*7</f>
        <v>43614</v>
      </c>
      <c r="K7" s="32">
        <v>4</v>
      </c>
      <c r="L7" s="8">
        <f>J7+K7*7</f>
        <v>43642</v>
      </c>
    </row>
    <row r="8" spans="1:15" ht="20.25" x14ac:dyDescent="0.45">
      <c r="A8" s="65"/>
      <c r="B8" s="4" t="s">
        <v>7</v>
      </c>
      <c r="C8" s="19" t="s">
        <v>19</v>
      </c>
      <c r="D8" s="45">
        <v>43313</v>
      </c>
      <c r="E8" s="22">
        <v>2</v>
      </c>
      <c r="F8" s="5">
        <f t="shared" ref="F8:F26" si="0">D8+E8*7</f>
        <v>43327</v>
      </c>
      <c r="G8" s="26">
        <v>8</v>
      </c>
      <c r="H8" s="6">
        <f t="shared" ref="H8:H26" si="1">F8+G8*7</f>
        <v>43383</v>
      </c>
      <c r="I8" s="29">
        <v>26</v>
      </c>
      <c r="J8" s="7">
        <f t="shared" ref="J8:J26" si="2">H8+I8*7</f>
        <v>43565</v>
      </c>
      <c r="K8" s="32">
        <v>8</v>
      </c>
      <c r="L8" s="8">
        <f t="shared" ref="L8:L26" si="3">J8+K8*7</f>
        <v>43621</v>
      </c>
      <c r="O8" s="2"/>
    </row>
    <row r="9" spans="1:15" ht="20.25" x14ac:dyDescent="0.45">
      <c r="A9" s="65"/>
      <c r="B9" s="4" t="s">
        <v>56</v>
      </c>
      <c r="C9" s="19" t="s">
        <v>19</v>
      </c>
      <c r="D9" s="45">
        <v>43341</v>
      </c>
      <c r="E9" s="22">
        <v>2</v>
      </c>
      <c r="F9" s="5">
        <f t="shared" si="0"/>
        <v>43355</v>
      </c>
      <c r="G9" s="26">
        <v>3</v>
      </c>
      <c r="H9" s="6">
        <f t="shared" si="1"/>
        <v>43376</v>
      </c>
      <c r="I9" s="29">
        <v>10</v>
      </c>
      <c r="J9" s="7">
        <f t="shared" si="2"/>
        <v>43446</v>
      </c>
      <c r="K9" s="32">
        <v>11</v>
      </c>
      <c r="L9" s="8">
        <f t="shared" si="3"/>
        <v>43523</v>
      </c>
      <c r="O9" s="2"/>
    </row>
    <row r="10" spans="1:15" ht="20.25" x14ac:dyDescent="0.45">
      <c r="A10" s="65"/>
      <c r="B10" s="4" t="s">
        <v>57</v>
      </c>
      <c r="C10" s="19" t="s">
        <v>19</v>
      </c>
      <c r="D10" s="45">
        <f>J9</f>
        <v>43446</v>
      </c>
      <c r="E10" s="22">
        <f>(F10-D10)/7</f>
        <v>11</v>
      </c>
      <c r="F10" s="5">
        <f>L9</f>
        <v>43523</v>
      </c>
      <c r="G10" s="26">
        <v>2</v>
      </c>
      <c r="H10" s="6">
        <f t="shared" ref="H10" si="4">F10+G10*7</f>
        <v>43537</v>
      </c>
      <c r="I10" s="29">
        <v>6</v>
      </c>
      <c r="J10" s="7">
        <f t="shared" ref="J10" si="5">H10+I10*7</f>
        <v>43579</v>
      </c>
      <c r="K10" s="32">
        <v>2</v>
      </c>
      <c r="L10" s="8">
        <f t="shared" ref="L10" si="6">J10+K10*7</f>
        <v>43593</v>
      </c>
      <c r="O10" s="2"/>
    </row>
    <row r="11" spans="1:15" ht="20.25" x14ac:dyDescent="0.45">
      <c r="A11" s="64"/>
      <c r="B11" s="9" t="s">
        <v>6</v>
      </c>
      <c r="C11" s="20" t="s">
        <v>21</v>
      </c>
      <c r="D11" s="44">
        <v>43397</v>
      </c>
      <c r="E11" s="23">
        <v>3</v>
      </c>
      <c r="F11" s="10">
        <f t="shared" si="0"/>
        <v>43418</v>
      </c>
      <c r="G11" s="27">
        <v>20</v>
      </c>
      <c r="H11" s="11">
        <f t="shared" si="1"/>
        <v>43558</v>
      </c>
      <c r="I11" s="30">
        <v>8</v>
      </c>
      <c r="J11" s="12">
        <f t="shared" si="2"/>
        <v>43614</v>
      </c>
      <c r="K11" s="33">
        <v>8</v>
      </c>
      <c r="L11" s="13">
        <f t="shared" si="3"/>
        <v>43670</v>
      </c>
    </row>
    <row r="12" spans="1:15" ht="20.25" x14ac:dyDescent="0.45">
      <c r="A12" s="63" t="s">
        <v>8</v>
      </c>
      <c r="B12" s="14" t="s">
        <v>58</v>
      </c>
      <c r="C12" s="21" t="s">
        <v>19</v>
      </c>
      <c r="D12" s="46">
        <v>43404</v>
      </c>
      <c r="E12" s="24">
        <v>3</v>
      </c>
      <c r="F12" s="15">
        <f t="shared" si="0"/>
        <v>43425</v>
      </c>
      <c r="G12" s="28">
        <v>19</v>
      </c>
      <c r="H12" s="16">
        <f t="shared" si="1"/>
        <v>43558</v>
      </c>
      <c r="I12" s="31">
        <v>16</v>
      </c>
      <c r="J12" s="17">
        <f t="shared" si="2"/>
        <v>43670</v>
      </c>
      <c r="K12" s="34">
        <v>8</v>
      </c>
      <c r="L12" s="18">
        <f t="shared" si="3"/>
        <v>43726</v>
      </c>
    </row>
    <row r="13" spans="1:15" ht="20.25" x14ac:dyDescent="0.45">
      <c r="A13" s="65"/>
      <c r="B13" s="4" t="s">
        <v>24</v>
      </c>
      <c r="C13" s="19" t="s">
        <v>21</v>
      </c>
      <c r="D13" s="45">
        <v>43369</v>
      </c>
      <c r="E13" s="22">
        <v>10</v>
      </c>
      <c r="F13" s="5">
        <f t="shared" si="0"/>
        <v>43439</v>
      </c>
      <c r="G13" s="26">
        <v>17</v>
      </c>
      <c r="H13" s="6">
        <f t="shared" si="1"/>
        <v>43558</v>
      </c>
      <c r="I13" s="29">
        <v>14</v>
      </c>
      <c r="J13" s="7">
        <f t="shared" si="2"/>
        <v>43656</v>
      </c>
      <c r="K13" s="32">
        <v>8</v>
      </c>
      <c r="L13" s="8">
        <f t="shared" si="3"/>
        <v>43712</v>
      </c>
    </row>
    <row r="14" spans="1:15" ht="20.25" x14ac:dyDescent="0.45">
      <c r="A14" s="65"/>
      <c r="B14" s="4" t="s">
        <v>23</v>
      </c>
      <c r="C14" s="19" t="s">
        <v>21</v>
      </c>
      <c r="D14" s="45">
        <v>43558</v>
      </c>
      <c r="E14" s="22">
        <v>8</v>
      </c>
      <c r="F14" s="5">
        <f t="shared" si="0"/>
        <v>43614</v>
      </c>
      <c r="G14" s="26">
        <v>8</v>
      </c>
      <c r="H14" s="6">
        <f t="shared" si="1"/>
        <v>43670</v>
      </c>
      <c r="I14" s="29">
        <v>12</v>
      </c>
      <c r="J14" s="7">
        <f t="shared" si="2"/>
        <v>43754</v>
      </c>
      <c r="K14" s="32">
        <v>8</v>
      </c>
      <c r="L14" s="8">
        <f t="shared" si="3"/>
        <v>43810</v>
      </c>
    </row>
    <row r="15" spans="1:15" ht="20.25" x14ac:dyDescent="0.45">
      <c r="A15" s="64"/>
      <c r="B15" s="9" t="s">
        <v>9</v>
      </c>
      <c r="C15" s="20" t="s">
        <v>21</v>
      </c>
      <c r="D15" s="44">
        <v>43369</v>
      </c>
      <c r="E15" s="23">
        <v>14</v>
      </c>
      <c r="F15" s="10">
        <f t="shared" si="0"/>
        <v>43467</v>
      </c>
      <c r="G15" s="27">
        <v>20</v>
      </c>
      <c r="H15" s="11">
        <f t="shared" si="1"/>
        <v>43607</v>
      </c>
      <c r="I15" s="30">
        <v>8</v>
      </c>
      <c r="J15" s="12">
        <f t="shared" si="2"/>
        <v>43663</v>
      </c>
      <c r="K15" s="33">
        <v>8</v>
      </c>
      <c r="L15" s="13">
        <f t="shared" si="3"/>
        <v>43719</v>
      </c>
    </row>
    <row r="16" spans="1:15" ht="20.25" x14ac:dyDescent="0.45">
      <c r="A16" s="63" t="s">
        <v>10</v>
      </c>
      <c r="B16" s="52" t="s">
        <v>59</v>
      </c>
      <c r="C16" s="52" t="s">
        <v>19</v>
      </c>
      <c r="D16" s="46">
        <v>43341</v>
      </c>
      <c r="E16" s="24">
        <v>11</v>
      </c>
      <c r="F16" s="15">
        <f t="shared" si="0"/>
        <v>43418</v>
      </c>
      <c r="G16" s="28">
        <v>8</v>
      </c>
      <c r="H16" s="16">
        <f t="shared" si="1"/>
        <v>43474</v>
      </c>
      <c r="I16" s="54">
        <v>12</v>
      </c>
      <c r="J16" s="17">
        <f t="shared" si="2"/>
        <v>43558</v>
      </c>
      <c r="K16" s="55">
        <v>8</v>
      </c>
      <c r="L16" s="18">
        <f t="shared" si="3"/>
        <v>43614</v>
      </c>
    </row>
    <row r="17" spans="1:12" ht="20.25" x14ac:dyDescent="0.45">
      <c r="A17" s="65"/>
      <c r="B17" s="53" t="s">
        <v>60</v>
      </c>
      <c r="C17" s="19" t="s">
        <v>19</v>
      </c>
      <c r="D17" s="45">
        <f>J16</f>
        <v>43558</v>
      </c>
      <c r="E17" s="22">
        <f>(F17-D17)/7</f>
        <v>8</v>
      </c>
      <c r="F17" s="5">
        <f>L16</f>
        <v>43614</v>
      </c>
      <c r="G17" s="26">
        <v>2</v>
      </c>
      <c r="H17" s="6">
        <f t="shared" ref="H17" si="7">F17+G17*7</f>
        <v>43628</v>
      </c>
      <c r="I17" s="29">
        <v>6</v>
      </c>
      <c r="J17" s="7">
        <f t="shared" ref="J17" si="8">H17+I17*7</f>
        <v>43670</v>
      </c>
      <c r="K17" s="32">
        <v>4</v>
      </c>
      <c r="L17" s="8">
        <f t="shared" ref="L17" si="9">J17+K17*7</f>
        <v>43698</v>
      </c>
    </row>
    <row r="18" spans="1:12" ht="20.25" x14ac:dyDescent="0.45">
      <c r="A18" s="65"/>
      <c r="B18" s="4" t="s">
        <v>22</v>
      </c>
      <c r="C18" s="19" t="s">
        <v>21</v>
      </c>
      <c r="D18" s="45">
        <v>43502</v>
      </c>
      <c r="E18" s="22">
        <v>8</v>
      </c>
      <c r="F18" s="5">
        <f t="shared" si="0"/>
        <v>43558</v>
      </c>
      <c r="G18" s="26">
        <v>4</v>
      </c>
      <c r="H18" s="6">
        <f t="shared" si="1"/>
        <v>43586</v>
      </c>
      <c r="I18" s="29">
        <v>12</v>
      </c>
      <c r="J18" s="7">
        <f t="shared" si="2"/>
        <v>43670</v>
      </c>
      <c r="K18" s="32">
        <v>8</v>
      </c>
      <c r="L18" s="8">
        <f t="shared" si="3"/>
        <v>43726</v>
      </c>
    </row>
    <row r="19" spans="1:12" ht="20.25" x14ac:dyDescent="0.45">
      <c r="A19" s="65"/>
      <c r="B19" s="4" t="str">
        <f>"+X Panel V1.0"</f>
        <v>+X Panel V1.0</v>
      </c>
      <c r="C19" s="19" t="s">
        <v>19</v>
      </c>
      <c r="D19" s="45">
        <v>43369</v>
      </c>
      <c r="E19" s="22">
        <v>3</v>
      </c>
      <c r="F19" s="5">
        <f t="shared" si="0"/>
        <v>43390</v>
      </c>
      <c r="G19" s="26">
        <v>24</v>
      </c>
      <c r="H19" s="6">
        <f t="shared" si="1"/>
        <v>43558</v>
      </c>
      <c r="I19" s="29">
        <v>6</v>
      </c>
      <c r="J19" s="7">
        <f t="shared" si="2"/>
        <v>43600</v>
      </c>
      <c r="K19" s="32">
        <v>6</v>
      </c>
      <c r="L19" s="8">
        <f t="shared" si="3"/>
        <v>43642</v>
      </c>
    </row>
    <row r="20" spans="1:12" ht="20.25" x14ac:dyDescent="0.45">
      <c r="A20" s="65"/>
      <c r="B20" s="4" t="str">
        <f>"-Z Panel V1.0"</f>
        <v>-Z Panel V1.0</v>
      </c>
      <c r="C20" s="19" t="s">
        <v>19</v>
      </c>
      <c r="D20" s="45">
        <v>43404</v>
      </c>
      <c r="E20" s="22">
        <v>1</v>
      </c>
      <c r="F20" s="5">
        <f t="shared" si="0"/>
        <v>43411</v>
      </c>
      <c r="G20" s="26">
        <v>21</v>
      </c>
      <c r="H20" s="6">
        <f t="shared" si="1"/>
        <v>43558</v>
      </c>
      <c r="I20" s="29">
        <v>6</v>
      </c>
      <c r="J20" s="7">
        <f t="shared" si="2"/>
        <v>43600</v>
      </c>
      <c r="K20" s="32">
        <v>6</v>
      </c>
      <c r="L20" s="8">
        <f t="shared" si="3"/>
        <v>43642</v>
      </c>
    </row>
    <row r="21" spans="1:12" ht="20.25" x14ac:dyDescent="0.45">
      <c r="A21" s="65"/>
      <c r="B21" s="4" t="s">
        <v>61</v>
      </c>
      <c r="C21" s="19" t="s">
        <v>19</v>
      </c>
      <c r="D21" s="45">
        <v>43341</v>
      </c>
      <c r="E21" s="22">
        <v>8</v>
      </c>
      <c r="F21" s="5">
        <f t="shared" si="0"/>
        <v>43397</v>
      </c>
      <c r="G21" s="26">
        <v>4</v>
      </c>
      <c r="H21" s="6">
        <f t="shared" si="1"/>
        <v>43425</v>
      </c>
      <c r="I21" s="29">
        <v>22</v>
      </c>
      <c r="J21" s="7">
        <f t="shared" si="2"/>
        <v>43579</v>
      </c>
      <c r="K21" s="32">
        <v>2</v>
      </c>
      <c r="L21" s="8">
        <f t="shared" si="3"/>
        <v>43593</v>
      </c>
    </row>
    <row r="22" spans="1:12" ht="20.25" x14ac:dyDescent="0.45">
      <c r="A22" s="64"/>
      <c r="B22" s="9" t="s">
        <v>25</v>
      </c>
      <c r="C22" s="20" t="s">
        <v>21</v>
      </c>
      <c r="D22" s="44">
        <v>43243</v>
      </c>
      <c r="E22" s="23">
        <v>3</v>
      </c>
      <c r="F22" s="10">
        <f t="shared" si="0"/>
        <v>43264</v>
      </c>
      <c r="G22" s="27">
        <v>44</v>
      </c>
      <c r="H22" s="11">
        <f t="shared" si="1"/>
        <v>43572</v>
      </c>
      <c r="I22" s="30">
        <v>20</v>
      </c>
      <c r="J22" s="12">
        <f t="shared" si="2"/>
        <v>43712</v>
      </c>
      <c r="K22" s="33">
        <v>8</v>
      </c>
      <c r="L22" s="13">
        <f t="shared" si="3"/>
        <v>43768</v>
      </c>
    </row>
    <row r="23" spans="1:12" ht="20.25" x14ac:dyDescent="0.45">
      <c r="A23" s="63" t="s">
        <v>12</v>
      </c>
      <c r="B23" s="14" t="s">
        <v>63</v>
      </c>
      <c r="C23" s="21" t="s">
        <v>19</v>
      </c>
      <c r="D23" s="46">
        <v>43397</v>
      </c>
      <c r="E23" s="24">
        <v>26</v>
      </c>
      <c r="F23" s="15">
        <f t="shared" si="0"/>
        <v>43579</v>
      </c>
      <c r="G23" s="28">
        <v>4</v>
      </c>
      <c r="H23" s="16">
        <f t="shared" si="1"/>
        <v>43607</v>
      </c>
      <c r="I23" s="31">
        <v>8</v>
      </c>
      <c r="J23" s="17">
        <f t="shared" si="2"/>
        <v>43663</v>
      </c>
      <c r="K23" s="34">
        <v>4</v>
      </c>
      <c r="L23" s="18">
        <f t="shared" si="3"/>
        <v>43691</v>
      </c>
    </row>
    <row r="24" spans="1:12" ht="20.25" x14ac:dyDescent="0.45">
      <c r="A24" s="64"/>
      <c r="B24" s="9" t="s">
        <v>62</v>
      </c>
      <c r="C24" s="20" t="s">
        <v>19</v>
      </c>
      <c r="D24" s="44">
        <v>43397</v>
      </c>
      <c r="E24" s="23">
        <v>44</v>
      </c>
      <c r="F24" s="10">
        <f t="shared" si="0"/>
        <v>43705</v>
      </c>
      <c r="G24" s="27">
        <v>4</v>
      </c>
      <c r="H24" s="11">
        <f t="shared" si="1"/>
        <v>43733</v>
      </c>
      <c r="I24" s="30">
        <v>8</v>
      </c>
      <c r="J24" s="12">
        <f t="shared" si="2"/>
        <v>43789</v>
      </c>
      <c r="K24" s="33">
        <v>4</v>
      </c>
      <c r="L24" s="13">
        <f t="shared" si="3"/>
        <v>43817</v>
      </c>
    </row>
    <row r="25" spans="1:12" ht="20.25" x14ac:dyDescent="0.45">
      <c r="A25" s="63" t="s">
        <v>17</v>
      </c>
      <c r="B25" s="4" t="s">
        <v>14</v>
      </c>
      <c r="C25" s="19" t="s">
        <v>19</v>
      </c>
      <c r="D25" s="45">
        <v>43243</v>
      </c>
      <c r="E25" s="22">
        <v>3</v>
      </c>
      <c r="F25" s="5">
        <f t="shared" si="0"/>
        <v>43264</v>
      </c>
      <c r="G25" s="26">
        <v>36</v>
      </c>
      <c r="H25" s="6">
        <f t="shared" si="1"/>
        <v>43516</v>
      </c>
      <c r="I25" s="29">
        <v>12</v>
      </c>
      <c r="J25" s="7">
        <f t="shared" si="2"/>
        <v>43600</v>
      </c>
      <c r="K25" s="32">
        <v>8</v>
      </c>
      <c r="L25" s="8">
        <f t="shared" si="3"/>
        <v>43656</v>
      </c>
    </row>
    <row r="26" spans="1:12" ht="20.25" x14ac:dyDescent="0.45">
      <c r="A26" s="64"/>
      <c r="B26" s="9" t="s">
        <v>13</v>
      </c>
      <c r="C26" s="20" t="s">
        <v>19</v>
      </c>
      <c r="D26" s="44">
        <v>43243</v>
      </c>
      <c r="E26" s="23">
        <v>7</v>
      </c>
      <c r="F26" s="10">
        <f t="shared" si="0"/>
        <v>43292</v>
      </c>
      <c r="G26" s="27">
        <v>40</v>
      </c>
      <c r="H26" s="11">
        <f t="shared" si="1"/>
        <v>43572</v>
      </c>
      <c r="I26" s="30">
        <v>12</v>
      </c>
      <c r="J26" s="12">
        <f t="shared" si="2"/>
        <v>43656</v>
      </c>
      <c r="K26" s="33">
        <v>8</v>
      </c>
      <c r="L26" s="13">
        <f t="shared" si="3"/>
        <v>43712</v>
      </c>
    </row>
    <row r="27" spans="1:12" ht="23.25" x14ac:dyDescent="0.65">
      <c r="A27" s="60" t="s">
        <v>37</v>
      </c>
      <c r="B27" s="61"/>
      <c r="C27" s="61"/>
      <c r="D27" s="61"/>
      <c r="E27" s="47"/>
      <c r="F27" s="48"/>
      <c r="G27" s="47"/>
      <c r="H27" s="48"/>
      <c r="I27" s="47"/>
      <c r="J27" s="48"/>
      <c r="K27" s="47"/>
      <c r="L27" s="49"/>
    </row>
    <row r="28" spans="1:12" ht="20.25" x14ac:dyDescent="0.85">
      <c r="A28" s="62" t="s">
        <v>40</v>
      </c>
      <c r="B28" s="62"/>
      <c r="C28" s="62" t="s">
        <v>38</v>
      </c>
      <c r="D28" s="62"/>
      <c r="E28" s="62"/>
      <c r="F28" s="62"/>
      <c r="G28" s="62"/>
      <c r="H28" s="62"/>
      <c r="I28" s="62"/>
      <c r="J28" s="62"/>
      <c r="K28" s="62"/>
      <c r="L28" s="50" t="s">
        <v>39</v>
      </c>
    </row>
    <row r="29" spans="1:12" ht="20.25" x14ac:dyDescent="0.85">
      <c r="A29" s="56" t="s">
        <v>41</v>
      </c>
      <c r="B29" s="56"/>
      <c r="C29" s="57" t="s">
        <v>50</v>
      </c>
      <c r="D29" s="57"/>
      <c r="E29" s="57"/>
      <c r="F29" s="57"/>
      <c r="G29" s="57"/>
      <c r="H29" s="57"/>
      <c r="I29" s="57"/>
      <c r="J29" s="57"/>
      <c r="K29" s="57"/>
      <c r="L29" s="51">
        <f>H4</f>
        <v>43817</v>
      </c>
    </row>
    <row r="30" spans="1:12" ht="20.25" x14ac:dyDescent="0.85">
      <c r="A30" s="56" t="s">
        <v>46</v>
      </c>
      <c r="B30" s="56"/>
      <c r="C30" s="57" t="s">
        <v>49</v>
      </c>
      <c r="D30" s="57"/>
      <c r="E30" s="57"/>
      <c r="F30" s="57"/>
      <c r="G30" s="57"/>
      <c r="H30" s="57"/>
      <c r="I30" s="57"/>
      <c r="J30" s="57"/>
      <c r="K30" s="57"/>
      <c r="L30" s="51">
        <f>MAX(L6:L26, L29 + 7)</f>
        <v>43824</v>
      </c>
    </row>
    <row r="31" spans="1:12" ht="20.25" x14ac:dyDescent="0.85">
      <c r="A31" s="56" t="s">
        <v>47</v>
      </c>
      <c r="B31" s="56"/>
      <c r="C31" s="57" t="s">
        <v>51</v>
      </c>
      <c r="D31" s="57"/>
      <c r="E31" s="57"/>
      <c r="F31" s="57"/>
      <c r="G31" s="57"/>
      <c r="H31" s="57"/>
      <c r="I31" s="57"/>
      <c r="J31" s="57"/>
      <c r="K31" s="57"/>
      <c r="L31" s="51">
        <f>H5</f>
        <v>43880</v>
      </c>
    </row>
    <row r="32" spans="1:12" ht="20.25" x14ac:dyDescent="0.85">
      <c r="A32" s="56" t="s">
        <v>45</v>
      </c>
      <c r="B32" s="56"/>
      <c r="C32" s="57" t="s">
        <v>52</v>
      </c>
      <c r="D32" s="57"/>
      <c r="E32" s="57"/>
      <c r="F32" s="57"/>
      <c r="G32" s="57"/>
      <c r="H32" s="57"/>
      <c r="I32" s="57"/>
      <c r="J32" s="57"/>
      <c r="K32" s="57"/>
      <c r="L32" s="51">
        <f>J5</f>
        <v>43936</v>
      </c>
    </row>
    <row r="33" spans="1:12" ht="20.25" x14ac:dyDescent="0.85">
      <c r="A33" s="56" t="s">
        <v>42</v>
      </c>
      <c r="B33" s="56"/>
      <c r="C33" s="57" t="s">
        <v>53</v>
      </c>
      <c r="D33" s="57"/>
      <c r="E33" s="57"/>
      <c r="F33" s="57"/>
      <c r="G33" s="57"/>
      <c r="H33" s="57"/>
      <c r="I33" s="57"/>
      <c r="J33" s="57"/>
      <c r="K33" s="57"/>
      <c r="L33" s="51">
        <f>L32+14</f>
        <v>43950</v>
      </c>
    </row>
    <row r="34" spans="1:12" ht="20.25" x14ac:dyDescent="0.85">
      <c r="A34" s="56" t="s">
        <v>43</v>
      </c>
      <c r="B34" s="56"/>
      <c r="C34" s="57" t="s">
        <v>54</v>
      </c>
      <c r="D34" s="57"/>
      <c r="E34" s="57"/>
      <c r="F34" s="57"/>
      <c r="G34" s="57"/>
      <c r="H34" s="57"/>
      <c r="I34" s="57"/>
      <c r="J34" s="57"/>
      <c r="K34" s="57"/>
      <c r="L34" s="51">
        <f>L33+14</f>
        <v>43964</v>
      </c>
    </row>
    <row r="35" spans="1:12" ht="20.25" x14ac:dyDescent="0.85">
      <c r="A35" s="56" t="s">
        <v>44</v>
      </c>
      <c r="B35" s="56"/>
      <c r="C35" s="57" t="s">
        <v>48</v>
      </c>
      <c r="D35" s="57"/>
      <c r="E35" s="57"/>
      <c r="F35" s="57"/>
      <c r="G35" s="57"/>
      <c r="H35" s="57"/>
      <c r="I35" s="57"/>
      <c r="J35" s="57"/>
      <c r="K35" s="57"/>
      <c r="L35" s="51">
        <f>L34+14</f>
        <v>43978</v>
      </c>
    </row>
  </sheetData>
  <mergeCells count="34">
    <mergeCell ref="K2:L2"/>
    <mergeCell ref="E2:F2"/>
    <mergeCell ref="G2:H2"/>
    <mergeCell ref="I2:J2"/>
    <mergeCell ref="A1:D1"/>
    <mergeCell ref="A27:D27"/>
    <mergeCell ref="A28:B28"/>
    <mergeCell ref="A23:A24"/>
    <mergeCell ref="A25:A26"/>
    <mergeCell ref="A6:A11"/>
    <mergeCell ref="A12:A15"/>
    <mergeCell ref="A16:A22"/>
    <mergeCell ref="A4:A5"/>
    <mergeCell ref="C28:K28"/>
    <mergeCell ref="K1:L1"/>
    <mergeCell ref="G1:H1"/>
    <mergeCell ref="E3:F3"/>
    <mergeCell ref="G3:H3"/>
    <mergeCell ref="I3:J3"/>
    <mergeCell ref="K3:L3"/>
    <mergeCell ref="A35:B35"/>
    <mergeCell ref="C29:K29"/>
    <mergeCell ref="C33:K33"/>
    <mergeCell ref="C34:K34"/>
    <mergeCell ref="C35:K35"/>
    <mergeCell ref="A30:B30"/>
    <mergeCell ref="C30:K30"/>
    <mergeCell ref="A32:B32"/>
    <mergeCell ref="C32:K32"/>
    <mergeCell ref="A31:B31"/>
    <mergeCell ref="C31:K31"/>
    <mergeCell ref="A29:B29"/>
    <mergeCell ref="A33:B33"/>
    <mergeCell ref="A34:B34"/>
  </mergeCells>
  <printOptions horizontalCentered="1"/>
  <pageMargins left="0.1" right="0.1" top="0.1" bottom="0.1" header="0.3" footer="0.3"/>
  <pageSetup paperSize="5" orientation="landscape" r:id="rId1"/>
  <rowBreaks count="1" manualBreakCount="1">
    <brk id="26" max="16383" man="1"/>
  </rowBreaks>
  <ignoredErrors>
    <ignoredError sqref="F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EF12-12B5-44D5-911E-15D67C3B63C7}">
  <dimension ref="A1:H31"/>
  <sheetViews>
    <sheetView zoomScale="85" zoomScaleNormal="85" workbookViewId="0">
      <selection activeCell="H1" sqref="H1"/>
    </sheetView>
  </sheetViews>
  <sheetFormatPr defaultRowHeight="14.25" x14ac:dyDescent="0.45"/>
  <cols>
    <col min="1" max="1" width="10.265625" bestFit="1" customWidth="1"/>
    <col min="2" max="2" width="22.265625" bestFit="1" customWidth="1"/>
    <col min="7" max="7" width="9.86328125" bestFit="1" customWidth="1"/>
    <col min="8" max="8" width="6.1328125" bestFit="1" customWidth="1"/>
    <col min="10" max="10" width="8.86328125" bestFit="1" customWidth="1"/>
    <col min="11" max="11" width="18.3984375" bestFit="1" customWidth="1"/>
    <col min="13" max="13" width="8.265625" bestFit="1" customWidth="1"/>
    <col min="14" max="14" width="18.3984375" bestFit="1" customWidth="1"/>
    <col min="16" max="16" width="8.265625" bestFit="1" customWidth="1"/>
    <col min="17" max="17" width="18.3984375" bestFit="1" customWidth="1"/>
  </cols>
  <sheetData>
    <row r="1" spans="1:8" x14ac:dyDescent="0.45">
      <c r="B1" s="1" t="str">
        <f ca="1">_xlfn.CONCAT("Today: ", TEXT(TODAY(), "dd-mmm-yy"))</f>
        <v>Today: 07-Apr-19</v>
      </c>
      <c r="G1" s="2">
        <v>43978</v>
      </c>
      <c r="H1">
        <f>INT(G1)</f>
        <v>43978</v>
      </c>
    </row>
    <row r="2" spans="1:8" x14ac:dyDescent="0.45">
      <c r="A2" s="1">
        <f ca="1">TODAY()</f>
        <v>43562</v>
      </c>
      <c r="B2">
        <v>0</v>
      </c>
    </row>
    <row r="3" spans="1:8" x14ac:dyDescent="0.45">
      <c r="A3" s="1">
        <f ca="1">TODAY()</f>
        <v>43562</v>
      </c>
      <c r="B3">
        <v>1</v>
      </c>
    </row>
    <row r="5" spans="1:8" x14ac:dyDescent="0.45">
      <c r="B5" t="str">
        <f>Text!A29</f>
        <v>EM Integration</v>
      </c>
    </row>
    <row r="6" spans="1:8" x14ac:dyDescent="0.45">
      <c r="A6" s="2">
        <f>Text!L29</f>
        <v>43817</v>
      </c>
      <c r="B6">
        <v>0</v>
      </c>
    </row>
    <row r="7" spans="1:8" x14ac:dyDescent="0.45">
      <c r="A7" s="2">
        <f>Text!L29</f>
        <v>43817</v>
      </c>
      <c r="B7">
        <v>1</v>
      </c>
    </row>
    <row r="9" spans="1:8" x14ac:dyDescent="0.45">
      <c r="B9" t="str">
        <f>Text!A30</f>
        <v>EM Day in the Life Test</v>
      </c>
    </row>
    <row r="10" spans="1:8" x14ac:dyDescent="0.45">
      <c r="A10" s="2">
        <f>Text!L30</f>
        <v>43824</v>
      </c>
      <c r="B10">
        <v>0</v>
      </c>
    </row>
    <row r="11" spans="1:8" x14ac:dyDescent="0.45">
      <c r="A11" s="2">
        <f>Text!L30</f>
        <v>43824</v>
      </c>
      <c r="B11">
        <v>1</v>
      </c>
    </row>
    <row r="12" spans="1:8" x14ac:dyDescent="0.45">
      <c r="A12" s="2"/>
    </row>
    <row r="13" spans="1:8" x14ac:dyDescent="0.45">
      <c r="B13" t="str">
        <f>Text!A31</f>
        <v>FU Integration</v>
      </c>
    </row>
    <row r="14" spans="1:8" x14ac:dyDescent="0.45">
      <c r="A14" s="2">
        <f>Text!L31</f>
        <v>43880</v>
      </c>
      <c r="B14">
        <v>0</v>
      </c>
    </row>
    <row r="15" spans="1:8" x14ac:dyDescent="0.45">
      <c r="A15" s="2">
        <f>Text!L31</f>
        <v>43880</v>
      </c>
      <c r="B15">
        <v>1</v>
      </c>
    </row>
    <row r="17" spans="1:2" x14ac:dyDescent="0.45">
      <c r="B17" t="str">
        <f>Text!A32</f>
        <v>FU Day in the Life Test</v>
      </c>
    </row>
    <row r="18" spans="1:2" x14ac:dyDescent="0.45">
      <c r="A18" s="2">
        <f>Text!L32</f>
        <v>43936</v>
      </c>
      <c r="B18">
        <v>0</v>
      </c>
    </row>
    <row r="19" spans="1:2" x14ac:dyDescent="0.45">
      <c r="A19" s="2">
        <f>Text!L32</f>
        <v>43936</v>
      </c>
      <c r="B19">
        <v>1</v>
      </c>
    </row>
    <row r="21" spans="1:2" x14ac:dyDescent="0.45">
      <c r="B21" t="str">
        <f>Text!A33</f>
        <v>FRR</v>
      </c>
    </row>
    <row r="22" spans="1:2" x14ac:dyDescent="0.45">
      <c r="A22" s="2">
        <f>Text!L33</f>
        <v>43950</v>
      </c>
      <c r="B22">
        <v>0</v>
      </c>
    </row>
    <row r="23" spans="1:2" x14ac:dyDescent="0.45">
      <c r="A23" s="2">
        <f>Text!L33</f>
        <v>43950</v>
      </c>
      <c r="B23">
        <v>1</v>
      </c>
    </row>
    <row r="25" spans="1:2" x14ac:dyDescent="0.45">
      <c r="B25" t="str">
        <f>Text!A34</f>
        <v>MRR</v>
      </c>
    </row>
    <row r="26" spans="1:2" x14ac:dyDescent="0.45">
      <c r="A26" s="2">
        <f>Text!L34</f>
        <v>43964</v>
      </c>
      <c r="B26">
        <v>0</v>
      </c>
    </row>
    <row r="27" spans="1:2" x14ac:dyDescent="0.45">
      <c r="A27" s="2">
        <f>Text!L34</f>
        <v>43964</v>
      </c>
      <c r="B27">
        <v>1</v>
      </c>
    </row>
    <row r="29" spans="1:2" x14ac:dyDescent="0.45">
      <c r="B29" t="str">
        <f>Text!A35</f>
        <v>ILC</v>
      </c>
    </row>
    <row r="30" spans="1:2" x14ac:dyDescent="0.45">
      <c r="A30" s="2">
        <f>Text!L35</f>
        <v>43978</v>
      </c>
      <c r="B30">
        <v>0</v>
      </c>
    </row>
    <row r="31" spans="1:2" x14ac:dyDescent="0.45">
      <c r="A31" s="2">
        <f>Text!L35</f>
        <v>43978</v>
      </c>
      <c r="B3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Text</vt:lpstr>
      <vt:lpstr>Gantt Lines</vt:lpstr>
      <vt:lpstr>Gantt</vt:lpstr>
      <vt:lpstr>Design</vt:lpstr>
      <vt:lpstr>Implement_1</vt:lpstr>
      <vt:lpstr>Implement_2</vt:lpstr>
      <vt:lpstr>Labels</vt:lpstr>
      <vt:lpstr>Start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cp:lastPrinted>2019-04-07T21:53:50Z</cp:lastPrinted>
  <dcterms:created xsi:type="dcterms:W3CDTF">2018-10-26T06:46:58Z</dcterms:created>
  <dcterms:modified xsi:type="dcterms:W3CDTF">2019-04-07T21:54:10Z</dcterms:modified>
</cp:coreProperties>
</file>