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Bradley\Documents\GitHub\CougsInSpace\CougSat1-Readme\Native\"/>
    </mc:Choice>
  </mc:AlternateContent>
  <xr:revisionPtr revIDLastSave="0" documentId="13_ncr:1_{0253B5CE-F60E-4D0D-9E70-22E3D7193B87}" xr6:coauthVersionLast="45" xr6:coauthVersionMax="45" xr10:uidLastSave="{00000000-0000-0000-0000-000000000000}"/>
  <bookViews>
    <workbookView xWindow="-98" yWindow="-98" windowWidth="20715" windowHeight="13425" activeTab="1" xr2:uid="{6C898573-EEE6-4764-A1E5-48C0D9787F59}"/>
  </bookViews>
  <sheets>
    <sheet name="Gantt" sheetId="8" r:id="rId1"/>
    <sheet name="Text" sheetId="7" r:id="rId2"/>
    <sheet name="Gantt Lines" sheetId="9" state="hidden" r:id="rId3"/>
  </sheets>
  <definedNames>
    <definedName name="Build">Text!$H$4:$H$21</definedName>
    <definedName name="Build_Days">Build*7</definedName>
    <definedName name="Design">Text!$F$4:$F$21</definedName>
    <definedName name="Design_Days">Design*7</definedName>
    <definedName name="Labels">Text!$A$4:$B$21</definedName>
    <definedName name="Start">Text!$E$4:$E$21</definedName>
    <definedName name="Test">Text!$J$4:$J$21</definedName>
    <definedName name="Test_Days">Test*7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9" l="1"/>
  <c r="B25" i="9"/>
  <c r="B21" i="9"/>
  <c r="B17" i="9"/>
  <c r="B13" i="9"/>
  <c r="F20" i="7" l="1"/>
  <c r="F17" i="7"/>
  <c r="F18" i="7"/>
  <c r="F19" i="7"/>
  <c r="F21" i="7"/>
  <c r="I21" i="7"/>
  <c r="K21" i="7" s="1"/>
  <c r="I20" i="7"/>
  <c r="K20" i="7" s="1"/>
  <c r="I17" i="7"/>
  <c r="K17" i="7" s="1"/>
  <c r="I18" i="7"/>
  <c r="K18" i="7" s="1"/>
  <c r="I19" i="7"/>
  <c r="K19" i="7" s="1"/>
  <c r="I13" i="7"/>
  <c r="K13" i="7" s="1"/>
  <c r="F13" i="7"/>
  <c r="I6" i="7"/>
  <c r="K6" i="7" s="1"/>
  <c r="F6" i="7"/>
  <c r="F15" i="7"/>
  <c r="F14" i="7"/>
  <c r="F12" i="7"/>
  <c r="F9" i="7"/>
  <c r="F8" i="7"/>
  <c r="F11" i="7"/>
  <c r="F7" i="7"/>
  <c r="F10" i="7"/>
  <c r="F5" i="7"/>
  <c r="I14" i="7"/>
  <c r="K14" i="7" s="1"/>
  <c r="I15" i="7"/>
  <c r="K15" i="7" s="1"/>
  <c r="I10" i="7"/>
  <c r="K10" i="7" s="1"/>
  <c r="I7" i="7"/>
  <c r="K7" i="7" s="1"/>
  <c r="I11" i="7"/>
  <c r="K11" i="7" s="1"/>
  <c r="I8" i="7"/>
  <c r="K8" i="7" s="1"/>
  <c r="I9" i="7"/>
  <c r="K9" i="7" s="1"/>
  <c r="I12" i="7"/>
  <c r="K12" i="7" s="1"/>
  <c r="I5" i="7"/>
  <c r="K5" i="7" s="1"/>
  <c r="B12" i="7"/>
  <c r="B9" i="7"/>
  <c r="G16" i="7" l="1"/>
  <c r="K26" i="7" s="1"/>
  <c r="G4" i="7"/>
  <c r="D19" i="7" l="1"/>
  <c r="A22" i="9"/>
  <c r="A23" i="9"/>
  <c r="D13" i="7"/>
  <c r="K24" i="7"/>
  <c r="K25" i="7"/>
  <c r="E16" i="7"/>
  <c r="F16" i="7" s="1"/>
  <c r="D10" i="7"/>
  <c r="D7" i="7"/>
  <c r="D11" i="7"/>
  <c r="D14" i="7"/>
  <c r="D15" i="7"/>
  <c r="D9" i="7"/>
  <c r="D8" i="7"/>
  <c r="D6" i="7"/>
  <c r="D12" i="7"/>
  <c r="D5" i="7"/>
  <c r="D18" i="7"/>
  <c r="D17" i="7"/>
  <c r="D21" i="7"/>
  <c r="I16" i="7"/>
  <c r="D20" i="7"/>
  <c r="I4" i="7"/>
  <c r="F4" i="7"/>
  <c r="A19" i="9" l="1"/>
  <c r="A18" i="9"/>
  <c r="A14" i="9"/>
  <c r="A15" i="9"/>
  <c r="K16" i="7"/>
  <c r="K28" i="7" s="1"/>
  <c r="K27" i="7"/>
  <c r="K4" i="7"/>
  <c r="J1" i="7" s="1"/>
  <c r="B1" i="9"/>
  <c r="H1" i="9"/>
  <c r="I1" i="9" s="1"/>
  <c r="A3" i="9"/>
  <c r="A2" i="9"/>
  <c r="A26" i="9" l="1"/>
  <c r="A27" i="9"/>
  <c r="A31" i="9"/>
  <c r="A30" i="9"/>
</calcChain>
</file>

<file path=xl/sharedStrings.xml><?xml version="1.0" encoding="utf-8"?>
<sst xmlns="http://schemas.openxmlformats.org/spreadsheetml/2006/main" count="69" uniqueCount="52">
  <si>
    <t>Start</t>
  </si>
  <si>
    <t>Test</t>
  </si>
  <si>
    <t>Component</t>
  </si>
  <si>
    <t>CougSat-1</t>
  </si>
  <si>
    <t>Type</t>
  </si>
  <si>
    <t>Hardware</t>
  </si>
  <si>
    <t>Assembly</t>
  </si>
  <si>
    <t>Software</t>
  </si>
  <si>
    <t>Comms Controller</t>
  </si>
  <si>
    <t>ADCS Controller</t>
  </si>
  <si>
    <t>End:</t>
  </si>
  <si>
    <t>Functional, performance, validation, etc.</t>
  </si>
  <si>
    <t>Primary discipline</t>
  </si>
  <si>
    <t>Component commencing</t>
  </si>
  <si>
    <t>Description</t>
  </si>
  <si>
    <t>Date</t>
  </si>
  <si>
    <t>Name</t>
  </si>
  <si>
    <t>A duration test of the flight unit in simulated space environment</t>
  </si>
  <si>
    <t>Solar Panel V2.1</t>
  </si>
  <si>
    <t>Structure V1.1</t>
  </si>
  <si>
    <t>CougSat-1 Flight Unit</t>
  </si>
  <si>
    <t>Margin</t>
  </si>
  <si>
    <t>Excess buffer for the unexpected</t>
  </si>
  <si>
    <t>EPS V3.1</t>
  </si>
  <si>
    <t>Comms V1.1</t>
  </si>
  <si>
    <t>Avionics V1.1</t>
  </si>
  <si>
    <t>Backplane V3.2</t>
  </si>
  <si>
    <t>Build</t>
  </si>
  <si>
    <t>Design, implement, fabricate, assemble, etc.</t>
  </si>
  <si>
    <t>Subsystem assembly</t>
  </si>
  <si>
    <t>Critical Path</t>
  </si>
  <si>
    <t>Milestone</t>
  </si>
  <si>
    <t>Last component of the milestone</t>
  </si>
  <si>
    <t>V1.5.0</t>
  </si>
  <si>
    <t>Day in the Life Test</t>
  </si>
  <si>
    <t>PMIC - EPS Controller</t>
  </si>
  <si>
    <t>IHU - C&amp;DH Controller</t>
  </si>
  <si>
    <t>Germination Chamber</t>
  </si>
  <si>
    <t>Camera Board V1.1</t>
  </si>
  <si>
    <t>Germination Board V1.0</t>
  </si>
  <si>
    <t>Software Test</t>
  </si>
  <si>
    <t>IFJR</t>
  </si>
  <si>
    <t>Vibration Test</t>
  </si>
  <si>
    <t>Important Dates</t>
  </si>
  <si>
    <t>Flight Unit Integration</t>
  </si>
  <si>
    <t>Software Integration</t>
  </si>
  <si>
    <t>Nanoracks Handover</t>
  </si>
  <si>
    <t>All flight ready hardware assembled, wiring harnesses installed</t>
  </si>
  <si>
    <t>Delivery to launch provider</t>
  </si>
  <si>
    <r>
      <t>All flight ready software installed,</t>
    </r>
    <r>
      <rPr>
        <b/>
        <sz val="11"/>
        <color theme="1"/>
        <rFont val="Comfortaa"/>
      </rPr>
      <t xml:space="preserve"> only critical bug fixes will be installed</t>
    </r>
  </si>
  <si>
    <r>
      <t xml:space="preserve">Mechanical test to ensure launch surviability, </t>
    </r>
    <r>
      <rPr>
        <b/>
        <sz val="11"/>
        <color theme="1"/>
        <rFont val="Comfortaa"/>
      </rPr>
      <t>only critical hardware fixes will be installed</t>
    </r>
  </si>
  <si>
    <t>Collection of tasks that mark important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</si>
</sst>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days&quot;"/>
    <numFmt numFmtId="165" formatCode="[$-409]d\-mmm\-yy;@"/>
    <numFmt numFmtId="166" formatCode="0\ &quot;weeks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8"/>
      <color theme="0"/>
      <name val="Neuton"/>
    </font>
    <font>
      <b/>
      <sz val="11"/>
      <color theme="0"/>
      <name val="Comfortaa"/>
    </font>
    <font>
      <b/>
      <sz val="11"/>
      <color theme="1"/>
      <name val="Comfortaa"/>
    </font>
    <font>
      <sz val="11"/>
      <color theme="1"/>
      <name val="Comfortaa"/>
    </font>
    <font>
      <sz val="11"/>
      <color theme="1"/>
      <name val="Neuton"/>
    </font>
    <font>
      <sz val="11"/>
      <color theme="0"/>
      <name val="Neuton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</cellStyleXfs>
  <cellXfs count="75">
    <xf numFmtId="0" fontId="0" fillId="0" borderId="0" xfId="0"/>
    <xf numFmtId="165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  <xf numFmtId="0" fontId="7" fillId="15" borderId="11" xfId="0" applyFont="1" applyFill="1" applyBorder="1" applyAlignment="1">
      <alignment vertical="center"/>
    </xf>
    <xf numFmtId="165" fontId="7" fillId="6" borderId="11" xfId="0" applyNumberFormat="1" applyFont="1" applyFill="1" applyBorder="1" applyAlignment="1">
      <alignment vertical="center"/>
    </xf>
    <xf numFmtId="165" fontId="7" fillId="9" borderId="11" xfId="0" applyNumberFormat="1" applyFont="1" applyFill="1" applyBorder="1" applyAlignment="1">
      <alignment vertical="center"/>
    </xf>
    <xf numFmtId="165" fontId="7" fillId="11" borderId="11" xfId="0" applyNumberFormat="1" applyFont="1" applyFill="1" applyBorder="1" applyAlignment="1">
      <alignment vertical="center"/>
    </xf>
    <xf numFmtId="0" fontId="7" fillId="15" borderId="12" xfId="0" applyFont="1" applyFill="1" applyBorder="1" applyAlignment="1">
      <alignment vertical="center"/>
    </xf>
    <xf numFmtId="165" fontId="7" fillId="6" borderId="12" xfId="0" applyNumberFormat="1" applyFont="1" applyFill="1" applyBorder="1" applyAlignment="1">
      <alignment vertical="center"/>
    </xf>
    <xf numFmtId="165" fontId="7" fillId="9" borderId="12" xfId="0" applyNumberFormat="1" applyFont="1" applyFill="1" applyBorder="1" applyAlignment="1">
      <alignment vertical="center"/>
    </xf>
    <xf numFmtId="165" fontId="7" fillId="11" borderId="12" xfId="0" applyNumberFormat="1" applyFont="1" applyFill="1" applyBorder="1" applyAlignment="1">
      <alignment vertical="center"/>
    </xf>
    <xf numFmtId="165" fontId="7" fillId="6" borderId="13" xfId="0" applyNumberFormat="1" applyFont="1" applyFill="1" applyBorder="1" applyAlignment="1">
      <alignment vertical="center"/>
    </xf>
    <xf numFmtId="165" fontId="7" fillId="9" borderId="13" xfId="0" applyNumberFormat="1" applyFont="1" applyFill="1" applyBorder="1" applyAlignment="1">
      <alignment vertical="center"/>
    </xf>
    <xf numFmtId="165" fontId="7" fillId="11" borderId="13" xfId="0" applyNumberFormat="1" applyFont="1" applyFill="1" applyBorder="1" applyAlignment="1">
      <alignment vertical="center"/>
    </xf>
    <xf numFmtId="166" fontId="7" fillId="5" borderId="5" xfId="0" applyNumberFormat="1" applyFont="1" applyFill="1" applyBorder="1" applyAlignment="1">
      <alignment vertical="center"/>
    </xf>
    <xf numFmtId="166" fontId="7" fillId="5" borderId="6" xfId="0" applyNumberFormat="1" applyFont="1" applyFill="1" applyBorder="1" applyAlignment="1">
      <alignment vertical="center"/>
    </xf>
    <xf numFmtId="166" fontId="7" fillId="5" borderId="7" xfId="0" applyNumberFormat="1" applyFont="1" applyFill="1" applyBorder="1" applyAlignment="1">
      <alignment vertical="center"/>
    </xf>
    <xf numFmtId="166" fontId="0" fillId="0" borderId="0" xfId="0" applyNumberFormat="1"/>
    <xf numFmtId="166" fontId="7" fillId="10" borderId="2" xfId="0" applyNumberFormat="1" applyFont="1" applyFill="1" applyBorder="1" applyAlignment="1">
      <alignment vertical="center"/>
    </xf>
    <xf numFmtId="166" fontId="7" fillId="10" borderId="4" xfId="0" applyNumberFormat="1" applyFont="1" applyFill="1" applyBorder="1" applyAlignment="1">
      <alignment vertical="center"/>
    </xf>
    <xf numFmtId="0" fontId="5" fillId="13" borderId="10" xfId="2" applyFont="1" applyFill="1" applyBorder="1" applyAlignment="1">
      <alignment horizontal="center" vertical="center" wrapText="1"/>
    </xf>
    <xf numFmtId="165" fontId="5" fillId="13" borderId="10" xfId="2" applyNumberFormat="1" applyFont="1" applyFill="1" applyBorder="1" applyAlignment="1">
      <alignment horizontal="center" vertical="center" wrapText="1"/>
    </xf>
    <xf numFmtId="0" fontId="9" fillId="13" borderId="15" xfId="2" applyFont="1" applyFill="1" applyBorder="1" applyAlignment="1">
      <alignment horizontal="center" vertical="center" wrapText="1"/>
    </xf>
    <xf numFmtId="165" fontId="9" fillId="13" borderId="15" xfId="2" applyNumberFormat="1" applyFont="1" applyFill="1" applyBorder="1" applyAlignment="1">
      <alignment horizontal="center" vertical="center" wrapText="1"/>
    </xf>
    <xf numFmtId="166" fontId="4" fillId="12" borderId="3" xfId="1" applyNumberFormat="1" applyFont="1" applyFill="1" applyBorder="1" applyAlignment="1">
      <alignment vertical="center"/>
    </xf>
    <xf numFmtId="0" fontId="4" fillId="12" borderId="3" xfId="1" applyFont="1" applyFill="1" applyBorder="1" applyAlignment="1">
      <alignment horizontal="right" vertical="center"/>
    </xf>
    <xf numFmtId="15" fontId="0" fillId="0" borderId="0" xfId="0" applyNumberFormat="1" applyAlignment="1">
      <alignment wrapText="1"/>
    </xf>
    <xf numFmtId="165" fontId="7" fillId="14" borderId="9" xfId="3" applyNumberFormat="1" applyFont="1" applyFill="1" applyBorder="1" applyAlignment="1">
      <alignment vertical="center"/>
    </xf>
    <xf numFmtId="165" fontId="7" fillId="14" borderId="8" xfId="3" applyNumberFormat="1" applyFont="1" applyFill="1" applyBorder="1" applyAlignment="1">
      <alignment vertical="center"/>
    </xf>
    <xf numFmtId="165" fontId="7" fillId="14" borderId="10" xfId="3" applyNumberFormat="1" applyFont="1" applyFill="1" applyBorder="1" applyAlignment="1">
      <alignment vertical="center"/>
    </xf>
    <xf numFmtId="0" fontId="7" fillId="15" borderId="8" xfId="0" applyFont="1" applyFill="1" applyBorder="1" applyAlignment="1">
      <alignment vertical="center"/>
    </xf>
    <xf numFmtId="166" fontId="7" fillId="8" borderId="6" xfId="0" applyNumberFormat="1" applyFont="1" applyFill="1" applyBorder="1" applyAlignment="1">
      <alignment vertical="center"/>
    </xf>
    <xf numFmtId="0" fontId="7" fillId="15" borderId="18" xfId="0" applyFont="1" applyFill="1" applyBorder="1" applyAlignment="1">
      <alignment vertical="center"/>
    </xf>
    <xf numFmtId="165" fontId="7" fillId="14" borderId="18" xfId="3" applyNumberFormat="1" applyFont="1" applyFill="1" applyBorder="1" applyAlignment="1">
      <alignment vertical="center"/>
    </xf>
    <xf numFmtId="166" fontId="7" fillId="5" borderId="20" xfId="0" applyNumberFormat="1" applyFont="1" applyFill="1" applyBorder="1" applyAlignment="1">
      <alignment vertical="center"/>
    </xf>
    <xf numFmtId="165" fontId="7" fillId="6" borderId="21" xfId="0" applyNumberFormat="1" applyFont="1" applyFill="1" applyBorder="1" applyAlignment="1">
      <alignment vertical="center"/>
    </xf>
    <xf numFmtId="166" fontId="7" fillId="8" borderId="19" xfId="0" applyNumberFormat="1" applyFont="1" applyFill="1" applyBorder="1" applyAlignment="1">
      <alignment vertical="center"/>
    </xf>
    <xf numFmtId="165" fontId="7" fillId="9" borderId="21" xfId="0" applyNumberFormat="1" applyFont="1" applyFill="1" applyBorder="1" applyAlignment="1">
      <alignment vertical="center"/>
    </xf>
    <xf numFmtId="166" fontId="7" fillId="10" borderId="19" xfId="0" applyNumberFormat="1" applyFont="1" applyFill="1" applyBorder="1" applyAlignment="1">
      <alignment vertical="center"/>
    </xf>
    <xf numFmtId="165" fontId="7" fillId="11" borderId="21" xfId="0" applyNumberFormat="1" applyFont="1" applyFill="1" applyBorder="1" applyAlignment="1">
      <alignment vertical="center"/>
    </xf>
    <xf numFmtId="166" fontId="7" fillId="8" borderId="0" xfId="0" applyNumberFormat="1" applyFont="1" applyFill="1" applyBorder="1" applyAlignment="1">
      <alignment vertical="center"/>
    </xf>
    <xf numFmtId="166" fontId="7" fillId="10" borderId="0" xfId="0" applyNumberFormat="1" applyFont="1" applyFill="1" applyBorder="1" applyAlignment="1">
      <alignment vertical="center"/>
    </xf>
    <xf numFmtId="0" fontId="7" fillId="15" borderId="9" xfId="0" applyFont="1" applyFill="1" applyBorder="1" applyAlignment="1">
      <alignment vertical="center"/>
    </xf>
    <xf numFmtId="166" fontId="7" fillId="10" borderId="7" xfId="0" applyNumberFormat="1" applyFont="1" applyFill="1" applyBorder="1" applyAlignment="1">
      <alignment vertical="center"/>
    </xf>
    <xf numFmtId="0" fontId="7" fillId="15" borderId="19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15" borderId="10" xfId="0" applyFont="1" applyFill="1" applyBorder="1" applyAlignment="1">
      <alignment vertical="center"/>
    </xf>
    <xf numFmtId="166" fontId="7" fillId="8" borderId="7" xfId="0" applyNumberFormat="1" applyFont="1" applyFill="1" applyBorder="1" applyAlignment="1">
      <alignment vertical="center"/>
    </xf>
    <xf numFmtId="166" fontId="7" fillId="8" borderId="5" xfId="0" applyNumberFormat="1" applyFont="1" applyFill="1" applyBorder="1" applyAlignment="1">
      <alignment vertical="center"/>
    </xf>
    <xf numFmtId="0" fontId="7" fillId="15" borderId="9" xfId="0" applyFont="1" applyFill="1" applyBorder="1" applyAlignment="1">
      <alignment horizontal="center" vertical="center"/>
    </xf>
    <xf numFmtId="165" fontId="7" fillId="14" borderId="17" xfId="0" applyNumberFormat="1" applyFont="1" applyFill="1" applyBorder="1" applyAlignment="1">
      <alignment horizontal="right"/>
    </xf>
    <xf numFmtId="0" fontId="7" fillId="16" borderId="17" xfId="0" applyFont="1" applyFill="1" applyBorder="1" applyAlignment="1">
      <alignment horizontal="left"/>
    </xf>
    <xf numFmtId="0" fontId="7" fillId="15" borderId="17" xfId="0" applyFont="1" applyFill="1" applyBorder="1" applyAlignment="1">
      <alignment horizontal="left"/>
    </xf>
    <xf numFmtId="0" fontId="4" fillId="12" borderId="16" xfId="1" applyFont="1" applyFill="1" applyBorder="1" applyAlignment="1">
      <alignment horizontal="center" vertical="center"/>
    </xf>
    <xf numFmtId="0" fontId="4" fillId="12" borderId="3" xfId="1" applyFont="1" applyFill="1" applyBorder="1" applyAlignment="1">
      <alignment horizontal="center" vertical="center"/>
    </xf>
    <xf numFmtId="164" fontId="5" fillId="3" borderId="10" xfId="2" applyNumberFormat="1" applyFont="1" applyFill="1" applyBorder="1" applyAlignment="1">
      <alignment horizontal="center" vertical="center" wrapText="1"/>
    </xf>
    <xf numFmtId="0" fontId="5" fillId="13" borderId="7" xfId="2" applyFont="1" applyFill="1" applyBorder="1" applyAlignment="1">
      <alignment horizontal="center" vertical="center" wrapText="1"/>
    </xf>
    <xf numFmtId="0" fontId="5" fillId="13" borderId="4" xfId="2" applyFont="1" applyFill="1" applyBorder="1" applyAlignment="1">
      <alignment horizontal="center" vertical="center" wrapText="1"/>
    </xf>
    <xf numFmtId="0" fontId="5" fillId="13" borderId="13" xfId="2" applyFont="1" applyFill="1" applyBorder="1" applyAlignment="1">
      <alignment horizontal="center" vertical="center" wrapText="1"/>
    </xf>
    <xf numFmtId="0" fontId="7" fillId="16" borderId="24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7" fillId="16" borderId="10" xfId="0" applyFont="1" applyFill="1" applyBorder="1" applyAlignment="1">
      <alignment horizontal="center" vertical="center" wrapText="1"/>
    </xf>
    <xf numFmtId="0" fontId="6" fillId="4" borderId="7" xfId="2" applyFont="1" applyFill="1" applyBorder="1" applyAlignment="1">
      <alignment horizontal="center" vertical="center" wrapText="1"/>
    </xf>
    <xf numFmtId="0" fontId="6" fillId="4" borderId="13" xfId="2" applyFont="1" applyFill="1" applyBorder="1" applyAlignment="1">
      <alignment horizontal="center" vertical="center" wrapText="1"/>
    </xf>
    <xf numFmtId="0" fontId="6" fillId="7" borderId="10" xfId="2" applyFont="1" applyFill="1" applyBorder="1" applyAlignment="1">
      <alignment horizontal="center" vertical="center" wrapText="1"/>
    </xf>
    <xf numFmtId="165" fontId="4" fillId="12" borderId="3" xfId="1" applyNumberFormat="1" applyFont="1" applyFill="1" applyBorder="1" applyAlignment="1">
      <alignment horizontal="left" vertical="center"/>
    </xf>
    <xf numFmtId="165" fontId="4" fillId="12" borderId="14" xfId="1" applyNumberFormat="1" applyFont="1" applyFill="1" applyBorder="1" applyAlignment="1">
      <alignment horizontal="left" vertical="center"/>
    </xf>
    <xf numFmtId="0" fontId="8" fillId="4" borderId="22" xfId="2" applyFont="1" applyFill="1" applyBorder="1" applyAlignment="1">
      <alignment horizontal="center" vertical="center" wrapText="1"/>
    </xf>
    <xf numFmtId="0" fontId="8" fillId="4" borderId="23" xfId="2" applyFont="1" applyFill="1" applyBorder="1" applyAlignment="1">
      <alignment horizontal="center" vertical="center" wrapText="1"/>
    </xf>
    <xf numFmtId="0" fontId="8" fillId="7" borderId="15" xfId="2" applyFont="1" applyFill="1" applyBorder="1" applyAlignment="1">
      <alignment horizontal="center" vertical="center" wrapText="1"/>
    </xf>
    <xf numFmtId="164" fontId="9" fillId="3" borderId="15" xfId="2" applyNumberFormat="1" applyFont="1" applyFill="1" applyBorder="1" applyAlignment="1">
      <alignment horizontal="center" vertical="center" wrapText="1"/>
    </xf>
  </cellXfs>
  <cellStyles count="4">
    <cellStyle name="40% - Accent3" xfId="3" builtinId="39"/>
    <cellStyle name="Normal" xfId="0" builtinId="0"/>
    <cellStyle name="Title" xfId="1" builtinId="15"/>
    <cellStyle name="Total" xfId="2" builtinId="25"/>
  </cellStyles>
  <dxfs count="1">
    <dxf>
      <font>
        <b/>
        <i val="0"/>
        <strike val="0"/>
        <color theme="0"/>
      </font>
      <fill>
        <patternFill patternType="solid">
          <fgColor theme="2"/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52CC"/>
      <color rgb="FF521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/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8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Structure V1.1</c:v>
                  </c:pt>
                  <c:pt idx="3">
                    <c:v>Avionics V1.1</c:v>
                  </c:pt>
                  <c:pt idx="4">
                    <c:v>Solar Panel V2.1</c:v>
                  </c:pt>
                  <c:pt idx="5">
                    <c:v>+X Panel V1.1</c:v>
                  </c:pt>
                  <c:pt idx="6">
                    <c:v>Comms V1.1</c:v>
                  </c:pt>
                  <c:pt idx="7">
                    <c:v>Backplane V3.2</c:v>
                  </c:pt>
                  <c:pt idx="8">
                    <c:v>-Z Panel V1.0</c:v>
                  </c:pt>
                  <c:pt idx="9">
                    <c:v>Germination Chamber</c:v>
                  </c:pt>
                  <c:pt idx="10">
                    <c:v>Germination Board V1.0</c:v>
                  </c:pt>
                  <c:pt idx="11">
                    <c:v>Camera Board V1.1</c:v>
                  </c:pt>
                  <c:pt idx="12">
                    <c:v>Day in the Life Test</c:v>
                  </c:pt>
                  <c:pt idx="13">
                    <c:v>IHU - C&amp;DH Controller</c:v>
                  </c:pt>
                  <c:pt idx="14">
                    <c:v>ADCS Controller</c:v>
                  </c:pt>
                  <c:pt idx="15">
                    <c:v>Comms Controller</c:v>
                  </c:pt>
                  <c:pt idx="16">
                    <c:v>IFJR</c:v>
                  </c:pt>
                  <c:pt idx="17">
                    <c:v>PMIC - EPS Controller</c:v>
                  </c:pt>
                </c:lvl>
                <c:lvl>
                  <c:pt idx="0">
                    <c:v>CougSat-1 Flight Unit</c:v>
                  </c:pt>
                  <c:pt idx="12">
                    <c:v>Software Test</c:v>
                  </c:pt>
                </c:lvl>
              </c:multiLvlStrCache>
            </c:multiLvlStrRef>
          </c:cat>
          <c:val>
            <c:numRef>
              <c:f>[0]!Start</c:f>
              <c:numCache>
                <c:formatCode>[$-409]d\-mmm\-yy;@</c:formatCode>
                <c:ptCount val="18"/>
                <c:pt idx="0">
                  <c:v>43586</c:v>
                </c:pt>
                <c:pt idx="1">
                  <c:v>43877</c:v>
                </c:pt>
                <c:pt idx="2">
                  <c:v>43891</c:v>
                </c:pt>
                <c:pt idx="3">
                  <c:v>43586</c:v>
                </c:pt>
                <c:pt idx="4">
                  <c:v>43711</c:v>
                </c:pt>
                <c:pt idx="5">
                  <c:v>43877</c:v>
                </c:pt>
                <c:pt idx="6">
                  <c:v>43831</c:v>
                </c:pt>
                <c:pt idx="7">
                  <c:v>43863</c:v>
                </c:pt>
                <c:pt idx="8">
                  <c:v>43586</c:v>
                </c:pt>
                <c:pt idx="9">
                  <c:v>43586</c:v>
                </c:pt>
                <c:pt idx="10">
                  <c:v>43733</c:v>
                </c:pt>
                <c:pt idx="11">
                  <c:v>43719</c:v>
                </c:pt>
                <c:pt idx="12">
                  <c:v>43954</c:v>
                </c:pt>
                <c:pt idx="13">
                  <c:v>43586</c:v>
                </c:pt>
                <c:pt idx="14">
                  <c:v>43586</c:v>
                </c:pt>
                <c:pt idx="15">
                  <c:v>43586</c:v>
                </c:pt>
                <c:pt idx="16">
                  <c:v>43586</c:v>
                </c:pt>
                <c:pt idx="17">
                  <c:v>43586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5-4EB4-ADC5-841657C8B916}"/>
            </c:ext>
          </c:extLst>
        </c:ser>
        <c:ser>
          <c:idx val="1"/>
          <c:order val="1"/>
          <c:tx>
            <c:strRef>
              <c:f>Text!$F$2</c:f>
              <c:strCache>
                <c:ptCount val="1"/>
                <c:pt idx="0">
                  <c:v>Build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8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Structure V1.1</c:v>
                  </c:pt>
                  <c:pt idx="3">
                    <c:v>Avionics V1.1</c:v>
                  </c:pt>
                  <c:pt idx="4">
                    <c:v>Solar Panel V2.1</c:v>
                  </c:pt>
                  <c:pt idx="5">
                    <c:v>+X Panel V1.1</c:v>
                  </c:pt>
                  <c:pt idx="6">
                    <c:v>Comms V1.1</c:v>
                  </c:pt>
                  <c:pt idx="7">
                    <c:v>Backplane V3.2</c:v>
                  </c:pt>
                  <c:pt idx="8">
                    <c:v>-Z Panel V1.0</c:v>
                  </c:pt>
                  <c:pt idx="9">
                    <c:v>Germination Chamber</c:v>
                  </c:pt>
                  <c:pt idx="10">
                    <c:v>Germination Board V1.0</c:v>
                  </c:pt>
                  <c:pt idx="11">
                    <c:v>Camera Board V1.1</c:v>
                  </c:pt>
                  <c:pt idx="12">
                    <c:v>Day in the Life Test</c:v>
                  </c:pt>
                  <c:pt idx="13">
                    <c:v>IHU - C&amp;DH Controller</c:v>
                  </c:pt>
                  <c:pt idx="14">
                    <c:v>ADCS Controller</c:v>
                  </c:pt>
                  <c:pt idx="15">
                    <c:v>Comms Controller</c:v>
                  </c:pt>
                  <c:pt idx="16">
                    <c:v>IFJR</c:v>
                  </c:pt>
                  <c:pt idx="17">
                    <c:v>PMIC - EPS Controller</c:v>
                  </c:pt>
                </c:lvl>
                <c:lvl>
                  <c:pt idx="0">
                    <c:v>CougSat-1 Flight Unit</c:v>
                  </c:pt>
                  <c:pt idx="12">
                    <c:v>Software Test</c:v>
                  </c:pt>
                </c:lvl>
              </c:multiLvlStrCache>
            </c:multiLvlStrRef>
          </c:cat>
          <c:val>
            <c:numRef>
              <c:f>[0]!Design_Days</c:f>
              <c:numCache>
                <c:formatCode>General</c:formatCode>
                <c:ptCount val="18"/>
                <c:pt idx="0">
                  <c:v>368</c:v>
                </c:pt>
                <c:pt idx="1">
                  <c:v>49</c:v>
                </c:pt>
                <c:pt idx="2">
                  <c:v>28</c:v>
                </c:pt>
                <c:pt idx="3">
                  <c:v>312</c:v>
                </c:pt>
                <c:pt idx="4">
                  <c:v>187</c:v>
                </c:pt>
                <c:pt idx="5">
                  <c:v>28</c:v>
                </c:pt>
                <c:pt idx="6">
                  <c:v>46</c:v>
                </c:pt>
                <c:pt idx="7">
                  <c:v>35</c:v>
                </c:pt>
                <c:pt idx="8">
                  <c:v>312</c:v>
                </c:pt>
                <c:pt idx="9">
                  <c:v>333</c:v>
                </c:pt>
                <c:pt idx="10">
                  <c:v>172</c:v>
                </c:pt>
                <c:pt idx="11">
                  <c:v>67</c:v>
                </c:pt>
                <c:pt idx="12">
                  <c:v>28</c:v>
                </c:pt>
                <c:pt idx="13">
                  <c:v>354</c:v>
                </c:pt>
                <c:pt idx="14">
                  <c:v>340</c:v>
                </c:pt>
                <c:pt idx="15">
                  <c:v>340</c:v>
                </c:pt>
                <c:pt idx="16">
                  <c:v>347</c:v>
                </c:pt>
                <c:pt idx="17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5-4EB4-ADC5-841657C8B916}"/>
            </c:ext>
          </c:extLst>
        </c:ser>
        <c:ser>
          <c:idx val="3"/>
          <c:order val="2"/>
          <c:tx>
            <c:strRef>
              <c:f>Text!$H$2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8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Structure V1.1</c:v>
                  </c:pt>
                  <c:pt idx="3">
                    <c:v>Avionics V1.1</c:v>
                  </c:pt>
                  <c:pt idx="4">
                    <c:v>Solar Panel V2.1</c:v>
                  </c:pt>
                  <c:pt idx="5">
                    <c:v>+X Panel V1.1</c:v>
                  </c:pt>
                  <c:pt idx="6">
                    <c:v>Comms V1.1</c:v>
                  </c:pt>
                  <c:pt idx="7">
                    <c:v>Backplane V3.2</c:v>
                  </c:pt>
                  <c:pt idx="8">
                    <c:v>-Z Panel V1.0</c:v>
                  </c:pt>
                  <c:pt idx="9">
                    <c:v>Germination Chamber</c:v>
                  </c:pt>
                  <c:pt idx="10">
                    <c:v>Germination Board V1.0</c:v>
                  </c:pt>
                  <c:pt idx="11">
                    <c:v>Camera Board V1.1</c:v>
                  </c:pt>
                  <c:pt idx="12">
                    <c:v>Day in the Life Test</c:v>
                  </c:pt>
                  <c:pt idx="13">
                    <c:v>IHU - C&amp;DH Controller</c:v>
                  </c:pt>
                  <c:pt idx="14">
                    <c:v>ADCS Controller</c:v>
                  </c:pt>
                  <c:pt idx="15">
                    <c:v>Comms Controller</c:v>
                  </c:pt>
                  <c:pt idx="16">
                    <c:v>IFJR</c:v>
                  </c:pt>
                  <c:pt idx="17">
                    <c:v>PMIC - EPS Controller</c:v>
                  </c:pt>
                </c:lvl>
                <c:lvl>
                  <c:pt idx="0">
                    <c:v>CougSat-1 Flight Unit</c:v>
                  </c:pt>
                  <c:pt idx="12">
                    <c:v>Software Test</c:v>
                  </c:pt>
                </c:lvl>
              </c:multiLvlStrCache>
            </c:multiLvlStrRef>
          </c:cat>
          <c:val>
            <c:numRef>
              <c:f>[0]!Build_Days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28</c:v>
                </c:pt>
                <c:pt idx="4">
                  <c:v>14</c:v>
                </c:pt>
                <c:pt idx="5">
                  <c:v>7</c:v>
                </c:pt>
                <c:pt idx="6">
                  <c:v>28</c:v>
                </c:pt>
                <c:pt idx="7">
                  <c:v>7</c:v>
                </c:pt>
                <c:pt idx="8">
                  <c:v>7</c:v>
                </c:pt>
                <c:pt idx="9">
                  <c:v>14</c:v>
                </c:pt>
                <c:pt idx="10">
                  <c:v>14</c:v>
                </c:pt>
                <c:pt idx="11">
                  <c:v>91</c:v>
                </c:pt>
                <c:pt idx="12">
                  <c:v>7</c:v>
                </c:pt>
                <c:pt idx="13">
                  <c:v>28</c:v>
                </c:pt>
                <c:pt idx="14">
                  <c:v>42</c:v>
                </c:pt>
                <c:pt idx="15">
                  <c:v>42</c:v>
                </c:pt>
                <c:pt idx="16">
                  <c:v>28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5-4EB4-ADC5-841657C8B916}"/>
            </c:ext>
          </c:extLst>
        </c:ser>
        <c:ser>
          <c:idx val="4"/>
          <c:order val="3"/>
          <c:tx>
            <c:strRef>
              <c:f>Text!$J$2</c:f>
              <c:strCache>
                <c:ptCount val="1"/>
                <c:pt idx="0">
                  <c:v>Margin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18"/>
                <c:lvl>
                  <c:pt idx="0">
                    <c:v>CougSat-1 Flight Unit</c:v>
                  </c:pt>
                  <c:pt idx="1">
                    <c:v>EPS V3.1</c:v>
                  </c:pt>
                  <c:pt idx="2">
                    <c:v>Structure V1.1</c:v>
                  </c:pt>
                  <c:pt idx="3">
                    <c:v>Avionics V1.1</c:v>
                  </c:pt>
                  <c:pt idx="4">
                    <c:v>Solar Panel V2.1</c:v>
                  </c:pt>
                  <c:pt idx="5">
                    <c:v>+X Panel V1.1</c:v>
                  </c:pt>
                  <c:pt idx="6">
                    <c:v>Comms V1.1</c:v>
                  </c:pt>
                  <c:pt idx="7">
                    <c:v>Backplane V3.2</c:v>
                  </c:pt>
                  <c:pt idx="8">
                    <c:v>-Z Panel V1.0</c:v>
                  </c:pt>
                  <c:pt idx="9">
                    <c:v>Germination Chamber</c:v>
                  </c:pt>
                  <c:pt idx="10">
                    <c:v>Germination Board V1.0</c:v>
                  </c:pt>
                  <c:pt idx="11">
                    <c:v>Camera Board V1.1</c:v>
                  </c:pt>
                  <c:pt idx="12">
                    <c:v>Day in the Life Test</c:v>
                  </c:pt>
                  <c:pt idx="13">
                    <c:v>IHU - C&amp;DH Controller</c:v>
                  </c:pt>
                  <c:pt idx="14">
                    <c:v>ADCS Controller</c:v>
                  </c:pt>
                  <c:pt idx="15">
                    <c:v>Comms Controller</c:v>
                  </c:pt>
                  <c:pt idx="16">
                    <c:v>IFJR</c:v>
                  </c:pt>
                  <c:pt idx="17">
                    <c:v>PMIC - EPS Controller</c:v>
                  </c:pt>
                </c:lvl>
                <c:lvl>
                  <c:pt idx="0">
                    <c:v>CougSat-1 Flight Unit</c:v>
                  </c:pt>
                  <c:pt idx="12">
                    <c:v>Software Test</c:v>
                  </c:pt>
                </c:lvl>
              </c:multiLvlStrCache>
            </c:multiLvlStrRef>
          </c:cat>
          <c:val>
            <c:numRef>
              <c:f>[0]!Test_Days</c:f>
              <c:numCache>
                <c:formatCode>General</c:formatCode>
                <c:ptCount val="18"/>
                <c:pt idx="0">
                  <c:v>21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21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15-4EB4-ADC5-841657C8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356223"/>
        <c:axId val="295186255"/>
      </c:barChart>
      <c:scatterChart>
        <c:scatterStyle val="lineMarker"/>
        <c:varyColors val="0"/>
        <c:ser>
          <c:idx val="2"/>
          <c:order val="4"/>
          <c:tx>
            <c:strRef>
              <c:f>'Gantt Lines'!$B$13</c:f>
              <c:strCache>
                <c:ptCount val="1"/>
                <c:pt idx="0">
                  <c:v>Flight Unit Integration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Lines'!$A$14:$A$15</c:f>
              <c:numCache>
                <c:formatCode>d\-mmm\-yy</c:formatCode>
                <c:ptCount val="2"/>
                <c:pt idx="0">
                  <c:v>43954</c:v>
                </c:pt>
                <c:pt idx="1">
                  <c:v>43954</c:v>
                </c:pt>
              </c:numCache>
            </c:numRef>
          </c:xVal>
          <c:yVal>
            <c:numRef>
              <c:f>'Gantt Lines'!$B$14:$B$15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5-4421-901A-CDAC45DA7E17}"/>
            </c:ext>
          </c:extLst>
        </c:ser>
        <c:ser>
          <c:idx val="5"/>
          <c:order val="5"/>
          <c:tx>
            <c:strRef>
              <c:f>'Gantt Lines'!$B$17</c:f>
              <c:strCache>
                <c:ptCount val="1"/>
                <c:pt idx="0">
                  <c:v>Vibration Test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Lines'!$A$18:$A$19</c:f>
              <c:numCache>
                <c:formatCode>d\-mmm\-yy</c:formatCode>
                <c:ptCount val="2"/>
                <c:pt idx="0">
                  <c:v>43961</c:v>
                </c:pt>
                <c:pt idx="1">
                  <c:v>43961</c:v>
                </c:pt>
              </c:numCache>
            </c:numRef>
          </c:xVal>
          <c:yVal>
            <c:numRef>
              <c:f>'Gantt Lines'!$B$18:$B$19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5-4421-901A-CDAC45DA7E17}"/>
            </c:ext>
          </c:extLst>
        </c:ser>
        <c:ser>
          <c:idx val="6"/>
          <c:order val="6"/>
          <c:tx>
            <c:strRef>
              <c:f>'Gantt Lines'!$B$21</c:f>
              <c:strCache>
                <c:ptCount val="1"/>
                <c:pt idx="0">
                  <c:v>Software Integration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Lines'!$A$22:$A$23</c:f>
              <c:numCache>
                <c:formatCode>d\-mmm\-yy</c:formatCode>
                <c:ptCount val="2"/>
                <c:pt idx="0">
                  <c:v>43982</c:v>
                </c:pt>
                <c:pt idx="1">
                  <c:v>43982</c:v>
                </c:pt>
              </c:numCache>
            </c:numRef>
          </c:xVal>
          <c:yVal>
            <c:numRef>
              <c:f>'Gantt Lines'!$B$22:$B$23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B5-4421-901A-CDAC45DA7E17}"/>
            </c:ext>
          </c:extLst>
        </c:ser>
        <c:ser>
          <c:idx val="7"/>
          <c:order val="7"/>
          <c:tx>
            <c:strRef>
              <c:f>'Gantt Lines'!$B$25</c:f>
              <c:strCache>
                <c:ptCount val="1"/>
                <c:pt idx="0">
                  <c:v>Day in the Life Test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Lines'!$A$26:$A$27</c:f>
              <c:numCache>
                <c:formatCode>d\-mmm\-yy</c:formatCode>
                <c:ptCount val="2"/>
                <c:pt idx="0">
                  <c:v>43989</c:v>
                </c:pt>
                <c:pt idx="1">
                  <c:v>43989</c:v>
                </c:pt>
              </c:numCache>
            </c:numRef>
          </c:xVal>
          <c:yVal>
            <c:numRef>
              <c:f>'Gantt Lines'!$B$26:$B$27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B5-4421-901A-CDAC45DA7E17}"/>
            </c:ext>
          </c:extLst>
        </c:ser>
        <c:ser>
          <c:idx val="8"/>
          <c:order val="8"/>
          <c:tx>
            <c:strRef>
              <c:f>'Gantt Lines'!$B$29</c:f>
              <c:strCache>
                <c:ptCount val="1"/>
                <c:pt idx="0">
                  <c:v>Nanoracks Handover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'Gantt Lines'!$A$30:$A$31</c:f>
              <c:numCache>
                <c:formatCode>d\-mmm\-yy</c:formatCode>
                <c:ptCount val="2"/>
                <c:pt idx="0">
                  <c:v>44010</c:v>
                </c:pt>
                <c:pt idx="1">
                  <c:v>44010</c:v>
                </c:pt>
              </c:numCache>
            </c:numRef>
          </c:xVal>
          <c:yVal>
            <c:numRef>
              <c:f>'Gantt Lines'!$B$30:$B$31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B5-4421-901A-CDAC45DA7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27727"/>
        <c:axId val="1872424815"/>
      </c:scatterChart>
      <c:catAx>
        <c:axId val="413356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6255"/>
        <c:crosses val="autoZero"/>
        <c:auto val="1"/>
        <c:lblAlgn val="ctr"/>
        <c:lblOffset val="100"/>
        <c:noMultiLvlLbl val="0"/>
      </c:catAx>
      <c:valAx>
        <c:axId val="295186255"/>
        <c:scaling>
          <c:orientation val="minMax"/>
          <c:max val="44027"/>
          <c:min val="4386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6223"/>
        <c:crosses val="autoZero"/>
        <c:crossBetween val="between"/>
        <c:majorUnit val="14"/>
        <c:minorUnit val="7"/>
      </c:valAx>
      <c:valAx>
        <c:axId val="1872424815"/>
        <c:scaling>
          <c:orientation val="minMax"/>
          <c:max val="1"/>
        </c:scaling>
        <c:delete val="1"/>
        <c:axPos val="r"/>
        <c:numFmt formatCode="General" sourceLinked="1"/>
        <c:majorTickMark val="out"/>
        <c:minorTickMark val="none"/>
        <c:tickLblPos val="nextTo"/>
        <c:crossAx val="1872427727"/>
        <c:crosses val="max"/>
        <c:crossBetween val="midCat"/>
      </c:valAx>
      <c:valAx>
        <c:axId val="1872427727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87242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3B681A-446B-457B-BF90-6D6DC29765F8}">
  <sheetPr/>
  <sheetViews>
    <sheetView workbookViewId="0"/>
  </sheetViews>
  <pageMargins left="0.25" right="0.25" top="0.25" bottom="0.2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225338" cy="71961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52C11-0ED9-46B7-ACCF-38DA49EA20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ougs in Space">
      <a:dk1>
        <a:sysClr val="windowText" lastClr="000000"/>
      </a:dk1>
      <a:lt1>
        <a:sysClr val="window" lastClr="FFFFFF"/>
      </a:lt1>
      <a:dk2>
        <a:srgbClr val="5E6A71"/>
      </a:dk2>
      <a:lt2>
        <a:srgbClr val="C02640"/>
      </a:lt2>
      <a:accent1>
        <a:srgbClr val="981E32"/>
      </a:accent1>
      <a:accent2>
        <a:srgbClr val="B67233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B2AF-B69F-4446-A3B6-FEFF9CA8AA9F}">
  <dimension ref="A1:L28"/>
  <sheetViews>
    <sheetView tabSelected="1" topLeftCell="A9" zoomScaleNormal="100" workbookViewId="0">
      <selection activeCell="A3" sqref="A3"/>
    </sheetView>
  </sheetViews>
  <sheetFormatPr defaultRowHeight="14.25" x14ac:dyDescent="0.45"/>
  <cols>
    <col min="1" max="1" width="20.265625" bestFit="1" customWidth="1"/>
    <col min="2" max="2" width="26.59765625" bestFit="1" customWidth="1"/>
    <col min="3" max="3" width="12.3984375" bestFit="1" customWidth="1"/>
    <col min="4" max="4" width="15" style="48" bestFit="1" customWidth="1"/>
    <col min="5" max="5" width="12.3984375" style="1" bestFit="1" customWidth="1"/>
    <col min="6" max="6" width="10.59765625" style="18" bestFit="1" customWidth="1"/>
    <col min="7" max="7" width="12.3984375" style="1" bestFit="1" customWidth="1"/>
    <col min="8" max="8" width="12.59765625" style="18" bestFit="1" customWidth="1"/>
    <col min="9" max="9" width="12.3984375" style="1" bestFit="1" customWidth="1"/>
    <col min="10" max="10" width="11.1328125" style="18" bestFit="1" customWidth="1"/>
    <col min="11" max="11" width="12.3984375" style="1" bestFit="1" customWidth="1"/>
  </cols>
  <sheetData>
    <row r="1" spans="1:12" ht="23.25" x14ac:dyDescent="0.45">
      <c r="A1" s="56" t="s">
        <v>3</v>
      </c>
      <c r="B1" s="57"/>
      <c r="C1" s="57"/>
      <c r="D1" s="57"/>
      <c r="E1" s="57"/>
      <c r="F1" s="25" t="s">
        <v>33</v>
      </c>
      <c r="G1" s="26"/>
      <c r="H1" s="25"/>
      <c r="I1" s="26" t="s">
        <v>10</v>
      </c>
      <c r="J1" s="69">
        <f>MAX(E4:K21)</f>
        <v>44010</v>
      </c>
      <c r="K1" s="70"/>
    </row>
    <row r="2" spans="1:12" s="3" customFormat="1" ht="20.25" x14ac:dyDescent="0.45">
      <c r="A2" s="21" t="s">
        <v>31</v>
      </c>
      <c r="B2" s="21" t="s">
        <v>2</v>
      </c>
      <c r="C2" s="21" t="s">
        <v>4</v>
      </c>
      <c r="D2" s="21" t="s">
        <v>30</v>
      </c>
      <c r="E2" s="22" t="s">
        <v>0</v>
      </c>
      <c r="F2" s="66" t="s">
        <v>27</v>
      </c>
      <c r="G2" s="67"/>
      <c r="H2" s="68" t="s">
        <v>1</v>
      </c>
      <c r="I2" s="68"/>
      <c r="J2" s="58" t="s">
        <v>21</v>
      </c>
      <c r="K2" s="58"/>
    </row>
    <row r="3" spans="1:12" s="3" customFormat="1" ht="29.65" thickBot="1" x14ac:dyDescent="0.5">
      <c r="A3" s="23" t="s">
        <v>51</v>
      </c>
      <c r="B3" s="23" t="s">
        <v>29</v>
      </c>
      <c r="C3" s="23" t="s">
        <v>12</v>
      </c>
      <c r="D3" s="23" t="s">
        <v>32</v>
      </c>
      <c r="E3" s="24" t="s">
        <v>13</v>
      </c>
      <c r="F3" s="71" t="s">
        <v>28</v>
      </c>
      <c r="G3" s="72"/>
      <c r="H3" s="73" t="s">
        <v>11</v>
      </c>
      <c r="I3" s="73"/>
      <c r="J3" s="74" t="s">
        <v>22</v>
      </c>
      <c r="K3" s="74"/>
      <c r="L3" s="27"/>
    </row>
    <row r="4" spans="1:12" ht="20.65" thickTop="1" x14ac:dyDescent="0.45">
      <c r="A4" s="62" t="s">
        <v>20</v>
      </c>
      <c r="B4" s="33" t="s">
        <v>20</v>
      </c>
      <c r="C4" s="33" t="s">
        <v>6</v>
      </c>
      <c r="D4" s="45"/>
      <c r="E4" s="34">
        <v>43586</v>
      </c>
      <c r="F4" s="35">
        <f t="shared" ref="F4:F21" si="0">(G4-E4)/7</f>
        <v>52.571428571428569</v>
      </c>
      <c r="G4" s="36">
        <f>MAX(K5:K15)</f>
        <v>43954</v>
      </c>
      <c r="H4" s="37">
        <v>2</v>
      </c>
      <c r="I4" s="38">
        <f t="shared" ref="I4:I21" si="1">G4+H4*7</f>
        <v>43968</v>
      </c>
      <c r="J4" s="39">
        <v>3</v>
      </c>
      <c r="K4" s="40">
        <f t="shared" ref="K4:K15" si="2">I4+J4*7</f>
        <v>43989</v>
      </c>
    </row>
    <row r="5" spans="1:12" ht="20.25" x14ac:dyDescent="0.45">
      <c r="A5" s="63"/>
      <c r="B5" s="4" t="s">
        <v>23</v>
      </c>
      <c r="C5" s="31" t="s">
        <v>5</v>
      </c>
      <c r="D5" s="46" t="str">
        <f t="shared" ref="D5:D15" si="3">IF(K5=$G$4,"Critical Path","")</f>
        <v>Critical Path</v>
      </c>
      <c r="E5" s="29">
        <v>43877</v>
      </c>
      <c r="F5" s="15">
        <f t="shared" si="0"/>
        <v>7</v>
      </c>
      <c r="G5" s="5">
        <v>43926</v>
      </c>
      <c r="H5" s="41">
        <v>2</v>
      </c>
      <c r="I5" s="6">
        <f t="shared" si="1"/>
        <v>43940</v>
      </c>
      <c r="J5" s="42">
        <v>2</v>
      </c>
      <c r="K5" s="7">
        <f t="shared" si="2"/>
        <v>43954</v>
      </c>
    </row>
    <row r="6" spans="1:12" ht="20.25" x14ac:dyDescent="0.45">
      <c r="A6" s="63"/>
      <c r="B6" s="4" t="s">
        <v>19</v>
      </c>
      <c r="C6" s="31" t="s">
        <v>5</v>
      </c>
      <c r="D6" s="46" t="str">
        <f t="shared" si="3"/>
        <v/>
      </c>
      <c r="E6" s="29">
        <v>43891</v>
      </c>
      <c r="F6" s="15">
        <f t="shared" si="0"/>
        <v>4</v>
      </c>
      <c r="G6" s="5">
        <v>43919</v>
      </c>
      <c r="H6" s="41">
        <v>2</v>
      </c>
      <c r="I6" s="6">
        <f t="shared" si="1"/>
        <v>43933</v>
      </c>
      <c r="J6" s="42">
        <v>2</v>
      </c>
      <c r="K6" s="7">
        <f t="shared" si="2"/>
        <v>43947</v>
      </c>
    </row>
    <row r="7" spans="1:12" ht="20.25" x14ac:dyDescent="0.45">
      <c r="A7" s="63"/>
      <c r="B7" s="4" t="s">
        <v>25</v>
      </c>
      <c r="C7" s="31" t="s">
        <v>5</v>
      </c>
      <c r="D7" s="46" t="str">
        <f t="shared" si="3"/>
        <v/>
      </c>
      <c r="E7" s="29">
        <v>43586</v>
      </c>
      <c r="F7" s="15">
        <f t="shared" si="0"/>
        <v>44.571428571428569</v>
      </c>
      <c r="G7" s="5">
        <v>43898</v>
      </c>
      <c r="H7" s="41">
        <v>4</v>
      </c>
      <c r="I7" s="6">
        <f t="shared" si="1"/>
        <v>43926</v>
      </c>
      <c r="J7" s="42">
        <v>2</v>
      </c>
      <c r="K7" s="7">
        <f t="shared" si="2"/>
        <v>43940</v>
      </c>
    </row>
    <row r="8" spans="1:12" ht="20.25" x14ac:dyDescent="0.45">
      <c r="A8" s="63"/>
      <c r="B8" s="4" t="s">
        <v>18</v>
      </c>
      <c r="C8" s="31" t="s">
        <v>5</v>
      </c>
      <c r="D8" s="46" t="str">
        <f t="shared" si="3"/>
        <v/>
      </c>
      <c r="E8" s="29">
        <v>43711</v>
      </c>
      <c r="F8" s="15">
        <f t="shared" si="0"/>
        <v>26.714285714285715</v>
      </c>
      <c r="G8" s="5">
        <v>43898</v>
      </c>
      <c r="H8" s="41">
        <v>2</v>
      </c>
      <c r="I8" s="6">
        <f t="shared" si="1"/>
        <v>43912</v>
      </c>
      <c r="J8" s="42">
        <v>2</v>
      </c>
      <c r="K8" s="7">
        <f t="shared" si="2"/>
        <v>43926</v>
      </c>
    </row>
    <row r="9" spans="1:12" ht="20.25" x14ac:dyDescent="0.45">
      <c r="A9" s="63"/>
      <c r="B9" s="4" t="str">
        <f>"+X Panel V1.1"</f>
        <v>+X Panel V1.1</v>
      </c>
      <c r="C9" s="31" t="s">
        <v>5</v>
      </c>
      <c r="D9" s="46" t="str">
        <f t="shared" si="3"/>
        <v/>
      </c>
      <c r="E9" s="29">
        <v>43877</v>
      </c>
      <c r="F9" s="15">
        <f t="shared" si="0"/>
        <v>4</v>
      </c>
      <c r="G9" s="5">
        <v>43905</v>
      </c>
      <c r="H9" s="41">
        <v>1</v>
      </c>
      <c r="I9" s="6">
        <f t="shared" si="1"/>
        <v>43912</v>
      </c>
      <c r="J9" s="42">
        <v>2</v>
      </c>
      <c r="K9" s="7">
        <f t="shared" si="2"/>
        <v>43926</v>
      </c>
    </row>
    <row r="10" spans="1:12" ht="20.25" x14ac:dyDescent="0.45">
      <c r="A10" s="63"/>
      <c r="B10" s="4" t="s">
        <v>24</v>
      </c>
      <c r="C10" s="31" t="s">
        <v>5</v>
      </c>
      <c r="D10" s="46" t="str">
        <f t="shared" si="3"/>
        <v/>
      </c>
      <c r="E10" s="29">
        <v>43831</v>
      </c>
      <c r="F10" s="15">
        <f t="shared" si="0"/>
        <v>6.5714285714285712</v>
      </c>
      <c r="G10" s="5">
        <v>43877</v>
      </c>
      <c r="H10" s="41">
        <v>4</v>
      </c>
      <c r="I10" s="6">
        <f t="shared" si="1"/>
        <v>43905</v>
      </c>
      <c r="J10" s="42">
        <v>2</v>
      </c>
      <c r="K10" s="7">
        <f t="shared" si="2"/>
        <v>43919</v>
      </c>
    </row>
    <row r="11" spans="1:12" ht="20.25" x14ac:dyDescent="0.45">
      <c r="A11" s="63"/>
      <c r="B11" s="4" t="s">
        <v>26</v>
      </c>
      <c r="C11" s="31" t="s">
        <v>5</v>
      </c>
      <c r="D11" s="46" t="str">
        <f t="shared" si="3"/>
        <v/>
      </c>
      <c r="E11" s="29">
        <v>43863</v>
      </c>
      <c r="F11" s="15">
        <f t="shared" si="0"/>
        <v>5</v>
      </c>
      <c r="G11" s="5">
        <v>43898</v>
      </c>
      <c r="H11" s="41">
        <v>1</v>
      </c>
      <c r="I11" s="6">
        <f t="shared" si="1"/>
        <v>43905</v>
      </c>
      <c r="J11" s="42">
        <v>2</v>
      </c>
      <c r="K11" s="7">
        <f t="shared" si="2"/>
        <v>43919</v>
      </c>
    </row>
    <row r="12" spans="1:12" ht="20.25" x14ac:dyDescent="0.45">
      <c r="A12" s="63"/>
      <c r="B12" s="43" t="str">
        <f>"-Z Panel V1.0"</f>
        <v>-Z Panel V1.0</v>
      </c>
      <c r="C12" s="43" t="s">
        <v>5</v>
      </c>
      <c r="D12" s="47" t="str">
        <f t="shared" si="3"/>
        <v/>
      </c>
      <c r="E12" s="28">
        <v>43586</v>
      </c>
      <c r="F12" s="16">
        <f t="shared" si="0"/>
        <v>44.571428571428569</v>
      </c>
      <c r="G12" s="9">
        <v>43898</v>
      </c>
      <c r="H12" s="32">
        <v>1</v>
      </c>
      <c r="I12" s="10">
        <f t="shared" si="1"/>
        <v>43905</v>
      </c>
      <c r="J12" s="19">
        <v>2</v>
      </c>
      <c r="K12" s="11">
        <f t="shared" si="2"/>
        <v>43919</v>
      </c>
    </row>
    <row r="13" spans="1:12" ht="20.25" x14ac:dyDescent="0.45">
      <c r="A13" s="63"/>
      <c r="B13" s="4" t="s">
        <v>37</v>
      </c>
      <c r="C13" s="31" t="s">
        <v>5</v>
      </c>
      <c r="D13" s="46" t="str">
        <f t="shared" si="3"/>
        <v/>
      </c>
      <c r="E13" s="29">
        <v>43586</v>
      </c>
      <c r="F13" s="15">
        <f t="shared" si="0"/>
        <v>47.571428571428569</v>
      </c>
      <c r="G13" s="5">
        <v>43919</v>
      </c>
      <c r="H13" s="41">
        <v>2</v>
      </c>
      <c r="I13" s="6">
        <f t="shared" si="1"/>
        <v>43933</v>
      </c>
      <c r="J13" s="44">
        <v>2</v>
      </c>
      <c r="K13" s="7">
        <f t="shared" si="2"/>
        <v>43947</v>
      </c>
    </row>
    <row r="14" spans="1:12" ht="20.25" x14ac:dyDescent="0.45">
      <c r="A14" s="63"/>
      <c r="B14" s="4" t="s">
        <v>39</v>
      </c>
      <c r="C14" s="31" t="s">
        <v>5</v>
      </c>
      <c r="D14" s="46" t="str">
        <f t="shared" si="3"/>
        <v/>
      </c>
      <c r="E14" s="29">
        <v>43733</v>
      </c>
      <c r="F14" s="15">
        <f t="shared" si="0"/>
        <v>24.571428571428573</v>
      </c>
      <c r="G14" s="5">
        <v>43905</v>
      </c>
      <c r="H14" s="41">
        <v>2</v>
      </c>
      <c r="I14" s="6">
        <f t="shared" si="1"/>
        <v>43919</v>
      </c>
      <c r="J14" s="42">
        <v>2</v>
      </c>
      <c r="K14" s="7">
        <f t="shared" si="2"/>
        <v>43933</v>
      </c>
    </row>
    <row r="15" spans="1:12" ht="20.25" x14ac:dyDescent="0.45">
      <c r="A15" s="64"/>
      <c r="B15" s="8" t="s">
        <v>38</v>
      </c>
      <c r="C15" s="43" t="s">
        <v>5</v>
      </c>
      <c r="D15" s="47" t="str">
        <f t="shared" si="3"/>
        <v/>
      </c>
      <c r="E15" s="28">
        <v>43719</v>
      </c>
      <c r="F15" s="16">
        <f t="shared" si="0"/>
        <v>9.5714285714285712</v>
      </c>
      <c r="G15" s="9">
        <v>43786</v>
      </c>
      <c r="H15" s="32">
        <v>13</v>
      </c>
      <c r="I15" s="10">
        <f t="shared" si="1"/>
        <v>43877</v>
      </c>
      <c r="J15" s="19">
        <v>2</v>
      </c>
      <c r="K15" s="11">
        <f t="shared" si="2"/>
        <v>43891</v>
      </c>
    </row>
    <row r="16" spans="1:12" ht="20.25" x14ac:dyDescent="0.45">
      <c r="A16" s="65" t="s">
        <v>40</v>
      </c>
      <c r="B16" s="8" t="s">
        <v>34</v>
      </c>
      <c r="C16" s="43" t="s">
        <v>7</v>
      </c>
      <c r="D16" s="47"/>
      <c r="E16" s="28">
        <f>G4</f>
        <v>43954</v>
      </c>
      <c r="F16" s="16">
        <f t="shared" si="0"/>
        <v>4</v>
      </c>
      <c r="G16" s="9">
        <f>MAX(K17:K21)</f>
        <v>43982</v>
      </c>
      <c r="H16" s="32">
        <v>1</v>
      </c>
      <c r="I16" s="10">
        <f t="shared" si="1"/>
        <v>43989</v>
      </c>
      <c r="J16" s="19">
        <v>3</v>
      </c>
      <c r="K16" s="11">
        <f t="shared" ref="K16" si="4">I16+J16*7</f>
        <v>44010</v>
      </c>
    </row>
    <row r="17" spans="1:11" ht="20.25" x14ac:dyDescent="0.45">
      <c r="A17" s="63"/>
      <c r="B17" s="49" t="s">
        <v>36</v>
      </c>
      <c r="C17" s="49" t="s">
        <v>7</v>
      </c>
      <c r="D17" s="46" t="str">
        <f>IF(K17=$G$16,"Critical Path","")</f>
        <v>Critical Path</v>
      </c>
      <c r="E17" s="30">
        <v>43586</v>
      </c>
      <c r="F17" s="17">
        <f t="shared" si="0"/>
        <v>50.571428571428569</v>
      </c>
      <c r="G17" s="12">
        <v>43940</v>
      </c>
      <c r="H17" s="50">
        <v>4</v>
      </c>
      <c r="I17" s="13">
        <f t="shared" si="1"/>
        <v>43968</v>
      </c>
      <c r="J17" s="20">
        <v>2</v>
      </c>
      <c r="K17" s="14">
        <f>I17+J17*7</f>
        <v>43982</v>
      </c>
    </row>
    <row r="18" spans="1:11" ht="20.25" x14ac:dyDescent="0.45">
      <c r="A18" s="63"/>
      <c r="B18" s="31" t="s">
        <v>9</v>
      </c>
      <c r="C18" s="31" t="s">
        <v>7</v>
      </c>
      <c r="D18" s="46" t="str">
        <f>IF(K18=$G$16,"Critical Path","")</f>
        <v>Critical Path</v>
      </c>
      <c r="E18" s="29">
        <v>43586</v>
      </c>
      <c r="F18" s="15">
        <f t="shared" si="0"/>
        <v>48.571428571428569</v>
      </c>
      <c r="G18" s="5">
        <v>43926</v>
      </c>
      <c r="H18" s="51">
        <v>6</v>
      </c>
      <c r="I18" s="6">
        <f t="shared" si="1"/>
        <v>43968</v>
      </c>
      <c r="J18" s="42">
        <v>2</v>
      </c>
      <c r="K18" s="7">
        <f>I18+J18*7</f>
        <v>43982</v>
      </c>
    </row>
    <row r="19" spans="1:11" ht="20.25" x14ac:dyDescent="0.45">
      <c r="A19" s="63"/>
      <c r="B19" s="31" t="s">
        <v>8</v>
      </c>
      <c r="C19" s="31" t="s">
        <v>7</v>
      </c>
      <c r="D19" s="46" t="str">
        <f>IF(K19=$G$16,"Critical Path","")</f>
        <v>Critical Path</v>
      </c>
      <c r="E19" s="29">
        <v>43586</v>
      </c>
      <c r="F19" s="15">
        <f t="shared" si="0"/>
        <v>48.571428571428569</v>
      </c>
      <c r="G19" s="5">
        <v>43926</v>
      </c>
      <c r="H19" s="51">
        <v>6</v>
      </c>
      <c r="I19" s="6">
        <f t="shared" si="1"/>
        <v>43968</v>
      </c>
      <c r="J19" s="42">
        <v>2</v>
      </c>
      <c r="K19" s="7">
        <f>I19+J19*7</f>
        <v>43982</v>
      </c>
    </row>
    <row r="20" spans="1:11" ht="20.25" x14ac:dyDescent="0.45">
      <c r="A20" s="63"/>
      <c r="B20" s="31" t="s">
        <v>41</v>
      </c>
      <c r="C20" s="31" t="s">
        <v>7</v>
      </c>
      <c r="D20" s="46" t="str">
        <f>IF(K20=$G$16,"Critical Path","")</f>
        <v/>
      </c>
      <c r="E20" s="29">
        <v>43586</v>
      </c>
      <c r="F20" s="15">
        <f t="shared" si="0"/>
        <v>49.571428571428569</v>
      </c>
      <c r="G20" s="5">
        <v>43933</v>
      </c>
      <c r="H20" s="51">
        <v>4</v>
      </c>
      <c r="I20" s="6">
        <f t="shared" si="1"/>
        <v>43961</v>
      </c>
      <c r="J20" s="42">
        <v>2</v>
      </c>
      <c r="K20" s="7">
        <f>I20+J20*7</f>
        <v>43975</v>
      </c>
    </row>
    <row r="21" spans="1:11" ht="20.25" x14ac:dyDescent="0.45">
      <c r="A21" s="64"/>
      <c r="B21" s="43" t="s">
        <v>35</v>
      </c>
      <c r="C21" s="43" t="s">
        <v>7</v>
      </c>
      <c r="D21" s="52" t="str">
        <f>IF(K21=$G$16,"Critical Path","")</f>
        <v/>
      </c>
      <c r="E21" s="28">
        <v>43586</v>
      </c>
      <c r="F21" s="16">
        <f t="shared" si="0"/>
        <v>48.571428571428569</v>
      </c>
      <c r="G21" s="9">
        <v>43926</v>
      </c>
      <c r="H21" s="32">
        <v>4</v>
      </c>
      <c r="I21" s="10">
        <f t="shared" si="1"/>
        <v>43954</v>
      </c>
      <c r="J21" s="19">
        <v>2</v>
      </c>
      <c r="K21" s="11">
        <f>I21+J21*7</f>
        <v>43968</v>
      </c>
    </row>
    <row r="22" spans="1:11" ht="23.25" x14ac:dyDescent="0.45">
      <c r="A22" s="56" t="s">
        <v>43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</row>
    <row r="23" spans="1:11" ht="20.25" x14ac:dyDescent="0.45">
      <c r="A23" s="59" t="s">
        <v>16</v>
      </c>
      <c r="B23" s="61"/>
      <c r="C23" s="59" t="s">
        <v>14</v>
      </c>
      <c r="D23" s="60"/>
      <c r="E23" s="60"/>
      <c r="F23" s="60"/>
      <c r="G23" s="60"/>
      <c r="H23" s="60"/>
      <c r="I23" s="60"/>
      <c r="J23" s="61"/>
      <c r="K23" s="22" t="s">
        <v>15</v>
      </c>
    </row>
    <row r="24" spans="1:11" ht="20.25" x14ac:dyDescent="0.85">
      <c r="A24" s="54" t="s">
        <v>44</v>
      </c>
      <c r="B24" s="54"/>
      <c r="C24" s="55" t="s">
        <v>47</v>
      </c>
      <c r="D24" s="55"/>
      <c r="E24" s="55"/>
      <c r="F24" s="55"/>
      <c r="G24" s="55"/>
      <c r="H24" s="55"/>
      <c r="I24" s="55"/>
      <c r="J24" s="55"/>
      <c r="K24" s="53">
        <f>G4</f>
        <v>43954</v>
      </c>
    </row>
    <row r="25" spans="1:11" ht="20.25" x14ac:dyDescent="0.85">
      <c r="A25" s="54" t="s">
        <v>42</v>
      </c>
      <c r="B25" s="54"/>
      <c r="C25" s="55" t="s">
        <v>50</v>
      </c>
      <c r="D25" s="55"/>
      <c r="E25" s="55"/>
      <c r="F25" s="55"/>
      <c r="G25" s="55"/>
      <c r="H25" s="55"/>
      <c r="I25" s="55"/>
      <c r="J25" s="55"/>
      <c r="K25" s="53">
        <f>G4+7</f>
        <v>43961</v>
      </c>
    </row>
    <row r="26" spans="1:11" ht="20.25" x14ac:dyDescent="0.85">
      <c r="A26" s="54" t="s">
        <v>45</v>
      </c>
      <c r="B26" s="54"/>
      <c r="C26" s="55" t="s">
        <v>49</v>
      </c>
      <c r="D26" s="55"/>
      <c r="E26" s="55"/>
      <c r="F26" s="55"/>
      <c r="G26" s="55"/>
      <c r="H26" s="55"/>
      <c r="I26" s="55"/>
      <c r="J26" s="55"/>
      <c r="K26" s="53">
        <f>G16</f>
        <v>43982</v>
      </c>
    </row>
    <row r="27" spans="1:11" ht="20.25" x14ac:dyDescent="0.85">
      <c r="A27" s="54" t="s">
        <v>34</v>
      </c>
      <c r="B27" s="54"/>
      <c r="C27" s="55" t="s">
        <v>17</v>
      </c>
      <c r="D27" s="55"/>
      <c r="E27" s="55"/>
      <c r="F27" s="55"/>
      <c r="G27" s="55"/>
      <c r="H27" s="55"/>
      <c r="I27" s="55"/>
      <c r="J27" s="55"/>
      <c r="K27" s="53">
        <f>I16</f>
        <v>43989</v>
      </c>
    </row>
    <row r="28" spans="1:11" ht="20.25" x14ac:dyDescent="0.85">
      <c r="A28" s="54" t="s">
        <v>46</v>
      </c>
      <c r="B28" s="54"/>
      <c r="C28" s="55" t="s">
        <v>48</v>
      </c>
      <c r="D28" s="55"/>
      <c r="E28" s="55"/>
      <c r="F28" s="55"/>
      <c r="G28" s="55"/>
      <c r="H28" s="55"/>
      <c r="I28" s="55"/>
      <c r="J28" s="55"/>
      <c r="K28" s="53">
        <f>K16</f>
        <v>44010</v>
      </c>
    </row>
  </sheetData>
  <sortState xmlns:xlrd2="http://schemas.microsoft.com/office/spreadsheetml/2017/richdata2" ref="B17:K21">
    <sortCondition descending="1" ref="K17:K21"/>
  </sortState>
  <mergeCells count="23">
    <mergeCell ref="A1:E1"/>
    <mergeCell ref="J1:K1"/>
    <mergeCell ref="F3:G3"/>
    <mergeCell ref="H3:I3"/>
    <mergeCell ref="J3:K3"/>
    <mergeCell ref="A22:K22"/>
    <mergeCell ref="J2:K2"/>
    <mergeCell ref="A25:B25"/>
    <mergeCell ref="C23:J23"/>
    <mergeCell ref="C24:J24"/>
    <mergeCell ref="C25:J25"/>
    <mergeCell ref="A23:B23"/>
    <mergeCell ref="A24:B24"/>
    <mergeCell ref="A4:A15"/>
    <mergeCell ref="A16:A21"/>
    <mergeCell ref="F2:G2"/>
    <mergeCell ref="H2:I2"/>
    <mergeCell ref="A26:B26"/>
    <mergeCell ref="C26:J26"/>
    <mergeCell ref="A27:B27"/>
    <mergeCell ref="C27:J27"/>
    <mergeCell ref="A28:B28"/>
    <mergeCell ref="C28:J28"/>
  </mergeCells>
  <phoneticPr fontId="10" type="noConversion"/>
  <conditionalFormatting sqref="D4:D21">
    <cfRule type="containsText" dxfId="0" priority="1" operator="containsText" text="Critical">
      <formula>NOT(ISERROR(SEARCH("Critical",D4)))</formula>
    </cfRule>
  </conditionalFormatting>
  <printOptions horizontalCentered="1"/>
  <pageMargins left="0.1" right="0.1" top="0.1" bottom="0.1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EF12-12B5-44D5-911E-15D67C3B63C7}">
  <dimension ref="A1:I31"/>
  <sheetViews>
    <sheetView zoomScale="85" zoomScaleNormal="85" workbookViewId="0">
      <selection activeCell="A29" sqref="A29:B31"/>
    </sheetView>
  </sheetViews>
  <sheetFormatPr defaultRowHeight="14.25" x14ac:dyDescent="0.45"/>
  <cols>
    <col min="1" max="1" width="10.265625" bestFit="1" customWidth="1"/>
    <col min="2" max="2" width="22.265625" bestFit="1" customWidth="1"/>
    <col min="7" max="7" width="9.86328125" bestFit="1" customWidth="1"/>
    <col min="8" max="8" width="6.1328125" bestFit="1" customWidth="1"/>
    <col min="10" max="10" width="8.86328125" bestFit="1" customWidth="1"/>
    <col min="11" max="11" width="18.3984375" bestFit="1" customWidth="1"/>
    <col min="13" max="13" width="8.265625" bestFit="1" customWidth="1"/>
    <col min="14" max="14" width="18.3984375" bestFit="1" customWidth="1"/>
    <col min="16" max="16" width="8.265625" bestFit="1" customWidth="1"/>
    <col min="17" max="17" width="18.3984375" bestFit="1" customWidth="1"/>
  </cols>
  <sheetData>
    <row r="1" spans="1:9" x14ac:dyDescent="0.45">
      <c r="B1" s="1" t="str">
        <f ca="1">_xlfn.CONCAT("Today: ", TEXT(TODAY(), "dd-mmm-yy"))</f>
        <v>Today: 14-Feb-20</v>
      </c>
      <c r="G1" s="2">
        <v>43863</v>
      </c>
      <c r="H1">
        <f>INT(G1)</f>
        <v>43863</v>
      </c>
      <c r="I1">
        <f>H1+28</f>
        <v>43891</v>
      </c>
    </row>
    <row r="2" spans="1:9" x14ac:dyDescent="0.45">
      <c r="A2" s="1">
        <f ca="1">TODAY()</f>
        <v>43875</v>
      </c>
      <c r="B2">
        <v>0</v>
      </c>
    </row>
    <row r="3" spans="1:9" x14ac:dyDescent="0.45">
      <c r="A3" s="1">
        <f ca="1">TODAY()</f>
        <v>43875</v>
      </c>
      <c r="B3">
        <v>1</v>
      </c>
    </row>
    <row r="6" spans="1:9" x14ac:dyDescent="0.45">
      <c r="A6" s="2"/>
    </row>
    <row r="7" spans="1:9" x14ac:dyDescent="0.45">
      <c r="A7" s="2"/>
    </row>
    <row r="10" spans="1:9" x14ac:dyDescent="0.45">
      <c r="A10" s="2"/>
    </row>
    <row r="11" spans="1:9" x14ac:dyDescent="0.45">
      <c r="A11" s="2"/>
    </row>
    <row r="12" spans="1:9" x14ac:dyDescent="0.45">
      <c r="A12" s="2"/>
    </row>
    <row r="13" spans="1:9" x14ac:dyDescent="0.45">
      <c r="B13" t="str">
        <f>Text!A24</f>
        <v>Flight Unit Integration</v>
      </c>
    </row>
    <row r="14" spans="1:9" x14ac:dyDescent="0.45">
      <c r="A14" s="2">
        <f>Text!K24</f>
        <v>43954</v>
      </c>
      <c r="B14">
        <v>0</v>
      </c>
    </row>
    <row r="15" spans="1:9" x14ac:dyDescent="0.45">
      <c r="A15" s="2">
        <f>Text!K24</f>
        <v>43954</v>
      </c>
      <c r="B15">
        <v>1</v>
      </c>
    </row>
    <row r="17" spans="1:2" x14ac:dyDescent="0.45">
      <c r="B17" t="str">
        <f>Text!A25</f>
        <v>Vibration Test</v>
      </c>
    </row>
    <row r="18" spans="1:2" x14ac:dyDescent="0.45">
      <c r="A18" s="2">
        <f>Text!K25</f>
        <v>43961</v>
      </c>
      <c r="B18">
        <v>0</v>
      </c>
    </row>
    <row r="19" spans="1:2" x14ac:dyDescent="0.45">
      <c r="A19" s="2">
        <f>Text!K25</f>
        <v>43961</v>
      </c>
      <c r="B19">
        <v>1</v>
      </c>
    </row>
    <row r="21" spans="1:2" x14ac:dyDescent="0.45">
      <c r="B21" t="str">
        <f>Text!A26</f>
        <v>Software Integration</v>
      </c>
    </row>
    <row r="22" spans="1:2" x14ac:dyDescent="0.45">
      <c r="A22" s="2">
        <f>Text!K26</f>
        <v>43982</v>
      </c>
      <c r="B22">
        <v>0</v>
      </c>
    </row>
    <row r="23" spans="1:2" x14ac:dyDescent="0.45">
      <c r="A23" s="2">
        <f>Text!K26</f>
        <v>43982</v>
      </c>
      <c r="B23">
        <v>1</v>
      </c>
    </row>
    <row r="25" spans="1:2" x14ac:dyDescent="0.45">
      <c r="B25" t="str">
        <f>Text!A27</f>
        <v>Day in the Life Test</v>
      </c>
    </row>
    <row r="26" spans="1:2" x14ac:dyDescent="0.45">
      <c r="A26" s="2">
        <f>Text!K27</f>
        <v>43989</v>
      </c>
      <c r="B26">
        <v>0</v>
      </c>
    </row>
    <row r="27" spans="1:2" x14ac:dyDescent="0.45">
      <c r="A27" s="2">
        <f>Text!K27</f>
        <v>43989</v>
      </c>
      <c r="B27">
        <v>1</v>
      </c>
    </row>
    <row r="29" spans="1:2" x14ac:dyDescent="0.45">
      <c r="B29" t="str">
        <f>Text!A28</f>
        <v>Nanoracks Handover</v>
      </c>
    </row>
    <row r="30" spans="1:2" x14ac:dyDescent="0.45">
      <c r="A30" s="2">
        <f>Text!K28</f>
        <v>44010</v>
      </c>
      <c r="B30">
        <v>0</v>
      </c>
    </row>
    <row r="31" spans="1:2" x14ac:dyDescent="0.45">
      <c r="A31" s="2">
        <f>Text!K28</f>
        <v>44010</v>
      </c>
      <c r="B3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Text</vt:lpstr>
      <vt:lpstr>Gantt Lines</vt:lpstr>
      <vt:lpstr>Gantt</vt:lpstr>
      <vt:lpstr>Build</vt:lpstr>
      <vt:lpstr>Design</vt:lpstr>
      <vt:lpstr>Labels</vt:lpstr>
      <vt:lpstr>Start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cp:lastPrinted>2020-02-14T08:07:28Z</cp:lastPrinted>
  <dcterms:created xsi:type="dcterms:W3CDTF">2018-10-26T06:46:58Z</dcterms:created>
  <dcterms:modified xsi:type="dcterms:W3CDTF">2020-02-14T08:09:11Z</dcterms:modified>
</cp:coreProperties>
</file>