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dley\Documents\GitHub\CougsInSpace\Resources\Subsystems\Electronics\Sensors\"/>
    </mc:Choice>
  </mc:AlternateContent>
  <xr:revisionPtr revIDLastSave="0" documentId="13_ncr:1_{CE7B3754-57F6-41C2-9385-67ADDA4D087C}" xr6:coauthVersionLast="45" xr6:coauthVersionMax="45" xr10:uidLastSave="{00000000-0000-0000-0000-000000000000}"/>
  <bookViews>
    <workbookView xWindow="-98" yWindow="-98" windowWidth="20715" windowHeight="13425" xr2:uid="{D0B171FA-B094-4AFC-9099-BFD1A498A54C}"/>
  </bookViews>
  <sheets>
    <sheet name="Information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9" i="2" l="1"/>
  <c r="B5" i="1"/>
  <c r="B4" i="2" l="1"/>
  <c r="C4" i="2" s="1"/>
  <c r="B5" i="2"/>
  <c r="C5" i="2" s="1"/>
  <c r="B6" i="2"/>
  <c r="C6" i="2" s="1"/>
  <c r="B7" i="2"/>
  <c r="C7" i="2" s="1"/>
  <c r="B8" i="2"/>
  <c r="D8" i="2" s="1"/>
  <c r="B9" i="2"/>
  <c r="C9" i="2" s="1"/>
  <c r="B10" i="2"/>
  <c r="C10" i="2" s="1"/>
  <c r="B11" i="2"/>
  <c r="C11" i="2" s="1"/>
  <c r="B12" i="2"/>
  <c r="C12" i="2" s="1"/>
  <c r="B13" i="2"/>
  <c r="E13" i="2" s="1"/>
  <c r="B14" i="2"/>
  <c r="C14" i="2" s="1"/>
  <c r="B15" i="2"/>
  <c r="D15" i="2" s="1"/>
  <c r="B16" i="2"/>
  <c r="D16" i="2" s="1"/>
  <c r="B17" i="2"/>
  <c r="C17" i="2" s="1"/>
  <c r="B18" i="2"/>
  <c r="C18" i="2" s="1"/>
  <c r="B19" i="2"/>
  <c r="C19" i="2" s="1"/>
  <c r="B20" i="2"/>
  <c r="C20" i="2" s="1"/>
  <c r="B21" i="2"/>
  <c r="C21" i="2" s="1"/>
  <c r="B22" i="2"/>
  <c r="C22" i="2" s="1"/>
  <c r="B23" i="2"/>
  <c r="C23" i="2" s="1"/>
  <c r="B24" i="2"/>
  <c r="D24" i="2" s="1"/>
  <c r="B25" i="2"/>
  <c r="C25" i="2" s="1"/>
  <c r="B26" i="2"/>
  <c r="C26" i="2" s="1"/>
  <c r="B27" i="2"/>
  <c r="C27" i="2" s="1"/>
  <c r="B28" i="2"/>
  <c r="C28" i="2" s="1"/>
  <c r="B29" i="2"/>
  <c r="E29" i="2" s="1"/>
  <c r="B30" i="2"/>
  <c r="C30" i="2" s="1"/>
  <c r="B31" i="2"/>
  <c r="D31" i="2" s="1"/>
  <c r="B32" i="2"/>
  <c r="D32" i="2" s="1"/>
  <c r="B33" i="2"/>
  <c r="C33" i="2" s="1"/>
  <c r="B34" i="2"/>
  <c r="C34" i="2" s="1"/>
  <c r="B35" i="2"/>
  <c r="C35" i="2" s="1"/>
  <c r="B36" i="2"/>
  <c r="C36" i="2" s="1"/>
  <c r="B37" i="2"/>
  <c r="C37" i="2" s="1"/>
  <c r="B38" i="2"/>
  <c r="C38" i="2" s="1"/>
  <c r="B39" i="2"/>
  <c r="C39" i="2" s="1"/>
  <c r="B40" i="2"/>
  <c r="D40" i="2" s="1"/>
  <c r="B41" i="2"/>
  <c r="C41" i="2" s="1"/>
  <c r="B42" i="2"/>
  <c r="C42" i="2" s="1"/>
  <c r="B43" i="2"/>
  <c r="C43" i="2" s="1"/>
  <c r="B44" i="2"/>
  <c r="C44" i="2" s="1"/>
  <c r="B45" i="2"/>
  <c r="E45" i="2" s="1"/>
  <c r="B46" i="2"/>
  <c r="C46" i="2" s="1"/>
  <c r="B47" i="2"/>
  <c r="D47" i="2" s="1"/>
  <c r="B48" i="2"/>
  <c r="D48" i="2" s="1"/>
  <c r="B49" i="2"/>
  <c r="C49" i="2" s="1"/>
  <c r="B50" i="2"/>
  <c r="C50" i="2" s="1"/>
  <c r="B51" i="2"/>
  <c r="C51" i="2" s="1"/>
  <c r="B52" i="2"/>
  <c r="C52" i="2" s="1"/>
  <c r="B53" i="2"/>
  <c r="D53" i="2" s="1"/>
  <c r="B54" i="2"/>
  <c r="C54" i="2" s="1"/>
  <c r="B55" i="2"/>
  <c r="C55" i="2" s="1"/>
  <c r="B56" i="2"/>
  <c r="D56" i="2" s="1"/>
  <c r="B57" i="2"/>
  <c r="C57" i="2" s="1"/>
  <c r="B58" i="2"/>
  <c r="C58" i="2" s="1"/>
  <c r="B59" i="2"/>
  <c r="C59" i="2" s="1"/>
  <c r="B60" i="2"/>
  <c r="C60" i="2" s="1"/>
  <c r="B61" i="2"/>
  <c r="E61" i="2" s="1"/>
  <c r="B62" i="2"/>
  <c r="C62" i="2" s="1"/>
  <c r="B63" i="2"/>
  <c r="D63" i="2" s="1"/>
  <c r="B64" i="2"/>
  <c r="D64" i="2" s="1"/>
  <c r="B65" i="2"/>
  <c r="C65" i="2" s="1"/>
  <c r="B66" i="2"/>
  <c r="C66" i="2" s="1"/>
  <c r="B67" i="2"/>
  <c r="C67" i="2" s="1"/>
  <c r="B68" i="2"/>
  <c r="C68" i="2" s="1"/>
  <c r="B69" i="2"/>
  <c r="C69" i="2" s="1"/>
  <c r="B70" i="2"/>
  <c r="C70" i="2" s="1"/>
  <c r="B71" i="2"/>
  <c r="C71" i="2" s="1"/>
  <c r="B72" i="2"/>
  <c r="D72" i="2" s="1"/>
  <c r="B73" i="2"/>
  <c r="C73" i="2" s="1"/>
  <c r="B74" i="2"/>
  <c r="C74" i="2" s="1"/>
  <c r="B75" i="2"/>
  <c r="C75" i="2" s="1"/>
  <c r="B76" i="2"/>
  <c r="C76" i="2" s="1"/>
  <c r="B77" i="2"/>
  <c r="E77" i="2" s="1"/>
  <c r="B78" i="2"/>
  <c r="C78" i="2" s="1"/>
  <c r="B79" i="2"/>
  <c r="D79" i="2" s="1"/>
  <c r="B80" i="2"/>
  <c r="D80" i="2" s="1"/>
  <c r="B81" i="2"/>
  <c r="C81" i="2" s="1"/>
  <c r="B82" i="2"/>
  <c r="C82" i="2" s="1"/>
  <c r="B83" i="2"/>
  <c r="C83" i="2" s="1"/>
  <c r="B84" i="2"/>
  <c r="C84" i="2" s="1"/>
  <c r="B85" i="2"/>
  <c r="D85" i="2" s="1"/>
  <c r="B86" i="2"/>
  <c r="C86" i="2" s="1"/>
  <c r="B87" i="2"/>
  <c r="C87" i="2" s="1"/>
  <c r="B88" i="2"/>
  <c r="D88" i="2" s="1"/>
  <c r="B89" i="2"/>
  <c r="C89" i="2" s="1"/>
  <c r="B90" i="2"/>
  <c r="C90" i="2" s="1"/>
  <c r="B91" i="2"/>
  <c r="C91" i="2" s="1"/>
  <c r="B92" i="2"/>
  <c r="C92" i="2" s="1"/>
  <c r="B93" i="2"/>
  <c r="E93" i="2" s="1"/>
  <c r="B94" i="2"/>
  <c r="C94" i="2" s="1"/>
  <c r="B95" i="2"/>
  <c r="D95" i="2" s="1"/>
  <c r="B96" i="2"/>
  <c r="D96" i="2" s="1"/>
  <c r="B97" i="2"/>
  <c r="C97" i="2" s="1"/>
  <c r="B98" i="2"/>
  <c r="C98" i="2" s="1"/>
  <c r="B99" i="2"/>
  <c r="C99" i="2" s="1"/>
  <c r="B100" i="2"/>
  <c r="C100" i="2" s="1"/>
  <c r="B101" i="2"/>
  <c r="C101" i="2" s="1"/>
  <c r="B102" i="2"/>
  <c r="C102" i="2" s="1"/>
  <c r="B103" i="2"/>
  <c r="C103" i="2" s="1"/>
  <c r="B104" i="2"/>
  <c r="D104" i="2" s="1"/>
  <c r="B105" i="2"/>
  <c r="C105" i="2" s="1"/>
  <c r="B106" i="2"/>
  <c r="C106" i="2" s="1"/>
  <c r="B107" i="2"/>
  <c r="C107" i="2" s="1"/>
  <c r="B108" i="2"/>
  <c r="C108" i="2" s="1"/>
  <c r="B109" i="2"/>
  <c r="E109" i="2" s="1"/>
  <c r="B110" i="2"/>
  <c r="C110" i="2" s="1"/>
  <c r="B111" i="2"/>
  <c r="D111" i="2" s="1"/>
  <c r="B112" i="2"/>
  <c r="D112" i="2" s="1"/>
  <c r="B113" i="2"/>
  <c r="C113" i="2" s="1"/>
  <c r="B114" i="2"/>
  <c r="C114" i="2" s="1"/>
  <c r="B115" i="2"/>
  <c r="C115" i="2" s="1"/>
  <c r="B116" i="2"/>
  <c r="C116" i="2" s="1"/>
  <c r="B117" i="2"/>
  <c r="D117" i="2" s="1"/>
  <c r="B118" i="2"/>
  <c r="C118" i="2" s="1"/>
  <c r="C119" i="2"/>
  <c r="B120" i="2"/>
  <c r="D120" i="2" s="1"/>
  <c r="B121" i="2"/>
  <c r="C121" i="2" s="1"/>
  <c r="B122" i="2"/>
  <c r="C122" i="2" s="1"/>
  <c r="B123" i="2"/>
  <c r="C123" i="2" s="1"/>
  <c r="B124" i="2"/>
  <c r="C124" i="2" s="1"/>
  <c r="B125" i="2"/>
  <c r="E125" i="2" s="1"/>
  <c r="B126" i="2"/>
  <c r="C126" i="2" s="1"/>
  <c r="B127" i="2"/>
  <c r="D127" i="2" s="1"/>
  <c r="B128" i="2"/>
  <c r="D128" i="2" s="1"/>
  <c r="B129" i="2"/>
  <c r="C129" i="2" s="1"/>
  <c r="B130" i="2"/>
  <c r="C130" i="2" s="1"/>
  <c r="B131" i="2"/>
  <c r="C131" i="2" s="1"/>
  <c r="B132" i="2"/>
  <c r="D132" i="2" s="1"/>
  <c r="B133" i="2"/>
  <c r="C133" i="2" s="1"/>
  <c r="B134" i="2"/>
  <c r="C134" i="2" s="1"/>
  <c r="B135" i="2"/>
  <c r="C135" i="2" s="1"/>
  <c r="B136" i="2"/>
  <c r="D136" i="2" s="1"/>
  <c r="B137" i="2"/>
  <c r="C137" i="2" s="1"/>
  <c r="B138" i="2"/>
  <c r="C138" i="2" s="1"/>
  <c r="B139" i="2"/>
  <c r="C139" i="2" s="1"/>
  <c r="B140" i="2"/>
  <c r="C140" i="2" s="1"/>
  <c r="B141" i="2"/>
  <c r="E141" i="2" s="1"/>
  <c r="B142" i="2"/>
  <c r="C142" i="2" s="1"/>
  <c r="B3" i="2"/>
  <c r="C3" i="2" s="1"/>
  <c r="B2" i="2"/>
  <c r="D2" i="2" s="1"/>
  <c r="E121" i="2" l="1"/>
  <c r="C112" i="2"/>
  <c r="B12" i="1" s="1"/>
  <c r="B15" i="1" s="1"/>
  <c r="E58" i="2"/>
  <c r="E57" i="2"/>
  <c r="C48" i="2"/>
  <c r="C47" i="2"/>
  <c r="C111" i="2"/>
  <c r="D107" i="2"/>
  <c r="E106" i="2"/>
  <c r="E42" i="2"/>
  <c r="E2" i="2"/>
  <c r="E105" i="2"/>
  <c r="E41" i="2"/>
  <c r="E139" i="2"/>
  <c r="C96" i="2"/>
  <c r="D37" i="2"/>
  <c r="D139" i="2"/>
  <c r="C95" i="2"/>
  <c r="C32" i="2"/>
  <c r="E90" i="2"/>
  <c r="C31" i="2"/>
  <c r="E138" i="2"/>
  <c r="E89" i="2"/>
  <c r="E26" i="2"/>
  <c r="C128" i="2"/>
  <c r="C80" i="2"/>
  <c r="E25" i="2"/>
  <c r="C127" i="2"/>
  <c r="C79" i="2"/>
  <c r="D21" i="2"/>
  <c r="E123" i="2"/>
  <c r="E74" i="2"/>
  <c r="C16" i="2"/>
  <c r="D123" i="2"/>
  <c r="E73" i="2"/>
  <c r="C15" i="2"/>
  <c r="C64" i="2"/>
  <c r="E10" i="2"/>
  <c r="E122" i="2"/>
  <c r="C63" i="2"/>
  <c r="E9" i="2"/>
  <c r="D101" i="2"/>
  <c r="D116" i="2"/>
  <c r="D141" i="2"/>
  <c r="C136" i="2"/>
  <c r="E130" i="2"/>
  <c r="D125" i="2"/>
  <c r="C120" i="2"/>
  <c r="E114" i="2"/>
  <c r="D109" i="2"/>
  <c r="C104" i="2"/>
  <c r="E98" i="2"/>
  <c r="D93" i="2"/>
  <c r="C88" i="2"/>
  <c r="E82" i="2"/>
  <c r="D77" i="2"/>
  <c r="C72" i="2"/>
  <c r="E66" i="2"/>
  <c r="D61" i="2"/>
  <c r="C56" i="2"/>
  <c r="E50" i="2"/>
  <c r="D45" i="2"/>
  <c r="C40" i="2"/>
  <c r="E34" i="2"/>
  <c r="D29" i="2"/>
  <c r="C24" i="2"/>
  <c r="E18" i="2"/>
  <c r="D13" i="2"/>
  <c r="C8" i="2"/>
  <c r="D100" i="2"/>
  <c r="D20" i="2"/>
  <c r="C141" i="2"/>
  <c r="E135" i="2"/>
  <c r="D130" i="2"/>
  <c r="C125" i="2"/>
  <c r="E119" i="2"/>
  <c r="D114" i="2"/>
  <c r="C109" i="2"/>
  <c r="E103" i="2"/>
  <c r="D98" i="2"/>
  <c r="C93" i="2"/>
  <c r="E87" i="2"/>
  <c r="D82" i="2"/>
  <c r="C77" i="2"/>
  <c r="E71" i="2"/>
  <c r="D66" i="2"/>
  <c r="C61" i="2"/>
  <c r="E55" i="2"/>
  <c r="D50" i="2"/>
  <c r="C45" i="2"/>
  <c r="E39" i="2"/>
  <c r="D34" i="2"/>
  <c r="C29" i="2"/>
  <c r="E23" i="2"/>
  <c r="D18" i="2"/>
  <c r="C13" i="2"/>
  <c r="E7" i="2"/>
  <c r="D84" i="2"/>
  <c r="D52" i="2"/>
  <c r="E140" i="2"/>
  <c r="D135" i="2"/>
  <c r="E124" i="2"/>
  <c r="D119" i="2"/>
  <c r="E108" i="2"/>
  <c r="D103" i="2"/>
  <c r="E92" i="2"/>
  <c r="D87" i="2"/>
  <c r="E76" i="2"/>
  <c r="D71" i="2"/>
  <c r="E60" i="2"/>
  <c r="D55" i="2"/>
  <c r="E44" i="2"/>
  <c r="D39" i="2"/>
  <c r="E28" i="2"/>
  <c r="D23" i="2"/>
  <c r="E12" i="2"/>
  <c r="D7" i="2"/>
  <c r="D140" i="2"/>
  <c r="E129" i="2"/>
  <c r="D124" i="2"/>
  <c r="E113" i="2"/>
  <c r="D108" i="2"/>
  <c r="E97" i="2"/>
  <c r="D92" i="2"/>
  <c r="E81" i="2"/>
  <c r="D76" i="2"/>
  <c r="E65" i="2"/>
  <c r="D60" i="2"/>
  <c r="E49" i="2"/>
  <c r="D44" i="2"/>
  <c r="E33" i="2"/>
  <c r="D28" i="2"/>
  <c r="E17" i="2"/>
  <c r="D12" i="2"/>
  <c r="E134" i="2"/>
  <c r="D129" i="2"/>
  <c r="E118" i="2"/>
  <c r="D113" i="2"/>
  <c r="E102" i="2"/>
  <c r="D97" i="2"/>
  <c r="E86" i="2"/>
  <c r="D81" i="2"/>
  <c r="E70" i="2"/>
  <c r="D65" i="2"/>
  <c r="E54" i="2"/>
  <c r="D49" i="2"/>
  <c r="E38" i="2"/>
  <c r="D33" i="2"/>
  <c r="E22" i="2"/>
  <c r="D17" i="2"/>
  <c r="E6" i="2"/>
  <c r="D133" i="2"/>
  <c r="D69" i="2"/>
  <c r="E137" i="2"/>
  <c r="D134" i="2"/>
  <c r="D118" i="2"/>
  <c r="E107" i="2"/>
  <c r="D102" i="2"/>
  <c r="E91" i="2"/>
  <c r="D86" i="2"/>
  <c r="E75" i="2"/>
  <c r="D70" i="2"/>
  <c r="E59" i="2"/>
  <c r="D54" i="2"/>
  <c r="E43" i="2"/>
  <c r="D38" i="2"/>
  <c r="E27" i="2"/>
  <c r="D22" i="2"/>
  <c r="E11" i="2"/>
  <c r="D6" i="2"/>
  <c r="E128" i="2"/>
  <c r="E112" i="2"/>
  <c r="E96" i="2"/>
  <c r="D91" i="2"/>
  <c r="E80" i="2"/>
  <c r="D75" i="2"/>
  <c r="E64" i="2"/>
  <c r="D59" i="2"/>
  <c r="E48" i="2"/>
  <c r="D43" i="2"/>
  <c r="E32" i="2"/>
  <c r="D27" i="2"/>
  <c r="E16" i="2"/>
  <c r="D11" i="2"/>
  <c r="E133" i="2"/>
  <c r="E117" i="2"/>
  <c r="E101" i="2"/>
  <c r="E85" i="2"/>
  <c r="E69" i="2"/>
  <c r="E53" i="2"/>
  <c r="E37" i="2"/>
  <c r="E21" i="2"/>
  <c r="E5" i="2"/>
  <c r="D5" i="2"/>
  <c r="C2" i="2"/>
  <c r="D138" i="2"/>
  <c r="E127" i="2"/>
  <c r="D122" i="2"/>
  <c r="C117" i="2"/>
  <c r="E111" i="2"/>
  <c r="D106" i="2"/>
  <c r="E95" i="2"/>
  <c r="D90" i="2"/>
  <c r="C85" i="2"/>
  <c r="E79" i="2"/>
  <c r="D74" i="2"/>
  <c r="E63" i="2"/>
  <c r="D58" i="2"/>
  <c r="C53" i="2"/>
  <c r="E47" i="2"/>
  <c r="D42" i="2"/>
  <c r="E31" i="2"/>
  <c r="D26" i="2"/>
  <c r="E15" i="2"/>
  <c r="D10" i="2"/>
  <c r="E132" i="2"/>
  <c r="E116" i="2"/>
  <c r="E100" i="2"/>
  <c r="E84" i="2"/>
  <c r="E68" i="2"/>
  <c r="E52" i="2"/>
  <c r="E36" i="2"/>
  <c r="E20" i="2"/>
  <c r="E4" i="2"/>
  <c r="D4" i="2"/>
  <c r="D68" i="2"/>
  <c r="D36" i="2"/>
  <c r="E142" i="2"/>
  <c r="D137" i="2"/>
  <c r="C132" i="2"/>
  <c r="E126" i="2"/>
  <c r="D121" i="2"/>
  <c r="E110" i="2"/>
  <c r="D105" i="2"/>
  <c r="E94" i="2"/>
  <c r="D89" i="2"/>
  <c r="E78" i="2"/>
  <c r="D73" i="2"/>
  <c r="E62" i="2"/>
  <c r="D57" i="2"/>
  <c r="E46" i="2"/>
  <c r="D41" i="2"/>
  <c r="E30" i="2"/>
  <c r="D25" i="2"/>
  <c r="E14" i="2"/>
  <c r="D9" i="2"/>
  <c r="D142" i="2"/>
  <c r="E131" i="2"/>
  <c r="D126" i="2"/>
  <c r="E115" i="2"/>
  <c r="D110" i="2"/>
  <c r="E99" i="2"/>
  <c r="D94" i="2"/>
  <c r="E83" i="2"/>
  <c r="D78" i="2"/>
  <c r="E67" i="2"/>
  <c r="D62" i="2"/>
  <c r="E51" i="2"/>
  <c r="D46" i="2"/>
  <c r="E35" i="2"/>
  <c r="D30" i="2"/>
  <c r="E19" i="2"/>
  <c r="D14" i="2"/>
  <c r="E3" i="2"/>
  <c r="E136" i="2"/>
  <c r="D131" i="2"/>
  <c r="E120" i="2"/>
  <c r="D115" i="2"/>
  <c r="E104" i="2"/>
  <c r="D99" i="2"/>
  <c r="E88" i="2"/>
  <c r="D83" i="2"/>
  <c r="E72" i="2"/>
  <c r="D67" i="2"/>
  <c r="E56" i="2"/>
  <c r="D51" i="2"/>
  <c r="E40" i="2"/>
  <c r="D35" i="2"/>
  <c r="E24" i="2"/>
  <c r="D19" i="2"/>
  <c r="E8" i="2"/>
  <c r="D3" i="2"/>
  <c r="B11" i="1" l="1"/>
  <c r="B14" i="1" s="1"/>
  <c r="B17" i="1" l="1"/>
  <c r="B20" i="1"/>
  <c r="B21" i="1" l="1"/>
</calcChain>
</file>

<file path=xl/sharedStrings.xml><?xml version="1.0" encoding="utf-8"?>
<sst xmlns="http://schemas.openxmlformats.org/spreadsheetml/2006/main" count="20" uniqueCount="17">
  <si>
    <t>Beta</t>
  </si>
  <si>
    <t>Resistance Value</t>
  </si>
  <si>
    <t>Temp</t>
  </si>
  <si>
    <t>Resistance</t>
  </si>
  <si>
    <t>Voltage A</t>
  </si>
  <si>
    <t>Voltage B</t>
  </si>
  <si>
    <t>Power</t>
  </si>
  <si>
    <t>Load Resistor</t>
  </si>
  <si>
    <t>Target Temperature</t>
  </si>
  <si>
    <t>Ref Temperature</t>
  </si>
  <si>
    <t>Ref Resistance</t>
  </si>
  <si>
    <t>Source Voltage</t>
  </si>
  <si>
    <t>Voltage Fraction</t>
  </si>
  <si>
    <t>Fraction 298K</t>
  </si>
  <si>
    <t>Fraction 333K</t>
  </si>
  <si>
    <t>Resistance 298K</t>
  </si>
  <si>
    <t>Resistance 333K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</si>
</sst>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\ "/>
    <numFmt numFmtId="165" formatCode="0\ &quot;Ω&quot;"/>
    <numFmt numFmtId="166" formatCode="0\ &quot;°C&quot;"/>
    <numFmt numFmtId="167" formatCode="0.0\ &quot;V&quot;"/>
    <numFmt numFmtId="168" formatCode="0.00\ &quot;mW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  <xf numFmtId="0" fontId="4" fillId="3" borderId="1" applyNumberFormat="0" applyAlignment="0" applyProtection="0"/>
  </cellStyleXfs>
  <cellXfs count="18">
    <xf numFmtId="0" fontId="0" fillId="0" borderId="0" xfId="0"/>
    <xf numFmtId="165" fontId="0" fillId="0" borderId="0" xfId="0" applyNumberFormat="1"/>
    <xf numFmtId="166" fontId="0" fillId="0" borderId="0" xfId="0" applyNumberFormat="1"/>
    <xf numFmtId="9" fontId="0" fillId="0" borderId="0" xfId="1" applyFont="1"/>
    <xf numFmtId="168" fontId="0" fillId="0" borderId="0" xfId="0" applyNumberFormat="1"/>
    <xf numFmtId="165" fontId="2" fillId="2" borderId="1" xfId="2" applyNumberFormat="1"/>
    <xf numFmtId="166" fontId="2" fillId="2" borderId="1" xfId="2" applyNumberFormat="1"/>
    <xf numFmtId="167" fontId="2" fillId="2" borderId="1" xfId="2" applyNumberFormat="1"/>
    <xf numFmtId="165" fontId="3" fillId="3" borderId="2" xfId="3" applyNumberFormat="1"/>
    <xf numFmtId="0" fontId="0" fillId="4" borderId="3" xfId="4" applyFont="1"/>
    <xf numFmtId="164" fontId="2" fillId="2" borderId="1" xfId="2" applyNumberFormat="1"/>
    <xf numFmtId="0" fontId="0" fillId="4" borderId="0" xfId="4" applyFont="1" applyBorder="1"/>
    <xf numFmtId="9" fontId="0" fillId="0" borderId="0" xfId="1" applyNumberFormat="1" applyFont="1"/>
    <xf numFmtId="2" fontId="2" fillId="2" borderId="1" xfId="2" applyNumberFormat="1"/>
    <xf numFmtId="2" fontId="0" fillId="0" borderId="0" xfId="0" applyNumberFormat="1"/>
    <xf numFmtId="2" fontId="3" fillId="3" borderId="2" xfId="3" applyNumberFormat="1"/>
    <xf numFmtId="2" fontId="4" fillId="3" borderId="1" xfId="5" applyNumberFormat="1"/>
    <xf numFmtId="9" fontId="2" fillId="2" borderId="1" xfId="1" applyFont="1" applyFill="1" applyBorder="1"/>
  </cellXfs>
  <cellStyles count="6">
    <cellStyle name="Calculation" xfId="5" builtinId="22"/>
    <cellStyle name="Input" xfId="2" builtinId="20"/>
    <cellStyle name="Normal" xfId="0" builtinId="0"/>
    <cellStyle name="Note" xfId="4" builtinId="10"/>
    <cellStyle name="Output" xfId="3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 and Power Disapation</a:t>
            </a:r>
            <a:r>
              <a:rPr lang="en-US" baseline="0"/>
              <a:t> Over Temperature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Voltage 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Data!$A$2:$A$142</c:f>
              <c:numCache>
                <c:formatCode>0\ "°C"</c:formatCode>
                <c:ptCount val="14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  <c:pt idx="101">
                  <c:v>51</c:v>
                </c:pt>
                <c:pt idx="102">
                  <c:v>52</c:v>
                </c:pt>
                <c:pt idx="103">
                  <c:v>53</c:v>
                </c:pt>
                <c:pt idx="104">
                  <c:v>54</c:v>
                </c:pt>
                <c:pt idx="105">
                  <c:v>55</c:v>
                </c:pt>
                <c:pt idx="106">
                  <c:v>56</c:v>
                </c:pt>
                <c:pt idx="107">
                  <c:v>57</c:v>
                </c:pt>
                <c:pt idx="108">
                  <c:v>58</c:v>
                </c:pt>
                <c:pt idx="109">
                  <c:v>59</c:v>
                </c:pt>
                <c:pt idx="110">
                  <c:v>60</c:v>
                </c:pt>
                <c:pt idx="111">
                  <c:v>61</c:v>
                </c:pt>
                <c:pt idx="112">
                  <c:v>62</c:v>
                </c:pt>
                <c:pt idx="113">
                  <c:v>63</c:v>
                </c:pt>
                <c:pt idx="114">
                  <c:v>64</c:v>
                </c:pt>
                <c:pt idx="115">
                  <c:v>65</c:v>
                </c:pt>
                <c:pt idx="116">
                  <c:v>66</c:v>
                </c:pt>
                <c:pt idx="117">
                  <c:v>67</c:v>
                </c:pt>
                <c:pt idx="118">
                  <c:v>68</c:v>
                </c:pt>
                <c:pt idx="119">
                  <c:v>69</c:v>
                </c:pt>
                <c:pt idx="120">
                  <c:v>70</c:v>
                </c:pt>
                <c:pt idx="121">
                  <c:v>71</c:v>
                </c:pt>
                <c:pt idx="122">
                  <c:v>72</c:v>
                </c:pt>
                <c:pt idx="123">
                  <c:v>73</c:v>
                </c:pt>
                <c:pt idx="124">
                  <c:v>74</c:v>
                </c:pt>
                <c:pt idx="125">
                  <c:v>75</c:v>
                </c:pt>
                <c:pt idx="126">
                  <c:v>76</c:v>
                </c:pt>
                <c:pt idx="127">
                  <c:v>77</c:v>
                </c:pt>
                <c:pt idx="128">
                  <c:v>78</c:v>
                </c:pt>
                <c:pt idx="129">
                  <c:v>79</c:v>
                </c:pt>
                <c:pt idx="130">
                  <c:v>80</c:v>
                </c:pt>
                <c:pt idx="131">
                  <c:v>81</c:v>
                </c:pt>
                <c:pt idx="132">
                  <c:v>82</c:v>
                </c:pt>
                <c:pt idx="133">
                  <c:v>83</c:v>
                </c:pt>
                <c:pt idx="134">
                  <c:v>84</c:v>
                </c:pt>
                <c:pt idx="135">
                  <c:v>85</c:v>
                </c:pt>
                <c:pt idx="136">
                  <c:v>86</c:v>
                </c:pt>
                <c:pt idx="137">
                  <c:v>87</c:v>
                </c:pt>
                <c:pt idx="138">
                  <c:v>88</c:v>
                </c:pt>
                <c:pt idx="139">
                  <c:v>89</c:v>
                </c:pt>
                <c:pt idx="140">
                  <c:v>90</c:v>
                </c:pt>
              </c:numCache>
            </c:numRef>
          </c:xVal>
          <c:yVal>
            <c:numRef>
              <c:f>Data!$C$2:$C$142</c:f>
              <c:numCache>
                <c:formatCode>0%</c:formatCode>
                <c:ptCount val="141"/>
                <c:pt idx="0">
                  <c:v>0.98861497148747146</c:v>
                </c:pt>
                <c:pt idx="1">
                  <c:v>0.98768852870460921</c:v>
                </c:pt>
                <c:pt idx="2">
                  <c:v>0.98669694716268619</c:v>
                </c:pt>
                <c:pt idx="3">
                  <c:v>0.98563649205906934</c:v>
                </c:pt>
                <c:pt idx="4">
                  <c:v>0.98450328184853775</c:v>
                </c:pt>
                <c:pt idx="5">
                  <c:v>0.98329328816635708</c:v>
                </c:pt>
                <c:pt idx="6">
                  <c:v>0.98200233638650669</c:v>
                </c:pt>
                <c:pt idx="7">
                  <c:v>0.98062610687902652</c:v>
                </c:pt>
                <c:pt idx="8">
                  <c:v>0.97916013703281413</c:v>
                </c:pt>
                <c:pt idx="9">
                  <c:v>0.97759982411222768</c:v>
                </c:pt>
                <c:pt idx="10">
                  <c:v>0.97594042901745226</c:v>
                </c:pt>
                <c:pt idx="11">
                  <c:v>0.97417708101967848</c:v>
                </c:pt>
                <c:pt idx="12">
                  <c:v>0.97230478354263017</c:v>
                </c:pt>
                <c:pt idx="13">
                  <c:v>0.97031842106176369</c:v>
                </c:pt>
                <c:pt idx="14">
                  <c:v>0.9682127671914319</c:v>
                </c:pt>
                <c:pt idx="15">
                  <c:v>0.96598249402836345</c:v>
                </c:pt>
                <c:pt idx="16">
                  <c:v>0.96362218281682555</c:v>
                </c:pt>
                <c:pt idx="17">
                  <c:v>0.96112633599671471</c:v>
                </c:pt>
                <c:pt idx="18">
                  <c:v>0.95848939069043682</c:v>
                </c:pt>
                <c:pt idx="19">
                  <c:v>0.95570573367768619</c:v>
                </c:pt>
                <c:pt idx="20">
                  <c:v>0.95276971789902221</c:v>
                </c:pt>
                <c:pt idx="21">
                  <c:v>0.94967568051936324</c:v>
                </c:pt>
                <c:pt idx="22">
                  <c:v>0.94641796257112254</c:v>
                </c:pt>
                <c:pt idx="23">
                  <c:v>0.9429909301836199</c:v>
                </c:pt>
                <c:pt idx="24">
                  <c:v>0.93938899739059556</c:v>
                </c:pt>
                <c:pt idx="25">
                  <c:v>0.93560665049113034</c:v>
                </c:pt>
                <c:pt idx="26">
                  <c:v>0.93163847392105592</c:v>
                </c:pt>
                <c:pt idx="27">
                  <c:v>0.92747917757210963</c:v>
                </c:pt>
                <c:pt idx="28">
                  <c:v>0.92312362547472859</c:v>
                </c:pt>
                <c:pt idx="29">
                  <c:v>0.91856686573770041</c:v>
                </c:pt>
                <c:pt idx="30">
                  <c:v>0.91380416161403355</c:v>
                </c:pt>
                <c:pt idx="31">
                  <c:v>0.90883102353771494</c:v>
                </c:pt>
                <c:pt idx="32">
                  <c:v>0.9036432419507423</c:v>
                </c:pt>
                <c:pt idx="33">
                  <c:v>0.89823692071437344</c:v>
                </c:pt>
                <c:pt idx="34">
                  <c:v>0.89260851087332216</c:v>
                </c:pt>
                <c:pt idx="35">
                  <c:v>0.88675484451714459</c:v>
                </c:pt>
                <c:pt idx="36">
                  <c:v>0.88067316845981169</c:v>
                </c:pt>
                <c:pt idx="37">
                  <c:v>0.87436117743702346</c:v>
                </c:pt>
                <c:pt idx="38">
                  <c:v>0.86781704650175717</c:v>
                </c:pt>
                <c:pt idx="39">
                  <c:v>0.8610394622824703</c:v>
                </c:pt>
                <c:pt idx="40">
                  <c:v>0.85402765275588699</c:v>
                </c:pt>
                <c:pt idx="41">
                  <c:v>0.84678141517796923</c:v>
                </c:pt>
                <c:pt idx="42">
                  <c:v>0.83930114181305593</c:v>
                </c:pt>
                <c:pt idx="43">
                  <c:v>0.83158784310273892</c:v>
                </c:pt>
                <c:pt idx="44">
                  <c:v>0.82364316792324621</c:v>
                </c:pt>
                <c:pt idx="45">
                  <c:v>0.81546942059324801</c:v>
                </c:pt>
                <c:pt idx="46">
                  <c:v>0.80706957431329762</c:v>
                </c:pt>
                <c:pt idx="47">
                  <c:v>0.79844728074365734</c:v>
                </c:pt>
                <c:pt idx="48">
                  <c:v>0.78960687545896402</c:v>
                </c:pt>
                <c:pt idx="49">
                  <c:v>0.78055337905585875</c:v>
                </c:pt>
                <c:pt idx="50">
                  <c:v>0.77129249373296538</c:v>
                </c:pt>
                <c:pt idx="51">
                  <c:v>0.7618305952109059</c:v>
                </c:pt>
                <c:pt idx="52">
                  <c:v>0.752174719912721</c:v>
                </c:pt>
                <c:pt idx="53">
                  <c:v>0.74233254738125465</c:v>
                </c:pt>
                <c:pt idx="54">
                  <c:v>0.73231237796882065</c:v>
                </c:pt>
                <c:pt idx="55">
                  <c:v>0.7221231058947194</c:v>
                </c:pt>
                <c:pt idx="56">
                  <c:v>0.71177418782671853</c:v>
                </c:pt>
                <c:pt idx="57">
                  <c:v>0.70127560720231807</c:v>
                </c:pt>
                <c:pt idx="58">
                  <c:v>0.69063783456315897</c:v>
                </c:pt>
                <c:pt idx="59">
                  <c:v>0.67987178423020223</c:v>
                </c:pt>
                <c:pt idx="60">
                  <c:v>0.66898876769704918</c:v>
                </c:pt>
                <c:pt idx="61">
                  <c:v>0.65800044416298464</c:v>
                </c:pt>
                <c:pt idx="62">
                  <c:v>0.64691876866505937</c:v>
                </c:pt>
                <c:pt idx="63">
                  <c:v>0.63575593829892962</c:v>
                </c:pt>
                <c:pt idx="64">
                  <c:v>0.62452433704072219</c:v>
                </c:pt>
                <c:pt idx="65">
                  <c:v>0.61323647969636808</c:v>
                </c:pt>
                <c:pt idx="66">
                  <c:v>0.60190495551051071</c:v>
                </c:pt>
                <c:pt idx="67">
                  <c:v>0.59054237196419002</c:v>
                </c:pt>
                <c:pt idx="68">
                  <c:v>0.57916129927924664</c:v>
                </c:pt>
                <c:pt idx="69">
                  <c:v>0.56777421612819179</c:v>
                </c:pt>
                <c:pt idx="70">
                  <c:v>0.55639345702170662</c:v>
                </c:pt>
                <c:pt idx="71">
                  <c:v>0.5450311618127176</c:v>
                </c:pt>
                <c:pt idx="72">
                  <c:v>0.53369922771702261</c:v>
                </c:pt>
                <c:pt idx="73">
                  <c:v>0.52240926420666212</c:v>
                </c:pt>
                <c:pt idx="74">
                  <c:v>0.51117255108471471</c:v>
                </c:pt>
                <c:pt idx="75">
                  <c:v>0.5</c:v>
                </c:pt>
                <c:pt idx="76">
                  <c:v>0.48890211960840274</c:v>
                </c:pt>
                <c:pt idx="77">
                  <c:v>0.47788898453522816</c:v>
                </c:pt>
                <c:pt idx="78">
                  <c:v>0.46697020824117907</c:v>
                </c:pt>
                <c:pt idx="79">
                  <c:v>0.45615491984416368</c:v>
                </c:pt>
                <c:pt idx="80">
                  <c:v>0.445451744900975</c:v>
                </c:pt>
                <c:pt idx="81">
                  <c:v>0.43486879010772156</c:v>
                </c:pt>
                <c:pt idx="82">
                  <c:v>0.42441363183630898</c:v>
                </c:pt>
                <c:pt idx="83">
                  <c:v>0.41409330838671515</c:v>
                </c:pt>
                <c:pt idx="84">
                  <c:v>0.4039143158016974</c:v>
                </c:pt>
                <c:pt idx="85">
                  <c:v>0.39388260706206613</c:v>
                </c:pt>
                <c:pt idx="86">
                  <c:v>0.38400359445688931</c:v>
                </c:pt>
                <c:pt idx="87">
                  <c:v>0.37428215490398747</c:v>
                </c:pt>
                <c:pt idx="88">
                  <c:v>0.36472263798165605</c:v>
                </c:pt>
                <c:pt idx="89">
                  <c:v>0.35532887642261635</c:v>
                </c:pt>
                <c:pt idx="90">
                  <c:v>0.34610419881542287</c:v>
                </c:pt>
                <c:pt idx="91">
                  <c:v>0.33705144425664735</c:v>
                </c:pt>
                <c:pt idx="92">
                  <c:v>0.3281729786987882</c:v>
                </c:pt>
                <c:pt idx="93">
                  <c:v>0.31947071274357974</c:v>
                </c:pt>
                <c:pt idx="94">
                  <c:v>0.31094612063784993</c:v>
                </c:pt>
                <c:pt idx="95">
                  <c:v>0.30260026023883563</c:v>
                </c:pt>
                <c:pt idx="96">
                  <c:v>0.29443379372755996</c:v>
                </c:pt>
                <c:pt idx="97">
                  <c:v>0.28644700886207047</c:v>
                </c:pt>
                <c:pt idx="98">
                  <c:v>0.27863984057668362</c:v>
                </c:pt>
                <c:pt idx="99">
                  <c:v>0.27101189274853887</c:v>
                </c:pt>
                <c:pt idx="100">
                  <c:v>0.26356245996838101</c:v>
                </c:pt>
                <c:pt idx="101">
                  <c:v>0.2562905491683472</c:v>
                </c:pt>
                <c:pt idx="102">
                  <c:v>0.24919490097529526</c:v>
                </c:pt>
                <c:pt idx="103">
                  <c:v>0.24227401067374713</c:v>
                </c:pt>
                <c:pt idx="104">
                  <c:v>0.23552614867757682</c:v>
                </c:pt>
                <c:pt idx="105">
                  <c:v>0.22894938042404522</c:v>
                </c:pt>
                <c:pt idx="106">
                  <c:v>0.22254158561752982</c:v>
                </c:pt>
                <c:pt idx="107">
                  <c:v>0.21630047676323283</c:v>
                </c:pt>
                <c:pt idx="108">
                  <c:v>0.21022361694320371</c:v>
                </c:pt>
                <c:pt idx="109">
                  <c:v>0.20430843679815039</c:v>
                </c:pt>
                <c:pt idx="110">
                  <c:v>0.19855225068869667</c:v>
                </c:pt>
                <c:pt idx="111">
                  <c:v>0.19295227201899179</c:v>
                </c:pt>
                <c:pt idx="112">
                  <c:v>0.18750562771387566</c:v>
                </c:pt>
                <c:pt idx="113">
                  <c:v>0.18220937184819266</c:v>
                </c:pt>
                <c:pt idx="114">
                  <c:v>0.17706049843334842</c:v>
                </c:pt>
                <c:pt idx="115">
                  <c:v>0.17205595337187646</c:v>
                </c:pt>
                <c:pt idx="116">
                  <c:v>0.16719264559563801</c:v>
                </c:pt>
                <c:pt idx="117">
                  <c:v>0.16246745740741658</c:v>
                </c:pt>
                <c:pt idx="118">
                  <c:v>0.15787725404910077</c:v>
                </c:pt>
                <c:pt idx="119">
                  <c:v>0.15341889252245403</c:v>
                </c:pt>
                <c:pt idx="120">
                  <c:v>0.14908922969069663</c:v>
                </c:pt>
                <c:pt idx="121">
                  <c:v>0.14488512969083103</c:v>
                </c:pt>
                <c:pt idx="122">
                  <c:v>0.14080347068787599</c:v>
                </c:pt>
                <c:pt idx="123">
                  <c:v>0.13684115100298982</c:v>
                </c:pt>
                <c:pt idx="124">
                  <c:v>0.1329950946479172</c:v>
                </c:pt>
                <c:pt idx="125">
                  <c:v>0.12926225629832083</c:v>
                </c:pt>
                <c:pt idx="126">
                  <c:v>0.12563962573840295</c:v>
                </c:pt>
                <c:pt idx="127">
                  <c:v>0.12212423180884176</c:v>
                </c:pt>
                <c:pt idx="128">
                  <c:v>0.11871314588946658</c:v>
                </c:pt>
                <c:pt idx="129">
                  <c:v>0.11540348494734669</c:v>
                </c:pt>
                <c:pt idx="130">
                  <c:v>0.11219241418006352</c:v>
                </c:pt>
                <c:pt idx="131">
                  <c:v>0.10907714928293884</c:v>
                </c:pt>
                <c:pt idx="132">
                  <c:v>0.10605495836789086</c:v>
                </c:pt>
                <c:pt idx="133">
                  <c:v>0.10312316356044432</c:v>
                </c:pt>
                <c:pt idx="134">
                  <c:v>0.10027914230021454</c:v>
                </c:pt>
                <c:pt idx="135">
                  <c:v>9.7520328368962586E-2</c:v>
                </c:pt>
                <c:pt idx="136">
                  <c:v>9.4844212669076139E-2</c:v>
                </c:pt>
                <c:pt idx="137">
                  <c:v>9.2248343774091177E-2</c:v>
                </c:pt>
                <c:pt idx="138">
                  <c:v>8.9730328271638002E-2</c:v>
                </c:pt>
                <c:pt idx="139">
                  <c:v>8.7287830917981549E-2</c:v>
                </c:pt>
                <c:pt idx="140">
                  <c:v>8.4918574622143805E-2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C4-4A9C-8358-C873643D97AA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Voltage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Data!$A$2:$A$142</c:f>
              <c:numCache>
                <c:formatCode>0\ "°C"</c:formatCode>
                <c:ptCount val="14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  <c:pt idx="101">
                  <c:v>51</c:v>
                </c:pt>
                <c:pt idx="102">
                  <c:v>52</c:v>
                </c:pt>
                <c:pt idx="103">
                  <c:v>53</c:v>
                </c:pt>
                <c:pt idx="104">
                  <c:v>54</c:v>
                </c:pt>
                <c:pt idx="105">
                  <c:v>55</c:v>
                </c:pt>
                <c:pt idx="106">
                  <c:v>56</c:v>
                </c:pt>
                <c:pt idx="107">
                  <c:v>57</c:v>
                </c:pt>
                <c:pt idx="108">
                  <c:v>58</c:v>
                </c:pt>
                <c:pt idx="109">
                  <c:v>59</c:v>
                </c:pt>
                <c:pt idx="110">
                  <c:v>60</c:v>
                </c:pt>
                <c:pt idx="111">
                  <c:v>61</c:v>
                </c:pt>
                <c:pt idx="112">
                  <c:v>62</c:v>
                </c:pt>
                <c:pt idx="113">
                  <c:v>63</c:v>
                </c:pt>
                <c:pt idx="114">
                  <c:v>64</c:v>
                </c:pt>
                <c:pt idx="115">
                  <c:v>65</c:v>
                </c:pt>
                <c:pt idx="116">
                  <c:v>66</c:v>
                </c:pt>
                <c:pt idx="117">
                  <c:v>67</c:v>
                </c:pt>
                <c:pt idx="118">
                  <c:v>68</c:v>
                </c:pt>
                <c:pt idx="119">
                  <c:v>69</c:v>
                </c:pt>
                <c:pt idx="120">
                  <c:v>70</c:v>
                </c:pt>
                <c:pt idx="121">
                  <c:v>71</c:v>
                </c:pt>
                <c:pt idx="122">
                  <c:v>72</c:v>
                </c:pt>
                <c:pt idx="123">
                  <c:v>73</c:v>
                </c:pt>
                <c:pt idx="124">
                  <c:v>74</c:v>
                </c:pt>
                <c:pt idx="125">
                  <c:v>75</c:v>
                </c:pt>
                <c:pt idx="126">
                  <c:v>76</c:v>
                </c:pt>
                <c:pt idx="127">
                  <c:v>77</c:v>
                </c:pt>
                <c:pt idx="128">
                  <c:v>78</c:v>
                </c:pt>
                <c:pt idx="129">
                  <c:v>79</c:v>
                </c:pt>
                <c:pt idx="130">
                  <c:v>80</c:v>
                </c:pt>
                <c:pt idx="131">
                  <c:v>81</c:v>
                </c:pt>
                <c:pt idx="132">
                  <c:v>82</c:v>
                </c:pt>
                <c:pt idx="133">
                  <c:v>83</c:v>
                </c:pt>
                <c:pt idx="134">
                  <c:v>84</c:v>
                </c:pt>
                <c:pt idx="135">
                  <c:v>85</c:v>
                </c:pt>
                <c:pt idx="136">
                  <c:v>86</c:v>
                </c:pt>
                <c:pt idx="137">
                  <c:v>87</c:v>
                </c:pt>
                <c:pt idx="138">
                  <c:v>88</c:v>
                </c:pt>
                <c:pt idx="139">
                  <c:v>89</c:v>
                </c:pt>
                <c:pt idx="140">
                  <c:v>90</c:v>
                </c:pt>
              </c:numCache>
            </c:numRef>
          </c:xVal>
          <c:yVal>
            <c:numRef>
              <c:f>Data!$D$2:$D$142</c:f>
              <c:numCache>
                <c:formatCode>0%</c:formatCode>
                <c:ptCount val="141"/>
                <c:pt idx="0">
                  <c:v>1.1385028512528539E-2</c:v>
                </c:pt>
                <c:pt idx="1">
                  <c:v>1.2311471295390737E-2</c:v>
                </c:pt>
                <c:pt idx="2">
                  <c:v>1.3303052837313818E-2</c:v>
                </c:pt>
                <c:pt idx="3">
                  <c:v>1.4363507940930694E-2</c:v>
                </c:pt>
                <c:pt idx="4">
                  <c:v>1.5496718151462233E-2</c:v>
                </c:pt>
                <c:pt idx="5">
                  <c:v>1.6706711833642925E-2</c:v>
                </c:pt>
                <c:pt idx="6">
                  <c:v>1.7997663613493323E-2</c:v>
                </c:pt>
                <c:pt idx="7">
                  <c:v>1.9373893120973477E-2</c:v>
                </c:pt>
                <c:pt idx="8">
                  <c:v>2.083986296718586E-2</c:v>
                </c:pt>
                <c:pt idx="9">
                  <c:v>2.2400175887772305E-2</c:v>
                </c:pt>
                <c:pt idx="10">
                  <c:v>2.4059570982547688E-2</c:v>
                </c:pt>
                <c:pt idx="11">
                  <c:v>2.5822918980321536E-2</c:v>
                </c:pt>
                <c:pt idx="12">
                  <c:v>2.7695216457369796E-2</c:v>
                </c:pt>
                <c:pt idx="13">
                  <c:v>2.9681578938236305E-2</c:v>
                </c:pt>
                <c:pt idx="14">
                  <c:v>3.1787232808568114E-2</c:v>
                </c:pt>
                <c:pt idx="15">
                  <c:v>3.4017505971636594E-2</c:v>
                </c:pt>
                <c:pt idx="16">
                  <c:v>3.6377817183174475E-2</c:v>
                </c:pt>
                <c:pt idx="17">
                  <c:v>3.8873664003285242E-2</c:v>
                </c:pt>
                <c:pt idx="18">
                  <c:v>4.1510609309563219E-2</c:v>
                </c:pt>
                <c:pt idx="19">
                  <c:v>4.4294266322313772E-2</c:v>
                </c:pt>
                <c:pt idx="20">
                  <c:v>4.7230282100977738E-2</c:v>
                </c:pt>
                <c:pt idx="21">
                  <c:v>5.032431948063671E-2</c:v>
                </c:pt>
                <c:pt idx="22">
                  <c:v>5.3582037428877481E-2</c:v>
                </c:pt>
                <c:pt idx="23">
                  <c:v>5.700906981638007E-2</c:v>
                </c:pt>
                <c:pt idx="24">
                  <c:v>6.0611002609404392E-2</c:v>
                </c:pt>
                <c:pt idx="25">
                  <c:v>6.4393349508869699E-2</c:v>
                </c:pt>
                <c:pt idx="26">
                  <c:v>6.8361526078944038E-2</c:v>
                </c:pt>
                <c:pt idx="27">
                  <c:v>7.2520822427890361E-2</c:v>
                </c:pt>
                <c:pt idx="28">
                  <c:v>7.6876374525271435E-2</c:v>
                </c:pt>
                <c:pt idx="29">
                  <c:v>8.1433134262299631E-2</c:v>
                </c:pt>
                <c:pt idx="30">
                  <c:v>8.6195838385966492E-2</c:v>
                </c:pt>
                <c:pt idx="31">
                  <c:v>9.116897646228507E-2</c:v>
                </c:pt>
                <c:pt idx="32">
                  <c:v>9.635675804925771E-2</c:v>
                </c:pt>
                <c:pt idx="33">
                  <c:v>0.10176307928562657</c:v>
                </c:pt>
                <c:pt idx="34">
                  <c:v>0.1073914891266778</c:v>
                </c:pt>
                <c:pt idx="35">
                  <c:v>0.11324515548285545</c:v>
                </c:pt>
                <c:pt idx="36">
                  <c:v>0.11932683154018829</c:v>
                </c:pt>
                <c:pt idx="37">
                  <c:v>0.12563882256297651</c:v>
                </c:pt>
                <c:pt idx="38">
                  <c:v>0.13218295349824277</c:v>
                </c:pt>
                <c:pt idx="39">
                  <c:v>0.13896053771752975</c:v>
                </c:pt>
                <c:pt idx="40">
                  <c:v>0.14597234724411287</c:v>
                </c:pt>
                <c:pt idx="41">
                  <c:v>0.15321858482203077</c:v>
                </c:pt>
                <c:pt idx="42">
                  <c:v>0.16069885818694402</c:v>
                </c:pt>
                <c:pt idx="43">
                  <c:v>0.16841215689726108</c:v>
                </c:pt>
                <c:pt idx="44">
                  <c:v>0.17635683207675379</c:v>
                </c:pt>
                <c:pt idx="45">
                  <c:v>0.18453057940675205</c:v>
                </c:pt>
                <c:pt idx="46">
                  <c:v>0.19293042568670241</c:v>
                </c:pt>
                <c:pt idx="47">
                  <c:v>0.20155271925634263</c:v>
                </c:pt>
                <c:pt idx="48">
                  <c:v>0.21039312454103595</c:v>
                </c:pt>
                <c:pt idx="49">
                  <c:v>0.21944662094414125</c:v>
                </c:pt>
                <c:pt idx="50">
                  <c:v>0.22870750626703465</c:v>
                </c:pt>
                <c:pt idx="51">
                  <c:v>0.23816940478909404</c:v>
                </c:pt>
                <c:pt idx="52">
                  <c:v>0.24782528008727897</c:v>
                </c:pt>
                <c:pt idx="53">
                  <c:v>0.25766745261874546</c:v>
                </c:pt>
                <c:pt idx="54">
                  <c:v>0.26768762203117924</c:v>
                </c:pt>
                <c:pt idx="55">
                  <c:v>0.2778768941052806</c:v>
                </c:pt>
                <c:pt idx="56">
                  <c:v>0.28822581217328147</c:v>
                </c:pt>
                <c:pt idx="57">
                  <c:v>0.29872439279768187</c:v>
                </c:pt>
                <c:pt idx="58">
                  <c:v>0.30936216543684103</c:v>
                </c:pt>
                <c:pt idx="59">
                  <c:v>0.32012821576979777</c:v>
                </c:pt>
                <c:pt idx="60">
                  <c:v>0.33101123230295082</c:v>
                </c:pt>
                <c:pt idx="61">
                  <c:v>0.34199955583701536</c:v>
                </c:pt>
                <c:pt idx="62">
                  <c:v>0.35308123133494057</c:v>
                </c:pt>
                <c:pt idx="63">
                  <c:v>0.36424406170107038</c:v>
                </c:pt>
                <c:pt idx="64">
                  <c:v>0.37547566295927781</c:v>
                </c:pt>
                <c:pt idx="65">
                  <c:v>0.38676352030363187</c:v>
                </c:pt>
                <c:pt idx="66">
                  <c:v>0.39809504448948929</c:v>
                </c:pt>
                <c:pt idx="67">
                  <c:v>0.40945762803581004</c:v>
                </c:pt>
                <c:pt idx="68">
                  <c:v>0.42083870072075341</c:v>
                </c:pt>
                <c:pt idx="69">
                  <c:v>0.43222578387180827</c:v>
                </c:pt>
                <c:pt idx="70">
                  <c:v>0.44360654297829344</c:v>
                </c:pt>
                <c:pt idx="71">
                  <c:v>0.45496883818728245</c:v>
                </c:pt>
                <c:pt idx="72">
                  <c:v>0.46630077228297739</c:v>
                </c:pt>
                <c:pt idx="73">
                  <c:v>0.47759073579333783</c:v>
                </c:pt>
                <c:pt idx="74">
                  <c:v>0.48882744891528535</c:v>
                </c:pt>
                <c:pt idx="75">
                  <c:v>0.5</c:v>
                </c:pt>
                <c:pt idx="76">
                  <c:v>0.5110978803915972</c:v>
                </c:pt>
                <c:pt idx="77">
                  <c:v>0.52211101546477179</c:v>
                </c:pt>
                <c:pt idx="78">
                  <c:v>0.53302979175882104</c:v>
                </c:pt>
                <c:pt idx="79">
                  <c:v>0.54384508015583632</c:v>
                </c:pt>
                <c:pt idx="80">
                  <c:v>0.55454825509902494</c:v>
                </c:pt>
                <c:pt idx="81">
                  <c:v>0.56513120989227839</c:v>
                </c:pt>
                <c:pt idx="82">
                  <c:v>0.57558636816369113</c:v>
                </c:pt>
                <c:pt idx="83">
                  <c:v>0.5859066916132849</c:v>
                </c:pt>
                <c:pt idx="84">
                  <c:v>0.59608568419830266</c:v>
                </c:pt>
                <c:pt idx="85">
                  <c:v>0.60611739293793387</c:v>
                </c:pt>
                <c:pt idx="86">
                  <c:v>0.61599640554311064</c:v>
                </c:pt>
                <c:pt idx="87">
                  <c:v>0.62571784509601247</c:v>
                </c:pt>
                <c:pt idx="88">
                  <c:v>0.63527736201834395</c:v>
                </c:pt>
                <c:pt idx="89">
                  <c:v>0.64467112357738365</c:v>
                </c:pt>
                <c:pt idx="90">
                  <c:v>0.65389580118457724</c:v>
                </c:pt>
                <c:pt idx="91">
                  <c:v>0.66294855574335254</c:v>
                </c:pt>
                <c:pt idx="92">
                  <c:v>0.67182702130121175</c:v>
                </c:pt>
                <c:pt idx="93">
                  <c:v>0.68052928725642026</c:v>
                </c:pt>
                <c:pt idx="94">
                  <c:v>0.68905387936215012</c:v>
                </c:pt>
                <c:pt idx="95">
                  <c:v>0.69739973976116443</c:v>
                </c:pt>
                <c:pt idx="96">
                  <c:v>0.70556620627243993</c:v>
                </c:pt>
                <c:pt idx="97">
                  <c:v>0.71355299113792947</c:v>
                </c:pt>
                <c:pt idx="98">
                  <c:v>0.72136015942331633</c:v>
                </c:pt>
                <c:pt idx="99">
                  <c:v>0.72898810725146113</c:v>
                </c:pt>
                <c:pt idx="100">
                  <c:v>0.7364375400316191</c:v>
                </c:pt>
                <c:pt idx="101">
                  <c:v>0.74370945083165285</c:v>
                </c:pt>
                <c:pt idx="102">
                  <c:v>0.75080509902470483</c:v>
                </c:pt>
                <c:pt idx="103">
                  <c:v>0.7577259893262529</c:v>
                </c:pt>
                <c:pt idx="104">
                  <c:v>0.76447385132242329</c:v>
                </c:pt>
                <c:pt idx="105">
                  <c:v>0.77105061957595478</c:v>
                </c:pt>
                <c:pt idx="106">
                  <c:v>0.77745841438247021</c:v>
                </c:pt>
                <c:pt idx="107">
                  <c:v>0.78369952323676717</c:v>
                </c:pt>
                <c:pt idx="108">
                  <c:v>0.78977638305679632</c:v>
                </c:pt>
                <c:pt idx="109">
                  <c:v>0.79569156320184964</c:v>
                </c:pt>
                <c:pt idx="110">
                  <c:v>0.80144774931130325</c:v>
                </c:pt>
                <c:pt idx="111">
                  <c:v>0.80704772798100821</c:v>
                </c:pt>
                <c:pt idx="112">
                  <c:v>0.81249437228612442</c:v>
                </c:pt>
                <c:pt idx="113">
                  <c:v>0.81779062815180736</c:v>
                </c:pt>
                <c:pt idx="114">
                  <c:v>0.82293950156665163</c:v>
                </c:pt>
                <c:pt idx="115">
                  <c:v>0.82794404662812349</c:v>
                </c:pt>
                <c:pt idx="116">
                  <c:v>0.83280735440436193</c:v>
                </c:pt>
                <c:pt idx="117">
                  <c:v>0.83753254259258336</c:v>
                </c:pt>
                <c:pt idx="118">
                  <c:v>0.8421227459508992</c:v>
                </c:pt>
                <c:pt idx="119">
                  <c:v>0.84658110747754589</c:v>
                </c:pt>
                <c:pt idx="120">
                  <c:v>0.8509107703093034</c:v>
                </c:pt>
                <c:pt idx="121">
                  <c:v>0.85511487030916888</c:v>
                </c:pt>
                <c:pt idx="122">
                  <c:v>0.85919652931212409</c:v>
                </c:pt>
                <c:pt idx="123">
                  <c:v>0.86315884899701023</c:v>
                </c:pt>
                <c:pt idx="124">
                  <c:v>0.86700490535208286</c:v>
                </c:pt>
                <c:pt idx="125">
                  <c:v>0.87073774370167922</c:v>
                </c:pt>
                <c:pt idx="126">
                  <c:v>0.87436037426159707</c:v>
                </c:pt>
                <c:pt idx="127">
                  <c:v>0.8778757681911582</c:v>
                </c:pt>
                <c:pt idx="128">
                  <c:v>0.88128685411053331</c:v>
                </c:pt>
                <c:pt idx="129">
                  <c:v>0.88459651505265324</c:v>
                </c:pt>
                <c:pt idx="130">
                  <c:v>0.88780758581993657</c:v>
                </c:pt>
                <c:pt idx="131">
                  <c:v>0.89092285071706112</c:v>
                </c:pt>
                <c:pt idx="132">
                  <c:v>0.89394504163210919</c:v>
                </c:pt>
                <c:pt idx="133">
                  <c:v>0.89687683643955574</c:v>
                </c:pt>
                <c:pt idx="134">
                  <c:v>0.89972085769978549</c:v>
                </c:pt>
                <c:pt idx="135">
                  <c:v>0.90247967163103737</c:v>
                </c:pt>
                <c:pt idx="136">
                  <c:v>0.90515578733092383</c:v>
                </c:pt>
                <c:pt idx="137">
                  <c:v>0.90775165622590881</c:v>
                </c:pt>
                <c:pt idx="138">
                  <c:v>0.91026967172836204</c:v>
                </c:pt>
                <c:pt idx="139">
                  <c:v>0.91271216908201835</c:v>
                </c:pt>
                <c:pt idx="140">
                  <c:v>0.91508142537785619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C4-4A9C-8358-C873643D9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057663"/>
        <c:axId val="1041062655"/>
      </c:scatterChart>
      <c:scatterChart>
        <c:scatterStyle val="smoothMarker"/>
        <c:varyColors val="0"/>
        <c:ser>
          <c:idx val="2"/>
          <c:order val="2"/>
          <c:tx>
            <c:strRef>
              <c:f>Data!$E$1</c:f>
              <c:strCache>
                <c:ptCount val="1"/>
                <c:pt idx="0">
                  <c:v>Power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Data!$A$2:$A$142</c:f>
              <c:numCache>
                <c:formatCode>0\ "°C"</c:formatCode>
                <c:ptCount val="14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  <c:pt idx="101">
                  <c:v>51</c:v>
                </c:pt>
                <c:pt idx="102">
                  <c:v>52</c:v>
                </c:pt>
                <c:pt idx="103">
                  <c:v>53</c:v>
                </c:pt>
                <c:pt idx="104">
                  <c:v>54</c:v>
                </c:pt>
                <c:pt idx="105">
                  <c:v>55</c:v>
                </c:pt>
                <c:pt idx="106">
                  <c:v>56</c:v>
                </c:pt>
                <c:pt idx="107">
                  <c:v>57</c:v>
                </c:pt>
                <c:pt idx="108">
                  <c:v>58</c:v>
                </c:pt>
                <c:pt idx="109">
                  <c:v>59</c:v>
                </c:pt>
                <c:pt idx="110">
                  <c:v>60</c:v>
                </c:pt>
                <c:pt idx="111">
                  <c:v>61</c:v>
                </c:pt>
                <c:pt idx="112">
                  <c:v>62</c:v>
                </c:pt>
                <c:pt idx="113">
                  <c:v>63</c:v>
                </c:pt>
                <c:pt idx="114">
                  <c:v>64</c:v>
                </c:pt>
                <c:pt idx="115">
                  <c:v>65</c:v>
                </c:pt>
                <c:pt idx="116">
                  <c:v>66</c:v>
                </c:pt>
                <c:pt idx="117">
                  <c:v>67</c:v>
                </c:pt>
                <c:pt idx="118">
                  <c:v>68</c:v>
                </c:pt>
                <c:pt idx="119">
                  <c:v>69</c:v>
                </c:pt>
                <c:pt idx="120">
                  <c:v>70</c:v>
                </c:pt>
                <c:pt idx="121">
                  <c:v>71</c:v>
                </c:pt>
                <c:pt idx="122">
                  <c:v>72</c:v>
                </c:pt>
                <c:pt idx="123">
                  <c:v>73</c:v>
                </c:pt>
                <c:pt idx="124">
                  <c:v>74</c:v>
                </c:pt>
                <c:pt idx="125">
                  <c:v>75</c:v>
                </c:pt>
                <c:pt idx="126">
                  <c:v>76</c:v>
                </c:pt>
                <c:pt idx="127">
                  <c:v>77</c:v>
                </c:pt>
                <c:pt idx="128">
                  <c:v>78</c:v>
                </c:pt>
                <c:pt idx="129">
                  <c:v>79</c:v>
                </c:pt>
                <c:pt idx="130">
                  <c:v>80</c:v>
                </c:pt>
                <c:pt idx="131">
                  <c:v>81</c:v>
                </c:pt>
                <c:pt idx="132">
                  <c:v>82</c:v>
                </c:pt>
                <c:pt idx="133">
                  <c:v>83</c:v>
                </c:pt>
                <c:pt idx="134">
                  <c:v>84</c:v>
                </c:pt>
                <c:pt idx="135">
                  <c:v>85</c:v>
                </c:pt>
                <c:pt idx="136">
                  <c:v>86</c:v>
                </c:pt>
                <c:pt idx="137">
                  <c:v>87</c:v>
                </c:pt>
                <c:pt idx="138">
                  <c:v>88</c:v>
                </c:pt>
                <c:pt idx="139">
                  <c:v>89</c:v>
                </c:pt>
                <c:pt idx="140">
                  <c:v>90</c:v>
                </c:pt>
              </c:numCache>
            </c:numRef>
          </c:xVal>
          <c:yVal>
            <c:numRef>
              <c:f>Data!$E$2:$E$142</c:f>
              <c:numCache>
                <c:formatCode>0.00\ "mW"</c:formatCode>
                <c:ptCount val="141"/>
                <c:pt idx="0">
                  <c:v>1.2398296050143578E-2</c:v>
                </c:pt>
                <c:pt idx="1">
                  <c:v>1.3407192240680512E-2</c:v>
                </c:pt>
                <c:pt idx="2">
                  <c:v>1.4487024539834747E-2</c:v>
                </c:pt>
                <c:pt idx="3">
                  <c:v>1.5641860147673523E-2</c:v>
                </c:pt>
                <c:pt idx="4">
                  <c:v>1.6875926066942368E-2</c:v>
                </c:pt>
                <c:pt idx="5">
                  <c:v>1.8193609186837146E-2</c:v>
                </c:pt>
                <c:pt idx="6">
                  <c:v>1.9599455675094225E-2</c:v>
                </c:pt>
                <c:pt idx="7">
                  <c:v>2.1098169608740114E-2</c:v>
                </c:pt>
                <c:pt idx="8">
                  <c:v>2.2694610771265399E-2</c:v>
                </c:pt>
                <c:pt idx="9">
                  <c:v>2.4393791541784036E-2</c:v>
                </c:pt>
                <c:pt idx="10">
                  <c:v>2.6200872799994432E-2</c:v>
                </c:pt>
                <c:pt idx="11">
                  <c:v>2.8121158769570151E-2</c:v>
                </c:pt>
                <c:pt idx="12">
                  <c:v>3.0160090722075705E-2</c:v>
                </c:pt>
                <c:pt idx="13">
                  <c:v>3.2323239463739335E-2</c:v>
                </c:pt>
                <c:pt idx="14">
                  <c:v>3.4616296528530675E-2</c:v>
                </c:pt>
                <c:pt idx="15">
                  <c:v>3.7045064003112249E-2</c:v>
                </c:pt>
                <c:pt idx="16">
                  <c:v>3.9615442912476997E-2</c:v>
                </c:pt>
                <c:pt idx="17">
                  <c:v>4.2333420099577627E-2</c:v>
                </c:pt>
                <c:pt idx="18">
                  <c:v>4.5205053538114333E-2</c:v>
                </c:pt>
                <c:pt idx="19">
                  <c:v>4.8236456024999694E-2</c:v>
                </c:pt>
                <c:pt idx="20">
                  <c:v>5.1433777207964756E-2</c:v>
                </c:pt>
                <c:pt idx="21">
                  <c:v>5.480318391441337E-2</c:v>
                </c:pt>
                <c:pt idx="22">
                  <c:v>5.8350838760047569E-2</c:v>
                </c:pt>
                <c:pt idx="23">
                  <c:v>6.208287703003789E-2</c:v>
                </c:pt>
                <c:pt idx="24">
                  <c:v>6.600538184164137E-2</c:v>
                </c:pt>
                <c:pt idx="25">
                  <c:v>7.0124357615159102E-2</c:v>
                </c:pt>
                <c:pt idx="26">
                  <c:v>7.4445701899970046E-2</c:v>
                </c:pt>
                <c:pt idx="27">
                  <c:v>7.8975175623972577E-2</c:v>
                </c:pt>
                <c:pt idx="28">
                  <c:v>8.3718371858020585E-2</c:v>
                </c:pt>
                <c:pt idx="29">
                  <c:v>8.8680683211644282E-2</c:v>
                </c:pt>
                <c:pt idx="30">
                  <c:v>9.3867268002317511E-2</c:v>
                </c:pt>
                <c:pt idx="31">
                  <c:v>9.9283015367428437E-2</c:v>
                </c:pt>
                <c:pt idx="32">
                  <c:v>0.10493250951564162</c:v>
                </c:pt>
                <c:pt idx="33">
                  <c:v>0.11081999334204733</c:v>
                </c:pt>
                <c:pt idx="34">
                  <c:v>0.11694933165895212</c:v>
                </c:pt>
                <c:pt idx="35">
                  <c:v>0.12332397432082959</c:v>
                </c:pt>
                <c:pt idx="36">
                  <c:v>0.12994691954726503</c:v>
                </c:pt>
                <c:pt idx="37">
                  <c:v>0.13682067777108139</c:v>
                </c:pt>
                <c:pt idx="38">
                  <c:v>0.14394723635958637</c:v>
                </c:pt>
                <c:pt idx="39">
                  <c:v>0.15132802557438987</c:v>
                </c:pt>
                <c:pt idx="40">
                  <c:v>0.15896388614883891</c:v>
                </c:pt>
                <c:pt idx="41">
                  <c:v>0.16685503887119149</c:v>
                </c:pt>
                <c:pt idx="42">
                  <c:v>0.17500105656558204</c:v>
                </c:pt>
                <c:pt idx="43">
                  <c:v>0.1834008388611173</c:v>
                </c:pt>
                <c:pt idx="44">
                  <c:v>0.19205259013158485</c:v>
                </c:pt>
                <c:pt idx="45">
                  <c:v>0.20095380097395293</c:v>
                </c:pt>
                <c:pt idx="46">
                  <c:v>0.21010123357281887</c:v>
                </c:pt>
                <c:pt idx="47">
                  <c:v>0.2194909112701571</c:v>
                </c:pt>
                <c:pt idx="48">
                  <c:v>0.22911811262518811</c:v>
                </c:pt>
                <c:pt idx="49">
                  <c:v>0.23897737020816978</c:v>
                </c:pt>
                <c:pt idx="50">
                  <c:v>0.24906247432480072</c:v>
                </c:pt>
                <c:pt idx="51">
                  <c:v>0.2593664818153234</c:v>
                </c:pt>
                <c:pt idx="52">
                  <c:v>0.26988173001504678</c:v>
                </c:pt>
                <c:pt idx="53">
                  <c:v>0.2805998559018138</c:v>
                </c:pt>
                <c:pt idx="54">
                  <c:v>0.29151182039195411</c:v>
                </c:pt>
                <c:pt idx="55">
                  <c:v>0.30260793768065058</c:v>
                </c:pt>
                <c:pt idx="56">
                  <c:v>0.31387790945670346</c:v>
                </c:pt>
                <c:pt idx="57">
                  <c:v>0.32531086375667556</c:v>
                </c:pt>
                <c:pt idx="58">
                  <c:v>0.33689539816071989</c:v>
                </c:pt>
                <c:pt idx="59">
                  <c:v>0.34861962697330973</c:v>
                </c:pt>
                <c:pt idx="60">
                  <c:v>0.36047123197791342</c:v>
                </c:pt>
                <c:pt idx="61">
                  <c:v>0.37243751630650967</c:v>
                </c:pt>
                <c:pt idx="62">
                  <c:v>0.38450546092375021</c:v>
                </c:pt>
                <c:pt idx="63">
                  <c:v>0.39666178319246553</c:v>
                </c:pt>
                <c:pt idx="64">
                  <c:v>0.40889299696265347</c:v>
                </c:pt>
                <c:pt idx="65">
                  <c:v>0.42118547361065506</c:v>
                </c:pt>
                <c:pt idx="66">
                  <c:v>0.43352550344905383</c:v>
                </c:pt>
                <c:pt idx="67">
                  <c:v>0.44589935693099708</c:v>
                </c:pt>
                <c:pt idx="68">
                  <c:v>0.45829334508490038</c:v>
                </c:pt>
                <c:pt idx="69">
                  <c:v>0.47069387863639917</c:v>
                </c:pt>
                <c:pt idx="70">
                  <c:v>0.48308752530336152</c:v>
                </c:pt>
                <c:pt idx="71">
                  <c:v>0.49546106478595059</c:v>
                </c:pt>
                <c:pt idx="72">
                  <c:v>0.50780154101616226</c:v>
                </c:pt>
                <c:pt idx="73">
                  <c:v>0.52009631127894485</c:v>
                </c:pt>
                <c:pt idx="74">
                  <c:v>0.53233309186874567</c:v>
                </c:pt>
                <c:pt idx="75">
                  <c:v>0.54449999999999998</c:v>
                </c:pt>
                <c:pt idx="76">
                  <c:v>0.55658559174644928</c:v>
                </c:pt>
                <c:pt idx="77">
                  <c:v>0.5685788958411363</c:v>
                </c:pt>
                <c:pt idx="78">
                  <c:v>0.5804694432253561</c:v>
                </c:pt>
                <c:pt idx="79">
                  <c:v>0.59224729228970574</c:v>
                </c:pt>
                <c:pt idx="80">
                  <c:v>0.60390304980283815</c:v>
                </c:pt>
                <c:pt idx="81">
                  <c:v>0.61542788757269096</c:v>
                </c:pt>
                <c:pt idx="82">
                  <c:v>0.62681355493025959</c:v>
                </c:pt>
                <c:pt idx="83">
                  <c:v>0.63805238716686719</c:v>
                </c:pt>
                <c:pt idx="84">
                  <c:v>0.64913731009195152</c:v>
                </c:pt>
                <c:pt idx="85">
                  <c:v>0.66006184090940989</c:v>
                </c:pt>
                <c:pt idx="86">
                  <c:v>0.67082008563644735</c:v>
                </c:pt>
                <c:pt idx="87">
                  <c:v>0.68140673330955748</c:v>
                </c:pt>
                <c:pt idx="88">
                  <c:v>0.69181704723797655</c:v>
                </c:pt>
                <c:pt idx="89">
                  <c:v>0.70204685357577068</c:v>
                </c:pt>
                <c:pt idx="90">
                  <c:v>0.71209252749000451</c:v>
                </c:pt>
                <c:pt idx="91">
                  <c:v>0.72195097720451085</c:v>
                </c:pt>
                <c:pt idx="92">
                  <c:v>0.73161962619701959</c:v>
                </c:pt>
                <c:pt idx="93">
                  <c:v>0.74109639382224157</c:v>
                </c:pt>
                <c:pt idx="94">
                  <c:v>0.75037967462538135</c:v>
                </c:pt>
                <c:pt idx="95">
                  <c:v>0.75946831659990799</c:v>
                </c:pt>
                <c:pt idx="96">
                  <c:v>0.76836159863068698</c:v>
                </c:pt>
                <c:pt idx="97">
                  <c:v>0.77705920734920519</c:v>
                </c:pt>
                <c:pt idx="98">
                  <c:v>0.78556121361199138</c:v>
                </c:pt>
                <c:pt idx="99">
                  <c:v>0.79386804879684114</c:v>
                </c:pt>
                <c:pt idx="100">
                  <c:v>0.8019804810944331</c:v>
                </c:pt>
                <c:pt idx="101">
                  <c:v>0.80989959195566985</c:v>
                </c:pt>
                <c:pt idx="102">
                  <c:v>0.81762675283790343</c:v>
                </c:pt>
                <c:pt idx="103">
                  <c:v>0.82516360237628927</c:v>
                </c:pt>
                <c:pt idx="104">
                  <c:v>0.83251202409011882</c:v>
                </c:pt>
                <c:pt idx="105">
                  <c:v>0.83967412471821468</c:v>
                </c:pt>
                <c:pt idx="106">
                  <c:v>0.84665221326250995</c:v>
                </c:pt>
                <c:pt idx="107">
                  <c:v>0.85344878080483944</c:v>
                </c:pt>
                <c:pt idx="108">
                  <c:v>0.8600664811488512</c:v>
                </c:pt>
                <c:pt idx="109">
                  <c:v>0.86650811232681413</c:v>
                </c:pt>
                <c:pt idx="110">
                  <c:v>0.87277659900000915</c:v>
                </c:pt>
                <c:pt idx="111">
                  <c:v>0.8788749757713179</c:v>
                </c:pt>
                <c:pt idx="112">
                  <c:v>0.88480637141958929</c:v>
                </c:pt>
                <c:pt idx="113">
                  <c:v>0.89057399405731807</c:v>
                </c:pt>
                <c:pt idx="114">
                  <c:v>0.89618111720608351</c:v>
                </c:pt>
                <c:pt idx="115">
                  <c:v>0.90163106677802629</c:v>
                </c:pt>
                <c:pt idx="116">
                  <c:v>0.90692720894635015</c:v>
                </c:pt>
                <c:pt idx="117">
                  <c:v>0.91207293888332319</c:v>
                </c:pt>
                <c:pt idx="118">
                  <c:v>0.91707167034052917</c:v>
                </c:pt>
                <c:pt idx="119">
                  <c:v>0.92192682604304743</c:v>
                </c:pt>
                <c:pt idx="120">
                  <c:v>0.92664182886683133</c:v>
                </c:pt>
                <c:pt idx="121">
                  <c:v>0.9312200937666848</c:v>
                </c:pt>
                <c:pt idx="122">
                  <c:v>0.93566502042090294</c:v>
                </c:pt>
                <c:pt idx="123">
                  <c:v>0.93997998655774395</c:v>
                </c:pt>
                <c:pt idx="124">
                  <c:v>0.94416834192841814</c:v>
                </c:pt>
                <c:pt idx="125">
                  <c:v>0.94823340289112845</c:v>
                </c:pt>
                <c:pt idx="126">
                  <c:v>0.95217844757087911</c:v>
                </c:pt>
                <c:pt idx="127">
                  <c:v>0.95600671156017114</c:v>
                </c:pt>
                <c:pt idx="128">
                  <c:v>0.95972138412637076</c:v>
                </c:pt>
                <c:pt idx="129">
                  <c:v>0.96332560489233932</c:v>
                </c:pt>
                <c:pt idx="130">
                  <c:v>0.96682246095791069</c:v>
                </c:pt>
                <c:pt idx="131">
                  <c:v>0.97021498443087939</c:v>
                </c:pt>
                <c:pt idx="132">
                  <c:v>0.97350615033736676</c:v>
                </c:pt>
                <c:pt idx="133">
                  <c:v>0.97669887488267604</c:v>
                </c:pt>
                <c:pt idx="134">
                  <c:v>0.97979601403506633</c:v>
                </c:pt>
                <c:pt idx="135">
                  <c:v>0.98280036240619972</c:v>
                </c:pt>
                <c:pt idx="136">
                  <c:v>0.98571465240337586</c:v>
                </c:pt>
                <c:pt idx="137">
                  <c:v>0.98854155363001461</c:v>
                </c:pt>
                <c:pt idx="138">
                  <c:v>0.9912836725121863</c:v>
                </c:pt>
                <c:pt idx="139">
                  <c:v>0.99394355213031793</c:v>
                </c:pt>
                <c:pt idx="140">
                  <c:v>0.9965236722364853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C4-4A9C-8358-C873643D9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058911"/>
        <c:axId val="1041056831"/>
      </c:scatterChart>
      <c:valAx>
        <c:axId val="1041062655"/>
        <c:scaling>
          <c:orientation val="minMax"/>
          <c:max val="1"/>
          <c:min val="0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057663"/>
        <c:crosses val="max"/>
        <c:crossBetween val="midCat"/>
      </c:valAx>
      <c:valAx>
        <c:axId val="1041057663"/>
        <c:scaling>
          <c:orientation val="minMax"/>
        </c:scaling>
        <c:delete val="0"/>
        <c:axPos val="t"/>
        <c:numFmt formatCode="0\ &quot;°C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062655"/>
        <c:crosses val="max"/>
        <c:crossBetween val="midCat"/>
      </c:valAx>
      <c:valAx>
        <c:axId val="1041056831"/>
        <c:scaling>
          <c:orientation val="minMax"/>
          <c:max val="1"/>
          <c:min val="0"/>
        </c:scaling>
        <c:delete val="0"/>
        <c:axPos val="l"/>
        <c:numFmt formatCode="0.00\ &quot;mW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058911"/>
        <c:crosses val="autoZero"/>
        <c:crossBetween val="midCat"/>
      </c:valAx>
      <c:valAx>
        <c:axId val="1041058911"/>
        <c:scaling>
          <c:orientation val="minMax"/>
        </c:scaling>
        <c:delete val="1"/>
        <c:axPos val="b"/>
        <c:numFmt formatCode="0\ &quot;°C&quot;" sourceLinked="1"/>
        <c:majorTickMark val="out"/>
        <c:minorTickMark val="none"/>
        <c:tickLblPos val="nextTo"/>
        <c:crossAx val="1041056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28574</xdr:rowOff>
    </xdr:from>
    <xdr:to>
      <xdr:col>20</xdr:col>
      <xdr:colOff>600075</xdr:colOff>
      <xdr:row>32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A1009F-488F-4DEA-8B34-C4D6C49FB0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B95C1-16DF-4844-B404-B15BB9463983}">
  <dimension ref="A1:B21"/>
  <sheetViews>
    <sheetView tabSelected="1" workbookViewId="0">
      <selection activeCell="B9" sqref="B9"/>
    </sheetView>
  </sheetViews>
  <sheetFormatPr defaultRowHeight="14.25" x14ac:dyDescent="0.45"/>
  <cols>
    <col min="1" max="1" width="18.59765625" bestFit="1" customWidth="1"/>
    <col min="2" max="2" width="10.86328125" bestFit="1" customWidth="1"/>
  </cols>
  <sheetData>
    <row r="1" spans="1:2" x14ac:dyDescent="0.45">
      <c r="A1" s="9" t="s">
        <v>0</v>
      </c>
      <c r="B1" s="10">
        <v>3960</v>
      </c>
    </row>
    <row r="2" spans="1:2" x14ac:dyDescent="0.45">
      <c r="A2" s="9" t="s">
        <v>10</v>
      </c>
      <c r="B2" s="5">
        <v>10000</v>
      </c>
    </row>
    <row r="3" spans="1:2" x14ac:dyDescent="0.45">
      <c r="A3" s="9" t="s">
        <v>9</v>
      </c>
      <c r="B3" s="6">
        <v>25</v>
      </c>
    </row>
    <row r="4" spans="1:2" x14ac:dyDescent="0.45">
      <c r="A4" s="9" t="s">
        <v>8</v>
      </c>
      <c r="B4" s="6">
        <v>27</v>
      </c>
    </row>
    <row r="5" spans="1:2" x14ac:dyDescent="0.45">
      <c r="A5" s="9" t="s">
        <v>1</v>
      </c>
      <c r="B5" s="8">
        <f>B2*EXP(-B1*(1/(273.15+B3)-1/(273.15+B4)))</f>
        <v>9153.0147876658357</v>
      </c>
    </row>
    <row r="6" spans="1:2" x14ac:dyDescent="0.45">
      <c r="A6" s="9" t="s">
        <v>7</v>
      </c>
      <c r="B6" s="5">
        <v>10000</v>
      </c>
    </row>
    <row r="7" spans="1:2" x14ac:dyDescent="0.45">
      <c r="A7" s="9" t="s">
        <v>11</v>
      </c>
      <c r="B7" s="7">
        <v>3.3</v>
      </c>
    </row>
    <row r="11" spans="1:2" x14ac:dyDescent="0.45">
      <c r="A11" t="s">
        <v>13</v>
      </c>
      <c r="B11" s="17">
        <f>Data!C77</f>
        <v>0.5</v>
      </c>
    </row>
    <row r="12" spans="1:2" x14ac:dyDescent="0.45">
      <c r="A12" t="s">
        <v>14</v>
      </c>
      <c r="B12" s="17">
        <f>Data!C112</f>
        <v>0.19855225068869667</v>
      </c>
    </row>
    <row r="13" spans="1:2" x14ac:dyDescent="0.45">
      <c r="B13" s="14"/>
    </row>
    <row r="14" spans="1:2" x14ac:dyDescent="0.45">
      <c r="A14" t="s">
        <v>15</v>
      </c>
      <c r="B14" s="15">
        <f>1/B11-1</f>
        <v>1</v>
      </c>
    </row>
    <row r="15" spans="1:2" x14ac:dyDescent="0.45">
      <c r="A15" t="s">
        <v>16</v>
      </c>
      <c r="B15" s="16">
        <f>1/B12-1</f>
        <v>4.0364576404014985</v>
      </c>
    </row>
    <row r="16" spans="1:2" x14ac:dyDescent="0.45">
      <c r="B16" s="14"/>
    </row>
    <row r="17" spans="1:2" x14ac:dyDescent="0.45">
      <c r="A17" t="s">
        <v>0</v>
      </c>
      <c r="B17" s="15">
        <f>LN(B14/B15)/(1/298-1/333)</f>
        <v>-3956.2256306204067</v>
      </c>
    </row>
    <row r="18" spans="1:2" x14ac:dyDescent="0.45">
      <c r="B18" s="14"/>
    </row>
    <row r="19" spans="1:2" x14ac:dyDescent="0.45">
      <c r="A19" s="11" t="s">
        <v>12</v>
      </c>
      <c r="B19" s="13">
        <v>0.5</v>
      </c>
    </row>
    <row r="20" spans="1:2" x14ac:dyDescent="0.45">
      <c r="A20" s="11" t="s">
        <v>3</v>
      </c>
      <c r="B20" s="14">
        <f>(1/B19-1)/B14</f>
        <v>1</v>
      </c>
    </row>
    <row r="21" spans="1:2" x14ac:dyDescent="0.45">
      <c r="A21" s="11" t="s">
        <v>2</v>
      </c>
      <c r="B21" s="15">
        <f>1/(1/298+LN(B20)/B17)-273</f>
        <v>25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C94C4-B465-43AA-A0B7-9F4E84D37547}">
  <dimension ref="A1:E142"/>
  <sheetViews>
    <sheetView topLeftCell="A103" workbookViewId="0">
      <selection activeCell="C119" sqref="C119"/>
    </sheetView>
  </sheetViews>
  <sheetFormatPr defaultRowHeight="14.25" x14ac:dyDescent="0.45"/>
  <cols>
    <col min="1" max="1" width="6" bestFit="1" customWidth="1"/>
    <col min="2" max="2" width="10.3984375" bestFit="1" customWidth="1"/>
    <col min="3" max="3" width="9.59765625" bestFit="1" customWidth="1"/>
    <col min="4" max="4" width="9.3984375" bestFit="1" customWidth="1"/>
    <col min="5" max="5" width="12" bestFit="1" customWidth="1"/>
  </cols>
  <sheetData>
    <row r="1" spans="1:5" x14ac:dyDescent="0.45">
      <c r="A1" t="s">
        <v>2</v>
      </c>
      <c r="B1" t="s">
        <v>3</v>
      </c>
      <c r="C1" t="s">
        <v>4</v>
      </c>
      <c r="D1" t="s">
        <v>5</v>
      </c>
      <c r="E1" t="s">
        <v>6</v>
      </c>
    </row>
    <row r="2" spans="1:5" x14ac:dyDescent="0.45">
      <c r="A2" s="2">
        <v>-50</v>
      </c>
      <c r="B2" s="1">
        <f>Information!$B$2*EXP(-Information!$B$1*(1/(273.15+Information!$B$3)-1/(273.15+Data!A2)))</f>
        <v>868346.5047097248</v>
      </c>
      <c r="C2" s="3">
        <f>B2/(B2+Information!$B$6)</f>
        <v>0.98861497148747146</v>
      </c>
      <c r="D2" s="3">
        <f>Information!$B$6/(B2+Information!$B$6)</f>
        <v>1.1385028512528539E-2</v>
      </c>
      <c r="E2" s="4">
        <f>Information!$B$7*Information!$B$7/(Data!B2+Information!$B$6)*1000</f>
        <v>1.2398296050143578E-2</v>
      </c>
    </row>
    <row r="3" spans="1:5" x14ac:dyDescent="0.45">
      <c r="A3" s="2">
        <v>-49</v>
      </c>
      <c r="B3" s="1">
        <f>Information!$B$2*EXP(-Information!$B$1*(1/(273.15+Information!$B$3)-1/(273.15+Data!A3)))</f>
        <v>802250.60434035014</v>
      </c>
      <c r="C3" s="3">
        <f>B3/(B3+Information!$B$6)</f>
        <v>0.98768852870460921</v>
      </c>
      <c r="D3" s="3">
        <f>Information!$B$6/(B3+Information!$B$6)</f>
        <v>1.2311471295390737E-2</v>
      </c>
      <c r="E3" s="4">
        <f>Information!$B$7*Information!$B$7/(Data!B3+Information!$B$6)*1000</f>
        <v>1.3407192240680512E-2</v>
      </c>
    </row>
    <row r="4" spans="1:5" x14ac:dyDescent="0.45">
      <c r="A4" s="2">
        <v>-48</v>
      </c>
      <c r="B4" s="1">
        <f>Information!$B$2*EXP(-Information!$B$1*(1/(273.15+Information!$B$3)-1/(273.15+Data!A4)))</f>
        <v>741707.15491341474</v>
      </c>
      <c r="C4" s="3">
        <f>B4/(B4+Information!$B$6)</f>
        <v>0.98669694716268619</v>
      </c>
      <c r="D4" s="3">
        <f>Information!$B$6/(B4+Information!$B$6)</f>
        <v>1.3303052837313818E-2</v>
      </c>
      <c r="E4" s="4">
        <f>Information!$B$7*Information!$B$7/(Data!B4+Information!$B$6)*1000</f>
        <v>1.4487024539834747E-2</v>
      </c>
    </row>
    <row r="5" spans="1:5" x14ac:dyDescent="0.45">
      <c r="A5" s="2">
        <v>-47</v>
      </c>
      <c r="B5" s="1">
        <f>Information!$B$2*EXP(-Information!$B$1*(1/(273.15+Information!$B$3)-1/(273.15+Data!A5)))</f>
        <v>686208.75632363406</v>
      </c>
      <c r="C5" s="3">
        <f>B5/(B5+Information!$B$6)</f>
        <v>0.98563649205906934</v>
      </c>
      <c r="D5" s="3">
        <f>Information!$B$6/(B5+Information!$B$6)</f>
        <v>1.4363507940930694E-2</v>
      </c>
      <c r="E5" s="4">
        <f>Information!$B$7*Information!$B$7/(Data!B5+Information!$B$6)*1000</f>
        <v>1.5641860147673523E-2</v>
      </c>
    </row>
    <row r="6" spans="1:5" x14ac:dyDescent="0.45">
      <c r="A6" s="2">
        <v>-46</v>
      </c>
      <c r="B6" s="1">
        <f>Information!$B$2*EXP(-Information!$B$1*(1/(273.15+Information!$B$3)-1/(273.15+Data!A6)))</f>
        <v>635297.92064756784</v>
      </c>
      <c r="C6" s="3">
        <f>B6/(B6+Information!$B$6)</f>
        <v>0.98450328184853775</v>
      </c>
      <c r="D6" s="3">
        <f>Information!$B$6/(B6+Information!$B$6)</f>
        <v>1.5496718151462233E-2</v>
      </c>
      <c r="E6" s="4">
        <f>Information!$B$7*Information!$B$7/(Data!B6+Information!$B$6)*1000</f>
        <v>1.6875926066942368E-2</v>
      </c>
    </row>
    <row r="7" spans="1:5" x14ac:dyDescent="0.45">
      <c r="A7" s="2">
        <v>-45</v>
      </c>
      <c r="B7" s="1">
        <f>Information!$B$2*EXP(-Information!$B$1*(1/(273.15+Information!$B$3)-1/(273.15+Data!A7)))</f>
        <v>588561.82949553418</v>
      </c>
      <c r="C7" s="3">
        <f>B7/(B7+Information!$B$6)</f>
        <v>0.98329328816635708</v>
      </c>
      <c r="D7" s="3">
        <f>Information!$B$6/(B7+Information!$B$6)</f>
        <v>1.6706711833642925E-2</v>
      </c>
      <c r="E7" s="4">
        <f>Information!$B$7*Information!$B$7/(Data!B7+Information!$B$6)*1000</f>
        <v>1.8193609186837146E-2</v>
      </c>
    </row>
    <row r="8" spans="1:5" x14ac:dyDescent="0.45">
      <c r="A8" s="2">
        <v>-44</v>
      </c>
      <c r="B8" s="1">
        <f>Information!$B$2*EXP(-Information!$B$1*(1/(273.15+Information!$B$3)-1/(273.15+Data!A8)))</f>
        <v>545627.67561133532</v>
      </c>
      <c r="C8" s="3">
        <f>B8/(B8+Information!$B$6)</f>
        <v>0.98200233638650669</v>
      </c>
      <c r="D8" s="3">
        <f>Information!$B$6/(B8+Information!$B$6)</f>
        <v>1.7997663613493323E-2</v>
      </c>
      <c r="E8" s="4">
        <f>Information!$B$7*Information!$B$7/(Data!B8+Information!$B$6)*1000</f>
        <v>1.9599455675094225E-2</v>
      </c>
    </row>
    <row r="9" spans="1:5" x14ac:dyDescent="0.45">
      <c r="A9" s="2">
        <v>-43</v>
      </c>
      <c r="B9" s="1">
        <f>Information!$B$2*EXP(-Information!$B$1*(1/(273.15+Information!$B$3)-1/(273.15+Data!A9)))</f>
        <v>506158.52000207233</v>
      </c>
      <c r="C9" s="3">
        <f>B9/(B9+Information!$B$6)</f>
        <v>0.98062610687902652</v>
      </c>
      <c r="D9" s="3">
        <f>Information!$B$6/(B9+Information!$B$6)</f>
        <v>1.9373893120973477E-2</v>
      </c>
      <c r="E9" s="4">
        <f>Information!$B$7*Information!$B$7/(Data!B9+Information!$B$6)*1000</f>
        <v>2.1098169608740114E-2</v>
      </c>
    </row>
    <row r="10" spans="1:5" x14ac:dyDescent="0.45">
      <c r="A10" s="2">
        <v>-42</v>
      </c>
      <c r="B10" s="1">
        <f>Information!$B$2*EXP(-Information!$B$1*(1/(273.15+Information!$B$3)-1/(273.15+Data!A10)))</f>
        <v>469849.60437339981</v>
      </c>
      <c r="C10" s="3">
        <f>B10/(B10+Information!$B$6)</f>
        <v>0.97916013703281413</v>
      </c>
      <c r="D10" s="3">
        <f>Information!$B$6/(B10+Information!$B$6)</f>
        <v>2.083986296718586E-2</v>
      </c>
      <c r="E10" s="4">
        <f>Information!$B$7*Information!$B$7/(Data!B10+Information!$B$6)*1000</f>
        <v>2.2694610771265399E-2</v>
      </c>
    </row>
    <row r="11" spans="1:5" x14ac:dyDescent="0.45">
      <c r="A11" s="2">
        <v>-41</v>
      </c>
      <c r="B11" s="1">
        <f>Information!$B$2*EXP(-Information!$B$1*(1/(273.15+Information!$B$3)-1/(273.15+Data!A11)))</f>
        <v>436425.06603971578</v>
      </c>
      <c r="C11" s="3">
        <f>B11/(B11+Information!$B$6)</f>
        <v>0.97759982411222768</v>
      </c>
      <c r="D11" s="3">
        <f>Information!$B$6/(B11+Information!$B$6)</f>
        <v>2.2400175887772305E-2</v>
      </c>
      <c r="E11" s="4">
        <f>Information!$B$7*Information!$B$7/(Data!B11+Information!$B$6)*1000</f>
        <v>2.4393791541784036E-2</v>
      </c>
    </row>
    <row r="12" spans="1:5" x14ac:dyDescent="0.45">
      <c r="A12" s="2">
        <v>-40</v>
      </c>
      <c r="B12" s="1">
        <f>Information!$B$2*EXP(-Information!$B$1*(1/(273.15+Information!$B$3)-1/(273.15+Data!A12)))</f>
        <v>405635.00892238651</v>
      </c>
      <c r="C12" s="3">
        <f>B12/(B12+Information!$B$6)</f>
        <v>0.97594042901745226</v>
      </c>
      <c r="D12" s="3">
        <f>Information!$B$6/(B12+Information!$B$6)</f>
        <v>2.4059570982547688E-2</v>
      </c>
      <c r="E12" s="4">
        <f>Information!$B$7*Information!$B$7/(Data!B12+Information!$B$6)*1000</f>
        <v>2.6200872799994432E-2</v>
      </c>
    </row>
    <row r="13" spans="1:5" x14ac:dyDescent="0.45">
      <c r="A13" s="2">
        <v>-39</v>
      </c>
      <c r="B13" s="1">
        <f>Information!$B$2*EXP(-Information!$B$1*(1/(273.15+Information!$B$3)-1/(273.15+Data!A13)))</f>
        <v>377252.88986967516</v>
      </c>
      <c r="C13" s="3">
        <f>B13/(B13+Information!$B$6)</f>
        <v>0.97417708101967848</v>
      </c>
      <c r="D13" s="3">
        <f>Information!$B$6/(B13+Information!$B$6)</f>
        <v>2.5822918980321536E-2</v>
      </c>
      <c r="E13" s="4">
        <f>Information!$B$7*Information!$B$7/(Data!B13+Information!$B$6)*1000</f>
        <v>2.8121158769570151E-2</v>
      </c>
    </row>
    <row r="14" spans="1:5" x14ac:dyDescent="0.45">
      <c r="A14" s="2">
        <v>-38</v>
      </c>
      <c r="B14" s="1">
        <f>Information!$B$2*EXP(-Information!$B$1*(1/(273.15+Information!$B$3)-1/(273.15+Data!A14)))</f>
        <v>351073.18443936424</v>
      </c>
      <c r="C14" s="3">
        <f>B14/(B14+Information!$B$6)</f>
        <v>0.97230478354263017</v>
      </c>
      <c r="D14" s="3">
        <f>Information!$B$6/(B14+Information!$B$6)</f>
        <v>2.7695216457369796E-2</v>
      </c>
      <c r="E14" s="4">
        <f>Information!$B$7*Information!$B$7/(Data!B14+Information!$B$6)*1000</f>
        <v>3.0160090722075705E-2</v>
      </c>
    </row>
    <row r="15" spans="1:5" x14ac:dyDescent="0.45">
      <c r="A15" s="2">
        <v>-37</v>
      </c>
      <c r="B15" s="1">
        <f>Information!$B$2*EXP(-Information!$B$1*(1/(273.15+Information!$B$3)-1/(273.15+Data!A15)))</f>
        <v>326909.30057355651</v>
      </c>
      <c r="C15" s="3">
        <f>B15/(B15+Information!$B$6)</f>
        <v>0.97031842106176369</v>
      </c>
      <c r="D15" s="3">
        <f>Information!$B$6/(B15+Information!$B$6)</f>
        <v>2.9681578938236305E-2</v>
      </c>
      <c r="E15" s="4">
        <f>Information!$B$7*Information!$B$7/(Data!B15+Information!$B$6)*1000</f>
        <v>3.2323239463739335E-2</v>
      </c>
    </row>
    <row r="16" spans="1:5" x14ac:dyDescent="0.45">
      <c r="A16" s="2">
        <v>-36</v>
      </c>
      <c r="B16" s="1">
        <f>Information!$B$2*EXP(-Information!$B$1*(1/(273.15+Information!$B$3)-1/(273.15+Data!A16)))</f>
        <v>304591.71234636509</v>
      </c>
      <c r="C16" s="3">
        <f>B16/(B16+Information!$B$6)</f>
        <v>0.9682127671914319</v>
      </c>
      <c r="D16" s="3">
        <f>Information!$B$6/(B16+Information!$B$6)</f>
        <v>3.1787232808568114E-2</v>
      </c>
      <c r="E16" s="4">
        <f>Information!$B$7*Information!$B$7/(Data!B16+Information!$B$6)*1000</f>
        <v>3.4616296528530675E-2</v>
      </c>
    </row>
    <row r="17" spans="1:5" x14ac:dyDescent="0.45">
      <c r="A17" s="2">
        <v>-35</v>
      </c>
      <c r="B17" s="1">
        <f>Information!$B$2*EXP(-Information!$B$1*(1/(273.15+Information!$B$3)-1/(273.15+Data!A17)))</f>
        <v>283966.28924936138</v>
      </c>
      <c r="C17" s="3">
        <f>B17/(B17+Information!$B$6)</f>
        <v>0.96598249402836345</v>
      </c>
      <c r="D17" s="3">
        <f>Information!$B$6/(B17+Information!$B$6)</f>
        <v>3.4017505971636594E-2</v>
      </c>
      <c r="E17" s="4">
        <f>Information!$B$7*Information!$B$7/(Data!B17+Information!$B$6)*1000</f>
        <v>3.7045064003112249E-2</v>
      </c>
    </row>
    <row r="18" spans="1:5" x14ac:dyDescent="0.45">
      <c r="A18" s="2">
        <v>-34</v>
      </c>
      <c r="B18" s="1">
        <f>Information!$B$2*EXP(-Information!$B$1*(1/(273.15+Information!$B$3)-1/(273.15+Data!A18)))</f>
        <v>264892.79935754958</v>
      </c>
      <c r="C18" s="3">
        <f>B18/(B18+Information!$B$6)</f>
        <v>0.96362218281682555</v>
      </c>
      <c r="D18" s="3">
        <f>Information!$B$6/(B18+Information!$B$6)</f>
        <v>3.6377817183174475E-2</v>
      </c>
      <c r="E18" s="4">
        <f>Information!$B$7*Information!$B$7/(Data!B18+Information!$B$6)*1000</f>
        <v>3.9615442912476997E-2</v>
      </c>
    </row>
    <row r="19" spans="1:5" x14ac:dyDescent="0.45">
      <c r="A19" s="2">
        <v>-33</v>
      </c>
      <c r="B19" s="1">
        <f>Information!$B$2*EXP(-Information!$B$1*(1/(273.15+Information!$B$3)-1/(273.15+Data!A19)))</f>
        <v>247243.5672427197</v>
      </c>
      <c r="C19" s="3">
        <f>B19/(B19+Information!$B$6)</f>
        <v>0.96112633599671471</v>
      </c>
      <c r="D19" s="3">
        <f>Information!$B$6/(B19+Information!$B$6)</f>
        <v>3.8873664003285242E-2</v>
      </c>
      <c r="E19" s="4">
        <f>Information!$B$7*Information!$B$7/(Data!B19+Information!$B$6)*1000</f>
        <v>4.2333420099577627E-2</v>
      </c>
    </row>
    <row r="20" spans="1:5" x14ac:dyDescent="0.45">
      <c r="A20" s="2">
        <v>-32</v>
      </c>
      <c r="B20" s="1">
        <f>Information!$B$2*EXP(-Information!$B$1*(1/(273.15+Information!$B$3)-1/(273.15+Data!A20)))</f>
        <v>230902.26971677333</v>
      </c>
      <c r="C20" s="3">
        <f>B20/(B20+Information!$B$6)</f>
        <v>0.95848939069043682</v>
      </c>
      <c r="D20" s="3">
        <f>Information!$B$6/(B20+Information!$B$6)</f>
        <v>4.1510609309563219E-2</v>
      </c>
      <c r="E20" s="4">
        <f>Information!$B$7*Information!$B$7/(Data!B20+Information!$B$6)*1000</f>
        <v>4.5205053538114333E-2</v>
      </c>
    </row>
    <row r="21" spans="1:5" x14ac:dyDescent="0.45">
      <c r="A21" s="2">
        <v>-31</v>
      </c>
      <c r="B21" s="1">
        <f>Information!$B$2*EXP(-Information!$B$1*(1/(273.15+Information!$B$3)-1/(273.15+Data!A21)))</f>
        <v>215762.85443433069</v>
      </c>
      <c r="C21" s="3">
        <f>B21/(B21+Information!$B$6)</f>
        <v>0.95570573367768619</v>
      </c>
      <c r="D21" s="3">
        <f>Information!$B$6/(B21+Information!$B$6)</f>
        <v>4.4294266322313772E-2</v>
      </c>
      <c r="E21" s="4">
        <f>Information!$B$7*Information!$B$7/(Data!B21+Information!$B$6)*1000</f>
        <v>4.8236456024999694E-2</v>
      </c>
    </row>
    <row r="22" spans="1:5" x14ac:dyDescent="0.45">
      <c r="A22" s="2">
        <v>-30</v>
      </c>
      <c r="B22" s="1">
        <f>Information!$B$2*EXP(-Information!$B$1*(1/(273.15+Information!$B$3)-1/(273.15+Data!A22)))</f>
        <v>201728.56809578498</v>
      </c>
      <c r="C22" s="3">
        <f>B22/(B22+Information!$B$6)</f>
        <v>0.95276971789902221</v>
      </c>
      <c r="D22" s="3">
        <f>Information!$B$6/(B22+Information!$B$6)</f>
        <v>4.7230282100977738E-2</v>
      </c>
      <c r="E22" s="4">
        <f>Information!$B$7*Information!$B$7/(Data!B22+Information!$B$6)*1000</f>
        <v>5.1433777207964756E-2</v>
      </c>
    </row>
    <row r="23" spans="1:5" x14ac:dyDescent="0.45">
      <c r="A23" s="2">
        <v>-29</v>
      </c>
      <c r="B23" s="1">
        <f>Information!$B$2*EXP(-Information!$B$1*(1/(273.15+Information!$B$3)-1/(273.15+Data!A23)))</f>
        <v>188711.08249854625</v>
      </c>
      <c r="C23" s="3">
        <f>B23/(B23+Information!$B$6)</f>
        <v>0.94967568051936324</v>
      </c>
      <c r="D23" s="3">
        <f>Information!$B$6/(B23+Information!$B$6)</f>
        <v>5.032431948063671E-2</v>
      </c>
      <c r="E23" s="4">
        <f>Information!$B$7*Information!$B$7/(Data!B23+Information!$B$6)*1000</f>
        <v>5.480318391441337E-2</v>
      </c>
    </row>
    <row r="24" spans="1:5" x14ac:dyDescent="0.45">
      <c r="A24" s="2">
        <v>-28</v>
      </c>
      <c r="B24" s="1">
        <f>Information!$B$2*EXP(-Information!$B$1*(1/(273.15+Information!$B$3)-1/(273.15+Data!A24)))</f>
        <v>176629.70801126357</v>
      </c>
      <c r="C24" s="3">
        <f>B24/(B24+Information!$B$6)</f>
        <v>0.94641796257112254</v>
      </c>
      <c r="D24" s="3">
        <f>Information!$B$6/(B24+Information!$B$6)</f>
        <v>5.3582037428877481E-2</v>
      </c>
      <c r="E24" s="4">
        <f>Information!$B$7*Information!$B$7/(Data!B24+Information!$B$6)*1000</f>
        <v>5.8350838760047569E-2</v>
      </c>
    </row>
    <row r="25" spans="1:5" x14ac:dyDescent="0.45">
      <c r="A25" s="2">
        <v>-27</v>
      </c>
      <c r="B25" s="1">
        <f>Information!$B$2*EXP(-Information!$B$1*(1/(273.15+Information!$B$3)-1/(273.15+Data!A25)))</f>
        <v>165410.68521568406</v>
      </c>
      <c r="C25" s="3">
        <f>B25/(B25+Information!$B$6)</f>
        <v>0.9429909301836199</v>
      </c>
      <c r="D25" s="3">
        <f>Information!$B$6/(B25+Information!$B$6)</f>
        <v>5.700906981638007E-2</v>
      </c>
      <c r="E25" s="4">
        <f>Information!$B$7*Information!$B$7/(Data!B25+Information!$B$6)*1000</f>
        <v>6.208287703003789E-2</v>
      </c>
    </row>
    <row r="26" spans="1:5" x14ac:dyDescent="0.45">
      <c r="A26" s="2">
        <v>-26</v>
      </c>
      <c r="B26" s="1">
        <f>Information!$B$2*EXP(-Information!$B$1*(1/(273.15+Information!$B$3)-1/(273.15+Data!A26)))</f>
        <v>154986.54649293661</v>
      </c>
      <c r="C26" s="3">
        <f>B26/(B26+Information!$B$6)</f>
        <v>0.93938899739059556</v>
      </c>
      <c r="D26" s="3">
        <f>Information!$B$6/(B26+Information!$B$6)</f>
        <v>6.0611002609404392E-2</v>
      </c>
      <c r="E26" s="4">
        <f>Information!$B$7*Information!$B$7/(Data!B26+Information!$B$6)*1000</f>
        <v>6.600538184164137E-2</v>
      </c>
    </row>
    <row r="27" spans="1:5" x14ac:dyDescent="0.45">
      <c r="A27" s="2">
        <v>-25</v>
      </c>
      <c r="B27" s="1">
        <f>Information!$B$2*EXP(-Information!$B$1*(1/(273.15+Information!$B$3)-1/(273.15+Data!A27)))</f>
        <v>145295.54024243722</v>
      </c>
      <c r="C27" s="3">
        <f>B27/(B27+Information!$B$6)</f>
        <v>0.93560665049113034</v>
      </c>
      <c r="D27" s="3">
        <f>Information!$B$6/(B27+Information!$B$6)</f>
        <v>6.4393349508869699E-2</v>
      </c>
      <c r="E27" s="4">
        <f>Information!$B$7*Information!$B$7/(Data!B27+Information!$B$6)*1000</f>
        <v>7.0124357615159102E-2</v>
      </c>
    </row>
    <row r="28" spans="1:5" x14ac:dyDescent="0.45">
      <c r="A28" s="2">
        <v>-24</v>
      </c>
      <c r="B28" s="1">
        <f>Information!$B$2*EXP(-Information!$B$1*(1/(273.15+Information!$B$3)-1/(273.15+Data!A28)))</f>
        <v>136281.11122697845</v>
      </c>
      <c r="C28" s="3">
        <f>B28/(B28+Information!$B$6)</f>
        <v>0.93163847392105592</v>
      </c>
      <c r="D28" s="3">
        <f>Information!$B$6/(B28+Information!$B$6)</f>
        <v>6.8361526078944038E-2</v>
      </c>
      <c r="E28" s="4">
        <f>Information!$B$7*Information!$B$7/(Data!B28+Information!$B$6)*1000</f>
        <v>7.4445701899970046E-2</v>
      </c>
    </row>
    <row r="29" spans="1:5" x14ac:dyDescent="0.45">
      <c r="A29" s="2">
        <v>-23</v>
      </c>
      <c r="B29" s="1">
        <f>Information!$B$2*EXP(-Information!$B$1*(1/(273.15+Information!$B$3)-1/(273.15+Data!A29)))</f>
        <v>127891.43124987726</v>
      </c>
      <c r="C29" s="3">
        <f>B29/(B29+Information!$B$6)</f>
        <v>0.92747917757210963</v>
      </c>
      <c r="D29" s="3">
        <f>Information!$B$6/(B29+Information!$B$6)</f>
        <v>7.2520822427890361E-2</v>
      </c>
      <c r="E29" s="4">
        <f>Information!$B$7*Information!$B$7/(Data!B29+Information!$B$6)*1000</f>
        <v>7.8975175623972577E-2</v>
      </c>
    </row>
    <row r="30" spans="1:5" x14ac:dyDescent="0.45">
      <c r="A30" s="2">
        <v>-22</v>
      </c>
      <c r="B30" s="1">
        <f>Information!$B$2*EXP(-Information!$B$1*(1/(273.15+Information!$B$3)-1/(273.15+Data!A30)))</f>
        <v>120078.97500047582</v>
      </c>
      <c r="C30" s="3">
        <f>B30/(B30+Information!$B$6)</f>
        <v>0.92312362547472859</v>
      </c>
      <c r="D30" s="3">
        <f>Information!$B$6/(B30+Information!$B$6)</f>
        <v>7.6876374525271435E-2</v>
      </c>
      <c r="E30" s="4">
        <f>Information!$B$7*Information!$B$7/(Data!B30+Information!$B$6)*1000</f>
        <v>8.3718371858020585E-2</v>
      </c>
    </row>
    <row r="31" spans="1:5" x14ac:dyDescent="0.45">
      <c r="A31" s="2">
        <v>-21</v>
      </c>
      <c r="B31" s="1">
        <f>Information!$B$2*EXP(-Information!$B$1*(1/(273.15+Information!$B$3)-1/(273.15+Data!A31)))</f>
        <v>112800.13646275201</v>
      </c>
      <c r="C31" s="3">
        <f>B31/(B31+Information!$B$6)</f>
        <v>0.91856686573770041</v>
      </c>
      <c r="D31" s="3">
        <f>Information!$B$6/(B31+Information!$B$6)</f>
        <v>8.1433134262299631E-2</v>
      </c>
      <c r="E31" s="4">
        <f>Information!$B$7*Information!$B$7/(Data!B31+Information!$B$6)*1000</f>
        <v>8.8680683211644282E-2</v>
      </c>
    </row>
    <row r="32" spans="1:5" x14ac:dyDescent="0.45">
      <c r="A32" s="2">
        <v>-20</v>
      </c>
      <c r="B32" s="1">
        <f>Information!$B$2*EXP(-Information!$B$1*(1/(273.15+Information!$B$3)-1/(273.15+Data!A32)))</f>
        <v>106014.88177679927</v>
      </c>
      <c r="C32" s="3">
        <f>B32/(B32+Information!$B$6)</f>
        <v>0.91380416161403355</v>
      </c>
      <c r="D32" s="3">
        <f>Information!$B$6/(B32+Information!$B$6)</f>
        <v>8.6195838385966492E-2</v>
      </c>
      <c r="E32" s="4">
        <f>Information!$B$7*Information!$B$7/(Data!B32+Information!$B$6)*1000</f>
        <v>9.3867268002317511E-2</v>
      </c>
    </row>
    <row r="33" spans="1:5" x14ac:dyDescent="0.45">
      <c r="A33" s="2">
        <v>-19</v>
      </c>
      <c r="B33" s="1">
        <f>Information!$B$2*EXP(-Information!$B$1*(1/(273.15+Information!$B$3)-1/(273.15+Data!A33)))</f>
        <v>99686.434882120418</v>
      </c>
      <c r="C33" s="3">
        <f>B33/(B33+Information!$B$6)</f>
        <v>0.90883102353771494</v>
      </c>
      <c r="D33" s="3">
        <f>Information!$B$6/(B33+Information!$B$6)</f>
        <v>9.116897646228507E-2</v>
      </c>
      <c r="E33" s="4">
        <f>Information!$B$7*Information!$B$7/(Data!B33+Information!$B$6)*1000</f>
        <v>9.9283015367428437E-2</v>
      </c>
    </row>
    <row r="34" spans="1:5" x14ac:dyDescent="0.45">
      <c r="A34" s="2">
        <v>-18</v>
      </c>
      <c r="B34" s="1">
        <f>Information!$B$2*EXP(-Information!$B$1*(1/(273.15+Information!$B$3)-1/(273.15+Data!A34)))</f>
        <v>93780.992661542085</v>
      </c>
      <c r="C34" s="3">
        <f>B34/(B34+Information!$B$6)</f>
        <v>0.9036432419507423</v>
      </c>
      <c r="D34" s="3">
        <f>Information!$B$6/(B34+Information!$B$6)</f>
        <v>9.635675804925771E-2</v>
      </c>
      <c r="E34" s="4">
        <f>Information!$B$7*Information!$B$7/(Data!B34+Information!$B$6)*1000</f>
        <v>0.10493250951564162</v>
      </c>
    </row>
    <row r="35" spans="1:5" x14ac:dyDescent="0.45">
      <c r="A35" s="2">
        <v>-17</v>
      </c>
      <c r="B35" s="1">
        <f>Information!$B$2*EXP(-Information!$B$1*(1/(273.15+Information!$B$3)-1/(273.15+Data!A35)))</f>
        <v>88267.466650966802</v>
      </c>
      <c r="C35" s="3">
        <f>B35/(B35+Information!$B$6)</f>
        <v>0.89823692071437344</v>
      </c>
      <c r="D35" s="3">
        <f>Information!$B$6/(B35+Information!$B$6)</f>
        <v>0.10176307928562657</v>
      </c>
      <c r="E35" s="4">
        <f>Information!$B$7*Information!$B$7/(Data!B35+Information!$B$6)*1000</f>
        <v>0.11081999334204733</v>
      </c>
    </row>
    <row r="36" spans="1:5" x14ac:dyDescent="0.45">
      <c r="A36" s="2">
        <v>-16</v>
      </c>
      <c r="B36" s="1">
        <f>Information!$B$2*EXP(-Information!$B$1*(1/(273.15+Information!$B$3)-1/(273.15+Data!A36)))</f>
        <v>83117.248688153602</v>
      </c>
      <c r="C36" s="3">
        <f>B36/(B36+Information!$B$6)</f>
        <v>0.89260851087332216</v>
      </c>
      <c r="D36" s="3">
        <f>Information!$B$6/(B36+Information!$B$6)</f>
        <v>0.1073914891266778</v>
      </c>
      <c r="E36" s="4">
        <f>Information!$B$7*Information!$B$7/(Data!B36+Information!$B$6)*1000</f>
        <v>0.11694933165895212</v>
      </c>
    </row>
    <row r="37" spans="1:5" x14ac:dyDescent="0.45">
      <c r="A37" s="2">
        <v>-15</v>
      </c>
      <c r="B37" s="1">
        <f>Information!$B$2*EXP(-Information!$B$1*(1/(273.15+Information!$B$3)-1/(273.15+Data!A37)))</f>
        <v>78303.998147752398</v>
      </c>
      <c r="C37" s="3">
        <f>B37/(B37+Information!$B$6)</f>
        <v>0.88675484451714459</v>
      </c>
      <c r="D37" s="3">
        <f>Information!$B$6/(B37+Information!$B$6)</f>
        <v>0.11324515548285545</v>
      </c>
      <c r="E37" s="4">
        <f>Information!$B$7*Information!$B$7/(Data!B37+Information!$B$6)*1000</f>
        <v>0.12332397432082959</v>
      </c>
    </row>
    <row r="38" spans="1:5" x14ac:dyDescent="0.45">
      <c r="A38" s="2">
        <v>-14</v>
      </c>
      <c r="B38" s="1">
        <f>Information!$B$2*EXP(-Information!$B$1*(1/(273.15+Information!$B$3)-1/(273.15+Data!A38)))</f>
        <v>73803.448653809959</v>
      </c>
      <c r="C38" s="3">
        <f>B38/(B38+Information!$B$6)</f>
        <v>0.88067316845981169</v>
      </c>
      <c r="D38" s="3">
        <f>Information!$B$6/(B38+Information!$B$6)</f>
        <v>0.11932683154018829</v>
      </c>
      <c r="E38" s="4">
        <f>Information!$B$7*Information!$B$7/(Data!B38+Information!$B$6)*1000</f>
        <v>0.12994691954726503</v>
      </c>
    </row>
    <row r="39" spans="1:5" x14ac:dyDescent="0.45">
      <c r="A39" s="2">
        <v>-13</v>
      </c>
      <c r="B39" s="1">
        <f>Information!$B$2*EXP(-Information!$B$1*(1/(273.15+Information!$B$3)-1/(273.15+Data!A39)))</f>
        <v>69593.232378371715</v>
      </c>
      <c r="C39" s="3">
        <f>B39/(B39+Information!$B$6)</f>
        <v>0.87436117743702346</v>
      </c>
      <c r="D39" s="3">
        <f>Information!$B$6/(B39+Information!$B$6)</f>
        <v>0.12563882256297651</v>
      </c>
      <c r="E39" s="4">
        <f>Information!$B$7*Information!$B$7/(Data!B39+Information!$B$6)*1000</f>
        <v>0.13682067777108139</v>
      </c>
    </row>
    <row r="40" spans="1:5" x14ac:dyDescent="0.45">
      <c r="A40" s="2">
        <v>-12</v>
      </c>
      <c r="B40" s="1">
        <f>Information!$B$2*EXP(-Information!$B$1*(1/(273.15+Information!$B$3)-1/(273.15+Data!A40)))</f>
        <v>65652.720228655948</v>
      </c>
      <c r="C40" s="3">
        <f>B40/(B40+Information!$B$6)</f>
        <v>0.86781704650175717</v>
      </c>
      <c r="D40" s="3">
        <f>Information!$B$6/(B40+Information!$B$6)</f>
        <v>0.13218295349824277</v>
      </c>
      <c r="E40" s="4">
        <f>Information!$B$7*Information!$B$7/(Data!B40+Information!$B$6)*1000</f>
        <v>0.14394723635958637</v>
      </c>
    </row>
    <row r="41" spans="1:5" x14ac:dyDescent="0.45">
      <c r="A41" s="2">
        <v>-11</v>
      </c>
      <c r="B41" s="1">
        <f>Information!$B$2*EXP(-Information!$B$1*(1/(273.15+Information!$B$3)-1/(273.15+Data!A41)))</f>
        <v>61962.876398243163</v>
      </c>
      <c r="C41" s="3">
        <f>B41/(B41+Information!$B$6)</f>
        <v>0.8610394622824703</v>
      </c>
      <c r="D41" s="3">
        <f>Information!$B$6/(B41+Information!$B$6)</f>
        <v>0.13896053771752975</v>
      </c>
      <c r="E41" s="4">
        <f>Information!$B$7*Information!$B$7/(Data!B41+Information!$B$6)*1000</f>
        <v>0.15132802557438987</v>
      </c>
    </row>
    <row r="42" spans="1:5" x14ac:dyDescent="0.45">
      <c r="A42" s="2">
        <v>-10</v>
      </c>
      <c r="B42" s="1">
        <f>Information!$B$2*EXP(-Information!$B$1*(1/(273.15+Information!$B$3)-1/(273.15+Data!A42)))</f>
        <v>58506.125912168638</v>
      </c>
      <c r="C42" s="3">
        <f>B42/(B42+Information!$B$6)</f>
        <v>0.85402765275588699</v>
      </c>
      <c r="D42" s="3">
        <f>Information!$B$6/(B42+Information!$B$6)</f>
        <v>0.14597234724411287</v>
      </c>
      <c r="E42" s="4">
        <f>Information!$B$7*Information!$B$7/(Data!B42+Information!$B$6)*1000</f>
        <v>0.15896388614883891</v>
      </c>
    </row>
    <row r="43" spans="1:5" x14ac:dyDescent="0.45">
      <c r="A43" s="2">
        <v>-9</v>
      </c>
      <c r="B43" s="1">
        <f>Information!$B$2*EXP(-Information!$B$1*(1/(273.15+Information!$B$3)-1/(273.15+Data!A43)))</f>
        <v>55266.233933797143</v>
      </c>
      <c r="C43" s="3">
        <f>B43/(B43+Information!$B$6)</f>
        <v>0.84678141517796923</v>
      </c>
      <c r="D43" s="3">
        <f>Information!$B$6/(B43+Information!$B$6)</f>
        <v>0.15321858482203077</v>
      </c>
      <c r="E43" s="4">
        <f>Information!$B$7*Information!$B$7/(Data!B43+Information!$B$6)*1000</f>
        <v>0.16685503887119149</v>
      </c>
    </row>
    <row r="44" spans="1:5" x14ac:dyDescent="0.45">
      <c r="A44" s="2">
        <v>-8</v>
      </c>
      <c r="B44" s="1">
        <f>Information!$B$2*EXP(-Information!$B$1*(1/(273.15+Information!$B$3)-1/(273.15+Data!A44)))</f>
        <v>52228.195724743797</v>
      </c>
      <c r="C44" s="3">
        <f>B44/(B44+Information!$B$6)</f>
        <v>0.83930114181305593</v>
      </c>
      <c r="D44" s="3">
        <f>Information!$B$6/(B44+Information!$B$6)</f>
        <v>0.16069885818694402</v>
      </c>
      <c r="E44" s="4">
        <f>Information!$B$7*Information!$B$7/(Data!B44+Information!$B$6)*1000</f>
        <v>0.17500105656558204</v>
      </c>
    </row>
    <row r="45" spans="1:5" x14ac:dyDescent="0.45">
      <c r="A45" s="2">
        <v>-7</v>
      </c>
      <c r="B45" s="1">
        <f>Information!$B$2*EXP(-Information!$B$1*(1/(273.15+Information!$B$3)-1/(273.15+Data!A45)))</f>
        <v>49378.136259488951</v>
      </c>
      <c r="C45" s="3">
        <f>B45/(B45+Information!$B$6)</f>
        <v>0.83158784310273892</v>
      </c>
      <c r="D45" s="3">
        <f>Information!$B$6/(B45+Information!$B$6)</f>
        <v>0.16841215689726108</v>
      </c>
      <c r="E45" s="4">
        <f>Information!$B$7*Information!$B$7/(Data!B45+Information!$B$6)*1000</f>
        <v>0.1834008388611173</v>
      </c>
    </row>
    <row r="46" spans="1:5" x14ac:dyDescent="0.45">
      <c r="A46" s="2">
        <v>-6</v>
      </c>
      <c r="B46" s="1">
        <f>Information!$B$2*EXP(-Information!$B$1*(1/(273.15+Information!$B$3)-1/(273.15+Data!A46)))</f>
        <v>46703.218595170802</v>
      </c>
      <c r="C46" s="3">
        <f>B46/(B46+Information!$B$6)</f>
        <v>0.82364316792324621</v>
      </c>
      <c r="D46" s="3">
        <f>Information!$B$6/(B46+Information!$B$6)</f>
        <v>0.17635683207675379</v>
      </c>
      <c r="E46" s="4">
        <f>Information!$B$7*Information!$B$7/(Data!B46+Information!$B$6)*1000</f>
        <v>0.19205259013158485</v>
      </c>
    </row>
    <row r="47" spans="1:5" x14ac:dyDescent="0.45">
      <c r="A47" s="2">
        <v>-5</v>
      </c>
      <c r="B47" s="1">
        <f>Information!$B$2*EXP(-Information!$B$1*(1/(273.15+Information!$B$3)-1/(273.15+Data!A47)))</f>
        <v>44191.560185574839</v>
      </c>
      <c r="C47" s="3">
        <f>B47/(B47+Information!$B$6)</f>
        <v>0.81546942059324801</v>
      </c>
      <c r="D47" s="3">
        <f>Information!$B$6/(B47+Information!$B$6)</f>
        <v>0.18453057940675205</v>
      </c>
      <c r="E47" s="4">
        <f>Information!$B$7*Information!$B$7/(Data!B47+Information!$B$6)*1000</f>
        <v>0.20095380097395293</v>
      </c>
    </row>
    <row r="48" spans="1:5" x14ac:dyDescent="0.45">
      <c r="A48" s="2">
        <v>-4</v>
      </c>
      <c r="B48" s="1">
        <f>Information!$B$2*EXP(-Information!$B$1*(1/(273.15+Information!$B$3)-1/(273.15+Data!A48)))</f>
        <v>41832.156407713992</v>
      </c>
      <c r="C48" s="3">
        <f>B48/(B48+Information!$B$6)</f>
        <v>0.80706957431329762</v>
      </c>
      <c r="D48" s="3">
        <f>Information!$B$6/(B48+Information!$B$6)</f>
        <v>0.19293042568670241</v>
      </c>
      <c r="E48" s="4">
        <f>Information!$B$7*Information!$B$7/(Data!B48+Information!$B$6)*1000</f>
        <v>0.21010123357281887</v>
      </c>
    </row>
    <row r="49" spans="1:5" x14ac:dyDescent="0.45">
      <c r="A49" s="2">
        <v>-3</v>
      </c>
      <c r="B49" s="1">
        <f>Information!$B$2*EXP(-Information!$B$1*(1/(273.15+Information!$B$3)-1/(273.15+Data!A49)))</f>
        <v>39614.81064059279</v>
      </c>
      <c r="C49" s="3">
        <f>B49/(B49+Information!$B$6)</f>
        <v>0.79844728074365734</v>
      </c>
      <c r="D49" s="3">
        <f>Information!$B$6/(B49+Information!$B$6)</f>
        <v>0.20155271925634263</v>
      </c>
      <c r="E49" s="4">
        <f>Information!$B$7*Information!$B$7/(Data!B49+Information!$B$6)*1000</f>
        <v>0.2194909112701571</v>
      </c>
    </row>
    <row r="50" spans="1:5" x14ac:dyDescent="0.45">
      <c r="A50" s="2">
        <v>-2</v>
      </c>
      <c r="B50" s="1">
        <f>Information!$B$2*EXP(-Information!$B$1*(1/(273.15+Information!$B$3)-1/(273.15+Data!A50)))</f>
        <v>37530.070299657338</v>
      </c>
      <c r="C50" s="3">
        <f>B50/(B50+Information!$B$6)</f>
        <v>0.78960687545896402</v>
      </c>
      <c r="D50" s="3">
        <f>Information!$B$6/(B50+Information!$B$6)</f>
        <v>0.21039312454103595</v>
      </c>
      <c r="E50" s="4">
        <f>Information!$B$7*Information!$B$7/(Data!B50+Information!$B$6)*1000</f>
        <v>0.22911811262518811</v>
      </c>
    </row>
    <row r="51" spans="1:5" x14ac:dyDescent="0.45">
      <c r="A51" s="2">
        <v>-1</v>
      </c>
      <c r="B51" s="1">
        <f>Information!$B$2*EXP(-Information!$B$1*(1/(273.15+Information!$B$3)-1/(273.15+Data!A51)))</f>
        <v>35569.168287833592</v>
      </c>
      <c r="C51" s="3">
        <f>B51/(B51+Information!$B$6)</f>
        <v>0.78055337905585875</v>
      </c>
      <c r="D51" s="3">
        <f>Information!$B$6/(B51+Information!$B$6)</f>
        <v>0.21944662094414125</v>
      </c>
      <c r="E51" s="4">
        <f>Information!$B$7*Information!$B$7/(Data!B51+Information!$B$6)*1000</f>
        <v>0.23897737020816978</v>
      </c>
    </row>
    <row r="52" spans="1:5" x14ac:dyDescent="0.45">
      <c r="A52" s="2">
        <v>0</v>
      </c>
      <c r="B52" s="1">
        <f>Information!$B$2*EXP(-Information!$B$1*(1/(273.15+Information!$B$3)-1/(273.15+Data!A52)))</f>
        <v>33723.969375645174</v>
      </c>
      <c r="C52" s="3">
        <f>B52/(B52+Information!$B$6)</f>
        <v>0.77129249373296538</v>
      </c>
      <c r="D52" s="3">
        <f>Information!$B$6/(B52+Information!$B$6)</f>
        <v>0.22870750626703465</v>
      </c>
      <c r="E52" s="4">
        <f>Information!$B$7*Information!$B$7/(Data!B52+Information!$B$6)*1000</f>
        <v>0.24906247432480072</v>
      </c>
    </row>
    <row r="53" spans="1:5" x14ac:dyDescent="0.45">
      <c r="A53" s="2">
        <v>1</v>
      </c>
      <c r="B53" s="1">
        <f>Information!$B$2*EXP(-Information!$B$1*(1/(273.15+Information!$B$3)-1/(273.15+Data!A53)))</f>
        <v>31986.921069292217</v>
      </c>
      <c r="C53" s="3">
        <f>B53/(B53+Information!$B$6)</f>
        <v>0.7618305952109059</v>
      </c>
      <c r="D53" s="3">
        <f>Information!$B$6/(B53+Information!$B$6)</f>
        <v>0.23816940478909404</v>
      </c>
      <c r="E53" s="4">
        <f>Information!$B$7*Information!$B$7/(Data!B53+Information!$B$6)*1000</f>
        <v>0.2593664818153234</v>
      </c>
    </row>
    <row r="54" spans="1:5" x14ac:dyDescent="0.45">
      <c r="A54" s="2">
        <v>2</v>
      </c>
      <c r="B54" s="1">
        <f>Information!$B$2*EXP(-Information!$B$1*(1/(273.15+Information!$B$3)-1/(273.15+Data!A54)))</f>
        <v>30351.008567318902</v>
      </c>
      <c r="C54" s="3">
        <f>B54/(B54+Information!$B$6)</f>
        <v>0.752174719912721</v>
      </c>
      <c r="D54" s="3">
        <f>Information!$B$6/(B54+Information!$B$6)</f>
        <v>0.24782528008727897</v>
      </c>
      <c r="E54" s="4">
        <f>Information!$B$7*Information!$B$7/(Data!B54+Information!$B$6)*1000</f>
        <v>0.26988173001504678</v>
      </c>
    </row>
    <row r="55" spans="1:5" x14ac:dyDescent="0.45">
      <c r="A55" s="2">
        <v>3</v>
      </c>
      <c r="B55" s="1">
        <f>Information!$B$2*EXP(-Information!$B$1*(1/(273.15+Information!$B$3)-1/(273.15+Data!A55)))</f>
        <v>28809.713444081663</v>
      </c>
      <c r="C55" s="3">
        <f>B55/(B55+Information!$B$6)</f>
        <v>0.74233254738125465</v>
      </c>
      <c r="D55" s="3">
        <f>Information!$B$6/(B55+Information!$B$6)</f>
        <v>0.25766745261874546</v>
      </c>
      <c r="E55" s="4">
        <f>Information!$B$7*Information!$B$7/(Data!B55+Information!$B$6)*1000</f>
        <v>0.2805998559018138</v>
      </c>
    </row>
    <row r="56" spans="1:5" x14ac:dyDescent="0.45">
      <c r="A56" s="2">
        <v>4</v>
      </c>
      <c r="B56" s="1">
        <f>Information!$B$2*EXP(-Information!$B$1*(1/(273.15+Information!$B$3)-1/(273.15+Data!A56)))</f>
        <v>27356.97573209133</v>
      </c>
      <c r="C56" s="3">
        <f>B56/(B56+Information!$B$6)</f>
        <v>0.73231237796882065</v>
      </c>
      <c r="D56" s="3">
        <f>Information!$B$6/(B56+Information!$B$6)</f>
        <v>0.26768762203117924</v>
      </c>
      <c r="E56" s="4">
        <f>Information!$B$7*Information!$B$7/(Data!B56+Information!$B$6)*1000</f>
        <v>0.29151182039195411</v>
      </c>
    </row>
    <row r="57" spans="1:5" x14ac:dyDescent="0.45">
      <c r="A57" s="2">
        <v>5</v>
      </c>
      <c r="B57" s="1">
        <f>Information!$B$2*EXP(-Information!$B$1*(1/(273.15+Information!$B$3)-1/(273.15+Data!A57)))</f>
        <v>25987.159105827814</v>
      </c>
      <c r="C57" s="3">
        <f>B57/(B57+Information!$B$6)</f>
        <v>0.7221231058947194</v>
      </c>
      <c r="D57" s="3">
        <f>Information!$B$6/(B57+Information!$B$6)</f>
        <v>0.2778768941052806</v>
      </c>
      <c r="E57" s="4">
        <f>Information!$B$7*Information!$B$7/(Data!B57+Information!$B$6)*1000</f>
        <v>0.30260793768065058</v>
      </c>
    </row>
    <row r="58" spans="1:5" x14ac:dyDescent="0.45">
      <c r="A58" s="2">
        <v>6</v>
      </c>
      <c r="B58" s="1">
        <f>Information!$B$2*EXP(-Information!$B$1*(1/(273.15+Information!$B$3)-1/(273.15+Data!A58)))</f>
        <v>24695.018897155525</v>
      </c>
      <c r="C58" s="3">
        <f>B58/(B58+Information!$B$6)</f>
        <v>0.71177418782671853</v>
      </c>
      <c r="D58" s="3">
        <f>Information!$B$6/(B58+Information!$B$6)</f>
        <v>0.28822581217328147</v>
      </c>
      <c r="E58" s="4">
        <f>Information!$B$7*Information!$B$7/(Data!B58+Information!$B$6)*1000</f>
        <v>0.31387790945670346</v>
      </c>
    </row>
    <row r="59" spans="1:5" x14ac:dyDescent="0.45">
      <c r="A59" s="2">
        <v>7</v>
      </c>
      <c r="B59" s="1">
        <f>Information!$B$2*EXP(-Information!$B$1*(1/(273.15+Information!$B$3)-1/(273.15+Data!A59)))</f>
        <v>23475.672697317139</v>
      </c>
      <c r="C59" s="3">
        <f>B59/(B59+Information!$B$6)</f>
        <v>0.70127560720231807</v>
      </c>
      <c r="D59" s="3">
        <f>Information!$B$6/(B59+Information!$B$6)</f>
        <v>0.29872439279768187</v>
      </c>
      <c r="E59" s="4">
        <f>Information!$B$7*Information!$B$7/(Data!B59+Information!$B$6)*1000</f>
        <v>0.32531086375667556</v>
      </c>
    </row>
    <row r="60" spans="1:5" x14ac:dyDescent="0.45">
      <c r="A60" s="2">
        <v>8</v>
      </c>
      <c r="B60" s="1">
        <f>Information!$B$2*EXP(-Information!$B$1*(1/(273.15+Information!$B$3)-1/(273.15+Data!A60)))</f>
        <v>22324.573322918463</v>
      </c>
      <c r="C60" s="3">
        <f>B60/(B60+Information!$B$6)</f>
        <v>0.69063783456315897</v>
      </c>
      <c r="D60" s="3">
        <f>Information!$B$6/(B60+Information!$B$6)</f>
        <v>0.30936216543684103</v>
      </c>
      <c r="E60" s="4">
        <f>Information!$B$7*Information!$B$7/(Data!B60+Information!$B$6)*1000</f>
        <v>0.33689539816071989</v>
      </c>
    </row>
    <row r="61" spans="1:5" x14ac:dyDescent="0.45">
      <c r="A61" s="2">
        <v>9</v>
      </c>
      <c r="B61" s="1">
        <f>Information!$B$2*EXP(-Information!$B$1*(1/(273.15+Information!$B$3)-1/(273.15+Data!A61)))</f>
        <v>21237.483943592582</v>
      </c>
      <c r="C61" s="3">
        <f>B61/(B61+Information!$B$6)</f>
        <v>0.67987178423020223</v>
      </c>
      <c r="D61" s="3">
        <f>Information!$B$6/(B61+Information!$B$6)</f>
        <v>0.32012821576979777</v>
      </c>
      <c r="E61" s="4">
        <f>Information!$B$7*Information!$B$7/(Data!B61+Information!$B$6)*1000</f>
        <v>0.34861962697330973</v>
      </c>
    </row>
    <row r="62" spans="1:5" x14ac:dyDescent="0.45">
      <c r="A62" s="2">
        <v>10</v>
      </c>
      <c r="B62" s="1">
        <f>Information!$B$2*EXP(-Information!$B$1*(1/(273.15+Information!$B$3)-1/(273.15+Data!A62)))</f>
        <v>20210.455187356656</v>
      </c>
      <c r="C62" s="3">
        <f>B62/(B62+Information!$B$6)</f>
        <v>0.66898876769704918</v>
      </c>
      <c r="D62" s="3">
        <f>Information!$B$6/(B62+Information!$B$6)</f>
        <v>0.33101123230295082</v>
      </c>
      <c r="E62" s="4">
        <f>Information!$B$7*Information!$B$7/(Data!B62+Information!$B$6)*1000</f>
        <v>0.36047123197791342</v>
      </c>
    </row>
    <row r="63" spans="1:5" x14ac:dyDescent="0.45">
      <c r="A63" s="2">
        <v>11</v>
      </c>
      <c r="B63" s="1">
        <f>Information!$B$2*EXP(-Information!$B$1*(1/(273.15+Information!$B$3)-1/(273.15+Data!A63)))</f>
        <v>19239.804056253332</v>
      </c>
      <c r="C63" s="3">
        <f>B63/(B63+Information!$B$6)</f>
        <v>0.65800044416298464</v>
      </c>
      <c r="D63" s="3">
        <f>Information!$B$6/(B63+Information!$B$6)</f>
        <v>0.34199955583701536</v>
      </c>
      <c r="E63" s="4">
        <f>Information!$B$7*Information!$B$7/(Data!B63+Information!$B$6)*1000</f>
        <v>0.37243751630650967</v>
      </c>
    </row>
    <row r="64" spans="1:5" x14ac:dyDescent="0.45">
      <c r="A64" s="2">
        <v>12</v>
      </c>
      <c r="B64" s="1">
        <f>Information!$B$2*EXP(-Information!$B$1*(1/(273.15+Information!$B$3)-1/(273.15+Data!A64)))</f>
        <v>18322.094499873831</v>
      </c>
      <c r="C64" s="3">
        <f>B64/(B64+Information!$B$6)</f>
        <v>0.64691876866505937</v>
      </c>
      <c r="D64" s="3">
        <f>Information!$B$6/(B64+Information!$B$6)</f>
        <v>0.35308123133494057</v>
      </c>
      <c r="E64" s="4">
        <f>Information!$B$7*Information!$B$7/(Data!B64+Information!$B$6)*1000</f>
        <v>0.38450546092375021</v>
      </c>
    </row>
    <row r="65" spans="1:5" x14ac:dyDescent="0.45">
      <c r="A65" s="2">
        <v>13</v>
      </c>
      <c r="B65" s="1">
        <f>Information!$B$2*EXP(-Information!$B$1*(1/(273.15+Information!$B$3)-1/(273.15+Data!A65)))</f>
        <v>17454.119507943687</v>
      </c>
      <c r="C65" s="3">
        <f>B65/(B65+Information!$B$6)</f>
        <v>0.63575593829892962</v>
      </c>
      <c r="D65" s="3">
        <f>Information!$B$6/(B65+Information!$B$6)</f>
        <v>0.36424406170107038</v>
      </c>
      <c r="E65" s="4">
        <f>Information!$B$7*Information!$B$7/(Data!B65+Information!$B$6)*1000</f>
        <v>0.39666178319246553</v>
      </c>
    </row>
    <row r="66" spans="1:5" x14ac:dyDescent="0.45">
      <c r="A66" s="2">
        <v>14</v>
      </c>
      <c r="B66" s="1">
        <f>Information!$B$2*EXP(-Information!$B$1*(1/(273.15+Information!$B$3)-1/(273.15+Data!A66)))</f>
        <v>16632.884595464577</v>
      </c>
      <c r="C66" s="3">
        <f>B66/(B66+Information!$B$6)</f>
        <v>0.62452433704072219</v>
      </c>
      <c r="D66" s="3">
        <f>Information!$B$6/(B66+Information!$B$6)</f>
        <v>0.37547566295927781</v>
      </c>
      <c r="E66" s="4">
        <f>Information!$B$7*Information!$B$7/(Data!B66+Information!$B$6)*1000</f>
        <v>0.40889299696265347</v>
      </c>
    </row>
    <row r="67" spans="1:5" x14ac:dyDescent="0.45">
      <c r="A67" s="2">
        <v>15</v>
      </c>
      <c r="B67" s="1">
        <f>Information!$B$2*EXP(-Information!$B$1*(1/(273.15+Information!$B$3)-1/(273.15+Data!A67)))</f>
        <v>15855.592565062541</v>
      </c>
      <c r="C67" s="3">
        <f>B67/(B67+Information!$B$6)</f>
        <v>0.61323647969636808</v>
      </c>
      <c r="D67" s="3">
        <f>Information!$B$6/(B67+Information!$B$6)</f>
        <v>0.38676352030363187</v>
      </c>
      <c r="E67" s="4">
        <f>Information!$B$7*Information!$B$7/(Data!B67+Information!$B$6)*1000</f>
        <v>0.42118547361065506</v>
      </c>
    </row>
    <row r="68" spans="1:5" x14ac:dyDescent="0.45">
      <c r="A68" s="2">
        <v>16</v>
      </c>
      <c r="B68" s="1">
        <f>Information!$B$2*EXP(-Information!$B$1*(1/(273.15+Information!$B$3)-1/(273.15+Data!A68)))</f>
        <v>15119.629441315552</v>
      </c>
      <c r="C68" s="3">
        <f>B68/(B68+Information!$B$6)</f>
        <v>0.60190495551051071</v>
      </c>
      <c r="D68" s="3">
        <f>Information!$B$6/(B68+Information!$B$6)</f>
        <v>0.39809504448948929</v>
      </c>
      <c r="E68" s="4">
        <f>Information!$B$7*Information!$B$7/(Data!B68+Information!$B$6)*1000</f>
        <v>0.43352550344905383</v>
      </c>
    </row>
    <row r="69" spans="1:5" x14ac:dyDescent="0.45">
      <c r="A69" s="2">
        <v>17</v>
      </c>
      <c r="B69" s="1">
        <f>Information!$B$2*EXP(-Information!$B$1*(1/(273.15+Information!$B$3)-1/(273.15+Data!A69)))</f>
        <v>14422.551481017781</v>
      </c>
      <c r="C69" s="3">
        <f>B69/(B69+Information!$B$6)</f>
        <v>0.59054237196419002</v>
      </c>
      <c r="D69" s="3">
        <f>Information!$B$6/(B69+Information!$B$6)</f>
        <v>0.40945762803581004</v>
      </c>
      <c r="E69" s="4">
        <f>Information!$B$7*Information!$B$7/(Data!B69+Information!$B$6)*1000</f>
        <v>0.44589935693099708</v>
      </c>
    </row>
    <row r="70" spans="1:5" x14ac:dyDescent="0.45">
      <c r="A70" s="2">
        <v>18</v>
      </c>
      <c r="B70" s="1">
        <f>Information!$B$2*EXP(-Information!$B$1*(1/(273.15+Information!$B$3)-1/(273.15+Data!A70)))</f>
        <v>13762.073171676951</v>
      </c>
      <c r="C70" s="3">
        <f>B70/(B70+Information!$B$6)</f>
        <v>0.57916129927924664</v>
      </c>
      <c r="D70" s="3">
        <f>Information!$B$6/(B70+Information!$B$6)</f>
        <v>0.42083870072075341</v>
      </c>
      <c r="E70" s="4">
        <f>Information!$B$7*Information!$B$7/(Data!B70+Information!$B$6)*1000</f>
        <v>0.45829334508490038</v>
      </c>
    </row>
    <row r="71" spans="1:5" x14ac:dyDescent="0.45">
      <c r="A71" s="2">
        <v>19</v>
      </c>
      <c r="B71" s="1">
        <f>Information!$B$2*EXP(-Information!$B$1*(1/(273.15+Information!$B$3)-1/(273.15+Data!A71)))</f>
        <v>13136.056138117508</v>
      </c>
      <c r="C71" s="3">
        <f>B71/(B71+Information!$B$6)</f>
        <v>0.56777421612819179</v>
      </c>
      <c r="D71" s="3">
        <f>Information!$B$6/(B71+Information!$B$6)</f>
        <v>0.43222578387180827</v>
      </c>
      <c r="E71" s="4">
        <f>Information!$B$7*Information!$B$7/(Data!B71+Information!$B$6)*1000</f>
        <v>0.47069387863639917</v>
      </c>
    </row>
    <row r="72" spans="1:5" x14ac:dyDescent="0.45">
      <c r="A72" s="2">
        <v>20</v>
      </c>
      <c r="B72" s="1">
        <f>Information!$B$2*EXP(-Information!$B$1*(1/(273.15+Information!$B$3)-1/(273.15+Data!A72)))</f>
        <v>12542.498883947528</v>
      </c>
      <c r="C72" s="3">
        <f>B72/(B72+Information!$B$6)</f>
        <v>0.55639345702170662</v>
      </c>
      <c r="D72" s="3">
        <f>Information!$B$6/(B72+Information!$B$6)</f>
        <v>0.44360654297829344</v>
      </c>
      <c r="E72" s="4">
        <f>Information!$B$7*Information!$B$7/(Data!B72+Information!$B$6)*1000</f>
        <v>0.48308752530336152</v>
      </c>
    </row>
    <row r="73" spans="1:5" x14ac:dyDescent="0.45">
      <c r="A73" s="2">
        <v>21</v>
      </c>
      <c r="B73" s="1">
        <f>Information!$B$2*EXP(-Information!$B$1*(1/(273.15+Information!$B$3)-1/(273.15+Data!A73)))</f>
        <v>11979.527300908509</v>
      </c>
      <c r="C73" s="3">
        <f>B73/(B73+Information!$B$6)</f>
        <v>0.5450311618127176</v>
      </c>
      <c r="D73" s="3">
        <f>Information!$B$6/(B73+Information!$B$6)</f>
        <v>0.45496883818728245</v>
      </c>
      <c r="E73" s="4">
        <f>Information!$B$7*Information!$B$7/(Data!B73+Information!$B$6)*1000</f>
        <v>0.49546106478595059</v>
      </c>
    </row>
    <row r="74" spans="1:5" x14ac:dyDescent="0.45">
      <c r="A74" s="2">
        <v>22</v>
      </c>
      <c r="B74" s="1">
        <f>Information!$B$2*EXP(-Information!$B$1*(1/(273.15+Information!$B$3)-1/(273.15+Data!A74)))</f>
        <v>11445.385884824227</v>
      </c>
      <c r="C74" s="3">
        <f>B74/(B74+Information!$B$6)</f>
        <v>0.53369922771702261</v>
      </c>
      <c r="D74" s="3">
        <f>Information!$B$6/(B74+Information!$B$6)</f>
        <v>0.46630077228297739</v>
      </c>
      <c r="E74" s="4">
        <f>Information!$B$7*Information!$B$7/(Data!B74+Information!$B$6)*1000</f>
        <v>0.50780154101616226</v>
      </c>
    </row>
    <row r="75" spans="1:5" x14ac:dyDescent="0.45">
      <c r="A75" s="2">
        <v>23</v>
      </c>
      <c r="B75" s="1">
        <f>Information!$B$2*EXP(-Information!$B$1*(1/(273.15+Information!$B$3)-1/(273.15+Data!A75)))</f>
        <v>10938.429602049862</v>
      </c>
      <c r="C75" s="3">
        <f>B75/(B75+Information!$B$6)</f>
        <v>0.52240926420666212</v>
      </c>
      <c r="D75" s="3">
        <f>Information!$B$6/(B75+Information!$B$6)</f>
        <v>0.47759073579333783</v>
      </c>
      <c r="E75" s="4">
        <f>Information!$B$7*Information!$B$7/(Data!B75+Information!$B$6)*1000</f>
        <v>0.52009631127894485</v>
      </c>
    </row>
    <row r="76" spans="1:5" x14ac:dyDescent="0.45">
      <c r="A76" s="2">
        <v>24</v>
      </c>
      <c r="B76" s="1">
        <f>Information!$B$2*EXP(-Information!$B$1*(1/(273.15+Information!$B$3)-1/(273.15+Data!A76)))</f>
        <v>10457.116355045395</v>
      </c>
      <c r="C76" s="3">
        <f>B76/(B76+Information!$B$6)</f>
        <v>0.51117255108471471</v>
      </c>
      <c r="D76" s="3">
        <f>Information!$B$6/(B76+Information!$B$6)</f>
        <v>0.48882744891528535</v>
      </c>
      <c r="E76" s="4">
        <f>Information!$B$7*Information!$B$7/(Data!B76+Information!$B$6)*1000</f>
        <v>0.53233309186874567</v>
      </c>
    </row>
    <row r="77" spans="1:5" x14ac:dyDescent="0.45">
      <c r="A77" s="2">
        <v>25</v>
      </c>
      <c r="B77" s="1">
        <f>Information!$B$2*EXP(-Information!$B$1*(1/(273.15+Information!$B$3)-1/(273.15+Data!A77)))</f>
        <v>10000</v>
      </c>
      <c r="C77" s="3">
        <f>B77/(B77+Information!$B$6)</f>
        <v>0.5</v>
      </c>
      <c r="D77" s="3">
        <f>Information!$B$6/(B77+Information!$B$6)</f>
        <v>0.5</v>
      </c>
      <c r="E77" s="4">
        <f>Information!$B$7*Information!$B$7/(Data!B77+Information!$B$6)*1000</f>
        <v>0.54449999999999998</v>
      </c>
    </row>
    <row r="78" spans="1:5" x14ac:dyDescent="0.45">
      <c r="A78" s="2">
        <v>26</v>
      </c>
      <c r="B78" s="1">
        <f>Information!$B$2*EXP(-Information!$B$1*(1/(273.15+Information!$B$3)-1/(273.15+Data!A78)))</f>
        <v>9565.723873356932</v>
      </c>
      <c r="C78" s="3">
        <f>B78/(B78+Information!$B$6)</f>
        <v>0.48890211960840274</v>
      </c>
      <c r="D78" s="3">
        <f>Information!$B$6/(B78+Information!$B$6)</f>
        <v>0.5110978803915972</v>
      </c>
      <c r="E78" s="4">
        <f>Information!$B$7*Information!$B$7/(Data!B78+Information!$B$6)*1000</f>
        <v>0.55658559174644928</v>
      </c>
    </row>
    <row r="79" spans="1:5" x14ac:dyDescent="0.45">
      <c r="A79" s="2">
        <v>27</v>
      </c>
      <c r="B79" s="1">
        <f>Information!$B$2*EXP(-Information!$B$1*(1/(273.15+Information!$B$3)-1/(273.15+Data!A79)))</f>
        <v>9153.0147876658357</v>
      </c>
      <c r="C79" s="12">
        <f>B79/(B79+Information!$B$6)</f>
        <v>0.47788898453522816</v>
      </c>
      <c r="D79" s="3">
        <f>Information!$B$6/(B79+Information!$B$6)</f>
        <v>0.52211101546477179</v>
      </c>
      <c r="E79" s="4">
        <f>Information!$B$7*Information!$B$7/(Data!B79+Information!$B$6)*1000</f>
        <v>0.5685788958411363</v>
      </c>
    </row>
    <row r="80" spans="1:5" x14ac:dyDescent="0.45">
      <c r="A80" s="2">
        <v>28</v>
      </c>
      <c r="B80" s="1">
        <f>Information!$B$2*EXP(-Information!$B$1*(1/(273.15+Information!$B$3)-1/(273.15+Data!A80)))</f>
        <v>8760.6774604536204</v>
      </c>
      <c r="C80" s="3">
        <f>B80/(B80+Information!$B$6)</f>
        <v>0.46697020824117907</v>
      </c>
      <c r="D80" s="3">
        <f>Information!$B$6/(B80+Information!$B$6)</f>
        <v>0.53302979175882104</v>
      </c>
      <c r="E80" s="4">
        <f>Information!$B$7*Information!$B$7/(Data!B80+Information!$B$6)*1000</f>
        <v>0.5804694432253561</v>
      </c>
    </row>
    <row r="81" spans="1:5" x14ac:dyDescent="0.45">
      <c r="A81" s="2">
        <v>29</v>
      </c>
      <c r="B81" s="1">
        <f>Information!$B$2*EXP(-Information!$B$1*(1/(273.15+Information!$B$3)-1/(273.15+Data!A81)))</f>
        <v>8387.589342785901</v>
      </c>
      <c r="C81" s="3">
        <f>B81/(B81+Information!$B$6)</f>
        <v>0.45615491984416368</v>
      </c>
      <c r="D81" s="3">
        <f>Information!$B$6/(B81+Information!$B$6)</f>
        <v>0.54384508015583632</v>
      </c>
      <c r="E81" s="4">
        <f>Information!$B$7*Information!$B$7/(Data!B81+Information!$B$6)*1000</f>
        <v>0.59224729228970574</v>
      </c>
    </row>
    <row r="82" spans="1:5" x14ac:dyDescent="0.45">
      <c r="A82" s="2">
        <v>30</v>
      </c>
      <c r="B82" s="1">
        <f>Information!$B$2*EXP(-Information!$B$1*(1/(273.15+Information!$B$3)-1/(273.15+Data!A82)))</f>
        <v>8032.6958169119343</v>
      </c>
      <c r="C82" s="3">
        <f>B82/(B82+Information!$B$6)</f>
        <v>0.445451744900975</v>
      </c>
      <c r="D82" s="3">
        <f>Information!$B$6/(B82+Information!$B$6)</f>
        <v>0.55454825509902494</v>
      </c>
      <c r="E82" s="4">
        <f>Information!$B$7*Information!$B$7/(Data!B82+Information!$B$6)*1000</f>
        <v>0.60390304980283815</v>
      </c>
    </row>
    <row r="83" spans="1:5" x14ac:dyDescent="0.45">
      <c r="A83" s="2">
        <v>31</v>
      </c>
      <c r="B83" s="1">
        <f>Information!$B$2*EXP(-Information!$B$1*(1/(273.15+Information!$B$3)-1/(273.15+Data!A83)))</f>
        <v>7695.0057348737373</v>
      </c>
      <c r="C83" s="3">
        <f>B83/(B83+Information!$B$6)</f>
        <v>0.43486879010772156</v>
      </c>
      <c r="D83" s="3">
        <f>Information!$B$6/(B83+Information!$B$6)</f>
        <v>0.56513120989227839</v>
      </c>
      <c r="E83" s="4">
        <f>Information!$B$7*Information!$B$7/(Data!B83+Information!$B$6)*1000</f>
        <v>0.61542788757269096</v>
      </c>
    </row>
    <row r="84" spans="1:5" x14ac:dyDescent="0.45">
      <c r="A84" s="2">
        <v>32</v>
      </c>
      <c r="B84" s="1">
        <f>Information!$B$2*EXP(-Information!$B$1*(1/(273.15+Information!$B$3)-1/(273.15+Data!A84)))</f>
        <v>7373.5872722338327</v>
      </c>
      <c r="C84" s="3">
        <f>B84/(B84+Information!$B$6)</f>
        <v>0.42441363183630898</v>
      </c>
      <c r="D84" s="3">
        <f>Information!$B$6/(B84+Information!$B$6)</f>
        <v>0.57558636816369113</v>
      </c>
      <c r="E84" s="4">
        <f>Information!$B$7*Information!$B$7/(Data!B84+Information!$B$6)*1000</f>
        <v>0.62681355493025959</v>
      </c>
    </row>
    <row r="85" spans="1:5" x14ac:dyDescent="0.45">
      <c r="A85" s="2">
        <v>33</v>
      </c>
      <c r="B85" s="1">
        <f>Information!$B$2*EXP(-Information!$B$1*(1/(273.15+Information!$B$3)-1/(273.15+Data!A85)))</f>
        <v>7067.5640731549884</v>
      </c>
      <c r="C85" s="3">
        <f>B85/(B85+Information!$B$6)</f>
        <v>0.41409330838671515</v>
      </c>
      <c r="D85" s="3">
        <f>Information!$B$6/(B85+Information!$B$6)</f>
        <v>0.5859066916132849</v>
      </c>
      <c r="E85" s="4">
        <f>Information!$B$7*Information!$B$7/(Data!B85+Information!$B$6)*1000</f>
        <v>0.63805238716686719</v>
      </c>
    </row>
    <row r="86" spans="1:5" x14ac:dyDescent="0.45">
      <c r="A86" s="2">
        <v>34</v>
      </c>
      <c r="B86" s="1">
        <f>Information!$B$2*EXP(-Information!$B$1*(1/(273.15+Information!$B$3)-1/(273.15+Data!A86)))</f>
        <v>6776.111664968711</v>
      </c>
      <c r="C86" s="3">
        <f>B86/(B86+Information!$B$6)</f>
        <v>0.4039143158016974</v>
      </c>
      <c r="D86" s="3">
        <f>Information!$B$6/(B86+Information!$B$6)</f>
        <v>0.59608568419830266</v>
      </c>
      <c r="E86" s="4">
        <f>Information!$B$7*Information!$B$7/(Data!B86+Information!$B$6)*1000</f>
        <v>0.64913731009195152</v>
      </c>
    </row>
    <row r="87" spans="1:5" x14ac:dyDescent="0.45">
      <c r="A87" s="2">
        <v>35</v>
      </c>
      <c r="B87" s="1">
        <f>Information!$B$2*EXP(-Information!$B$1*(1/(273.15+Information!$B$3)-1/(273.15+Data!A87)))</f>
        <v>6498.4541221109539</v>
      </c>
      <c r="C87" s="3">
        <f>B87/(B87+Information!$B$6)</f>
        <v>0.39388260706206613</v>
      </c>
      <c r="D87" s="3">
        <f>Information!$B$6/(B87+Information!$B$6)</f>
        <v>0.60611739293793387</v>
      </c>
      <c r="E87" s="4">
        <f>Information!$B$7*Information!$B$7/(Data!B87+Information!$B$6)*1000</f>
        <v>0.66006184090940989</v>
      </c>
    </row>
    <row r="88" spans="1:5" x14ac:dyDescent="0.45">
      <c r="A88" s="2">
        <v>36</v>
      </c>
      <c r="B88" s="1">
        <f>Information!$B$2*EXP(-Information!$B$1*(1/(273.15+Information!$B$3)-1/(273.15+Data!A88)))</f>
        <v>6233.8609608983306</v>
      </c>
      <c r="C88" s="3">
        <f>B88/(B88+Information!$B$6)</f>
        <v>0.38400359445688931</v>
      </c>
      <c r="D88" s="3">
        <f>Information!$B$6/(B88+Information!$B$6)</f>
        <v>0.61599640554311064</v>
      </c>
      <c r="E88" s="4">
        <f>Information!$B$7*Information!$B$7/(Data!B88+Information!$B$6)*1000</f>
        <v>0.67082008563644735</v>
      </c>
    </row>
    <row r="89" spans="1:5" x14ac:dyDescent="0.45">
      <c r="A89" s="2">
        <v>37</v>
      </c>
      <c r="B89" s="1">
        <f>Information!$B$2*EXP(-Information!$B$1*(1/(273.15+Information!$B$3)-1/(273.15+Data!A89)))</f>
        <v>5981.644248080479</v>
      </c>
      <c r="C89" s="3">
        <f>B89/(B89+Information!$B$6)</f>
        <v>0.37428215490398747</v>
      </c>
      <c r="D89" s="3">
        <f>Information!$B$6/(B89+Information!$B$6)</f>
        <v>0.62571784509601247</v>
      </c>
      <c r="E89" s="4">
        <f>Information!$B$7*Information!$B$7/(Data!B89+Information!$B$6)*1000</f>
        <v>0.68140673330955748</v>
      </c>
    </row>
    <row r="90" spans="1:5" x14ac:dyDescent="0.45">
      <c r="A90" s="2">
        <v>38</v>
      </c>
      <c r="B90" s="1">
        <f>Information!$B$2*EXP(-Information!$B$1*(1/(273.15+Information!$B$3)-1/(273.15+Data!A90)))</f>
        <v>5741.1559074432207</v>
      </c>
      <c r="C90" s="3">
        <f>B90/(B90+Information!$B$6)</f>
        <v>0.36472263798165605</v>
      </c>
      <c r="D90" s="3">
        <f>Information!$B$6/(B90+Information!$B$6)</f>
        <v>0.63527736201834395</v>
      </c>
      <c r="E90" s="4">
        <f>Information!$B$7*Information!$B$7/(Data!B90+Information!$B$6)*1000</f>
        <v>0.69181704723797655</v>
      </c>
    </row>
    <row r="91" spans="1:5" x14ac:dyDescent="0.45">
      <c r="A91" s="2">
        <v>39</v>
      </c>
      <c r="B91" s="1">
        <f>Information!$B$2*EXP(-Information!$B$1*(1/(273.15+Information!$B$3)-1/(273.15+Data!A91)))</f>
        <v>5511.7852099662741</v>
      </c>
      <c r="C91" s="3">
        <f>B91/(B91+Information!$B$6)</f>
        <v>0.35532887642261635</v>
      </c>
      <c r="D91" s="3">
        <f>Information!$B$6/(B91+Information!$B$6)</f>
        <v>0.64467112357738365</v>
      </c>
      <c r="E91" s="4">
        <f>Information!$B$7*Information!$B$7/(Data!B91+Information!$B$6)*1000</f>
        <v>0.70204685357577068</v>
      </c>
    </row>
    <row r="92" spans="1:5" x14ac:dyDescent="0.45">
      <c r="A92" s="2">
        <v>40</v>
      </c>
      <c r="B92" s="1">
        <f>Information!$B$2*EXP(-Information!$B$1*(1/(273.15+Information!$B$3)-1/(273.15+Data!A92)))</f>
        <v>5292.956434166289</v>
      </c>
      <c r="C92" s="3">
        <f>B92/(B92+Information!$B$6)</f>
        <v>0.34610419881542287</v>
      </c>
      <c r="D92" s="3">
        <f>Information!$B$6/(B92+Information!$B$6)</f>
        <v>0.65389580118457724</v>
      </c>
      <c r="E92" s="4">
        <f>Information!$B$7*Information!$B$7/(Data!B92+Information!$B$6)*1000</f>
        <v>0.71209252749000451</v>
      </c>
    </row>
    <row r="93" spans="1:5" x14ac:dyDescent="0.45">
      <c r="A93" s="2">
        <v>41</v>
      </c>
      <c r="B93" s="1">
        <f>Information!$B$2*EXP(-Information!$B$1*(1/(273.15+Information!$B$3)-1/(273.15+Data!A93)))</f>
        <v>5084.1266842902687</v>
      </c>
      <c r="C93" s="3">
        <f>B93/(B93+Information!$B$6)</f>
        <v>0.33705144425664735</v>
      </c>
      <c r="D93" s="3">
        <f>Information!$B$6/(B93+Information!$B$6)</f>
        <v>0.66294855574335254</v>
      </c>
      <c r="E93" s="4">
        <f>Information!$B$7*Information!$B$7/(Data!B93+Information!$B$6)*1000</f>
        <v>0.72195097720451085</v>
      </c>
    </row>
    <row r="94" spans="1:5" x14ac:dyDescent="0.45">
      <c r="A94" s="2">
        <v>42</v>
      </c>
      <c r="B94" s="1">
        <f>Information!$B$2*EXP(-Information!$B$1*(1/(273.15+Information!$B$3)-1/(273.15+Data!A94)))</f>
        <v>4884.7838549746684</v>
      </c>
      <c r="C94" s="3">
        <f>B94/(B94+Information!$B$6)</f>
        <v>0.3281729786987882</v>
      </c>
      <c r="D94" s="3">
        <f>Information!$B$6/(B94+Information!$B$6)</f>
        <v>0.67182702130121175</v>
      </c>
      <c r="E94" s="4">
        <f>Information!$B$7*Information!$B$7/(Data!B94+Information!$B$6)*1000</f>
        <v>0.73161962619701959</v>
      </c>
    </row>
    <row r="95" spans="1:5" x14ac:dyDescent="0.45">
      <c r="A95" s="2">
        <v>43</v>
      </c>
      <c r="B95" s="1">
        <f>Information!$B$2*EXP(-Information!$B$1*(1/(273.15+Information!$B$3)-1/(273.15+Data!A95)))</f>
        <v>4694.4447318577295</v>
      </c>
      <c r="C95" s="3">
        <f>B95/(B95+Information!$B$6)</f>
        <v>0.31947071274357974</v>
      </c>
      <c r="D95" s="3">
        <f>Information!$B$6/(B95+Information!$B$6)</f>
        <v>0.68052928725642026</v>
      </c>
      <c r="E95" s="4">
        <f>Information!$B$7*Information!$B$7/(Data!B95+Information!$B$6)*1000</f>
        <v>0.74109639382224157</v>
      </c>
    </row>
    <row r="96" spans="1:5" x14ac:dyDescent="0.45">
      <c r="A96" s="2">
        <v>44</v>
      </c>
      <c r="B96" s="1">
        <f>Information!$B$2*EXP(-Information!$B$1*(1/(273.15+Information!$B$3)-1/(273.15+Data!A96)))</f>
        <v>4512.6532184346661</v>
      </c>
      <c r="C96" s="3">
        <f>B96/(B96+Information!$B$6)</f>
        <v>0.31094612063784993</v>
      </c>
      <c r="D96" s="3">
        <f>Information!$B$6/(B96+Information!$B$6)</f>
        <v>0.68905387936215012</v>
      </c>
      <c r="E96" s="4">
        <f>Information!$B$7*Information!$B$7/(Data!B96+Information!$B$6)*1000</f>
        <v>0.75037967462538135</v>
      </c>
    </row>
    <row r="97" spans="1:5" x14ac:dyDescent="0.45">
      <c r="A97" s="2">
        <v>45</v>
      </c>
      <c r="B97" s="1">
        <f>Information!$B$2*EXP(-Information!$B$1*(1/(273.15+Information!$B$3)-1/(273.15+Data!A97)))</f>
        <v>4338.9786801822711</v>
      </c>
      <c r="C97" s="3">
        <f>B97/(B97+Information!$B$6)</f>
        <v>0.30260026023883563</v>
      </c>
      <c r="D97" s="3">
        <f>Information!$B$6/(B97+Information!$B$6)</f>
        <v>0.69739973976116443</v>
      </c>
      <c r="E97" s="4">
        <f>Information!$B$7*Information!$B$7/(Data!B97+Information!$B$6)*1000</f>
        <v>0.75946831659990799</v>
      </c>
    </row>
    <row r="98" spans="1:5" x14ac:dyDescent="0.45">
      <c r="A98" s="2">
        <v>46</v>
      </c>
      <c r="B98" s="1">
        <f>Information!$B$2*EXP(-Information!$B$1*(1/(273.15+Information!$B$3)-1/(273.15+Data!A98)))</f>
        <v>4173.0143976576792</v>
      </c>
      <c r="C98" s="3">
        <f>B98/(B98+Information!$B$6)</f>
        <v>0.29443379372755996</v>
      </c>
      <c r="D98" s="3">
        <f>Information!$B$6/(B98+Information!$B$6)</f>
        <v>0.70556620627243993</v>
      </c>
      <c r="E98" s="4">
        <f>Information!$B$7*Information!$B$7/(Data!B98+Information!$B$6)*1000</f>
        <v>0.76836159863068698</v>
      </c>
    </row>
    <row r="99" spans="1:5" x14ac:dyDescent="0.45">
      <c r="A99" s="2">
        <v>47</v>
      </c>
      <c r="B99" s="1">
        <f>Information!$B$2*EXP(-Information!$B$1*(1/(273.15+Information!$B$3)-1/(273.15+Data!A99)))</f>
        <v>4014.3761208997635</v>
      </c>
      <c r="C99" s="3">
        <f>B99/(B99+Information!$B$6)</f>
        <v>0.28644700886207047</v>
      </c>
      <c r="D99" s="3">
        <f>Information!$B$6/(B99+Information!$B$6)</f>
        <v>0.71355299113792947</v>
      </c>
      <c r="E99" s="4">
        <f>Information!$B$7*Information!$B$7/(Data!B99+Information!$B$6)*1000</f>
        <v>0.77705920734920519</v>
      </c>
    </row>
    <row r="100" spans="1:5" x14ac:dyDescent="0.45">
      <c r="A100" s="2">
        <v>48</v>
      </c>
      <c r="B100" s="1">
        <f>Information!$B$2*EXP(-Information!$B$1*(1/(273.15+Information!$B$3)-1/(273.15+Data!A100)))</f>
        <v>3862.7007180357627</v>
      </c>
      <c r="C100" s="3">
        <f>B100/(B100+Information!$B$6)</f>
        <v>0.27863984057668362</v>
      </c>
      <c r="D100" s="3">
        <f>Information!$B$6/(B100+Information!$B$6)</f>
        <v>0.72136015942331633</v>
      </c>
      <c r="E100" s="4">
        <f>Information!$B$7*Information!$B$7/(Data!B100+Information!$B$6)*1000</f>
        <v>0.78556121361199138</v>
      </c>
    </row>
    <row r="101" spans="1:5" x14ac:dyDescent="0.45">
      <c r="A101" s="2">
        <v>49</v>
      </c>
      <c r="B101" s="1">
        <f>Information!$B$2*EXP(-Information!$B$1*(1/(273.15+Information!$B$3)-1/(273.15+Data!A101)))</f>
        <v>3717.6449115246614</v>
      </c>
      <c r="C101" s="3">
        <f>B101/(B101+Information!$B$6)</f>
        <v>0.27101189274853887</v>
      </c>
      <c r="D101" s="3">
        <f>Information!$B$6/(B101+Information!$B$6)</f>
        <v>0.72898810725146113</v>
      </c>
      <c r="E101" s="4">
        <f>Information!$B$7*Information!$B$7/(Data!B101+Information!$B$6)*1000</f>
        <v>0.79386804879684114</v>
      </c>
    </row>
    <row r="102" spans="1:5" x14ac:dyDescent="0.45">
      <c r="A102" s="2">
        <v>50</v>
      </c>
      <c r="B102" s="1">
        <f>Information!$B$2*EXP(-Information!$B$1*(1/(273.15+Information!$B$3)-1/(273.15+Data!A102)))</f>
        <v>3578.8840959555769</v>
      </c>
      <c r="C102" s="3">
        <f>B102/(B102+Information!$B$6)</f>
        <v>0.26356245996838101</v>
      </c>
      <c r="D102" s="3">
        <f>Information!$B$6/(B102+Information!$B$6)</f>
        <v>0.7364375400316191</v>
      </c>
      <c r="E102" s="4">
        <f>Information!$B$7*Information!$B$7/(Data!B102+Information!$B$6)*1000</f>
        <v>0.8019804810944331</v>
      </c>
    </row>
    <row r="103" spans="1:5" x14ac:dyDescent="0.45">
      <c r="A103" s="2">
        <v>51</v>
      </c>
      <c r="B103" s="1">
        <f>Information!$B$2*EXP(-Information!$B$1*(1/(273.15+Information!$B$3)-1/(273.15+Data!A103)))</f>
        <v>3446.1112317686752</v>
      </c>
      <c r="C103" s="3">
        <f>B103/(B103+Information!$B$6)</f>
        <v>0.2562905491683472</v>
      </c>
      <c r="D103" s="3">
        <f>Information!$B$6/(B103+Information!$B$6)</f>
        <v>0.74370945083165285</v>
      </c>
      <c r="E103" s="4">
        <f>Information!$B$7*Information!$B$7/(Data!B103+Information!$B$6)*1000</f>
        <v>0.80989959195566985</v>
      </c>
    </row>
    <row r="104" spans="1:5" x14ac:dyDescent="0.45">
      <c r="A104" s="2">
        <v>52</v>
      </c>
      <c r="B104" s="1">
        <f>Information!$B$2*EXP(-Information!$B$1*(1/(273.15+Information!$B$3)-1/(273.15+Data!A104)))</f>
        <v>3319.0358096794926</v>
      </c>
      <c r="C104" s="3">
        <f>B104/(B104+Information!$B$6)</f>
        <v>0.24919490097529526</v>
      </c>
      <c r="D104" s="3">
        <f>Information!$B$6/(B104+Information!$B$6)</f>
        <v>0.75080509902470483</v>
      </c>
      <c r="E104" s="4">
        <f>Information!$B$7*Information!$B$7/(Data!B104+Information!$B$6)*1000</f>
        <v>0.81762675283790343</v>
      </c>
    </row>
    <row r="105" spans="1:5" x14ac:dyDescent="0.45">
      <c r="A105" s="2">
        <v>53</v>
      </c>
      <c r="B105" s="1">
        <f>Information!$B$2*EXP(-Information!$B$1*(1/(273.15+Information!$B$3)-1/(273.15+Data!A105)))</f>
        <v>3197.3828809695424</v>
      </c>
      <c r="C105" s="3">
        <f>B105/(B105+Information!$B$6)</f>
        <v>0.24227401067374713</v>
      </c>
      <c r="D105" s="3">
        <f>Information!$B$6/(B105+Information!$B$6)</f>
        <v>0.7577259893262529</v>
      </c>
      <c r="E105" s="4">
        <f>Information!$B$7*Information!$B$7/(Data!B105+Information!$B$6)*1000</f>
        <v>0.82516360237628927</v>
      </c>
    </row>
    <row r="106" spans="1:5" x14ac:dyDescent="0.45">
      <c r="A106" s="2">
        <v>54</v>
      </c>
      <c r="B106" s="1">
        <f>Information!$B$2*EXP(-Information!$B$1*(1/(273.15+Information!$B$3)-1/(273.15+Data!A106)))</f>
        <v>3080.892149157914</v>
      </c>
      <c r="C106" s="3">
        <f>B106/(B106+Information!$B$6)</f>
        <v>0.23552614867757682</v>
      </c>
      <c r="D106" s="3">
        <f>Information!$B$6/(B106+Information!$B$6)</f>
        <v>0.76447385132242329</v>
      </c>
      <c r="E106" s="4">
        <f>Information!$B$7*Information!$B$7/(Data!B106+Information!$B$6)*1000</f>
        <v>0.83251202409011882</v>
      </c>
    </row>
    <row r="107" spans="1:5" x14ac:dyDescent="0.45">
      <c r="A107" s="2">
        <v>55</v>
      </c>
      <c r="B107" s="1">
        <f>Information!$B$2*EXP(-Information!$B$1*(1/(273.15+Information!$B$3)-1/(273.15+Data!A107)))</f>
        <v>2969.3171188936685</v>
      </c>
      <c r="C107" s="3">
        <f>B107/(B107+Information!$B$6)</f>
        <v>0.22894938042404522</v>
      </c>
      <c r="D107" s="3">
        <f>Information!$B$6/(B107+Information!$B$6)</f>
        <v>0.77105061957595478</v>
      </c>
      <c r="E107" s="4">
        <f>Information!$B$7*Information!$B$7/(Data!B107+Information!$B$6)*1000</f>
        <v>0.83967412471821468</v>
      </c>
    </row>
    <row r="108" spans="1:5" x14ac:dyDescent="0.45">
      <c r="A108" s="2">
        <v>56</v>
      </c>
      <c r="B108" s="1">
        <f>Information!$B$2*EXP(-Information!$B$1*(1/(273.15+Information!$B$3)-1/(273.15+Data!A108)))</f>
        <v>2862.4242982088381</v>
      </c>
      <c r="C108" s="3">
        <f>B108/(B108+Information!$B$6)</f>
        <v>0.22254158561752982</v>
      </c>
      <c r="D108" s="3">
        <f>Information!$B$6/(B108+Information!$B$6)</f>
        <v>0.77745841438247021</v>
      </c>
      <c r="E108" s="4">
        <f>Information!$B$7*Information!$B$7/(Data!B108+Information!$B$6)*1000</f>
        <v>0.84665221326250995</v>
      </c>
    </row>
    <row r="109" spans="1:5" x14ac:dyDescent="0.45">
      <c r="A109" s="2">
        <v>57</v>
      </c>
      <c r="B109" s="1">
        <f>Information!$B$2*EXP(-Information!$B$1*(1/(273.15+Information!$B$3)-1/(273.15+Data!A109)))</f>
        <v>2759.9924505490003</v>
      </c>
      <c r="C109" s="3">
        <f>B109/(B109+Information!$B$6)</f>
        <v>0.21630047676323283</v>
      </c>
      <c r="D109" s="3">
        <f>Information!$B$6/(B109+Information!$B$6)</f>
        <v>0.78369952323676717</v>
      </c>
      <c r="E109" s="4">
        <f>Information!$B$7*Information!$B$7/(Data!B109+Information!$B$6)*1000</f>
        <v>0.85344878080483944</v>
      </c>
    </row>
    <row r="110" spans="1:5" x14ac:dyDescent="0.45">
      <c r="A110" s="2">
        <v>58</v>
      </c>
      <c r="B110" s="1">
        <f>Information!$B$2*EXP(-Information!$B$1*(1/(273.15+Information!$B$3)-1/(273.15+Data!A110)))</f>
        <v>2661.8118932544176</v>
      </c>
      <c r="C110" s="3">
        <f>B110/(B110+Information!$B$6)</f>
        <v>0.21022361694320371</v>
      </c>
      <c r="D110" s="3">
        <f>Information!$B$6/(B110+Information!$B$6)</f>
        <v>0.78977638305679632</v>
      </c>
      <c r="E110" s="4">
        <f>Information!$B$7*Information!$B$7/(Data!B110+Information!$B$6)*1000</f>
        <v>0.8600664811488512</v>
      </c>
    </row>
    <row r="111" spans="1:5" x14ac:dyDescent="0.45">
      <c r="A111" s="2">
        <v>59</v>
      </c>
      <c r="B111" s="1">
        <f>Information!$B$2*EXP(-Information!$B$1*(1/(273.15+Information!$B$3)-1/(273.15+Data!A111)))</f>
        <v>2567.6838394014967</v>
      </c>
      <c r="C111" s="3">
        <f>B111/(B111+Information!$B$6)</f>
        <v>0.20430843679815039</v>
      </c>
      <c r="D111" s="3">
        <f>Information!$B$6/(B111+Information!$B$6)</f>
        <v>0.79569156320184964</v>
      </c>
      <c r="E111" s="4">
        <f>Information!$B$7*Information!$B$7/(Data!B111+Information!$B$6)*1000</f>
        <v>0.86650811232681413</v>
      </c>
    </row>
    <row r="112" spans="1:5" x14ac:dyDescent="0.45">
      <c r="A112" s="2">
        <v>60</v>
      </c>
      <c r="B112" s="1">
        <f>Information!$B$2*EXP(-Information!$B$1*(1/(273.15+Information!$B$3)-1/(273.15+Data!A112)))</f>
        <v>2477.4197801330874</v>
      </c>
      <c r="C112" s="3">
        <f>B112/(B112+Information!$B$6)</f>
        <v>0.19855225068869667</v>
      </c>
      <c r="D112" s="3">
        <f>Information!$B$6/(B112+Information!$B$6)</f>
        <v>0.80144774931130325</v>
      </c>
      <c r="E112" s="4">
        <f>Information!$B$7*Information!$B$7/(Data!B112+Information!$B$6)*1000</f>
        <v>0.87277659900000915</v>
      </c>
    </row>
    <row r="113" spans="1:5" x14ac:dyDescent="0.45">
      <c r="A113" s="2">
        <v>61</v>
      </c>
      <c r="B113" s="1">
        <f>Information!$B$2*EXP(-Information!$B$1*(1/(273.15+Information!$B$3)-1/(273.15+Data!A113)))</f>
        <v>2390.8409048086983</v>
      </c>
      <c r="C113" s="3">
        <f>B113/(B113+Information!$B$6)</f>
        <v>0.19295227201899179</v>
      </c>
      <c r="D113" s="3">
        <f>Information!$B$6/(B113+Information!$B$6)</f>
        <v>0.80704772798100821</v>
      </c>
      <c r="E113" s="4">
        <f>Information!$B$7*Information!$B$7/(Data!B113+Information!$B$6)*1000</f>
        <v>0.8788749757713179</v>
      </c>
    </row>
    <row r="114" spans="1:5" x14ac:dyDescent="0.45">
      <c r="A114" s="2">
        <v>62</v>
      </c>
      <c r="B114" s="1">
        <f>Information!$B$2*EXP(-Information!$B$1*(1/(273.15+Information!$B$3)-1/(273.15+Data!A114)))</f>
        <v>2307.7775564929639</v>
      </c>
      <c r="C114" s="3">
        <f>B114/(B114+Information!$B$6)</f>
        <v>0.18750562771387566</v>
      </c>
      <c r="D114" s="3">
        <f>Information!$B$6/(B114+Information!$B$6)</f>
        <v>0.81249437228612442</v>
      </c>
      <c r="E114" s="4">
        <f>Information!$B$7*Information!$B$7/(Data!B114+Information!$B$6)*1000</f>
        <v>0.88480637141958929</v>
      </c>
    </row>
    <row r="115" spans="1:5" x14ac:dyDescent="0.45">
      <c r="A115" s="2">
        <v>63</v>
      </c>
      <c r="B115" s="1">
        <f>Information!$B$2*EXP(-Information!$B$1*(1/(273.15+Information!$B$3)-1/(273.15+Data!A115)))</f>
        <v>2228.068720474123</v>
      </c>
      <c r="C115" s="3">
        <f>B115/(B115+Information!$B$6)</f>
        <v>0.18220937184819266</v>
      </c>
      <c r="D115" s="3">
        <f>Information!$B$6/(B115+Information!$B$6)</f>
        <v>0.81779062815180736</v>
      </c>
      <c r="E115" s="4">
        <f>Information!$B$7*Information!$B$7/(Data!B115+Information!$B$6)*1000</f>
        <v>0.89057399405731807</v>
      </c>
    </row>
    <row r="116" spans="1:5" x14ac:dyDescent="0.45">
      <c r="A116" s="2">
        <v>64</v>
      </c>
      <c r="B116" s="1">
        <f>Information!$B$2*EXP(-Information!$B$1*(1/(273.15+Information!$B$3)-1/(273.15+Data!A116)))</f>
        <v>2151.5615436647977</v>
      </c>
      <c r="C116" s="3">
        <f>B116/(B116+Information!$B$6)</f>
        <v>0.17706049843334842</v>
      </c>
      <c r="D116" s="3">
        <f>Information!$B$6/(B116+Information!$B$6)</f>
        <v>0.82293950156665163</v>
      </c>
      <c r="E116" s="4">
        <f>Information!$B$7*Information!$B$7/(Data!B116+Information!$B$6)*1000</f>
        <v>0.89618111720608351</v>
      </c>
    </row>
    <row r="117" spans="1:5" x14ac:dyDescent="0.45">
      <c r="A117" s="2">
        <v>65</v>
      </c>
      <c r="B117" s="1">
        <f>Information!$B$2*EXP(-Information!$B$1*(1/(273.15+Information!$B$3)-1/(273.15+Data!A117)))</f>
        <v>2078.1108828862261</v>
      </c>
      <c r="C117" s="3">
        <f>B117/(B117+Information!$B$6)</f>
        <v>0.17205595337187646</v>
      </c>
      <c r="D117" s="3">
        <f>Information!$B$6/(B117+Information!$B$6)</f>
        <v>0.82794404662812349</v>
      </c>
      <c r="E117" s="4">
        <f>Information!$B$7*Information!$B$7/(Data!B117+Information!$B$6)*1000</f>
        <v>0.90163106677802629</v>
      </c>
    </row>
    <row r="118" spans="1:5" x14ac:dyDescent="0.45">
      <c r="A118" s="2">
        <v>66</v>
      </c>
      <c r="B118" s="1">
        <f>Information!$B$2*EXP(-Information!$B$1*(1/(273.15+Information!$B$3)-1/(273.15+Data!A118)))</f>
        <v>2007.5788801747199</v>
      </c>
      <c r="C118" s="3">
        <f>B118/(B118+Information!$B$6)</f>
        <v>0.16719264559563801</v>
      </c>
      <c r="D118" s="3">
        <f>Information!$B$6/(B118+Information!$B$6)</f>
        <v>0.83280735440436193</v>
      </c>
      <c r="E118" s="4">
        <f>Information!$B$7*Information!$B$7/(Data!B118+Information!$B$6)*1000</f>
        <v>0.90692720894635015</v>
      </c>
    </row>
    <row r="119" spans="1:5" x14ac:dyDescent="0.45">
      <c r="A119" s="2">
        <v>67</v>
      </c>
      <c r="B119" s="1">
        <f>Information!$B$2*EXP(-Information!$B$1*(1/(273.15+Information!$B$3)-1/(273.15+Data!A119)))</f>
        <v>1939.8345633770634</v>
      </c>
      <c r="C119" s="12">
        <f>B119/(B119+Information!$B$6)</f>
        <v>0.16246745740741658</v>
      </c>
      <c r="D119" s="3">
        <f>Information!$B$6/(B119+Information!$B$6)</f>
        <v>0.83753254259258336</v>
      </c>
      <c r="E119" s="4">
        <f>Information!$B$7*Information!$B$7/(Data!B119+Information!$B$6)*1000</f>
        <v>0.91207293888332319</v>
      </c>
    </row>
    <row r="120" spans="1:5" x14ac:dyDescent="0.45">
      <c r="A120" s="2">
        <v>68</v>
      </c>
      <c r="B120" s="1">
        <f>Information!$B$2*EXP(-Information!$B$1*(1/(273.15+Information!$B$3)-1/(273.15+Data!A120)))</f>
        <v>1874.7534704199279</v>
      </c>
      <c r="C120" s="3">
        <f>B120/(B120+Information!$B$6)</f>
        <v>0.15787725404910077</v>
      </c>
      <c r="D120" s="3">
        <f>Information!$B$6/(B120+Information!$B$6)</f>
        <v>0.8421227459508992</v>
      </c>
      <c r="E120" s="4">
        <f>Information!$B$7*Information!$B$7/(Data!B120+Information!$B$6)*1000</f>
        <v>0.91707167034052917</v>
      </c>
    </row>
    <row r="121" spans="1:5" x14ac:dyDescent="0.45">
      <c r="A121" s="2">
        <v>69</v>
      </c>
      <c r="B121" s="1">
        <f>Information!$B$2*EXP(-Information!$B$1*(1/(273.15+Information!$B$3)-1/(273.15+Data!A121)))</f>
        <v>1812.2172957482776</v>
      </c>
      <c r="C121" s="3">
        <f>B121/(B121+Information!$B$6)</f>
        <v>0.15341889252245403</v>
      </c>
      <c r="D121" s="3">
        <f>Information!$B$6/(B121+Information!$B$6)</f>
        <v>0.84658110747754589</v>
      </c>
      <c r="E121" s="4">
        <f>Information!$B$7*Information!$B$7/(Data!B121+Information!$B$6)*1000</f>
        <v>0.92192682604304743</v>
      </c>
    </row>
    <row r="122" spans="1:5" x14ac:dyDescent="0.45">
      <c r="A122" s="2">
        <v>70</v>
      </c>
      <c r="B122" s="1">
        <f>Information!$B$2*EXP(-Information!$B$1*(1/(273.15+Information!$B$3)-1/(273.15+Data!A122)))</f>
        <v>1752.1135575296944</v>
      </c>
      <c r="C122" s="3">
        <f>B122/(B122+Information!$B$6)</f>
        <v>0.14908922969069663</v>
      </c>
      <c r="D122" s="3">
        <f>Information!$B$6/(B122+Information!$B$6)</f>
        <v>0.8509107703093034</v>
      </c>
      <c r="E122" s="4">
        <f>Information!$B$7*Information!$B$7/(Data!B122+Information!$B$6)*1000</f>
        <v>0.92664182886683133</v>
      </c>
    </row>
    <row r="123" spans="1:5" x14ac:dyDescent="0.45">
      <c r="A123" s="2">
        <v>71</v>
      </c>
      <c r="B123" s="1">
        <f>Information!$B$2*EXP(-Information!$B$1*(1/(273.15+Information!$B$3)-1/(273.15+Data!A123)))</f>
        <v>1694.3352843162165</v>
      </c>
      <c r="C123" s="3">
        <f>B123/(B123+Information!$B$6)</f>
        <v>0.14488512969083103</v>
      </c>
      <c r="D123" s="3">
        <f>Information!$B$6/(B123+Information!$B$6)</f>
        <v>0.85511487030916888</v>
      </c>
      <c r="E123" s="4">
        <f>Information!$B$7*Information!$B$7/(Data!B123+Information!$B$6)*1000</f>
        <v>0.9312200937666848</v>
      </c>
    </row>
    <row r="124" spans="1:5" x14ac:dyDescent="0.45">
      <c r="A124" s="2">
        <v>72</v>
      </c>
      <c r="B124" s="1">
        <f>Information!$B$2*EXP(-Information!$B$1*(1/(273.15+Information!$B$3)-1/(273.15+Data!A124)))</f>
        <v>1638.7807199431286</v>
      </c>
      <c r="C124" s="3">
        <f>B124/(B124+Information!$B$6)</f>
        <v>0.14080347068787599</v>
      </c>
      <c r="D124" s="3">
        <f>Information!$B$6/(B124+Information!$B$6)</f>
        <v>0.85919652931212409</v>
      </c>
      <c r="E124" s="4">
        <f>Information!$B$7*Information!$B$7/(Data!B124+Information!$B$6)*1000</f>
        <v>0.93566502042090294</v>
      </c>
    </row>
    <row r="125" spans="1:5" x14ac:dyDescent="0.45">
      <c r="A125" s="2">
        <v>73</v>
      </c>
      <c r="B125" s="1">
        <f>Information!$B$2*EXP(-Information!$B$1*(1/(273.15+Information!$B$3)-1/(273.15+Data!A125)))</f>
        <v>1585.3530455257353</v>
      </c>
      <c r="C125" s="3">
        <f>B125/(B125+Information!$B$6)</f>
        <v>0.13684115100298982</v>
      </c>
      <c r="D125" s="3">
        <f>Information!$B$6/(B125+Information!$B$6)</f>
        <v>0.86315884899701023</v>
      </c>
      <c r="E125" s="4">
        <f>Information!$B$7*Information!$B$7/(Data!B125+Information!$B$6)*1000</f>
        <v>0.93997998655774395</v>
      </c>
    </row>
    <row r="126" spans="1:5" x14ac:dyDescent="0.45">
      <c r="A126" s="2">
        <v>74</v>
      </c>
      <c r="B126" s="1">
        <f>Information!$B$2*EXP(-Information!$B$1*(1/(273.15+Information!$B$3)-1/(273.15+Data!A126)))</f>
        <v>1533.9601174910206</v>
      </c>
      <c r="C126" s="3">
        <f>B126/(B126+Information!$B$6)</f>
        <v>0.1329950946479172</v>
      </c>
      <c r="D126" s="3">
        <f>Information!$B$6/(B126+Information!$B$6)</f>
        <v>0.86700490535208286</v>
      </c>
      <c r="E126" s="4">
        <f>Information!$B$7*Information!$B$7/(Data!B126+Information!$B$6)*1000</f>
        <v>0.94416834192841814</v>
      </c>
    </row>
    <row r="127" spans="1:5" x14ac:dyDescent="0.45">
      <c r="A127" s="2">
        <v>75</v>
      </c>
      <c r="B127" s="1">
        <f>Information!$B$2*EXP(-Information!$B$1*(1/(273.15+Information!$B$3)-1/(273.15+Data!A127)))</f>
        <v>1484.5142206515741</v>
      </c>
      <c r="C127" s="3">
        <f>B127/(B127+Information!$B$6)</f>
        <v>0.12926225629832083</v>
      </c>
      <c r="D127" s="3">
        <f>Information!$B$6/(B127+Information!$B$6)</f>
        <v>0.87073774370167922</v>
      </c>
      <c r="E127" s="4">
        <f>Information!$B$7*Information!$B$7/(Data!B127+Information!$B$6)*1000</f>
        <v>0.94823340289112845</v>
      </c>
    </row>
    <row r="128" spans="1:5" x14ac:dyDescent="0.45">
      <c r="A128" s="2">
        <v>76</v>
      </c>
      <c r="B128" s="1">
        <f>Information!$B$2*EXP(-Information!$B$1*(1/(273.15+Information!$B$3)-1/(273.15+Data!A128)))</f>
        <v>1436.9318353946041</v>
      </c>
      <c r="C128" s="3">
        <f>B128/(B128+Information!$B$6)</f>
        <v>0.12563962573840295</v>
      </c>
      <c r="D128" s="3">
        <f>Information!$B$6/(B128+Information!$B$6)</f>
        <v>0.87436037426159707</v>
      </c>
      <c r="E128" s="4">
        <f>Information!$B$7*Information!$B$7/(Data!B128+Information!$B$6)*1000</f>
        <v>0.95217844757087911</v>
      </c>
    </row>
    <row r="129" spans="1:5" x14ac:dyDescent="0.45">
      <c r="A129" s="2">
        <v>77</v>
      </c>
      <c r="B129" s="1">
        <f>Information!$B$2*EXP(-Information!$B$1*(1/(273.15+Information!$B$3)-1/(273.15+Data!A129)))</f>
        <v>1391.1334181199213</v>
      </c>
      <c r="C129" s="3">
        <f>B129/(B129+Information!$B$6)</f>
        <v>0.12212423180884176</v>
      </c>
      <c r="D129" s="3">
        <f>Information!$B$6/(B129+Information!$B$6)</f>
        <v>0.8778757681911582</v>
      </c>
      <c r="E129" s="4">
        <f>Information!$B$7*Information!$B$7/(Data!B129+Information!$B$6)*1000</f>
        <v>0.95600671156017114</v>
      </c>
    </row>
    <row r="130" spans="1:5" x14ac:dyDescent="0.45">
      <c r="A130" s="2">
        <v>78</v>
      </c>
      <c r="B130" s="1">
        <f>Information!$B$2*EXP(-Information!$B$1*(1/(273.15+Information!$B$3)-1/(273.15+Data!A130)))</f>
        <v>1347.0431941173294</v>
      </c>
      <c r="C130" s="3">
        <f>B130/(B130+Information!$B$6)</f>
        <v>0.11871314588946658</v>
      </c>
      <c r="D130" s="3">
        <f>Information!$B$6/(B130+Information!$B$6)</f>
        <v>0.88128685411053331</v>
      </c>
      <c r="E130" s="4">
        <f>Information!$B$7*Information!$B$7/(Data!B130+Information!$B$6)*1000</f>
        <v>0.95972138412637076</v>
      </c>
    </row>
    <row r="131" spans="1:5" x14ac:dyDescent="0.45">
      <c r="A131" s="2">
        <v>79</v>
      </c>
      <c r="B131" s="1">
        <f>Information!$B$2*EXP(-Information!$B$1*(1/(273.15+Information!$B$3)-1/(273.15+Data!A131)))</f>
        <v>1304.588962126734</v>
      </c>
      <c r="C131" s="3">
        <f>B131/(B131+Information!$B$6)</f>
        <v>0.11540348494734669</v>
      </c>
      <c r="D131" s="3">
        <f>Information!$B$6/(B131+Information!$B$6)</f>
        <v>0.88459651505265324</v>
      </c>
      <c r="E131" s="4">
        <f>Information!$B$7*Information!$B$7/(Data!B131+Information!$B$6)*1000</f>
        <v>0.96332560489233932</v>
      </c>
    </row>
    <row r="132" spans="1:5" x14ac:dyDescent="0.45">
      <c r="A132" s="2">
        <v>80</v>
      </c>
      <c r="B132" s="1">
        <f>Information!$B$2*EXP(-Information!$B$1*(1/(273.15+Information!$B$3)-1/(273.15+Data!A132)))</f>
        <v>1263.7019098732749</v>
      </c>
      <c r="C132" s="3">
        <f>B132/(B132+Information!$B$6)</f>
        <v>0.11219241418006352</v>
      </c>
      <c r="D132" s="3">
        <f>Information!$B$6/(B132+Information!$B$6)</f>
        <v>0.88780758581993657</v>
      </c>
      <c r="E132" s="4">
        <f>Information!$B$7*Information!$B$7/(Data!B132+Information!$B$6)*1000</f>
        <v>0.96682246095791069</v>
      </c>
    </row>
    <row r="133" spans="1:5" x14ac:dyDescent="0.45">
      <c r="A133" s="2">
        <v>81</v>
      </c>
      <c r="B133" s="1">
        <f>Information!$B$2*EXP(-Information!$B$1*(1/(273.15+Information!$B$3)-1/(273.15+Data!A133)))</f>
        <v>1224.3164399156208</v>
      </c>
      <c r="C133" s="3">
        <f>B133/(B133+Information!$B$6)</f>
        <v>0.10907714928293884</v>
      </c>
      <c r="D133" s="3">
        <f>Information!$B$6/(B133+Information!$B$6)</f>
        <v>0.89092285071706112</v>
      </c>
      <c r="E133" s="4">
        <f>Information!$B$7*Information!$B$7/(Data!B133+Information!$B$6)*1000</f>
        <v>0.97021498443087939</v>
      </c>
    </row>
    <row r="134" spans="1:5" x14ac:dyDescent="0.45">
      <c r="A134" s="2">
        <v>82</v>
      </c>
      <c r="B134" s="1">
        <f>Information!$B$2*EXP(-Information!$B$1*(1/(273.15+Information!$B$3)-1/(273.15+Data!A134)))</f>
        <v>1186.3700051880407</v>
      </c>
      <c r="C134" s="3">
        <f>B134/(B134+Information!$B$6)</f>
        <v>0.10605495836789086</v>
      </c>
      <c r="D134" s="3">
        <f>Information!$B$6/(B134+Information!$B$6)</f>
        <v>0.89394504163210919</v>
      </c>
      <c r="E134" s="4">
        <f>Information!$B$7*Information!$B$7/(Data!B134+Information!$B$6)*1000</f>
        <v>0.97350615033736676</v>
      </c>
    </row>
    <row r="135" spans="1:5" x14ac:dyDescent="0.45">
      <c r="A135" s="2">
        <v>83</v>
      </c>
      <c r="B135" s="1">
        <f>Information!$B$2*EXP(-Information!$B$1*(1/(273.15+Information!$B$3)-1/(273.15+Data!A135)))</f>
        <v>1149.802953656661</v>
      </c>
      <c r="C135" s="3">
        <f>B135/(B135+Information!$B$6)</f>
        <v>0.10312316356044432</v>
      </c>
      <c r="D135" s="3">
        <f>Information!$B$6/(B135+Information!$B$6)</f>
        <v>0.89687683643955574</v>
      </c>
      <c r="E135" s="4">
        <f>Information!$B$7*Information!$B$7/(Data!B135+Information!$B$6)*1000</f>
        <v>0.97669887488267604</v>
      </c>
    </row>
    <row r="136" spans="1:5" x14ac:dyDescent="0.45">
      <c r="A136" s="2">
        <v>84</v>
      </c>
      <c r="B136" s="1">
        <f>Information!$B$2*EXP(-Information!$B$1*(1/(273.15+Information!$B$3)-1/(273.15+Data!A136)))</f>
        <v>1114.5583815472153</v>
      </c>
      <c r="C136" s="3">
        <f>B136/(B136+Information!$B$6)</f>
        <v>0.10027914230021454</v>
      </c>
      <c r="D136" s="3">
        <f>Information!$B$6/(B136+Information!$B$6)</f>
        <v>0.89972085769978549</v>
      </c>
      <c r="E136" s="4">
        <f>Information!$B$7*Information!$B$7/(Data!B136+Information!$B$6)*1000</f>
        <v>0.97979601403506633</v>
      </c>
    </row>
    <row r="137" spans="1:5" x14ac:dyDescent="0.45">
      <c r="A137" s="2">
        <v>85</v>
      </c>
      <c r="B137" s="1">
        <f>Information!$B$2*EXP(-Information!$B$1*(1/(273.15+Information!$B$3)-1/(273.15+Data!A137)))</f>
        <v>1080.5819946361298</v>
      </c>
      <c r="C137" s="3">
        <f>B137/(B137+Information!$B$6)</f>
        <v>9.7520328368962586E-2</v>
      </c>
      <c r="D137" s="3">
        <f>Information!$B$6/(B137+Information!$B$6)</f>
        <v>0.90247967163103737</v>
      </c>
      <c r="E137" s="4">
        <f>Information!$B$7*Information!$B$7/(Data!B137+Information!$B$6)*1000</f>
        <v>0.98280036240619972</v>
      </c>
    </row>
    <row r="138" spans="1:5" x14ac:dyDescent="0.45">
      <c r="A138" s="2">
        <v>86</v>
      </c>
      <c r="B138" s="1">
        <f>Information!$B$2*EXP(-Information!$B$1*(1/(273.15+Information!$B$3)-1/(273.15+Data!A138)))</f>
        <v>1047.8219771289073</v>
      </c>
      <c r="C138" s="3">
        <f>B138/(B138+Information!$B$6)</f>
        <v>9.4844212669076139E-2</v>
      </c>
      <c r="D138" s="3">
        <f>Information!$B$6/(B138+Information!$B$6)</f>
        <v>0.90515578733092383</v>
      </c>
      <c r="E138" s="4">
        <f>Information!$B$7*Information!$B$7/(Data!B138+Information!$B$6)*1000</f>
        <v>0.98571465240337586</v>
      </c>
    </row>
    <row r="139" spans="1:5" x14ac:dyDescent="0.45">
      <c r="A139" s="2">
        <v>87</v>
      </c>
      <c r="B139" s="1">
        <f>Information!$B$2*EXP(-Information!$B$1*(1/(273.15+Information!$B$3)-1/(273.15+Data!A139)))</f>
        <v>1016.2288676797928</v>
      </c>
      <c r="C139" s="3">
        <f>B139/(B139+Information!$B$6)</f>
        <v>9.2248343774091177E-2</v>
      </c>
      <c r="D139" s="3">
        <f>Information!$B$6/(B139+Information!$B$6)</f>
        <v>0.90775165622590881</v>
      </c>
      <c r="E139" s="4">
        <f>Information!$B$7*Information!$B$7/(Data!B139+Information!$B$6)*1000</f>
        <v>0.98854155363001461</v>
      </c>
    </row>
    <row r="140" spans="1:5" x14ac:dyDescent="0.45">
      <c r="A140" s="2">
        <v>88</v>
      </c>
      <c r="B140" s="1">
        <f>Information!$B$2*EXP(-Information!$B$1*(1/(273.15+Information!$B$3)-1/(273.15+Data!A140)))</f>
        <v>985.75544213467833</v>
      </c>
      <c r="C140" s="3">
        <f>B140/(B140+Information!$B$6)</f>
        <v>8.9730328271638002E-2</v>
      </c>
      <c r="D140" s="3">
        <f>Information!$B$6/(B140+Information!$B$6)</f>
        <v>0.91026967172836204</v>
      </c>
      <c r="E140" s="4">
        <f>Information!$B$7*Information!$B$7/(Data!B140+Information!$B$6)*1000</f>
        <v>0.9912836725121863</v>
      </c>
    </row>
    <row r="141" spans="1:5" x14ac:dyDescent="0.45">
      <c r="A141" s="2">
        <v>89</v>
      </c>
      <c r="B141" s="1">
        <f>Information!$B$2*EXP(-Information!$B$1*(1/(273.15+Information!$B$3)-1/(273.15+Data!A141)))</f>
        <v>956.35660260532438</v>
      </c>
      <c r="C141" s="3">
        <f>B141/(B141+Information!$B$6)</f>
        <v>8.7287830917981549E-2</v>
      </c>
      <c r="D141" s="3">
        <f>Information!$B$6/(B141+Information!$B$6)</f>
        <v>0.91271216908201835</v>
      </c>
      <c r="E141" s="4">
        <f>Information!$B$7*Information!$B$7/(Data!B141+Information!$B$6)*1000</f>
        <v>0.99394355213031793</v>
      </c>
    </row>
    <row r="142" spans="1:5" x14ac:dyDescent="0.45">
      <c r="A142" s="2">
        <v>90</v>
      </c>
      <c r="B142" s="1">
        <f>Information!$B$2*EXP(-Information!$B$1*(1/(273.15+Information!$B$3)-1/(273.15+Data!A142)))</f>
        <v>927.98927250740735</v>
      </c>
      <c r="C142" s="3">
        <f>B142/(B142+Information!$B$6)</f>
        <v>8.4918574622143805E-2</v>
      </c>
      <c r="D142" s="3">
        <f>Information!$B$6/(B142+Information!$B$6)</f>
        <v>0.91508142537785619</v>
      </c>
      <c r="E142" s="4">
        <f>Information!$B$7*Information!$B$7/(Data!B142+Information!$B$6)*1000</f>
        <v>0.9965236722364853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Information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</dc:creator>
  <cp:lastModifiedBy>Bradley</cp:lastModifiedBy>
  <dcterms:created xsi:type="dcterms:W3CDTF">2019-06-26T05:36:12Z</dcterms:created>
  <dcterms:modified xsi:type="dcterms:W3CDTF">2019-11-04T01:58:37Z</dcterms:modified>
</cp:coreProperties>
</file>