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30" windowWidth="20490" windowHeight="7500" activeTab="3"/>
  </bookViews>
  <sheets>
    <sheet name="шум" sheetId="1" r:id="rId1"/>
    <sheet name="2 эт" sheetId="2" r:id="rId2"/>
    <sheet name="3 эт" sheetId="3" r:id="rId3"/>
    <sheet name="4 эт" sheetId="4" r:id="rId4"/>
    <sheet name="5 эт" sheetId="5" r:id="rId5"/>
    <sheet name="6 эт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T28" i="6"/>
  <c r="T18" i="6" s="1"/>
  <c r="P28" i="6"/>
  <c r="P18" i="6" s="1"/>
  <c r="L28" i="6"/>
  <c r="L18" i="6" s="1"/>
  <c r="H28" i="6"/>
  <c r="H18" i="6" s="1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T8" i="6"/>
  <c r="S8" i="6"/>
  <c r="S28" i="6" s="1"/>
  <c r="S18" i="6" s="1"/>
  <c r="R8" i="6"/>
  <c r="R28" i="6" s="1"/>
  <c r="R18" i="6" s="1"/>
  <c r="Q8" i="6"/>
  <c r="Q28" i="6" s="1"/>
  <c r="Q18" i="6" s="1"/>
  <c r="P8" i="6"/>
  <c r="O8" i="6"/>
  <c r="O28" i="6" s="1"/>
  <c r="O18" i="6" s="1"/>
  <c r="N8" i="6"/>
  <c r="N28" i="6" s="1"/>
  <c r="N18" i="6" s="1"/>
  <c r="M8" i="6"/>
  <c r="M28" i="6" s="1"/>
  <c r="M18" i="6" s="1"/>
  <c r="L8" i="6"/>
  <c r="K8" i="6"/>
  <c r="K28" i="6" s="1"/>
  <c r="K18" i="6" s="1"/>
  <c r="J8" i="6"/>
  <c r="J28" i="6" s="1"/>
  <c r="J18" i="6" s="1"/>
  <c r="I8" i="6"/>
  <c r="I28" i="6" s="1"/>
  <c r="I18" i="6" s="1"/>
  <c r="H8" i="6"/>
  <c r="G8" i="6"/>
  <c r="G28" i="6" s="1"/>
  <c r="G18" i="6" s="1"/>
  <c r="F8" i="6"/>
  <c r="F28" i="6" s="1"/>
  <c r="F18" i="6" s="1"/>
  <c r="E8" i="6"/>
  <c r="E28" i="6" s="1"/>
  <c r="E18" i="6" s="1"/>
  <c r="T28" i="5"/>
  <c r="T18" i="5" s="1"/>
  <c r="P28" i="5"/>
  <c r="P18" i="5" s="1"/>
  <c r="L28" i="5"/>
  <c r="L18" i="5" s="1"/>
  <c r="H28" i="5"/>
  <c r="H18" i="5" s="1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T8" i="5"/>
  <c r="S8" i="5"/>
  <c r="S28" i="5" s="1"/>
  <c r="S18" i="5" s="1"/>
  <c r="R8" i="5"/>
  <c r="R28" i="5" s="1"/>
  <c r="R18" i="5" s="1"/>
  <c r="Q8" i="5"/>
  <c r="Q28" i="5" s="1"/>
  <c r="Q18" i="5" s="1"/>
  <c r="P8" i="5"/>
  <c r="O8" i="5"/>
  <c r="O28" i="5" s="1"/>
  <c r="O18" i="5" s="1"/>
  <c r="N8" i="5"/>
  <c r="N28" i="5" s="1"/>
  <c r="N18" i="5" s="1"/>
  <c r="M8" i="5"/>
  <c r="M28" i="5" s="1"/>
  <c r="M18" i="5" s="1"/>
  <c r="L8" i="5"/>
  <c r="K8" i="5"/>
  <c r="K28" i="5" s="1"/>
  <c r="K18" i="5" s="1"/>
  <c r="J8" i="5"/>
  <c r="J28" i="5" s="1"/>
  <c r="J18" i="5" s="1"/>
  <c r="I8" i="5"/>
  <c r="I28" i="5" s="1"/>
  <c r="I18" i="5" s="1"/>
  <c r="H8" i="5"/>
  <c r="G8" i="5"/>
  <c r="G28" i="5" s="1"/>
  <c r="G18" i="5" s="1"/>
  <c r="F8" i="5"/>
  <c r="F28" i="5" s="1"/>
  <c r="F18" i="5" s="1"/>
  <c r="E8" i="5"/>
  <c r="E28" i="5" s="1"/>
  <c r="E18" i="5" s="1"/>
  <c r="T28" i="4"/>
  <c r="T18" i="4" s="1"/>
  <c r="P28" i="4"/>
  <c r="P18" i="4" s="1"/>
  <c r="L28" i="4"/>
  <c r="L18" i="4" s="1"/>
  <c r="H28" i="4"/>
  <c r="H18" i="4" s="1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T8" i="4"/>
  <c r="S8" i="4"/>
  <c r="S28" i="4" s="1"/>
  <c r="S18" i="4" s="1"/>
  <c r="R8" i="4"/>
  <c r="R28" i="4" s="1"/>
  <c r="R18" i="4" s="1"/>
  <c r="Q8" i="4"/>
  <c r="Q28" i="4" s="1"/>
  <c r="Q18" i="4" s="1"/>
  <c r="P8" i="4"/>
  <c r="O8" i="4"/>
  <c r="O28" i="4" s="1"/>
  <c r="O18" i="4" s="1"/>
  <c r="N8" i="4"/>
  <c r="N28" i="4" s="1"/>
  <c r="N18" i="4" s="1"/>
  <c r="M8" i="4"/>
  <c r="M28" i="4" s="1"/>
  <c r="M18" i="4" s="1"/>
  <c r="L8" i="4"/>
  <c r="K8" i="4"/>
  <c r="K28" i="4" s="1"/>
  <c r="K18" i="4" s="1"/>
  <c r="J8" i="4"/>
  <c r="J28" i="4" s="1"/>
  <c r="J18" i="4" s="1"/>
  <c r="I8" i="4"/>
  <c r="I28" i="4" s="1"/>
  <c r="I18" i="4" s="1"/>
  <c r="H8" i="4"/>
  <c r="G8" i="4"/>
  <c r="G28" i="4" s="1"/>
  <c r="G18" i="4" s="1"/>
  <c r="F8" i="4"/>
  <c r="F28" i="4" s="1"/>
  <c r="F18" i="4" s="1"/>
  <c r="E8" i="4"/>
  <c r="E28" i="4" s="1"/>
  <c r="E18" i="4" s="1"/>
  <c r="S24" i="3"/>
  <c r="T24" i="3"/>
  <c r="T28" i="3" s="1"/>
  <c r="T18" i="3" s="1"/>
  <c r="Q24" i="3"/>
  <c r="P24" i="3"/>
  <c r="P28" i="3" s="1"/>
  <c r="P18" i="3" s="1"/>
  <c r="M24" i="3"/>
  <c r="L24" i="3"/>
  <c r="L28" i="3" s="1"/>
  <c r="L18" i="3" s="1"/>
  <c r="I24" i="3"/>
  <c r="H24" i="3"/>
  <c r="H28" i="3" s="1"/>
  <c r="H18" i="3" s="1"/>
  <c r="E24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E18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E24" i="2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E46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E3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E2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E19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3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9" i="1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E28" i="2"/>
  <c r="O25" i="6" l="1"/>
  <c r="O26" i="6" s="1"/>
  <c r="O19" i="6"/>
  <c r="I25" i="6"/>
  <c r="I26" i="6" s="1"/>
  <c r="I19" i="6"/>
  <c r="M25" i="6"/>
  <c r="M26" i="6" s="1"/>
  <c r="M19" i="6"/>
  <c r="Q19" i="6"/>
  <c r="Q25" i="6"/>
  <c r="Q26" i="6" s="1"/>
  <c r="H25" i="6"/>
  <c r="H26" i="6" s="1"/>
  <c r="H19" i="6"/>
  <c r="G25" i="6"/>
  <c r="G26" i="6" s="1"/>
  <c r="G19" i="6"/>
  <c r="K25" i="6"/>
  <c r="K26" i="6" s="1"/>
  <c r="K19" i="6"/>
  <c r="S25" i="6"/>
  <c r="S26" i="6" s="1"/>
  <c r="S19" i="6"/>
  <c r="P25" i="6"/>
  <c r="P26" i="6" s="1"/>
  <c r="P19" i="6"/>
  <c r="T25" i="6"/>
  <c r="T26" i="6" s="1"/>
  <c r="T19" i="6"/>
  <c r="E25" i="6"/>
  <c r="E26" i="6" s="1"/>
  <c r="E19" i="6"/>
  <c r="F25" i="6"/>
  <c r="F26" i="6" s="1"/>
  <c r="F19" i="6"/>
  <c r="J25" i="6"/>
  <c r="J26" i="6" s="1"/>
  <c r="J19" i="6"/>
  <c r="N25" i="6"/>
  <c r="N26" i="6" s="1"/>
  <c r="N19" i="6"/>
  <c r="R25" i="6"/>
  <c r="R26" i="6" s="1"/>
  <c r="R19" i="6"/>
  <c r="L25" i="6"/>
  <c r="L26" i="6" s="1"/>
  <c r="L19" i="6"/>
  <c r="T25" i="5"/>
  <c r="T26" i="5" s="1"/>
  <c r="T19" i="5"/>
  <c r="I19" i="5"/>
  <c r="I25" i="5"/>
  <c r="I26" i="5" s="1"/>
  <c r="M25" i="5"/>
  <c r="M26" i="5" s="1"/>
  <c r="M19" i="5"/>
  <c r="F25" i="5"/>
  <c r="F26" i="5" s="1"/>
  <c r="F19" i="5"/>
  <c r="J25" i="5"/>
  <c r="J26" i="5" s="1"/>
  <c r="J19" i="5"/>
  <c r="N25" i="5"/>
  <c r="N26" i="5" s="1"/>
  <c r="N19" i="5"/>
  <c r="R25" i="5"/>
  <c r="R26" i="5" s="1"/>
  <c r="R19" i="5"/>
  <c r="L25" i="5"/>
  <c r="L26" i="5" s="1"/>
  <c r="L19" i="5"/>
  <c r="E25" i="5"/>
  <c r="E26" i="5" s="1"/>
  <c r="E19" i="5"/>
  <c r="Q25" i="5"/>
  <c r="Q26" i="5" s="1"/>
  <c r="Q19" i="5"/>
  <c r="H25" i="5"/>
  <c r="H26" i="5" s="1"/>
  <c r="H19" i="5"/>
  <c r="G25" i="5"/>
  <c r="G26" i="5" s="1"/>
  <c r="G19" i="5"/>
  <c r="K25" i="5"/>
  <c r="K26" i="5" s="1"/>
  <c r="K19" i="5"/>
  <c r="O25" i="5"/>
  <c r="O26" i="5" s="1"/>
  <c r="O19" i="5"/>
  <c r="S25" i="5"/>
  <c r="S26" i="5" s="1"/>
  <c r="S19" i="5"/>
  <c r="P25" i="5"/>
  <c r="P26" i="5" s="1"/>
  <c r="P19" i="5"/>
  <c r="T25" i="4"/>
  <c r="T26" i="4" s="1"/>
  <c r="T19" i="4"/>
  <c r="E25" i="4"/>
  <c r="E26" i="4" s="1"/>
  <c r="E19" i="4"/>
  <c r="I25" i="4"/>
  <c r="I26" i="4" s="1"/>
  <c r="I19" i="4"/>
  <c r="M25" i="4"/>
  <c r="M26" i="4" s="1"/>
  <c r="M19" i="4"/>
  <c r="Q25" i="4"/>
  <c r="Q26" i="4" s="1"/>
  <c r="Q19" i="4"/>
  <c r="H25" i="4"/>
  <c r="H26" i="4" s="1"/>
  <c r="H19" i="4"/>
  <c r="F25" i="4"/>
  <c r="F26" i="4" s="1"/>
  <c r="F19" i="4"/>
  <c r="J25" i="4"/>
  <c r="J26" i="4" s="1"/>
  <c r="J19" i="4"/>
  <c r="N25" i="4"/>
  <c r="N26" i="4" s="1"/>
  <c r="N19" i="4"/>
  <c r="R25" i="4"/>
  <c r="R26" i="4" s="1"/>
  <c r="R19" i="4"/>
  <c r="L25" i="4"/>
  <c r="L26" i="4" s="1"/>
  <c r="L19" i="4"/>
  <c r="G25" i="4"/>
  <c r="G26" i="4" s="1"/>
  <c r="G19" i="4"/>
  <c r="K25" i="4"/>
  <c r="K26" i="4" s="1"/>
  <c r="K19" i="4"/>
  <c r="O25" i="4"/>
  <c r="O26" i="4" s="1"/>
  <c r="O19" i="4"/>
  <c r="S25" i="4"/>
  <c r="S26" i="4" s="1"/>
  <c r="S19" i="4"/>
  <c r="P25" i="4"/>
  <c r="P26" i="4" s="1"/>
  <c r="P19" i="4"/>
  <c r="F24" i="3"/>
  <c r="J24" i="3"/>
  <c r="N24" i="3"/>
  <c r="N25" i="3" s="1"/>
  <c r="N26" i="3" s="1"/>
  <c r="R24" i="3"/>
  <c r="G24" i="3"/>
  <c r="K24" i="3"/>
  <c r="O24" i="3"/>
  <c r="G28" i="3"/>
  <c r="G18" i="3" s="1"/>
  <c r="G19" i="3" s="1"/>
  <c r="K28" i="3"/>
  <c r="K18" i="3" s="1"/>
  <c r="K19" i="3" s="1"/>
  <c r="O28" i="3"/>
  <c r="O18" i="3" s="1"/>
  <c r="S28" i="3"/>
  <c r="S18" i="3" s="1"/>
  <c r="S25" i="3" s="1"/>
  <c r="S26" i="3" s="1"/>
  <c r="E28" i="3"/>
  <c r="E18" i="3" s="1"/>
  <c r="E25" i="3" s="1"/>
  <c r="E26" i="3" s="1"/>
  <c r="I28" i="3"/>
  <c r="I18" i="3" s="1"/>
  <c r="I25" i="3" s="1"/>
  <c r="I26" i="3" s="1"/>
  <c r="M28" i="3"/>
  <c r="M18" i="3" s="1"/>
  <c r="M25" i="3" s="1"/>
  <c r="M26" i="3" s="1"/>
  <c r="Q28" i="3"/>
  <c r="Q18" i="3" s="1"/>
  <c r="Q19" i="3" s="1"/>
  <c r="F28" i="3"/>
  <c r="F18" i="3" s="1"/>
  <c r="J28" i="3"/>
  <c r="J18" i="3" s="1"/>
  <c r="N28" i="3"/>
  <c r="N18" i="3" s="1"/>
  <c r="R28" i="3"/>
  <c r="R18" i="3" s="1"/>
  <c r="T25" i="3"/>
  <c r="T26" i="3" s="1"/>
  <c r="T19" i="3"/>
  <c r="M19" i="3"/>
  <c r="H25" i="3"/>
  <c r="H26" i="3" s="1"/>
  <c r="H19" i="3"/>
  <c r="N19" i="3"/>
  <c r="L25" i="3"/>
  <c r="L26" i="3" s="1"/>
  <c r="L19" i="3"/>
  <c r="O19" i="3"/>
  <c r="P25" i="3"/>
  <c r="P26" i="3" s="1"/>
  <c r="P19" i="3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E8" i="2"/>
  <c r="T25" i="2"/>
  <c r="T26" i="2" s="1"/>
  <c r="S25" i="2"/>
  <c r="S26" i="2" s="1"/>
  <c r="R25" i="2"/>
  <c r="R26" i="2" s="1"/>
  <c r="Q25" i="2"/>
  <c r="Q26" i="2" s="1"/>
  <c r="P25" i="2"/>
  <c r="P26" i="2" s="1"/>
  <c r="O25" i="2"/>
  <c r="O26" i="2" s="1"/>
  <c r="N25" i="2"/>
  <c r="N26" i="2" s="1"/>
  <c r="M25" i="2"/>
  <c r="M26" i="2" s="1"/>
  <c r="L25" i="2"/>
  <c r="L26" i="2" s="1"/>
  <c r="K25" i="2"/>
  <c r="K26" i="2" s="1"/>
  <c r="J25" i="2"/>
  <c r="J26" i="2" s="1"/>
  <c r="I25" i="2"/>
  <c r="I26" i="2" s="1"/>
  <c r="H25" i="2"/>
  <c r="H26" i="2" s="1"/>
  <c r="G25" i="2"/>
  <c r="G26" i="2" s="1"/>
  <c r="F25" i="2"/>
  <c r="F26" i="2" s="1"/>
  <c r="E25" i="2"/>
  <c r="E26" i="2" s="1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U26" i="6" l="1"/>
  <c r="U26" i="5"/>
  <c r="U26" i="4"/>
  <c r="J25" i="3"/>
  <c r="J26" i="3" s="1"/>
  <c r="F25" i="3"/>
  <c r="F26" i="3" s="1"/>
  <c r="O25" i="3"/>
  <c r="O26" i="3" s="1"/>
  <c r="R25" i="3"/>
  <c r="R26" i="3" s="1"/>
  <c r="K25" i="3"/>
  <c r="K26" i="3" s="1"/>
  <c r="J19" i="3"/>
  <c r="I19" i="3"/>
  <c r="S19" i="3"/>
  <c r="R19" i="3"/>
  <c r="Q25" i="3"/>
  <c r="Q26" i="3" s="1"/>
  <c r="G25" i="3"/>
  <c r="G26" i="3" s="1"/>
  <c r="E19" i="3"/>
  <c r="U26" i="2"/>
  <c r="U26" i="3" l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1" i="1"/>
  <c r="D42" i="1" s="1"/>
  <c r="D43" i="1" s="1"/>
  <c r="D44" i="1" s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1" i="1"/>
  <c r="D32" i="1" s="1"/>
  <c r="D33" i="1" s="1"/>
  <c r="D35" i="1" s="1"/>
  <c r="D36" i="1" s="1"/>
  <c r="D37" i="1" s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<sst xmlns="http://schemas.openxmlformats.org/spreadsheetml/2006/main" count="116" uniqueCount="36">
  <si>
    <t>Частота, Гц</t>
  </si>
  <si>
    <t>2 этаж</t>
  </si>
  <si>
    <t>шум 2 этаж</t>
  </si>
  <si>
    <t>КНУ 2 этаж</t>
  </si>
  <si>
    <t>среднее</t>
  </si>
  <si>
    <t>3 этаж</t>
  </si>
  <si>
    <t>шум 3 этаж</t>
  </si>
  <si>
    <t>КНУ 3 этаж</t>
  </si>
  <si>
    <t>4 этаж</t>
  </si>
  <si>
    <t>шум 4 этаж</t>
  </si>
  <si>
    <t>КНУ 4 этаж</t>
  </si>
  <si>
    <t>5 этаж</t>
  </si>
  <si>
    <t>шум 5 этаж</t>
  </si>
  <si>
    <t>КНУ 5 этаж</t>
  </si>
  <si>
    <t>6 этаж</t>
  </si>
  <si>
    <t>шум 6 этаж</t>
  </si>
  <si>
    <t>КНУ 6 этаж</t>
  </si>
  <si>
    <t>Реверберация</t>
  </si>
  <si>
    <t>Частота,Гц</t>
  </si>
  <si>
    <t>3 (sweep)</t>
  </si>
  <si>
    <t>4,5 х 2,56 х 3,5 м</t>
  </si>
  <si>
    <t>4,5 х 2,56 м</t>
  </si>
  <si>
    <t>Размер кну:</t>
  </si>
  <si>
    <t>размер перегородки:</t>
  </si>
  <si>
    <t>слим п</t>
  </si>
  <si>
    <t>мембран\</t>
  </si>
  <si>
    <t>Оценочная кривая</t>
  </si>
  <si>
    <t>Частотная х-ка</t>
  </si>
  <si>
    <t>дельта</t>
  </si>
  <si>
    <t>Целое число децибел, добавл./выч. из норм.кривой:</t>
  </si>
  <si>
    <t>Скорректированная оценочная кривая</t>
  </si>
  <si>
    <t>Новая дельта</t>
  </si>
  <si>
    <t>R'=L1-L2+10lg(S/A2)</t>
  </si>
  <si>
    <t>S =</t>
  </si>
  <si>
    <t xml:space="preserve">V = </t>
  </si>
  <si>
    <t>L1-L2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</si>
</sst>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name val="Arial Cyr"/>
      <family val="2"/>
      <charset val="204"/>
    </font>
    <font>
      <sz val="8"/>
      <color theme="1"/>
      <name val="Calibri"/>
      <family val="2"/>
      <scheme val="minor"/>
    </font>
    <font>
      <b/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" xfId="0" applyFont="1" applyFill="1" applyBorder="1" applyAlignment="1">
      <alignment horizontal="center" shrinkToFit="1"/>
    </xf>
    <xf numFmtId="0" fontId="3" fillId="2" borderId="2" xfId="0" applyFont="1" applyFill="1" applyBorder="1" applyAlignment="1">
      <alignment horizontal="center" shrinkToFit="1"/>
    </xf>
    <xf numFmtId="0" fontId="3" fillId="2" borderId="3" xfId="0" applyFont="1" applyFill="1" applyBorder="1" applyAlignment="1">
      <alignment horizontal="center" shrinkToFit="1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5" xfId="0" applyBorder="1"/>
    <xf numFmtId="0" fontId="5" fillId="0" borderId="0" xfId="1" applyBorder="1" applyAlignment="1">
      <alignment horizontal="center"/>
    </xf>
    <xf numFmtId="0" fontId="0" fillId="0" borderId="0" xfId="0" applyBorder="1"/>
    <xf numFmtId="0" fontId="4" fillId="2" borderId="1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7" fillId="2" borderId="13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18" xfId="0" applyBorder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4" fontId="0" fillId="0" borderId="1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" fontId="0" fillId="0" borderId="0" xfId="0" applyNumberFormat="1" applyFill="1" applyBorder="1" applyAlignment="1">
      <alignment horizontal="center"/>
    </xf>
    <xf numFmtId="1" fontId="4" fillId="2" borderId="1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"/>
  <sheetViews>
    <sheetView workbookViewId="0">
      <selection activeCell="E19" sqref="E19"/>
    </sheetView>
  </sheetViews>
  <sheetFormatPr defaultRowHeight="15" x14ac:dyDescent="0.25"/>
  <cols>
    <col min="3" max="3" width="12.28515625" customWidth="1"/>
  </cols>
  <sheetData>
    <row r="1" spans="2:20" ht="15.75" thickBot="1" x14ac:dyDescent="0.3"/>
    <row r="2" spans="2:20" ht="15.75" thickBot="1" x14ac:dyDescent="0.3">
      <c r="E2" s="9" t="s">
        <v>0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</row>
    <row r="3" spans="2:20" ht="15.75" thickBot="1" x14ac:dyDescent="0.3">
      <c r="C3" s="1"/>
      <c r="E3" s="2">
        <v>100</v>
      </c>
      <c r="F3" s="3">
        <v>125</v>
      </c>
      <c r="G3" s="3">
        <v>160</v>
      </c>
      <c r="H3" s="3">
        <v>200</v>
      </c>
      <c r="I3" s="3">
        <v>250</v>
      </c>
      <c r="J3" s="3">
        <v>315</v>
      </c>
      <c r="K3" s="3">
        <v>400</v>
      </c>
      <c r="L3" s="3">
        <v>500</v>
      </c>
      <c r="M3" s="3">
        <v>630</v>
      </c>
      <c r="N3" s="3">
        <v>800</v>
      </c>
      <c r="O3" s="3">
        <v>1000</v>
      </c>
      <c r="P3" s="3">
        <v>1250</v>
      </c>
      <c r="Q3" s="3">
        <v>1600</v>
      </c>
      <c r="R3" s="3">
        <v>2000</v>
      </c>
      <c r="S3" s="3">
        <v>2500</v>
      </c>
      <c r="T3" s="4">
        <v>3150</v>
      </c>
    </row>
    <row r="4" spans="2:20" x14ac:dyDescent="0.25">
      <c r="B4" s="14" t="s">
        <v>1</v>
      </c>
      <c r="C4" s="1" t="s">
        <v>2</v>
      </c>
      <c r="E4" s="7">
        <v>78.7578125</v>
      </c>
      <c r="F4" s="7">
        <v>82.80859375</v>
      </c>
      <c r="G4" s="7">
        <v>80.84375</v>
      </c>
      <c r="H4" s="7">
        <v>79.01953125</v>
      </c>
      <c r="I4" s="7">
        <v>83.07421875</v>
      </c>
      <c r="J4" s="7">
        <v>78.28515625</v>
      </c>
      <c r="K4" s="7">
        <v>77.2421875</v>
      </c>
      <c r="L4" s="7">
        <v>75.9453125</v>
      </c>
      <c r="M4" s="7">
        <v>76.11328125</v>
      </c>
      <c r="N4" s="7">
        <v>77.109375</v>
      </c>
      <c r="O4" s="7">
        <v>75.03125</v>
      </c>
      <c r="P4" s="7">
        <v>72.09765625</v>
      </c>
      <c r="Q4" s="7">
        <v>70.27734375</v>
      </c>
      <c r="R4" s="7">
        <v>69.03515625</v>
      </c>
      <c r="S4" s="7">
        <v>68.359375</v>
      </c>
      <c r="T4" s="7">
        <v>69.3671875</v>
      </c>
    </row>
    <row r="5" spans="2:20" x14ac:dyDescent="0.25">
      <c r="B5" s="14"/>
      <c r="C5" s="12" t="s">
        <v>3</v>
      </c>
      <c r="E5" s="7">
        <v>54.22265625</v>
      </c>
      <c r="F5" s="7">
        <v>50.296875</v>
      </c>
      <c r="G5" s="7">
        <v>52.58984375</v>
      </c>
      <c r="H5" s="7">
        <v>48.01171875</v>
      </c>
      <c r="I5" s="7">
        <v>41.7734375</v>
      </c>
      <c r="J5" s="7">
        <v>37.55859375</v>
      </c>
      <c r="K5" s="7">
        <v>33.0390625</v>
      </c>
      <c r="L5" s="7">
        <v>32.4453125</v>
      </c>
      <c r="M5" s="7">
        <v>28.13671875</v>
      </c>
      <c r="N5" s="7">
        <v>25.45703125</v>
      </c>
      <c r="O5" s="7">
        <v>22.86328125</v>
      </c>
      <c r="P5" s="7">
        <v>17.8046875</v>
      </c>
      <c r="Q5" s="7">
        <v>14.09765625</v>
      </c>
      <c r="R5" s="7">
        <v>12.05859375</v>
      </c>
      <c r="S5" s="7">
        <v>10.640625</v>
      </c>
      <c r="T5" s="7">
        <v>10</v>
      </c>
    </row>
    <row r="6" spans="2:20" x14ac:dyDescent="0.25">
      <c r="B6" s="14"/>
      <c r="C6" s="12"/>
      <c r="E6" s="7">
        <v>52.3046875</v>
      </c>
      <c r="F6" s="7">
        <v>53.09375</v>
      </c>
      <c r="G6" s="7">
        <v>47.21875</v>
      </c>
      <c r="H6" s="7">
        <v>44.88671875</v>
      </c>
      <c r="I6" s="7">
        <v>41.57421875</v>
      </c>
      <c r="J6" s="7">
        <v>36.0859375</v>
      </c>
      <c r="K6" s="7">
        <v>33.73828125</v>
      </c>
      <c r="L6" s="7">
        <v>33.77734375</v>
      </c>
      <c r="M6" s="7">
        <v>28.93359375</v>
      </c>
      <c r="N6" s="7">
        <v>26.44140625</v>
      </c>
      <c r="O6" s="7">
        <v>23.06640625</v>
      </c>
      <c r="P6" s="7">
        <v>19.23046875</v>
      </c>
      <c r="Q6" s="7">
        <v>15.08203125</v>
      </c>
      <c r="R6" s="7">
        <v>12.20703125</v>
      </c>
      <c r="S6" s="7">
        <v>10.91796875</v>
      </c>
      <c r="T6" s="7">
        <v>10.328125</v>
      </c>
    </row>
    <row r="7" spans="2:20" x14ac:dyDescent="0.25">
      <c r="B7" s="14"/>
      <c r="C7" s="12"/>
      <c r="E7" s="7">
        <v>57.67578125</v>
      </c>
      <c r="F7" s="7">
        <v>55.4765625</v>
      </c>
      <c r="G7" s="7">
        <v>49.5546875</v>
      </c>
      <c r="H7" s="7">
        <v>43.265625</v>
      </c>
      <c r="I7" s="7">
        <v>42.03125</v>
      </c>
      <c r="J7" s="7">
        <v>38.6875</v>
      </c>
      <c r="K7" s="7">
        <v>35.859375</v>
      </c>
      <c r="L7" s="7">
        <v>36.484375</v>
      </c>
      <c r="M7" s="7">
        <v>38.546875</v>
      </c>
      <c r="N7" s="7">
        <v>40.19921875</v>
      </c>
      <c r="O7" s="7">
        <v>37.484375</v>
      </c>
      <c r="P7" s="7">
        <v>38.1015625</v>
      </c>
      <c r="Q7" s="7">
        <v>36.75390625</v>
      </c>
      <c r="R7" s="7">
        <v>37.4296875</v>
      </c>
      <c r="S7" s="7">
        <v>34.86328125</v>
      </c>
      <c r="T7" s="7">
        <v>31.94921875</v>
      </c>
    </row>
    <row r="8" spans="2:20" ht="15.75" thickBot="1" x14ac:dyDescent="0.3">
      <c r="B8" s="15"/>
      <c r="D8" t="s">
        <v>4</v>
      </c>
      <c r="E8">
        <f>(E5+E6+E7)/3</f>
        <v>54.734375</v>
      </c>
      <c r="F8">
        <f t="shared" ref="F8:T8" si="0">(F5+F6+F7)/3</f>
        <v>52.955729166666664</v>
      </c>
      <c r="G8">
        <f t="shared" si="0"/>
        <v>49.787760416666664</v>
      </c>
      <c r="H8">
        <f t="shared" si="0"/>
        <v>45.388020833333336</v>
      </c>
      <c r="I8">
        <f t="shared" si="0"/>
        <v>41.79296875</v>
      </c>
      <c r="J8">
        <f t="shared" si="0"/>
        <v>37.444010416666664</v>
      </c>
      <c r="K8">
        <f t="shared" si="0"/>
        <v>34.212239583333336</v>
      </c>
      <c r="L8">
        <f t="shared" si="0"/>
        <v>34.235677083333336</v>
      </c>
      <c r="M8">
        <f t="shared" si="0"/>
        <v>31.872395833333332</v>
      </c>
      <c r="N8">
        <f t="shared" si="0"/>
        <v>30.69921875</v>
      </c>
      <c r="O8">
        <f t="shared" si="0"/>
        <v>27.8046875</v>
      </c>
      <c r="P8">
        <f t="shared" si="0"/>
        <v>25.045572916666668</v>
      </c>
      <c r="Q8">
        <f t="shared" si="0"/>
        <v>21.977864583333332</v>
      </c>
      <c r="R8">
        <f t="shared" si="0"/>
        <v>20.565104166666668</v>
      </c>
      <c r="S8">
        <f t="shared" si="0"/>
        <v>18.807291666666668</v>
      </c>
      <c r="T8">
        <f t="shared" si="0"/>
        <v>17.42578125</v>
      </c>
    </row>
    <row r="9" spans="2:20" s="45" customFormat="1" x14ac:dyDescent="0.25">
      <c r="D9" s="45" t="s">
        <v>35</v>
      </c>
      <c r="E9" s="47">
        <f>E4-E8</f>
        <v>24.0234375</v>
      </c>
      <c r="F9" s="47">
        <f t="shared" ref="F9:T9" si="1">F4-F8</f>
        <v>29.852864583333336</v>
      </c>
      <c r="G9" s="47">
        <f t="shared" si="1"/>
        <v>31.055989583333336</v>
      </c>
      <c r="H9" s="47">
        <f t="shared" si="1"/>
        <v>33.631510416666664</v>
      </c>
      <c r="I9" s="47">
        <f t="shared" si="1"/>
        <v>41.28125</v>
      </c>
      <c r="J9" s="47">
        <f t="shared" si="1"/>
        <v>40.841145833333336</v>
      </c>
      <c r="K9" s="47">
        <f t="shared" si="1"/>
        <v>43.029947916666664</v>
      </c>
      <c r="L9" s="47">
        <f t="shared" si="1"/>
        <v>41.709635416666664</v>
      </c>
      <c r="M9" s="47">
        <f t="shared" si="1"/>
        <v>44.240885416666671</v>
      </c>
      <c r="N9" s="47">
        <f t="shared" si="1"/>
        <v>46.41015625</v>
      </c>
      <c r="O9" s="47">
        <f t="shared" si="1"/>
        <v>47.2265625</v>
      </c>
      <c r="P9" s="47">
        <f t="shared" si="1"/>
        <v>47.052083333333329</v>
      </c>
      <c r="Q9" s="47">
        <f t="shared" si="1"/>
        <v>48.299479166666671</v>
      </c>
      <c r="R9" s="47">
        <f t="shared" si="1"/>
        <v>48.470052083333329</v>
      </c>
      <c r="S9" s="47">
        <f t="shared" si="1"/>
        <v>49.552083333333329</v>
      </c>
      <c r="T9" s="47">
        <f t="shared" si="1"/>
        <v>51.94140625</v>
      </c>
    </row>
    <row r="10" spans="2:20" ht="15.75" thickBot="1" x14ac:dyDescent="0.3"/>
    <row r="11" spans="2:20" x14ac:dyDescent="0.25">
      <c r="B11" s="13" t="s">
        <v>5</v>
      </c>
      <c r="C11" s="12" t="s">
        <v>6</v>
      </c>
      <c r="E11" s="5">
        <v>74.83984375</v>
      </c>
      <c r="F11" s="5">
        <v>76.23046875</v>
      </c>
      <c r="G11" s="5">
        <v>85.9140625</v>
      </c>
      <c r="H11" s="5">
        <v>76.453125</v>
      </c>
      <c r="I11" s="5">
        <v>74.67578125</v>
      </c>
      <c r="J11" s="5">
        <v>78.18359375</v>
      </c>
      <c r="K11" s="5">
        <v>75.3203125</v>
      </c>
      <c r="L11" s="5">
        <v>77.98046875</v>
      </c>
      <c r="M11" s="5">
        <v>79</v>
      </c>
      <c r="N11" s="5">
        <v>79.265625</v>
      </c>
      <c r="O11" s="5">
        <v>80.16796875</v>
      </c>
      <c r="P11" s="5">
        <v>77.85546875</v>
      </c>
      <c r="Q11" s="5">
        <v>77.640625</v>
      </c>
      <c r="R11" s="5">
        <v>76.8671875</v>
      </c>
      <c r="S11" s="5">
        <v>77.328125</v>
      </c>
      <c r="T11" s="5">
        <v>78.40625</v>
      </c>
    </row>
    <row r="12" spans="2:20" x14ac:dyDescent="0.25">
      <c r="B12" s="14"/>
      <c r="C12" s="12"/>
      <c r="E12" s="5">
        <v>80.6953125</v>
      </c>
      <c r="F12" s="5">
        <v>78.375</v>
      </c>
      <c r="G12" s="5">
        <v>83.06640625</v>
      </c>
      <c r="H12" s="5">
        <v>74.984375</v>
      </c>
      <c r="I12" s="5">
        <v>77.20703125</v>
      </c>
      <c r="J12" s="5">
        <v>76.64453125</v>
      </c>
      <c r="K12" s="5">
        <v>76.01171875</v>
      </c>
      <c r="L12" s="5">
        <v>78.859375</v>
      </c>
      <c r="M12" s="5">
        <v>78.484375</v>
      </c>
      <c r="N12" s="5">
        <v>78.8046875</v>
      </c>
      <c r="O12" s="5">
        <v>78.46875</v>
      </c>
      <c r="P12" s="5">
        <v>76.9609375</v>
      </c>
      <c r="Q12" s="5">
        <v>77.3984375</v>
      </c>
      <c r="R12" s="5">
        <v>77.7265625</v>
      </c>
      <c r="S12" s="5">
        <v>77.0625</v>
      </c>
      <c r="T12" s="5">
        <v>79.03515625</v>
      </c>
    </row>
    <row r="13" spans="2:20" x14ac:dyDescent="0.25">
      <c r="B13" s="14"/>
      <c r="C13" s="8"/>
      <c r="D13" t="s">
        <v>4</v>
      </c>
      <c r="E13" s="5">
        <f>AVERAGE(E11:E12)</f>
        <v>77.767578125</v>
      </c>
      <c r="F13" s="5">
        <f t="shared" ref="F13:T13" si="2">AVERAGE(F11:F12)</f>
        <v>77.302734375</v>
      </c>
      <c r="G13" s="5">
        <f t="shared" si="2"/>
        <v>84.490234375</v>
      </c>
      <c r="H13" s="5">
        <f t="shared" si="2"/>
        <v>75.71875</v>
      </c>
      <c r="I13" s="5">
        <f t="shared" si="2"/>
        <v>75.94140625</v>
      </c>
      <c r="J13" s="5">
        <f t="shared" si="2"/>
        <v>77.4140625</v>
      </c>
      <c r="K13" s="5">
        <f t="shared" si="2"/>
        <v>75.666015625</v>
      </c>
      <c r="L13" s="5">
        <f t="shared" si="2"/>
        <v>78.419921875</v>
      </c>
      <c r="M13" s="5">
        <f t="shared" si="2"/>
        <v>78.7421875</v>
      </c>
      <c r="N13" s="5">
        <f t="shared" si="2"/>
        <v>79.03515625</v>
      </c>
      <c r="O13" s="5">
        <f t="shared" si="2"/>
        <v>79.318359375</v>
      </c>
      <c r="P13" s="5">
        <f t="shared" si="2"/>
        <v>77.408203125</v>
      </c>
      <c r="Q13" s="5">
        <f t="shared" si="2"/>
        <v>77.51953125</v>
      </c>
      <c r="R13" s="5">
        <f t="shared" si="2"/>
        <v>77.296875</v>
      </c>
      <c r="S13" s="5">
        <f t="shared" si="2"/>
        <v>77.1953125</v>
      </c>
      <c r="T13" s="5">
        <f t="shared" si="2"/>
        <v>78.720703125</v>
      </c>
    </row>
    <row r="14" spans="2:20" x14ac:dyDescent="0.25">
      <c r="B14" s="14"/>
      <c r="C14" s="12" t="s">
        <v>7</v>
      </c>
      <c r="E14" s="5">
        <v>46.01953125</v>
      </c>
      <c r="F14" s="5">
        <v>48.03125</v>
      </c>
      <c r="G14" s="5">
        <v>65.76953125</v>
      </c>
      <c r="H14" s="5">
        <v>48.46875</v>
      </c>
      <c r="I14" s="5">
        <v>47.90625</v>
      </c>
      <c r="J14" s="5">
        <v>38.40234375</v>
      </c>
      <c r="K14" s="5">
        <v>33.67578125</v>
      </c>
      <c r="L14" s="5">
        <v>34.0390625</v>
      </c>
      <c r="M14" s="5">
        <v>30.19140625</v>
      </c>
      <c r="N14" s="5">
        <v>28.9296875</v>
      </c>
      <c r="O14" s="5">
        <v>25.1796875</v>
      </c>
      <c r="P14" s="5">
        <v>20.921875</v>
      </c>
      <c r="Q14" s="5">
        <v>17.7109375</v>
      </c>
      <c r="R14" s="5">
        <v>17.5703125</v>
      </c>
      <c r="S14" s="5">
        <v>16.5</v>
      </c>
      <c r="T14" s="5">
        <v>13.8828125</v>
      </c>
    </row>
    <row r="15" spans="2:20" x14ac:dyDescent="0.25">
      <c r="B15" s="14"/>
      <c r="C15" s="12"/>
      <c r="E15" s="5">
        <v>35.82421875</v>
      </c>
      <c r="F15" s="5">
        <v>49.1796875</v>
      </c>
      <c r="G15" s="5">
        <v>60.2734375</v>
      </c>
      <c r="H15" s="5">
        <v>47.1875</v>
      </c>
      <c r="I15" s="5">
        <v>45.13671875</v>
      </c>
      <c r="J15" s="5">
        <v>40.625</v>
      </c>
      <c r="K15" s="5">
        <v>34.06640625</v>
      </c>
      <c r="L15" s="5">
        <v>31.44921875</v>
      </c>
      <c r="M15" s="5">
        <v>32.52734375</v>
      </c>
      <c r="N15" s="5">
        <v>30.75</v>
      </c>
      <c r="O15" s="5">
        <v>25.82421875</v>
      </c>
      <c r="P15" s="5">
        <v>21.6484375</v>
      </c>
      <c r="Q15" s="5">
        <v>19.24609375</v>
      </c>
      <c r="R15" s="5">
        <v>18.12890625</v>
      </c>
      <c r="S15" s="5">
        <v>17.24609375</v>
      </c>
      <c r="T15" s="5">
        <v>15.1015625</v>
      </c>
    </row>
    <row r="16" spans="2:20" x14ac:dyDescent="0.25">
      <c r="B16" s="14"/>
      <c r="C16" s="12"/>
      <c r="E16" s="5">
        <v>44.24609375</v>
      </c>
      <c r="F16" s="5">
        <v>47.37109375</v>
      </c>
      <c r="G16" s="5">
        <v>62.234375</v>
      </c>
      <c r="H16" s="5">
        <v>48.19921875</v>
      </c>
      <c r="I16" s="5">
        <v>46.7578125</v>
      </c>
      <c r="J16" s="5">
        <v>37.6953125</v>
      </c>
      <c r="K16" s="5">
        <v>35.40625</v>
      </c>
      <c r="L16" s="5">
        <v>32.7109375</v>
      </c>
      <c r="M16" s="5">
        <v>31.64453125</v>
      </c>
      <c r="N16" s="5">
        <v>30.859375</v>
      </c>
      <c r="O16" s="5">
        <v>26.81640625</v>
      </c>
      <c r="P16" s="5">
        <v>21.90234375</v>
      </c>
      <c r="Q16" s="5">
        <v>19.17578125</v>
      </c>
      <c r="R16" s="5">
        <v>17.97265625</v>
      </c>
      <c r="S16" s="5">
        <v>17.44140625</v>
      </c>
      <c r="T16" s="5">
        <v>14.796875</v>
      </c>
    </row>
    <row r="17" spans="2:22" ht="15.75" thickBot="1" x14ac:dyDescent="0.3">
      <c r="B17" s="15"/>
      <c r="C17" s="12"/>
      <c r="E17" s="5">
        <v>42.31640625</v>
      </c>
      <c r="F17" s="5">
        <v>50.38671875</v>
      </c>
      <c r="G17" s="5">
        <v>66.49609375</v>
      </c>
      <c r="H17" s="5">
        <v>46.98828125</v>
      </c>
      <c r="I17" s="5">
        <v>47.109375</v>
      </c>
      <c r="J17" s="5">
        <v>41.75</v>
      </c>
      <c r="K17" s="5">
        <v>34.546875</v>
      </c>
      <c r="L17" s="5">
        <v>32.23828125</v>
      </c>
      <c r="M17" s="5">
        <v>32.59765625</v>
      </c>
      <c r="N17" s="5">
        <v>30.48828125</v>
      </c>
      <c r="O17" s="5">
        <v>27.69921875</v>
      </c>
      <c r="P17" s="5">
        <v>21.859375</v>
      </c>
      <c r="Q17" s="5">
        <v>19.05078125</v>
      </c>
      <c r="R17" s="5">
        <v>18.5625</v>
      </c>
      <c r="S17" s="5">
        <v>17.0390625</v>
      </c>
      <c r="T17" s="5">
        <v>14.34375</v>
      </c>
    </row>
    <row r="18" spans="2:22" x14ac:dyDescent="0.25">
      <c r="D18" t="s">
        <v>4</v>
      </c>
      <c r="E18">
        <f>(E14+E15+E16+E17)/4</f>
        <v>42.1015625</v>
      </c>
      <c r="F18">
        <f t="shared" ref="F18:T18" si="3">(F14+F15+F16+F17)/4</f>
        <v>48.7421875</v>
      </c>
      <c r="G18">
        <f t="shared" si="3"/>
        <v>63.693359375</v>
      </c>
      <c r="H18">
        <f t="shared" si="3"/>
        <v>47.7109375</v>
      </c>
      <c r="I18">
        <f t="shared" si="3"/>
        <v>46.7275390625</v>
      </c>
      <c r="J18">
        <f t="shared" si="3"/>
        <v>39.6181640625</v>
      </c>
      <c r="K18">
        <f t="shared" si="3"/>
        <v>34.423828125</v>
      </c>
      <c r="L18">
        <f t="shared" si="3"/>
        <v>32.609375</v>
      </c>
      <c r="M18">
        <f t="shared" si="3"/>
        <v>31.740234375</v>
      </c>
      <c r="N18">
        <f t="shared" si="3"/>
        <v>30.2568359375</v>
      </c>
      <c r="O18">
        <f t="shared" si="3"/>
        <v>26.3798828125</v>
      </c>
      <c r="P18">
        <f t="shared" si="3"/>
        <v>21.5830078125</v>
      </c>
      <c r="Q18">
        <f t="shared" si="3"/>
        <v>18.7958984375</v>
      </c>
      <c r="R18">
        <f t="shared" si="3"/>
        <v>18.05859375</v>
      </c>
      <c r="S18">
        <f t="shared" si="3"/>
        <v>17.056640625</v>
      </c>
      <c r="T18">
        <f t="shared" si="3"/>
        <v>14.53125</v>
      </c>
    </row>
    <row r="19" spans="2:22" s="45" customFormat="1" x14ac:dyDescent="0.25">
      <c r="D19" s="45" t="s">
        <v>35</v>
      </c>
      <c r="E19" s="47">
        <f>E13-E18</f>
        <v>35.666015625</v>
      </c>
      <c r="F19" s="47">
        <f t="shared" ref="F19:T19" si="4">F13-F18</f>
        <v>28.560546875</v>
      </c>
      <c r="G19" s="47">
        <f t="shared" si="4"/>
        <v>20.796875</v>
      </c>
      <c r="H19" s="47">
        <f t="shared" si="4"/>
        <v>28.0078125</v>
      </c>
      <c r="I19" s="47">
        <f t="shared" si="4"/>
        <v>29.2138671875</v>
      </c>
      <c r="J19" s="47">
        <f t="shared" si="4"/>
        <v>37.7958984375</v>
      </c>
      <c r="K19" s="47">
        <f t="shared" si="4"/>
        <v>41.2421875</v>
      </c>
      <c r="L19" s="47">
        <f t="shared" si="4"/>
        <v>45.810546875</v>
      </c>
      <c r="M19" s="47">
        <f t="shared" si="4"/>
        <v>47.001953125</v>
      </c>
      <c r="N19" s="47">
        <f t="shared" si="4"/>
        <v>48.7783203125</v>
      </c>
      <c r="O19" s="47">
        <f t="shared" si="4"/>
        <v>52.9384765625</v>
      </c>
      <c r="P19" s="47">
        <f t="shared" si="4"/>
        <v>55.8251953125</v>
      </c>
      <c r="Q19" s="47">
        <f t="shared" si="4"/>
        <v>58.7236328125</v>
      </c>
      <c r="R19" s="47">
        <f t="shared" si="4"/>
        <v>59.23828125</v>
      </c>
      <c r="S19" s="47">
        <f t="shared" si="4"/>
        <v>60.138671875</v>
      </c>
      <c r="T19" s="47">
        <f t="shared" si="4"/>
        <v>64.189453125</v>
      </c>
    </row>
    <row r="20" spans="2:22" ht="15.75" thickBot="1" x14ac:dyDescent="0.3"/>
    <row r="21" spans="2:22" x14ac:dyDescent="0.25">
      <c r="B21" s="13" t="s">
        <v>8</v>
      </c>
      <c r="C21" s="12" t="s">
        <v>9</v>
      </c>
      <c r="E21" s="5">
        <v>85.98828125</v>
      </c>
      <c r="F21" s="5">
        <v>86.1328125</v>
      </c>
      <c r="G21" s="5">
        <v>81.37109375</v>
      </c>
      <c r="H21" s="5">
        <v>86.78125</v>
      </c>
      <c r="I21" s="5">
        <v>85.796875</v>
      </c>
      <c r="J21" s="5">
        <v>90.5234375</v>
      </c>
      <c r="K21" s="5">
        <v>92.5546875</v>
      </c>
      <c r="L21" s="5">
        <v>92.59375</v>
      </c>
      <c r="M21" s="5">
        <v>89.0078125</v>
      </c>
      <c r="N21" s="5">
        <v>88.03515625</v>
      </c>
      <c r="O21" s="5">
        <v>89.61328125</v>
      </c>
      <c r="P21" s="5">
        <v>88.34375</v>
      </c>
      <c r="Q21" s="5">
        <v>89.8515625</v>
      </c>
      <c r="R21" s="5">
        <v>91.46875</v>
      </c>
      <c r="S21" s="5">
        <v>91.4375</v>
      </c>
      <c r="T21" s="5">
        <v>89.078125</v>
      </c>
    </row>
    <row r="22" spans="2:22" x14ac:dyDescent="0.25">
      <c r="B22" s="14"/>
      <c r="C22" s="12"/>
      <c r="E22" s="5">
        <v>90.37109375</v>
      </c>
      <c r="F22" s="5">
        <v>86.58203125</v>
      </c>
      <c r="G22" s="5">
        <v>87.18359375</v>
      </c>
      <c r="H22" s="5">
        <v>85.58203125</v>
      </c>
      <c r="I22" s="5">
        <v>90.6328125</v>
      </c>
      <c r="J22" s="5">
        <v>92.046875</v>
      </c>
      <c r="K22" s="5">
        <v>92.47265625</v>
      </c>
      <c r="L22" s="5">
        <v>94.14453125</v>
      </c>
      <c r="M22" s="5">
        <v>92.01953125</v>
      </c>
      <c r="N22" s="5">
        <v>91.01171875</v>
      </c>
      <c r="O22" s="5">
        <v>90.21484375</v>
      </c>
      <c r="P22" s="5">
        <v>90.48828125</v>
      </c>
      <c r="Q22" s="5">
        <v>90.39453125</v>
      </c>
      <c r="R22" s="5">
        <v>92.52734375</v>
      </c>
      <c r="S22" s="5">
        <v>92.3515625</v>
      </c>
      <c r="T22" s="5">
        <v>89.87890625</v>
      </c>
    </row>
    <row r="23" spans="2:22" x14ac:dyDescent="0.25">
      <c r="B23" s="14"/>
      <c r="C23" s="12"/>
      <c r="E23" s="5">
        <v>90.4765625</v>
      </c>
      <c r="F23" s="5">
        <v>84.1796875</v>
      </c>
      <c r="G23" s="5">
        <v>84.9921875</v>
      </c>
      <c r="H23" s="5">
        <v>88.40234375</v>
      </c>
      <c r="I23" s="5">
        <v>89.12890625</v>
      </c>
      <c r="J23" s="5">
        <v>89.53125</v>
      </c>
      <c r="K23" s="5">
        <v>91.8828125</v>
      </c>
      <c r="L23" s="5">
        <v>92.59765625</v>
      </c>
      <c r="M23" s="5">
        <v>91.4375</v>
      </c>
      <c r="N23" s="5">
        <v>90.79296875</v>
      </c>
      <c r="O23" s="5">
        <v>91.1796875</v>
      </c>
      <c r="P23" s="5">
        <v>90.53515625</v>
      </c>
      <c r="Q23" s="5">
        <v>90.390625</v>
      </c>
      <c r="R23" s="5">
        <v>92.890625</v>
      </c>
      <c r="S23" s="5">
        <v>92.62109375</v>
      </c>
      <c r="T23" s="5">
        <v>89.3359375</v>
      </c>
    </row>
    <row r="24" spans="2:22" x14ac:dyDescent="0.25">
      <c r="B24" s="14"/>
      <c r="C24" s="1"/>
      <c r="D24" t="s">
        <v>4</v>
      </c>
      <c r="E24">
        <f>(E21+E23+E22)/3</f>
        <v>88.9453125</v>
      </c>
      <c r="F24">
        <f t="shared" ref="F24:T24" si="5">(F21+F23+F22)/3</f>
        <v>85.631510416666671</v>
      </c>
      <c r="G24">
        <f t="shared" si="5"/>
        <v>84.515625</v>
      </c>
      <c r="H24">
        <f t="shared" si="5"/>
        <v>86.921875</v>
      </c>
      <c r="I24">
        <f t="shared" si="5"/>
        <v>88.51953125</v>
      </c>
      <c r="J24">
        <f t="shared" si="5"/>
        <v>90.700520833333329</v>
      </c>
      <c r="K24">
        <f t="shared" si="5"/>
        <v>92.303385416666671</v>
      </c>
      <c r="L24">
        <f t="shared" si="5"/>
        <v>93.111979166666671</v>
      </c>
      <c r="M24">
        <f t="shared" si="5"/>
        <v>90.821614583333329</v>
      </c>
      <c r="N24">
        <f t="shared" si="5"/>
        <v>89.946614583333329</v>
      </c>
      <c r="O24">
        <f t="shared" si="5"/>
        <v>90.3359375</v>
      </c>
      <c r="P24">
        <f t="shared" si="5"/>
        <v>89.7890625</v>
      </c>
      <c r="Q24">
        <f t="shared" si="5"/>
        <v>90.212239583333329</v>
      </c>
      <c r="R24">
        <f t="shared" si="5"/>
        <v>92.295572916666671</v>
      </c>
      <c r="S24">
        <f t="shared" si="5"/>
        <v>92.13671875</v>
      </c>
      <c r="T24">
        <f t="shared" si="5"/>
        <v>89.430989583333329</v>
      </c>
    </row>
    <row r="25" spans="2:22" x14ac:dyDescent="0.25">
      <c r="B25" s="14"/>
      <c r="C25" s="12" t="s">
        <v>10</v>
      </c>
      <c r="E25" s="5">
        <v>57.05859375</v>
      </c>
      <c r="F25" s="5">
        <v>52.578125</v>
      </c>
      <c r="G25" s="5">
        <v>51.328125</v>
      </c>
      <c r="H25" s="5">
        <v>47.6796875</v>
      </c>
      <c r="I25" s="5">
        <v>46.84765625</v>
      </c>
      <c r="J25" s="5">
        <v>47.16796875</v>
      </c>
      <c r="K25" s="5">
        <v>50.078125</v>
      </c>
      <c r="L25" s="5">
        <v>47.53515625</v>
      </c>
      <c r="M25" s="5">
        <v>41.77734375</v>
      </c>
      <c r="N25" s="5">
        <v>38.68359375</v>
      </c>
      <c r="O25" s="5">
        <v>35.83203125</v>
      </c>
      <c r="P25" s="5">
        <v>35.28125</v>
      </c>
      <c r="Q25" s="5">
        <v>31.03125</v>
      </c>
      <c r="R25" s="5">
        <v>28.9453125</v>
      </c>
      <c r="S25" s="5">
        <v>25.70703125</v>
      </c>
      <c r="T25" s="5">
        <v>21.6953125</v>
      </c>
      <c r="V25" t="s">
        <v>24</v>
      </c>
    </row>
    <row r="26" spans="2:22" x14ac:dyDescent="0.25">
      <c r="B26" s="14"/>
      <c r="C26" s="12"/>
      <c r="E26" s="5">
        <v>57.13671875</v>
      </c>
      <c r="F26" s="5">
        <v>52.4140625</v>
      </c>
      <c r="G26" s="5">
        <v>51.21875</v>
      </c>
      <c r="H26" s="5">
        <v>46.54296875</v>
      </c>
      <c r="I26" s="5">
        <v>46.21875</v>
      </c>
      <c r="J26" s="5">
        <v>47.47265625</v>
      </c>
      <c r="K26" s="5">
        <v>50.16796875</v>
      </c>
      <c r="L26" s="5">
        <v>47.265625</v>
      </c>
      <c r="M26" s="5">
        <v>42.27734375</v>
      </c>
      <c r="N26" s="5">
        <v>38.1484375</v>
      </c>
      <c r="O26" s="5">
        <v>35.43359375</v>
      </c>
      <c r="P26" s="5">
        <v>35.3203125</v>
      </c>
      <c r="Q26" s="5">
        <v>30.43359375</v>
      </c>
      <c r="R26" s="5">
        <v>27.578125</v>
      </c>
      <c r="S26" s="5">
        <v>23.65234375</v>
      </c>
      <c r="T26" s="5">
        <v>17.421875</v>
      </c>
    </row>
    <row r="27" spans="2:22" ht="15.75" thickBot="1" x14ac:dyDescent="0.3">
      <c r="B27" s="15"/>
      <c r="C27" s="12"/>
      <c r="E27" s="5">
        <v>57.19140625</v>
      </c>
      <c r="F27" s="5">
        <v>49.296875</v>
      </c>
      <c r="G27" s="5">
        <v>47.0546875</v>
      </c>
      <c r="H27" s="5">
        <v>45.30078125</v>
      </c>
      <c r="I27" s="5">
        <v>44.6796875</v>
      </c>
      <c r="J27" s="5">
        <v>45.953125</v>
      </c>
      <c r="K27" s="5">
        <v>46.84765625</v>
      </c>
      <c r="L27" s="5">
        <v>46.53125</v>
      </c>
      <c r="M27" s="5">
        <v>41.07421875</v>
      </c>
      <c r="N27" s="5">
        <v>38.97265625</v>
      </c>
      <c r="O27" s="5">
        <v>35.046875</v>
      </c>
      <c r="P27" s="5">
        <v>34.4921875</v>
      </c>
      <c r="Q27" s="5">
        <v>30.98828125</v>
      </c>
      <c r="R27" s="5">
        <v>29.859375</v>
      </c>
      <c r="S27" s="5">
        <v>27.1640625</v>
      </c>
      <c r="T27" s="5">
        <v>22.77734375</v>
      </c>
    </row>
    <row r="28" spans="2:22" x14ac:dyDescent="0.25">
      <c r="D28" t="s">
        <v>4</v>
      </c>
      <c r="E28">
        <f>(E25+E27+E26)/3</f>
        <v>57.12890625</v>
      </c>
      <c r="F28">
        <f t="shared" ref="F28:T28" si="6">(F25+F27+F26)/3</f>
        <v>51.4296875</v>
      </c>
      <c r="G28">
        <f t="shared" si="6"/>
        <v>49.8671875</v>
      </c>
      <c r="H28">
        <f t="shared" si="6"/>
        <v>46.5078125</v>
      </c>
      <c r="I28">
        <f t="shared" si="6"/>
        <v>45.915364583333336</v>
      </c>
      <c r="J28">
        <f t="shared" si="6"/>
        <v>46.864583333333336</v>
      </c>
      <c r="K28">
        <f t="shared" si="6"/>
        <v>49.03125</v>
      </c>
      <c r="L28">
        <f t="shared" si="6"/>
        <v>47.110677083333336</v>
      </c>
      <c r="M28">
        <f t="shared" si="6"/>
        <v>41.709635416666664</v>
      </c>
      <c r="N28">
        <f t="shared" si="6"/>
        <v>38.6015625</v>
      </c>
      <c r="O28">
        <f t="shared" si="6"/>
        <v>35.4375</v>
      </c>
      <c r="P28">
        <f t="shared" si="6"/>
        <v>35.03125</v>
      </c>
      <c r="Q28">
        <f t="shared" si="6"/>
        <v>30.817708333333332</v>
      </c>
      <c r="R28">
        <f t="shared" si="6"/>
        <v>28.794270833333332</v>
      </c>
      <c r="S28">
        <f t="shared" si="6"/>
        <v>25.5078125</v>
      </c>
      <c r="T28">
        <f t="shared" si="6"/>
        <v>20.631510416666668</v>
      </c>
    </row>
    <row r="29" spans="2:22" s="45" customFormat="1" x14ac:dyDescent="0.25">
      <c r="D29" s="45" t="s">
        <v>35</v>
      </c>
      <c r="E29" s="47">
        <f>E24-E28</f>
        <v>31.81640625</v>
      </c>
      <c r="F29" s="47">
        <f t="shared" ref="F29:T29" si="7">F24-F28</f>
        <v>34.201822916666671</v>
      </c>
      <c r="G29" s="47">
        <f t="shared" si="7"/>
        <v>34.6484375</v>
      </c>
      <c r="H29" s="47">
        <f t="shared" si="7"/>
        <v>40.4140625</v>
      </c>
      <c r="I29" s="47">
        <f t="shared" si="7"/>
        <v>42.604166666666664</v>
      </c>
      <c r="J29" s="47">
        <f t="shared" si="7"/>
        <v>43.835937499999993</v>
      </c>
      <c r="K29" s="47">
        <f t="shared" si="7"/>
        <v>43.272135416666671</v>
      </c>
      <c r="L29" s="47">
        <f t="shared" si="7"/>
        <v>46.001302083333336</v>
      </c>
      <c r="M29" s="47">
        <f t="shared" si="7"/>
        <v>49.111979166666664</v>
      </c>
      <c r="N29" s="47">
        <f t="shared" si="7"/>
        <v>51.345052083333329</v>
      </c>
      <c r="O29" s="47">
        <f t="shared" si="7"/>
        <v>54.8984375</v>
      </c>
      <c r="P29" s="47">
        <f t="shared" si="7"/>
        <v>54.7578125</v>
      </c>
      <c r="Q29" s="47">
        <f t="shared" si="7"/>
        <v>59.39453125</v>
      </c>
      <c r="R29" s="47">
        <f t="shared" si="7"/>
        <v>63.501302083333343</v>
      </c>
      <c r="S29" s="47">
        <f t="shared" si="7"/>
        <v>66.62890625</v>
      </c>
      <c r="T29" s="47">
        <f t="shared" si="7"/>
        <v>68.799479166666657</v>
      </c>
    </row>
    <row r="30" spans="2:22" ht="15.75" thickBot="1" x14ac:dyDescent="0.3"/>
    <row r="31" spans="2:22" x14ac:dyDescent="0.25">
      <c r="B31" s="13" t="s">
        <v>11</v>
      </c>
      <c r="C31" s="12" t="s">
        <v>12</v>
      </c>
      <c r="D31">
        <f t="shared" ref="D31:D37" si="8">D30+2</f>
        <v>2</v>
      </c>
      <c r="E31" s="5">
        <v>80.55859375</v>
      </c>
      <c r="F31" s="5">
        <v>77.73046875</v>
      </c>
      <c r="G31" s="5">
        <v>74.5625</v>
      </c>
      <c r="H31" s="5">
        <v>77.24609375</v>
      </c>
      <c r="I31" s="5">
        <v>80.05078125</v>
      </c>
      <c r="J31" s="5">
        <v>83.90234375</v>
      </c>
      <c r="K31" s="5">
        <v>88.1640625</v>
      </c>
      <c r="L31" s="5">
        <v>87.32421875</v>
      </c>
      <c r="M31" s="5">
        <v>84.26953125</v>
      </c>
      <c r="N31" s="5">
        <v>84.48828125</v>
      </c>
      <c r="O31" s="5">
        <v>84.828125</v>
      </c>
      <c r="P31" s="5">
        <v>83.99609375</v>
      </c>
      <c r="Q31" s="5">
        <v>84.83203125</v>
      </c>
      <c r="R31" s="5">
        <v>87.171875</v>
      </c>
      <c r="S31" s="5">
        <v>87.5703125</v>
      </c>
      <c r="T31" s="5">
        <v>84.91796875</v>
      </c>
    </row>
    <row r="32" spans="2:22" x14ac:dyDescent="0.25">
      <c r="B32" s="14"/>
      <c r="C32" s="12"/>
      <c r="D32">
        <f t="shared" si="8"/>
        <v>4</v>
      </c>
      <c r="E32" s="5">
        <v>81.4375</v>
      </c>
      <c r="F32" s="5">
        <v>78.09375</v>
      </c>
      <c r="G32" s="5">
        <v>74.3515625</v>
      </c>
      <c r="H32" s="5">
        <v>77.94140625</v>
      </c>
      <c r="I32" s="5">
        <v>80.578125</v>
      </c>
      <c r="J32" s="5">
        <v>84.9609375</v>
      </c>
      <c r="K32" s="5">
        <v>88.29296875</v>
      </c>
      <c r="L32" s="5">
        <v>88.10546875</v>
      </c>
      <c r="M32" s="5">
        <v>84.30859375</v>
      </c>
      <c r="N32" s="5">
        <v>84.47265625</v>
      </c>
      <c r="O32" s="5">
        <v>85.296875</v>
      </c>
      <c r="P32" s="5">
        <v>84.0703125</v>
      </c>
      <c r="Q32" s="5">
        <v>85.27734375</v>
      </c>
      <c r="R32" s="5">
        <v>87.7734375</v>
      </c>
      <c r="S32" s="5">
        <v>88.39453125</v>
      </c>
      <c r="T32" s="5">
        <v>84.91796875</v>
      </c>
      <c r="V32" t="s">
        <v>25</v>
      </c>
    </row>
    <row r="33" spans="2:20" x14ac:dyDescent="0.25">
      <c r="B33" s="14"/>
      <c r="C33" s="12"/>
      <c r="D33">
        <f>D32+2</f>
        <v>6</v>
      </c>
      <c r="E33" s="5">
        <v>84.10546875</v>
      </c>
      <c r="F33" s="5">
        <v>78.03125</v>
      </c>
      <c r="G33" s="5">
        <v>78.3359375</v>
      </c>
      <c r="H33" s="5">
        <v>78.27734375</v>
      </c>
      <c r="I33" s="5">
        <v>82.32421875</v>
      </c>
      <c r="J33" s="5">
        <v>83.84375</v>
      </c>
      <c r="K33" s="5">
        <v>85.70703125</v>
      </c>
      <c r="L33" s="5">
        <v>86.05859375</v>
      </c>
      <c r="M33" s="5">
        <v>84.2890625</v>
      </c>
      <c r="N33" s="5">
        <v>85.08203125</v>
      </c>
      <c r="O33" s="5">
        <v>85.1328125</v>
      </c>
      <c r="P33" s="5">
        <v>84.54296875</v>
      </c>
      <c r="Q33" s="5">
        <v>85.109375</v>
      </c>
      <c r="R33" s="5">
        <v>88.41015625</v>
      </c>
      <c r="S33" s="5">
        <v>88.1796875</v>
      </c>
      <c r="T33" s="5">
        <v>85.3125</v>
      </c>
    </row>
    <row r="34" spans="2:20" x14ac:dyDescent="0.25">
      <c r="B34" s="14"/>
      <c r="C34" s="1"/>
      <c r="D34" t="s">
        <v>4</v>
      </c>
      <c r="E34">
        <f>(E31+E32+E33)/3</f>
        <v>82.033854166666671</v>
      </c>
      <c r="F34">
        <f t="shared" ref="F34:T34" si="9">(F31+F32+F33)/3</f>
        <v>77.951822916666671</v>
      </c>
      <c r="G34">
        <f t="shared" si="9"/>
        <v>75.75</v>
      </c>
      <c r="H34">
        <f t="shared" si="9"/>
        <v>77.821614583333329</v>
      </c>
      <c r="I34">
        <f t="shared" si="9"/>
        <v>80.984375</v>
      </c>
      <c r="J34">
        <f t="shared" si="9"/>
        <v>84.235677083333329</v>
      </c>
      <c r="K34">
        <f t="shared" si="9"/>
        <v>87.388020833333329</v>
      </c>
      <c r="L34">
        <f t="shared" si="9"/>
        <v>87.162760416666671</v>
      </c>
      <c r="M34">
        <f t="shared" si="9"/>
        <v>84.2890625</v>
      </c>
      <c r="N34">
        <f t="shared" si="9"/>
        <v>84.680989583333329</v>
      </c>
      <c r="O34">
        <f t="shared" si="9"/>
        <v>85.0859375</v>
      </c>
      <c r="P34">
        <f t="shared" si="9"/>
        <v>84.203125</v>
      </c>
      <c r="Q34">
        <f t="shared" si="9"/>
        <v>85.072916666666671</v>
      </c>
      <c r="R34">
        <f t="shared" si="9"/>
        <v>87.78515625</v>
      </c>
      <c r="S34">
        <f t="shared" si="9"/>
        <v>88.048177083333329</v>
      </c>
      <c r="T34">
        <f t="shared" si="9"/>
        <v>85.049479166666671</v>
      </c>
    </row>
    <row r="35" spans="2:20" x14ac:dyDescent="0.25">
      <c r="B35" s="14"/>
      <c r="C35" s="12" t="s">
        <v>13</v>
      </c>
      <c r="D35">
        <f>D33+2</f>
        <v>8</v>
      </c>
      <c r="E35" s="5">
        <v>42.83984375</v>
      </c>
      <c r="F35" s="5">
        <v>46.5859375</v>
      </c>
      <c r="G35" s="5">
        <v>51.19921875</v>
      </c>
      <c r="H35" s="5">
        <v>48.74609375</v>
      </c>
      <c r="I35" s="5">
        <v>42.46484375</v>
      </c>
      <c r="J35" s="5">
        <v>39.59375</v>
      </c>
      <c r="K35" s="5">
        <v>42.4375</v>
      </c>
      <c r="L35" s="5">
        <v>43.28515625</v>
      </c>
      <c r="M35" s="5">
        <v>38.546875</v>
      </c>
      <c r="N35" s="5">
        <v>35.67578125</v>
      </c>
      <c r="O35" s="5">
        <v>33.75390625</v>
      </c>
      <c r="P35" s="5">
        <v>31.01953125</v>
      </c>
      <c r="Q35" s="5">
        <v>27.0078125</v>
      </c>
      <c r="R35" s="5">
        <v>26.06640625</v>
      </c>
      <c r="S35" s="5">
        <v>23.97265625</v>
      </c>
      <c r="T35" s="5">
        <v>19.9453125</v>
      </c>
    </row>
    <row r="36" spans="2:20" x14ac:dyDescent="0.25">
      <c r="B36" s="14"/>
      <c r="C36" s="12"/>
      <c r="D36">
        <f t="shared" si="8"/>
        <v>10</v>
      </c>
      <c r="E36" s="5">
        <v>49.04296875</v>
      </c>
      <c r="F36" s="5">
        <v>45.2421875</v>
      </c>
      <c r="G36" s="5">
        <v>44.93359375</v>
      </c>
      <c r="H36" s="5">
        <v>48.41015625</v>
      </c>
      <c r="I36" s="5">
        <v>43.03515625</v>
      </c>
      <c r="J36" s="5">
        <v>41.0859375</v>
      </c>
      <c r="K36" s="5">
        <v>40.70703125</v>
      </c>
      <c r="L36" s="5">
        <v>43.03515625</v>
      </c>
      <c r="M36" s="5">
        <v>38.59375</v>
      </c>
      <c r="N36" s="5">
        <v>34.109375</v>
      </c>
      <c r="O36" s="5">
        <v>32.69921875</v>
      </c>
      <c r="P36" s="5">
        <v>30.06640625</v>
      </c>
      <c r="Q36" s="5">
        <v>26.59765625</v>
      </c>
      <c r="R36" s="5">
        <v>25.46875</v>
      </c>
      <c r="S36" s="5">
        <v>24.1484375</v>
      </c>
      <c r="T36" s="5">
        <v>20.00390625</v>
      </c>
    </row>
    <row r="37" spans="2:20" ht="15.75" thickBot="1" x14ac:dyDescent="0.3">
      <c r="B37" s="15"/>
      <c r="C37" s="12"/>
      <c r="D37">
        <f t="shared" si="8"/>
        <v>12</v>
      </c>
      <c r="E37" s="5">
        <v>48.54296875</v>
      </c>
      <c r="F37" s="5">
        <v>45.4765625</v>
      </c>
      <c r="G37" s="5">
        <v>51.49609375</v>
      </c>
      <c r="H37" s="5">
        <v>48.03515625</v>
      </c>
      <c r="I37" s="5">
        <v>41.546875</v>
      </c>
      <c r="J37" s="5">
        <v>40.890625</v>
      </c>
      <c r="K37" s="5">
        <v>41.87109375</v>
      </c>
      <c r="L37" s="5">
        <v>43.3828125</v>
      </c>
      <c r="M37" s="5">
        <v>38.4765625</v>
      </c>
      <c r="N37" s="5">
        <v>35.1328125</v>
      </c>
      <c r="O37" s="5">
        <v>32.8359375</v>
      </c>
      <c r="P37" s="5">
        <v>29.59375</v>
      </c>
      <c r="Q37" s="5">
        <v>25.55859375</v>
      </c>
      <c r="R37" s="5">
        <v>24.5625</v>
      </c>
      <c r="S37" s="5">
        <v>22.359375</v>
      </c>
      <c r="T37" s="5">
        <v>17.625</v>
      </c>
    </row>
    <row r="38" spans="2:20" x14ac:dyDescent="0.25">
      <c r="D38" t="s">
        <v>4</v>
      </c>
      <c r="E38">
        <f>(E35+E36+E37)/3</f>
        <v>46.80859375</v>
      </c>
      <c r="F38">
        <f t="shared" ref="F38:T38" si="10">(F35+F36+F37)/3</f>
        <v>45.768229166666664</v>
      </c>
      <c r="G38">
        <f t="shared" si="10"/>
        <v>49.209635416666664</v>
      </c>
      <c r="H38">
        <f t="shared" si="10"/>
        <v>48.397135416666664</v>
      </c>
      <c r="I38">
        <f t="shared" si="10"/>
        <v>42.348958333333336</v>
      </c>
      <c r="J38">
        <f t="shared" si="10"/>
        <v>40.5234375</v>
      </c>
      <c r="K38">
        <f t="shared" si="10"/>
        <v>41.671875</v>
      </c>
      <c r="L38">
        <f t="shared" si="10"/>
        <v>43.234375</v>
      </c>
      <c r="M38">
        <f t="shared" si="10"/>
        <v>38.5390625</v>
      </c>
      <c r="N38">
        <f t="shared" si="10"/>
        <v>34.97265625</v>
      </c>
      <c r="O38">
        <f t="shared" si="10"/>
        <v>33.096354166666664</v>
      </c>
      <c r="P38">
        <f t="shared" si="10"/>
        <v>30.2265625</v>
      </c>
      <c r="Q38">
        <f t="shared" si="10"/>
        <v>26.388020833333332</v>
      </c>
      <c r="R38">
        <f t="shared" si="10"/>
        <v>25.365885416666668</v>
      </c>
      <c r="S38">
        <f t="shared" si="10"/>
        <v>23.493489583333332</v>
      </c>
      <c r="T38">
        <f t="shared" si="10"/>
        <v>19.19140625</v>
      </c>
    </row>
    <row r="39" spans="2:20" s="45" customFormat="1" x14ac:dyDescent="0.25">
      <c r="D39" s="45" t="s">
        <v>35</v>
      </c>
      <c r="E39" s="47">
        <f>E34-E38</f>
        <v>35.225260416666671</v>
      </c>
      <c r="F39" s="47">
        <f t="shared" ref="F39:T39" si="11">F34-F38</f>
        <v>32.183593750000007</v>
      </c>
      <c r="G39" s="47">
        <f t="shared" si="11"/>
        <v>26.540364583333336</v>
      </c>
      <c r="H39" s="47">
        <f t="shared" si="11"/>
        <v>29.424479166666664</v>
      </c>
      <c r="I39" s="47">
        <f t="shared" si="11"/>
        <v>38.635416666666664</v>
      </c>
      <c r="J39" s="47">
        <f t="shared" si="11"/>
        <v>43.712239583333329</v>
      </c>
      <c r="K39" s="47">
        <f t="shared" si="11"/>
        <v>45.716145833333329</v>
      </c>
      <c r="L39" s="47">
        <f t="shared" si="11"/>
        <v>43.928385416666671</v>
      </c>
      <c r="M39" s="47">
        <f t="shared" si="11"/>
        <v>45.75</v>
      </c>
      <c r="N39" s="47">
        <f t="shared" si="11"/>
        <v>49.708333333333329</v>
      </c>
      <c r="O39" s="47">
        <f t="shared" si="11"/>
        <v>51.989583333333336</v>
      </c>
      <c r="P39" s="47">
        <f t="shared" si="11"/>
        <v>53.9765625</v>
      </c>
      <c r="Q39" s="47">
        <f t="shared" si="11"/>
        <v>58.684895833333343</v>
      </c>
      <c r="R39" s="47">
        <f t="shared" si="11"/>
        <v>62.419270833333329</v>
      </c>
      <c r="S39" s="47">
        <f t="shared" si="11"/>
        <v>64.5546875</v>
      </c>
      <c r="T39" s="47">
        <f t="shared" si="11"/>
        <v>65.858072916666671</v>
      </c>
    </row>
    <row r="40" spans="2:20" ht="15.75" thickBot="1" x14ac:dyDescent="0.3"/>
    <row r="41" spans="2:20" x14ac:dyDescent="0.25">
      <c r="B41" s="13" t="s">
        <v>14</v>
      </c>
      <c r="C41" s="1" t="s">
        <v>15</v>
      </c>
      <c r="D41">
        <f t="shared" ref="D41:D44" si="12">D40+2</f>
        <v>2</v>
      </c>
      <c r="E41" s="5">
        <v>89.34375</v>
      </c>
      <c r="F41" s="5">
        <v>84.60546875</v>
      </c>
      <c r="G41" s="5">
        <v>84.25</v>
      </c>
      <c r="H41" s="5">
        <v>88.7265625</v>
      </c>
      <c r="I41" s="5">
        <v>88.56640625</v>
      </c>
      <c r="J41" s="5">
        <v>89.2734375</v>
      </c>
      <c r="K41" s="5">
        <v>92.69140625</v>
      </c>
      <c r="L41" s="5">
        <v>91.66796875</v>
      </c>
      <c r="M41" s="5">
        <v>88.85546875</v>
      </c>
      <c r="N41" s="5">
        <v>88.640625</v>
      </c>
      <c r="O41" s="5">
        <v>89.65234375</v>
      </c>
      <c r="P41" s="5">
        <v>89.4296875</v>
      </c>
      <c r="Q41" s="5">
        <v>89.51953125</v>
      </c>
      <c r="R41" s="5">
        <v>92.97265625</v>
      </c>
      <c r="S41" s="5">
        <v>92.71484375</v>
      </c>
      <c r="T41" s="5">
        <v>89.9609375</v>
      </c>
    </row>
    <row r="42" spans="2:20" x14ac:dyDescent="0.25">
      <c r="B42" s="14"/>
      <c r="C42" s="12" t="s">
        <v>16</v>
      </c>
      <c r="D42">
        <f t="shared" si="12"/>
        <v>4</v>
      </c>
      <c r="E42" s="5">
        <v>57.10546875</v>
      </c>
      <c r="F42" s="5">
        <v>51.7109375</v>
      </c>
      <c r="G42" s="5">
        <v>50.7890625</v>
      </c>
      <c r="H42" s="5">
        <v>45.43359375</v>
      </c>
      <c r="I42" s="5">
        <v>45.41796875</v>
      </c>
      <c r="J42" s="5">
        <v>47.3359375</v>
      </c>
      <c r="K42" s="5">
        <v>47.0625</v>
      </c>
      <c r="L42" s="5">
        <v>48.3046875</v>
      </c>
      <c r="M42" s="5">
        <v>42.1484375</v>
      </c>
      <c r="N42" s="5">
        <v>39.08203125</v>
      </c>
      <c r="O42" s="5">
        <v>35.69140625</v>
      </c>
      <c r="P42" s="5">
        <v>34.19921875</v>
      </c>
      <c r="Q42" s="5">
        <v>30.35546875</v>
      </c>
      <c r="R42" s="5">
        <v>28.03125</v>
      </c>
      <c r="S42" s="5">
        <v>24.41015625</v>
      </c>
      <c r="T42" s="5">
        <v>18.58984375</v>
      </c>
    </row>
    <row r="43" spans="2:20" x14ac:dyDescent="0.25">
      <c r="B43" s="14"/>
      <c r="C43" s="12"/>
      <c r="D43">
        <f t="shared" si="12"/>
        <v>6</v>
      </c>
      <c r="E43" s="5">
        <v>55.0703125</v>
      </c>
      <c r="F43" s="5">
        <v>49.13671875</v>
      </c>
      <c r="G43" s="5">
        <v>48.5234375</v>
      </c>
      <c r="H43" s="5">
        <v>45.78515625</v>
      </c>
      <c r="I43" s="5">
        <v>44.1796875</v>
      </c>
      <c r="J43" s="5">
        <v>47.953125</v>
      </c>
      <c r="K43" s="5">
        <v>49.69921875</v>
      </c>
      <c r="L43" s="5">
        <v>47.765625</v>
      </c>
      <c r="M43" s="5">
        <v>42.03125</v>
      </c>
      <c r="N43" s="5">
        <v>38.09375</v>
      </c>
      <c r="O43" s="5">
        <v>35.4296875</v>
      </c>
      <c r="P43" s="5">
        <v>34.71484375</v>
      </c>
      <c r="Q43" s="5">
        <v>31.08984375</v>
      </c>
      <c r="R43" s="5">
        <v>28.70703125</v>
      </c>
      <c r="S43" s="5">
        <v>25.33203125</v>
      </c>
      <c r="T43" s="5">
        <v>20.19921875</v>
      </c>
    </row>
    <row r="44" spans="2:20" ht="15.75" thickBot="1" x14ac:dyDescent="0.3">
      <c r="B44" s="15"/>
      <c r="C44" s="12"/>
      <c r="D44">
        <f t="shared" si="12"/>
        <v>8</v>
      </c>
      <c r="E44" s="5">
        <v>57.47265625</v>
      </c>
      <c r="F44" s="5">
        <v>50.5703125</v>
      </c>
      <c r="G44" s="5">
        <v>51.59375</v>
      </c>
      <c r="H44" s="5">
        <v>47.28125</v>
      </c>
      <c r="I44" s="5">
        <v>46.87890625</v>
      </c>
      <c r="J44" s="5">
        <v>47.21484375</v>
      </c>
      <c r="K44" s="5">
        <v>48.73046875</v>
      </c>
      <c r="L44" s="5">
        <v>47.30859375</v>
      </c>
      <c r="M44" s="5">
        <v>42.07421875</v>
      </c>
      <c r="N44" s="5">
        <v>38.2890625</v>
      </c>
      <c r="O44" s="5">
        <v>36.1328125</v>
      </c>
      <c r="P44" s="5">
        <v>35.55078125</v>
      </c>
      <c r="Q44" s="5">
        <v>30.9921875</v>
      </c>
      <c r="R44" s="5">
        <v>28.5078125</v>
      </c>
      <c r="S44" s="5">
        <v>25.22265625</v>
      </c>
      <c r="T44" s="5">
        <v>18.44140625</v>
      </c>
    </row>
    <row r="45" spans="2:20" x14ac:dyDescent="0.25">
      <c r="D45" t="s">
        <v>4</v>
      </c>
      <c r="E45">
        <f>(E42+E43+E44)/3</f>
        <v>56.549479166666664</v>
      </c>
      <c r="F45">
        <f t="shared" ref="F45:T45" si="13">(F42+F43+F44)/3</f>
        <v>50.47265625</v>
      </c>
      <c r="G45">
        <f t="shared" si="13"/>
        <v>50.302083333333336</v>
      </c>
      <c r="H45">
        <f t="shared" si="13"/>
        <v>46.166666666666664</v>
      </c>
      <c r="I45">
        <f t="shared" si="13"/>
        <v>45.4921875</v>
      </c>
      <c r="J45">
        <f t="shared" si="13"/>
        <v>47.501302083333336</v>
      </c>
      <c r="K45">
        <f t="shared" si="13"/>
        <v>48.497395833333336</v>
      </c>
      <c r="L45">
        <f t="shared" si="13"/>
        <v>47.79296875</v>
      </c>
      <c r="M45">
        <f t="shared" si="13"/>
        <v>42.084635416666664</v>
      </c>
      <c r="N45">
        <f t="shared" si="13"/>
        <v>38.48828125</v>
      </c>
      <c r="O45">
        <f t="shared" si="13"/>
        <v>35.751302083333336</v>
      </c>
      <c r="P45">
        <f t="shared" si="13"/>
        <v>34.821614583333336</v>
      </c>
      <c r="Q45">
        <f t="shared" si="13"/>
        <v>30.8125</v>
      </c>
      <c r="R45">
        <f t="shared" si="13"/>
        <v>28.415364583333332</v>
      </c>
      <c r="S45">
        <f t="shared" si="13"/>
        <v>24.98828125</v>
      </c>
      <c r="T45">
        <f t="shared" si="13"/>
        <v>19.076822916666668</v>
      </c>
    </row>
    <row r="46" spans="2:20" s="45" customFormat="1" x14ac:dyDescent="0.25">
      <c r="D46" s="45" t="s">
        <v>35</v>
      </c>
      <c r="E46" s="47">
        <f>E41-E45</f>
        <v>32.794270833333336</v>
      </c>
      <c r="F46" s="47">
        <f t="shared" ref="F46:T46" si="14">F41-F45</f>
        <v>34.1328125</v>
      </c>
      <c r="G46" s="47">
        <f t="shared" si="14"/>
        <v>33.947916666666664</v>
      </c>
      <c r="H46" s="47">
        <f t="shared" si="14"/>
        <v>42.559895833333336</v>
      </c>
      <c r="I46" s="47">
        <f t="shared" si="14"/>
        <v>43.07421875</v>
      </c>
      <c r="J46" s="47">
        <f t="shared" si="14"/>
        <v>41.772135416666664</v>
      </c>
      <c r="K46" s="47">
        <f t="shared" si="14"/>
        <v>44.194010416666664</v>
      </c>
      <c r="L46" s="47">
        <f t="shared" si="14"/>
        <v>43.875</v>
      </c>
      <c r="M46" s="47">
        <f t="shared" si="14"/>
        <v>46.770833333333336</v>
      </c>
      <c r="N46" s="47">
        <f t="shared" si="14"/>
        <v>50.15234375</v>
      </c>
      <c r="O46" s="47">
        <f t="shared" si="14"/>
        <v>53.901041666666664</v>
      </c>
      <c r="P46" s="47">
        <f t="shared" si="14"/>
        <v>54.608072916666664</v>
      </c>
      <c r="Q46" s="47">
        <f t="shared" si="14"/>
        <v>58.70703125</v>
      </c>
      <c r="R46" s="47">
        <f t="shared" si="14"/>
        <v>64.557291666666671</v>
      </c>
      <c r="S46" s="47">
        <f t="shared" si="14"/>
        <v>67.7265625</v>
      </c>
      <c r="T46" s="47">
        <f t="shared" si="14"/>
        <v>70.884114583333329</v>
      </c>
    </row>
  </sheetData>
  <mergeCells count="14">
    <mergeCell ref="B41:B44"/>
    <mergeCell ref="C42:C44"/>
    <mergeCell ref="B4:B8"/>
    <mergeCell ref="B21:B27"/>
    <mergeCell ref="C21:C23"/>
    <mergeCell ref="C25:C27"/>
    <mergeCell ref="B31:B37"/>
    <mergeCell ref="C31:C33"/>
    <mergeCell ref="C35:C37"/>
    <mergeCell ref="E2:T2"/>
    <mergeCell ref="C5:C7"/>
    <mergeCell ref="B11:B17"/>
    <mergeCell ref="C11:C12"/>
    <mergeCell ref="C14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workbookViewId="0">
      <selection activeCell="K22" sqref="K22"/>
    </sheetView>
  </sheetViews>
  <sheetFormatPr defaultRowHeight="15" x14ac:dyDescent="0.25"/>
  <cols>
    <col min="3" max="3" width="9.5703125" bestFit="1" customWidth="1"/>
  </cols>
  <sheetData>
    <row r="2" spans="3:20" x14ac:dyDescent="0.25">
      <c r="C2" s="16" t="s">
        <v>17</v>
      </c>
      <c r="D2" s="16"/>
    </row>
    <row r="4" spans="3:20" x14ac:dyDescent="0.25">
      <c r="D4" t="s">
        <v>18</v>
      </c>
      <c r="E4" s="6">
        <v>100</v>
      </c>
      <c r="F4" s="6">
        <v>125</v>
      </c>
      <c r="G4" s="6">
        <v>160</v>
      </c>
      <c r="H4" s="6">
        <v>200</v>
      </c>
      <c r="I4" s="6">
        <v>250</v>
      </c>
      <c r="J4" s="6">
        <v>315</v>
      </c>
      <c r="K4" s="6">
        <v>400</v>
      </c>
      <c r="L4" s="6">
        <v>500</v>
      </c>
      <c r="M4" s="6">
        <v>630</v>
      </c>
      <c r="N4" s="6">
        <v>800</v>
      </c>
      <c r="O4" s="6">
        <v>1000</v>
      </c>
      <c r="P4" s="6">
        <v>1250</v>
      </c>
      <c r="Q4" s="6">
        <v>1600</v>
      </c>
      <c r="R4" s="6">
        <v>2000</v>
      </c>
      <c r="S4" s="6">
        <v>2500</v>
      </c>
      <c r="T4" s="6">
        <v>3150</v>
      </c>
    </row>
    <row r="5" spans="3:20" x14ac:dyDescent="0.25">
      <c r="D5">
        <v>1</v>
      </c>
      <c r="E5">
        <v>1.8</v>
      </c>
      <c r="F5">
        <v>1.83</v>
      </c>
      <c r="G5">
        <v>1.89</v>
      </c>
      <c r="H5">
        <v>1.94</v>
      </c>
      <c r="I5">
        <v>2</v>
      </c>
      <c r="J5">
        <v>1.91</v>
      </c>
      <c r="K5">
        <v>1.85</v>
      </c>
      <c r="L5">
        <v>1.79</v>
      </c>
      <c r="M5">
        <v>1.78</v>
      </c>
      <c r="N5">
        <v>1.77</v>
      </c>
      <c r="O5">
        <v>1.78</v>
      </c>
      <c r="P5">
        <v>1.69</v>
      </c>
      <c r="Q5">
        <v>1.62</v>
      </c>
      <c r="R5">
        <v>1.55</v>
      </c>
      <c r="S5">
        <v>1.44</v>
      </c>
      <c r="T5">
        <v>1.35</v>
      </c>
    </row>
    <row r="6" spans="3:20" x14ac:dyDescent="0.25">
      <c r="D6">
        <v>2</v>
      </c>
      <c r="E6">
        <v>2</v>
      </c>
      <c r="F6">
        <v>2.04</v>
      </c>
      <c r="G6">
        <v>1.91</v>
      </c>
      <c r="H6">
        <v>1.81</v>
      </c>
      <c r="I6">
        <v>1.72</v>
      </c>
      <c r="J6">
        <v>1.67</v>
      </c>
      <c r="K6">
        <v>1.65</v>
      </c>
      <c r="L6">
        <v>1.63</v>
      </c>
      <c r="M6">
        <v>1.64</v>
      </c>
      <c r="N6">
        <v>1.66</v>
      </c>
      <c r="O6">
        <v>1.68</v>
      </c>
      <c r="P6">
        <v>1.65</v>
      </c>
      <c r="Q6">
        <v>1.59</v>
      </c>
      <c r="R6">
        <v>1.57</v>
      </c>
      <c r="S6">
        <v>1.44</v>
      </c>
      <c r="T6">
        <v>1.3</v>
      </c>
    </row>
    <row r="7" spans="3:20" x14ac:dyDescent="0.25">
      <c r="D7" t="s">
        <v>19</v>
      </c>
      <c r="E7">
        <v>2.15</v>
      </c>
      <c r="F7">
        <v>2.15</v>
      </c>
      <c r="G7">
        <v>2</v>
      </c>
      <c r="H7">
        <v>1.85</v>
      </c>
      <c r="I7">
        <v>1.73</v>
      </c>
      <c r="J7">
        <v>1.7</v>
      </c>
      <c r="K7">
        <v>1.67</v>
      </c>
      <c r="L7">
        <v>1.64</v>
      </c>
      <c r="M7">
        <v>1.66</v>
      </c>
      <c r="N7">
        <v>1.68</v>
      </c>
      <c r="O7">
        <v>1.72</v>
      </c>
      <c r="P7">
        <v>1.67</v>
      </c>
      <c r="Q7">
        <v>1.61</v>
      </c>
      <c r="R7">
        <v>1.57</v>
      </c>
      <c r="S7">
        <v>1.46</v>
      </c>
      <c r="T7">
        <v>1.35</v>
      </c>
    </row>
    <row r="8" spans="3:20" s="45" customFormat="1" x14ac:dyDescent="0.25">
      <c r="E8" s="46">
        <f>AVERAGE(E5:E7)</f>
        <v>1.9833333333333332</v>
      </c>
      <c r="F8" s="46">
        <f t="shared" ref="F8:T8" si="0">AVERAGE(F5:F7)</f>
        <v>2.0066666666666664</v>
      </c>
      <c r="G8" s="46">
        <f t="shared" si="0"/>
        <v>1.9333333333333333</v>
      </c>
      <c r="H8" s="46">
        <f t="shared" si="0"/>
        <v>1.8666666666666665</v>
      </c>
      <c r="I8" s="46">
        <f t="shared" si="0"/>
        <v>1.8166666666666664</v>
      </c>
      <c r="J8" s="46">
        <f t="shared" si="0"/>
        <v>1.76</v>
      </c>
      <c r="K8" s="46">
        <f t="shared" si="0"/>
        <v>1.7233333333333334</v>
      </c>
      <c r="L8" s="46">
        <f t="shared" si="0"/>
        <v>1.6866666666666665</v>
      </c>
      <c r="M8" s="46">
        <f t="shared" si="0"/>
        <v>1.6933333333333334</v>
      </c>
      <c r="N8" s="46">
        <f t="shared" si="0"/>
        <v>1.7033333333333331</v>
      </c>
      <c r="O8" s="46">
        <f t="shared" si="0"/>
        <v>1.7266666666666666</v>
      </c>
      <c r="P8" s="46">
        <f t="shared" si="0"/>
        <v>1.67</v>
      </c>
      <c r="Q8" s="46">
        <f t="shared" si="0"/>
        <v>1.6066666666666667</v>
      </c>
      <c r="R8" s="46">
        <f t="shared" si="0"/>
        <v>1.5633333333333335</v>
      </c>
      <c r="S8" s="46">
        <f t="shared" si="0"/>
        <v>1.4466666666666665</v>
      </c>
      <c r="T8" s="46">
        <f t="shared" si="0"/>
        <v>1.3333333333333333</v>
      </c>
    </row>
    <row r="10" spans="3:20" x14ac:dyDescent="0.25">
      <c r="C10" t="s">
        <v>22</v>
      </c>
      <c r="F10" s="43" t="s">
        <v>33</v>
      </c>
      <c r="G10" s="44">
        <v>11.52</v>
      </c>
    </row>
    <row r="11" spans="3:20" x14ac:dyDescent="0.25">
      <c r="C11" t="s">
        <v>20</v>
      </c>
      <c r="F11" s="43" t="s">
        <v>34</v>
      </c>
      <c r="G11" s="44">
        <v>40.32</v>
      </c>
    </row>
    <row r="12" spans="3:20" x14ac:dyDescent="0.25">
      <c r="C12" t="s">
        <v>23</v>
      </c>
    </row>
    <row r="13" spans="3:20" x14ac:dyDescent="0.25">
      <c r="C13" t="s">
        <v>21</v>
      </c>
    </row>
    <row r="15" spans="3:20" ht="15.75" thickBot="1" x14ac:dyDescent="0.3"/>
    <row r="16" spans="3:20" ht="16.5" thickBot="1" x14ac:dyDescent="0.3">
      <c r="E16" s="17">
        <v>100</v>
      </c>
      <c r="F16" s="18">
        <v>125</v>
      </c>
      <c r="G16" s="18">
        <v>160</v>
      </c>
      <c r="H16" s="18">
        <v>200</v>
      </c>
      <c r="I16" s="18">
        <v>250</v>
      </c>
      <c r="J16" s="18">
        <v>315</v>
      </c>
      <c r="K16" s="18">
        <v>400</v>
      </c>
      <c r="L16" s="18">
        <v>500</v>
      </c>
      <c r="M16" s="18">
        <v>630</v>
      </c>
      <c r="N16" s="18">
        <v>800</v>
      </c>
      <c r="O16" s="18">
        <v>1000</v>
      </c>
      <c r="P16" s="18">
        <v>1250</v>
      </c>
      <c r="Q16" s="18">
        <v>1600</v>
      </c>
      <c r="R16" s="18">
        <v>2000</v>
      </c>
      <c r="S16" s="18">
        <v>2500</v>
      </c>
      <c r="T16" s="18">
        <v>3150</v>
      </c>
    </row>
    <row r="17" spans="2:21" ht="16.5" thickBot="1" x14ac:dyDescent="0.3">
      <c r="B17" s="19" t="s">
        <v>26</v>
      </c>
      <c r="C17" s="20"/>
      <c r="D17" s="21"/>
      <c r="E17" s="22">
        <v>33</v>
      </c>
      <c r="F17" s="22">
        <v>36</v>
      </c>
      <c r="G17" s="23">
        <v>39</v>
      </c>
      <c r="H17" s="24">
        <v>42</v>
      </c>
      <c r="I17" s="24">
        <v>45</v>
      </c>
      <c r="J17" s="24">
        <v>48</v>
      </c>
      <c r="K17" s="24">
        <v>51</v>
      </c>
      <c r="L17" s="24">
        <v>52</v>
      </c>
      <c r="M17" s="24">
        <v>53</v>
      </c>
      <c r="N17" s="24">
        <v>54</v>
      </c>
      <c r="O17" s="24">
        <v>55</v>
      </c>
      <c r="P17" s="24">
        <v>56</v>
      </c>
      <c r="Q17" s="24">
        <v>56</v>
      </c>
      <c r="R17" s="24">
        <v>56</v>
      </c>
      <c r="S17" s="24">
        <v>56</v>
      </c>
      <c r="T17" s="25">
        <v>56</v>
      </c>
      <c r="U17" s="26"/>
    </row>
    <row r="18" spans="2:21" ht="15.75" thickBot="1" x14ac:dyDescent="0.3">
      <c r="B18" s="19" t="s">
        <v>27</v>
      </c>
      <c r="C18" s="20"/>
      <c r="D18" s="21"/>
      <c r="E18" s="50">
        <f>E28</f>
        <v>29.515514340026868</v>
      </c>
      <c r="F18" s="50">
        <f t="shared" ref="F18:T18" si="1">F28</f>
        <v>35.395736678652952</v>
      </c>
      <c r="G18" s="50">
        <f t="shared" si="1"/>
        <v>36.437176701704082</v>
      </c>
      <c r="H18" s="50">
        <f t="shared" si="1"/>
        <v>38.860297869470038</v>
      </c>
      <c r="I18" s="50">
        <f t="shared" si="1"/>
        <v>46.392122205507796</v>
      </c>
      <c r="J18" s="50">
        <f t="shared" si="1"/>
        <v>45.814392241412833</v>
      </c>
      <c r="K18" s="50">
        <f t="shared" si="1"/>
        <v>47.911760530347458</v>
      </c>
      <c r="L18" s="50">
        <f t="shared" si="1"/>
        <v>46.498047767806028</v>
      </c>
      <c r="M18" s="50">
        <f t="shared" si="1"/>
        <v>49.046429722247233</v>
      </c>
      <c r="N18" s="50">
        <f t="shared" si="1"/>
        <v>51.241272434088501</v>
      </c>
      <c r="O18" s="50">
        <f t="shared" si="1"/>
        <v>52.116767280193699</v>
      </c>
      <c r="P18" s="50">
        <f t="shared" si="1"/>
        <v>51.797367774747158</v>
      </c>
      <c r="Q18" s="50">
        <f t="shared" si="1"/>
        <v>52.876856731796536</v>
      </c>
      <c r="R18" s="50">
        <f t="shared" si="1"/>
        <v>52.928687693225534</v>
      </c>
      <c r="S18" s="50">
        <f t="shared" si="1"/>
        <v>53.673887811199805</v>
      </c>
      <c r="T18" s="50">
        <f t="shared" si="1"/>
        <v>55.708913346020992</v>
      </c>
      <c r="U18" s="27"/>
    </row>
    <row r="19" spans="2:21" ht="16.5" thickBot="1" x14ac:dyDescent="0.3">
      <c r="B19" s="19" t="s">
        <v>28</v>
      </c>
      <c r="C19" s="20"/>
      <c r="D19" s="21"/>
      <c r="E19" s="22">
        <f>E18-E17</f>
        <v>-3.4844856599731315</v>
      </c>
      <c r="F19" s="22">
        <f t="shared" ref="F19:T19" si="2">F18-F17</f>
        <v>-0.60426332134704808</v>
      </c>
      <c r="G19" s="22">
        <f>G18-G17</f>
        <v>-2.5628232982959176</v>
      </c>
      <c r="H19" s="24">
        <f t="shared" si="2"/>
        <v>-3.1397021305299617</v>
      </c>
      <c r="I19" s="24">
        <f t="shared" si="2"/>
        <v>1.3921222055077962</v>
      </c>
      <c r="J19" s="24">
        <f t="shared" si="2"/>
        <v>-2.1856077585871674</v>
      </c>
      <c r="K19" s="24">
        <f t="shared" si="2"/>
        <v>-3.0882394696525424</v>
      </c>
      <c r="L19" s="24">
        <f t="shared" si="2"/>
        <v>-5.5019522321939718</v>
      </c>
      <c r="M19" s="24">
        <f t="shared" si="2"/>
        <v>-3.9535702777527675</v>
      </c>
      <c r="N19" s="24">
        <f t="shared" si="2"/>
        <v>-2.7587275659114994</v>
      </c>
      <c r="O19" s="24">
        <f t="shared" si="2"/>
        <v>-2.8832327198063012</v>
      </c>
      <c r="P19" s="24">
        <f t="shared" si="2"/>
        <v>-4.2026322252528416</v>
      </c>
      <c r="Q19" s="24">
        <f t="shared" si="2"/>
        <v>-3.1231432682034637</v>
      </c>
      <c r="R19" s="24">
        <f t="shared" si="2"/>
        <v>-3.0713123067744661</v>
      </c>
      <c r="S19" s="24">
        <f t="shared" si="2"/>
        <v>-2.3261121888001952</v>
      </c>
      <c r="T19" s="24">
        <f t="shared" si="2"/>
        <v>-0.29108665397900779</v>
      </c>
      <c r="U19" s="28"/>
    </row>
    <row r="20" spans="2:21" ht="16.5" thickBot="1" x14ac:dyDescent="0.3">
      <c r="B20" s="19"/>
      <c r="C20" s="20"/>
      <c r="D20" s="21"/>
      <c r="E20" s="22"/>
      <c r="F20" s="22"/>
      <c r="G20" s="22"/>
      <c r="H20" s="2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2:21" ht="15.75" thickBot="1" x14ac:dyDescent="0.3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2:21" ht="15.75" thickBot="1" x14ac:dyDescent="0.3">
      <c r="B22" t="s">
        <v>29</v>
      </c>
      <c r="E22" s="30"/>
      <c r="F22" s="30"/>
      <c r="G22" s="30"/>
      <c r="H22" s="31">
        <v>-1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21" ht="15.75" thickBot="1" x14ac:dyDescent="0.3"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21" ht="16.5" thickBot="1" x14ac:dyDescent="0.3">
      <c r="B24" s="32" t="s">
        <v>30</v>
      </c>
      <c r="C24" s="33"/>
      <c r="D24" s="34"/>
      <c r="E24" s="22">
        <f>E17+$H$22</f>
        <v>32</v>
      </c>
      <c r="F24" s="22">
        <f t="shared" ref="F24:T24" si="3">F17+$H$22</f>
        <v>35</v>
      </c>
      <c r="G24" s="22">
        <f t="shared" si="3"/>
        <v>38</v>
      </c>
      <c r="H24" s="22">
        <f t="shared" si="3"/>
        <v>41</v>
      </c>
      <c r="I24" s="22">
        <f t="shared" si="3"/>
        <v>44</v>
      </c>
      <c r="J24" s="22">
        <f t="shared" si="3"/>
        <v>47</v>
      </c>
      <c r="K24" s="22">
        <f t="shared" si="3"/>
        <v>50</v>
      </c>
      <c r="L24" s="35">
        <f t="shared" si="3"/>
        <v>51</v>
      </c>
      <c r="M24" s="22">
        <f t="shared" si="3"/>
        <v>52</v>
      </c>
      <c r="N24" s="22">
        <f t="shared" si="3"/>
        <v>53</v>
      </c>
      <c r="O24" s="22">
        <f t="shared" si="3"/>
        <v>54</v>
      </c>
      <c r="P24" s="22">
        <f t="shared" si="3"/>
        <v>55</v>
      </c>
      <c r="Q24" s="22">
        <f t="shared" si="3"/>
        <v>55</v>
      </c>
      <c r="R24" s="22">
        <f t="shared" si="3"/>
        <v>55</v>
      </c>
      <c r="S24" s="22">
        <f t="shared" si="3"/>
        <v>55</v>
      </c>
      <c r="T24" s="22">
        <f t="shared" si="3"/>
        <v>55</v>
      </c>
    </row>
    <row r="25" spans="2:21" ht="15.75" thickBot="1" x14ac:dyDescent="0.3">
      <c r="B25" s="36" t="s">
        <v>31</v>
      </c>
      <c r="C25" s="37"/>
      <c r="D25" s="38"/>
      <c r="E25" s="39">
        <f>E18-E24</f>
        <v>-2.4844856599731315</v>
      </c>
      <c r="F25" s="39">
        <f t="shared" ref="F25:T25" si="4">F18-F24</f>
        <v>0.39573667865295192</v>
      </c>
      <c r="G25" s="39">
        <f>G18-G24</f>
        <v>-1.5628232982959176</v>
      </c>
      <c r="H25" s="39">
        <f t="shared" si="4"/>
        <v>-2.1397021305299617</v>
      </c>
      <c r="I25" s="39">
        <f t="shared" si="4"/>
        <v>2.3921222055077962</v>
      </c>
      <c r="J25" s="39">
        <f t="shared" si="4"/>
        <v>-1.1856077585871674</v>
      </c>
      <c r="K25" s="39">
        <f t="shared" si="4"/>
        <v>-2.0882394696525424</v>
      </c>
      <c r="L25" s="39">
        <f t="shared" si="4"/>
        <v>-4.5019522321939718</v>
      </c>
      <c r="M25" s="39">
        <f t="shared" si="4"/>
        <v>-2.9535702777527675</v>
      </c>
      <c r="N25" s="39">
        <f t="shared" si="4"/>
        <v>-1.7587275659114994</v>
      </c>
      <c r="O25" s="39">
        <f t="shared" si="4"/>
        <v>-1.8832327198063012</v>
      </c>
      <c r="P25" s="39">
        <f t="shared" si="4"/>
        <v>-3.2026322252528416</v>
      </c>
      <c r="Q25" s="39">
        <f t="shared" si="4"/>
        <v>-2.1231432682034637</v>
      </c>
      <c r="R25" s="39">
        <f t="shared" si="4"/>
        <v>-2.0713123067744661</v>
      </c>
      <c r="S25" s="39">
        <f t="shared" si="4"/>
        <v>-1.3261121888001952</v>
      </c>
      <c r="T25" s="40">
        <f t="shared" si="4"/>
        <v>0.70891334602099221</v>
      </c>
    </row>
    <row r="26" spans="2:21" x14ac:dyDescent="0.25">
      <c r="E26" s="30">
        <f>IF(E25&lt;0,E25,0)</f>
        <v>-2.4844856599731315</v>
      </c>
      <c r="F26" s="30">
        <f t="shared" ref="F26:T26" si="5">IF(F25&lt;0,F25,0)</f>
        <v>0</v>
      </c>
      <c r="G26" s="30">
        <f t="shared" si="5"/>
        <v>-1.5628232982959176</v>
      </c>
      <c r="H26" s="30">
        <f t="shared" si="5"/>
        <v>-2.1397021305299617</v>
      </c>
      <c r="I26" s="30">
        <f t="shared" si="5"/>
        <v>0</v>
      </c>
      <c r="J26" s="30">
        <f t="shared" si="5"/>
        <v>-1.1856077585871674</v>
      </c>
      <c r="K26" s="30">
        <f t="shared" si="5"/>
        <v>-2.0882394696525424</v>
      </c>
      <c r="L26" s="30">
        <f t="shared" si="5"/>
        <v>-4.5019522321939718</v>
      </c>
      <c r="M26" s="30">
        <f t="shared" si="5"/>
        <v>-2.9535702777527675</v>
      </c>
      <c r="N26" s="30">
        <f t="shared" si="5"/>
        <v>-1.7587275659114994</v>
      </c>
      <c r="O26" s="30">
        <f t="shared" si="5"/>
        <v>-1.8832327198063012</v>
      </c>
      <c r="P26" s="30">
        <f t="shared" si="5"/>
        <v>-3.2026322252528416</v>
      </c>
      <c r="Q26" s="30">
        <f t="shared" si="5"/>
        <v>-2.1231432682034637</v>
      </c>
      <c r="R26" s="30">
        <f t="shared" si="5"/>
        <v>-2.0713123067744661</v>
      </c>
      <c r="S26" s="30">
        <f t="shared" si="5"/>
        <v>-1.3261121888001952</v>
      </c>
      <c r="T26" s="30">
        <f t="shared" si="5"/>
        <v>0</v>
      </c>
      <c r="U26">
        <f>SUM(E26:T26)</f>
        <v>-29.281541101734227</v>
      </c>
    </row>
    <row r="27" spans="2:21" ht="15.75" customHeight="1" x14ac:dyDescent="0.25"/>
    <row r="28" spans="2:21" s="45" customFormat="1" x14ac:dyDescent="0.25">
      <c r="B28" s="41" t="s">
        <v>32</v>
      </c>
      <c r="C28" s="41"/>
      <c r="D28" s="42"/>
      <c r="E28" s="52">
        <f>E30+10*LOG10(E8*$G$10/(0.16*$G$11))</f>
        <v>29.515514340026868</v>
      </c>
      <c r="F28" s="52">
        <f t="shared" ref="F28:T28" si="6">F30+10*LOG10(F8*$G$10/(0.16*$G$11))</f>
        <v>35.395736678652952</v>
      </c>
      <c r="G28" s="52">
        <f t="shared" si="6"/>
        <v>36.437176701704082</v>
      </c>
      <c r="H28" s="52">
        <f t="shared" si="6"/>
        <v>38.860297869470038</v>
      </c>
      <c r="I28" s="52">
        <f t="shared" si="6"/>
        <v>46.392122205507796</v>
      </c>
      <c r="J28" s="52">
        <f t="shared" si="6"/>
        <v>45.814392241412833</v>
      </c>
      <c r="K28" s="52">
        <f t="shared" si="6"/>
        <v>47.911760530347458</v>
      </c>
      <c r="L28" s="52">
        <f t="shared" si="6"/>
        <v>46.498047767806028</v>
      </c>
      <c r="M28" s="52">
        <f t="shared" si="6"/>
        <v>49.046429722247233</v>
      </c>
      <c r="N28" s="52">
        <f t="shared" si="6"/>
        <v>51.241272434088501</v>
      </c>
      <c r="O28" s="52">
        <f t="shared" si="6"/>
        <v>52.116767280193699</v>
      </c>
      <c r="P28" s="52">
        <f t="shared" si="6"/>
        <v>51.797367774747158</v>
      </c>
      <c r="Q28" s="52">
        <f t="shared" si="6"/>
        <v>52.876856731796536</v>
      </c>
      <c r="R28" s="52">
        <f t="shared" si="6"/>
        <v>52.928687693225534</v>
      </c>
      <c r="S28" s="52">
        <f t="shared" si="6"/>
        <v>53.673887811199805</v>
      </c>
      <c r="T28" s="52">
        <f t="shared" si="6"/>
        <v>55.708913346020992</v>
      </c>
    </row>
    <row r="29" spans="2:21" x14ac:dyDescent="0.25"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</row>
    <row r="30" spans="2:21" x14ac:dyDescent="0.25">
      <c r="C30" t="s">
        <v>35</v>
      </c>
      <c r="E30" s="53">
        <v>24.0234375</v>
      </c>
      <c r="F30" s="53">
        <v>29.852864583333336</v>
      </c>
      <c r="G30" s="53">
        <v>31.055989583333336</v>
      </c>
      <c r="H30" s="53">
        <v>33.631510416666664</v>
      </c>
      <c r="I30" s="53">
        <v>41.28125</v>
      </c>
      <c r="J30" s="53">
        <v>40.841145833333336</v>
      </c>
      <c r="K30" s="53">
        <v>43.029947916666664</v>
      </c>
      <c r="L30" s="53">
        <v>41.709635416666664</v>
      </c>
      <c r="M30" s="53">
        <v>44.240885416666671</v>
      </c>
      <c r="N30" s="53">
        <v>46.41015625</v>
      </c>
      <c r="O30" s="53">
        <v>47.2265625</v>
      </c>
      <c r="P30" s="53">
        <v>47.052083333333329</v>
      </c>
      <c r="Q30" s="53">
        <v>48.299479166666671</v>
      </c>
      <c r="R30" s="53">
        <v>48.470052083333329</v>
      </c>
      <c r="S30" s="53">
        <v>49.552083333333329</v>
      </c>
      <c r="T30" s="53">
        <v>51.94140625</v>
      </c>
    </row>
  </sheetData>
  <mergeCells count="8">
    <mergeCell ref="B24:D24"/>
    <mergeCell ref="B25:D25"/>
    <mergeCell ref="B28:D28"/>
    <mergeCell ref="C2:D2"/>
    <mergeCell ref="B17:D17"/>
    <mergeCell ref="B18:D18"/>
    <mergeCell ref="B19:D19"/>
    <mergeCell ref="B20:D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topLeftCell="A7" workbookViewId="0">
      <selection activeCell="E28" sqref="E28:T28"/>
    </sheetView>
  </sheetViews>
  <sheetFormatPr defaultRowHeight="15" x14ac:dyDescent="0.25"/>
  <cols>
    <col min="3" max="3" width="9.5703125" bestFit="1" customWidth="1"/>
    <col min="5" max="20" width="10.5703125" bestFit="1" customWidth="1"/>
  </cols>
  <sheetData>
    <row r="2" spans="3:20" x14ac:dyDescent="0.25">
      <c r="C2" s="16" t="s">
        <v>17</v>
      </c>
      <c r="D2" s="16"/>
    </row>
    <row r="4" spans="3:20" x14ac:dyDescent="0.25">
      <c r="D4" t="s">
        <v>18</v>
      </c>
      <c r="E4" s="6">
        <v>100</v>
      </c>
      <c r="F4" s="6">
        <v>125</v>
      </c>
      <c r="G4" s="6">
        <v>160</v>
      </c>
      <c r="H4" s="6">
        <v>200</v>
      </c>
      <c r="I4" s="6">
        <v>250</v>
      </c>
      <c r="J4" s="6">
        <v>315</v>
      </c>
      <c r="K4" s="6">
        <v>400</v>
      </c>
      <c r="L4" s="6">
        <v>500</v>
      </c>
      <c r="M4" s="6">
        <v>630</v>
      </c>
      <c r="N4" s="6">
        <v>800</v>
      </c>
      <c r="O4" s="6">
        <v>1000</v>
      </c>
      <c r="P4" s="6">
        <v>1250</v>
      </c>
      <c r="Q4" s="6">
        <v>1600</v>
      </c>
      <c r="R4" s="6">
        <v>2000</v>
      </c>
      <c r="S4" s="6">
        <v>2500</v>
      </c>
      <c r="T4" s="6">
        <v>3150</v>
      </c>
    </row>
    <row r="5" spans="3:20" x14ac:dyDescent="0.25">
      <c r="D5">
        <v>1</v>
      </c>
      <c r="E5">
        <v>1.8</v>
      </c>
      <c r="F5">
        <v>1.83</v>
      </c>
      <c r="G5">
        <v>1.89</v>
      </c>
      <c r="H5">
        <v>1.94</v>
      </c>
      <c r="I5">
        <v>2</v>
      </c>
      <c r="J5">
        <v>1.91</v>
      </c>
      <c r="K5">
        <v>1.85</v>
      </c>
      <c r="L5">
        <v>1.79</v>
      </c>
      <c r="M5">
        <v>1.78</v>
      </c>
      <c r="N5">
        <v>1.77</v>
      </c>
      <c r="O5">
        <v>1.78</v>
      </c>
      <c r="P5">
        <v>1.69</v>
      </c>
      <c r="Q5">
        <v>1.62</v>
      </c>
      <c r="R5">
        <v>1.55</v>
      </c>
      <c r="S5">
        <v>1.44</v>
      </c>
      <c r="T5">
        <v>1.35</v>
      </c>
    </row>
    <row r="6" spans="3:20" x14ac:dyDescent="0.25">
      <c r="D6">
        <v>2</v>
      </c>
      <c r="E6">
        <v>2</v>
      </c>
      <c r="F6">
        <v>2.04</v>
      </c>
      <c r="G6">
        <v>1.91</v>
      </c>
      <c r="H6">
        <v>1.81</v>
      </c>
      <c r="I6">
        <v>1.72</v>
      </c>
      <c r="J6">
        <v>1.67</v>
      </c>
      <c r="K6">
        <v>1.65</v>
      </c>
      <c r="L6">
        <v>1.63</v>
      </c>
      <c r="M6">
        <v>1.64</v>
      </c>
      <c r="N6">
        <v>1.66</v>
      </c>
      <c r="O6">
        <v>1.68</v>
      </c>
      <c r="P6">
        <v>1.65</v>
      </c>
      <c r="Q6">
        <v>1.59</v>
      </c>
      <c r="R6">
        <v>1.57</v>
      </c>
      <c r="S6">
        <v>1.44</v>
      </c>
      <c r="T6">
        <v>1.3</v>
      </c>
    </row>
    <row r="7" spans="3:20" x14ac:dyDescent="0.25">
      <c r="D7" t="s">
        <v>19</v>
      </c>
      <c r="E7">
        <v>2.15</v>
      </c>
      <c r="F7">
        <v>2.15</v>
      </c>
      <c r="G7">
        <v>2</v>
      </c>
      <c r="H7">
        <v>1.85</v>
      </c>
      <c r="I7">
        <v>1.73</v>
      </c>
      <c r="J7">
        <v>1.7</v>
      </c>
      <c r="K7">
        <v>1.67</v>
      </c>
      <c r="L7">
        <v>1.64</v>
      </c>
      <c r="M7">
        <v>1.66</v>
      </c>
      <c r="N7">
        <v>1.68</v>
      </c>
      <c r="O7">
        <v>1.72</v>
      </c>
      <c r="P7">
        <v>1.67</v>
      </c>
      <c r="Q7">
        <v>1.61</v>
      </c>
      <c r="R7">
        <v>1.57</v>
      </c>
      <c r="S7">
        <v>1.46</v>
      </c>
      <c r="T7">
        <v>1.35</v>
      </c>
    </row>
    <row r="8" spans="3:20" s="45" customFormat="1" x14ac:dyDescent="0.25">
      <c r="E8" s="46">
        <f>AVERAGE(E5:E7)</f>
        <v>1.9833333333333332</v>
      </c>
      <c r="F8" s="46">
        <f t="shared" ref="F8:T8" si="0">AVERAGE(F5:F7)</f>
        <v>2.0066666666666664</v>
      </c>
      <c r="G8" s="46">
        <f t="shared" si="0"/>
        <v>1.9333333333333333</v>
      </c>
      <c r="H8" s="46">
        <f t="shared" si="0"/>
        <v>1.8666666666666665</v>
      </c>
      <c r="I8" s="46">
        <f t="shared" si="0"/>
        <v>1.8166666666666664</v>
      </c>
      <c r="J8" s="46">
        <f t="shared" si="0"/>
        <v>1.76</v>
      </c>
      <c r="K8" s="46">
        <f t="shared" si="0"/>
        <v>1.7233333333333334</v>
      </c>
      <c r="L8" s="46">
        <f t="shared" si="0"/>
        <v>1.6866666666666665</v>
      </c>
      <c r="M8" s="46">
        <f t="shared" si="0"/>
        <v>1.6933333333333334</v>
      </c>
      <c r="N8" s="46">
        <f t="shared" si="0"/>
        <v>1.7033333333333331</v>
      </c>
      <c r="O8" s="46">
        <f t="shared" si="0"/>
        <v>1.7266666666666666</v>
      </c>
      <c r="P8" s="46">
        <f t="shared" si="0"/>
        <v>1.67</v>
      </c>
      <c r="Q8" s="46">
        <f t="shared" si="0"/>
        <v>1.6066666666666667</v>
      </c>
      <c r="R8" s="46">
        <f t="shared" si="0"/>
        <v>1.5633333333333335</v>
      </c>
      <c r="S8" s="46">
        <f t="shared" si="0"/>
        <v>1.4466666666666665</v>
      </c>
      <c r="T8" s="46">
        <f t="shared" si="0"/>
        <v>1.3333333333333333</v>
      </c>
    </row>
    <row r="10" spans="3:20" x14ac:dyDescent="0.25">
      <c r="C10" t="s">
        <v>22</v>
      </c>
      <c r="F10" s="43" t="s">
        <v>33</v>
      </c>
      <c r="G10" s="44">
        <v>11.52</v>
      </c>
    </row>
    <row r="11" spans="3:20" x14ac:dyDescent="0.25">
      <c r="C11" t="s">
        <v>20</v>
      </c>
      <c r="F11" s="43" t="s">
        <v>34</v>
      </c>
      <c r="G11" s="44">
        <v>40.32</v>
      </c>
    </row>
    <row r="12" spans="3:20" x14ac:dyDescent="0.25">
      <c r="C12" t="s">
        <v>23</v>
      </c>
    </row>
    <row r="13" spans="3:20" x14ac:dyDescent="0.25">
      <c r="C13" t="s">
        <v>21</v>
      </c>
    </row>
    <row r="15" spans="3:20" ht="15.75" thickBot="1" x14ac:dyDescent="0.3"/>
    <row r="16" spans="3:20" ht="16.5" thickBot="1" x14ac:dyDescent="0.3">
      <c r="E16" s="17">
        <v>100</v>
      </c>
      <c r="F16" s="18">
        <v>125</v>
      </c>
      <c r="G16" s="18">
        <v>160</v>
      </c>
      <c r="H16" s="18">
        <v>200</v>
      </c>
      <c r="I16" s="18">
        <v>250</v>
      </c>
      <c r="J16" s="18">
        <v>315</v>
      </c>
      <c r="K16" s="18">
        <v>400</v>
      </c>
      <c r="L16" s="18">
        <v>500</v>
      </c>
      <c r="M16" s="18">
        <v>630</v>
      </c>
      <c r="N16" s="18">
        <v>800</v>
      </c>
      <c r="O16" s="18">
        <v>1000</v>
      </c>
      <c r="P16" s="18">
        <v>1250</v>
      </c>
      <c r="Q16" s="18">
        <v>1600</v>
      </c>
      <c r="R16" s="18">
        <v>2000</v>
      </c>
      <c r="S16" s="18">
        <v>2500</v>
      </c>
      <c r="T16" s="18">
        <v>3150</v>
      </c>
    </row>
    <row r="17" spans="2:21" ht="16.5" thickBot="1" x14ac:dyDescent="0.3">
      <c r="B17" s="19" t="s">
        <v>26</v>
      </c>
      <c r="C17" s="20"/>
      <c r="D17" s="21"/>
      <c r="E17" s="22">
        <v>33</v>
      </c>
      <c r="F17" s="22">
        <v>36</v>
      </c>
      <c r="G17" s="23">
        <v>39</v>
      </c>
      <c r="H17" s="24">
        <v>42</v>
      </c>
      <c r="I17" s="24">
        <v>45</v>
      </c>
      <c r="J17" s="24">
        <v>48</v>
      </c>
      <c r="K17" s="24">
        <v>51</v>
      </c>
      <c r="L17" s="24">
        <v>52</v>
      </c>
      <c r="M17" s="24">
        <v>53</v>
      </c>
      <c r="N17" s="24">
        <v>54</v>
      </c>
      <c r="O17" s="24">
        <v>55</v>
      </c>
      <c r="P17" s="24">
        <v>56</v>
      </c>
      <c r="Q17" s="24">
        <v>56</v>
      </c>
      <c r="R17" s="24">
        <v>56</v>
      </c>
      <c r="S17" s="24">
        <v>56</v>
      </c>
      <c r="T17" s="25">
        <v>56</v>
      </c>
      <c r="U17" s="26"/>
    </row>
    <row r="18" spans="2:21" ht="15.75" thickBot="1" x14ac:dyDescent="0.3">
      <c r="B18" s="19" t="s">
        <v>27</v>
      </c>
      <c r="C18" s="20"/>
      <c r="D18" s="21"/>
      <c r="E18" s="50">
        <f>E28</f>
        <v>41.158092465026868</v>
      </c>
      <c r="F18" s="50">
        <f t="shared" ref="F18:T18" si="1">F28</f>
        <v>34.103418970319616</v>
      </c>
      <c r="G18" s="50">
        <f t="shared" si="1"/>
        <v>26.178062118370743</v>
      </c>
      <c r="H18" s="50">
        <f t="shared" si="1"/>
        <v>33.236599952803374</v>
      </c>
      <c r="I18" s="50">
        <f t="shared" si="1"/>
        <v>34.324739393007796</v>
      </c>
      <c r="J18" s="50">
        <f t="shared" si="1"/>
        <v>42.76914484557949</v>
      </c>
      <c r="K18" s="50">
        <f t="shared" si="1"/>
        <v>46.124000113680793</v>
      </c>
      <c r="L18" s="50">
        <f t="shared" si="1"/>
        <v>50.598959226139364</v>
      </c>
      <c r="M18" s="50">
        <f t="shared" si="1"/>
        <v>51.807497430580561</v>
      </c>
      <c r="N18" s="50">
        <f t="shared" si="1"/>
        <v>53.609436496588501</v>
      </c>
      <c r="O18" s="50">
        <f t="shared" si="1"/>
        <v>57.828681342693699</v>
      </c>
      <c r="P18" s="50">
        <f t="shared" si="1"/>
        <v>60.57047975391383</v>
      </c>
      <c r="Q18" s="50">
        <f t="shared" si="1"/>
        <v>63.301010377629865</v>
      </c>
      <c r="R18" s="50">
        <f t="shared" si="1"/>
        <v>63.696916859892205</v>
      </c>
      <c r="S18" s="50">
        <f t="shared" si="1"/>
        <v>64.260476352866476</v>
      </c>
      <c r="T18" s="50">
        <f t="shared" si="1"/>
        <v>67.956960221020992</v>
      </c>
      <c r="U18" s="27"/>
    </row>
    <row r="19" spans="2:21" ht="16.5" thickBot="1" x14ac:dyDescent="0.3">
      <c r="B19" s="19" t="s">
        <v>28</v>
      </c>
      <c r="C19" s="20"/>
      <c r="D19" s="21"/>
      <c r="E19" s="22">
        <f>E18-E17</f>
        <v>8.1580924650268685</v>
      </c>
      <c r="F19" s="51">
        <f>F18-F17</f>
        <v>-1.8965810296803838</v>
      </c>
      <c r="G19" s="22">
        <f>G18-G17</f>
        <v>-12.821937881629257</v>
      </c>
      <c r="H19" s="24">
        <f t="shared" ref="F19:T19" si="2">H18-H17</f>
        <v>-8.763400047196626</v>
      </c>
      <c r="I19" s="24">
        <f t="shared" si="2"/>
        <v>-10.675260606992204</v>
      </c>
      <c r="J19" s="24">
        <f t="shared" si="2"/>
        <v>-5.2308551544205102</v>
      </c>
      <c r="K19" s="24">
        <f t="shared" si="2"/>
        <v>-4.8759998863192067</v>
      </c>
      <c r="L19" s="24">
        <f t="shared" si="2"/>
        <v>-1.4010407738606361</v>
      </c>
      <c r="M19" s="24">
        <f t="shared" si="2"/>
        <v>-1.1925025694194389</v>
      </c>
      <c r="N19" s="24">
        <f t="shared" si="2"/>
        <v>-0.39056350341149937</v>
      </c>
      <c r="O19" s="24">
        <f t="shared" si="2"/>
        <v>2.8286813426936988</v>
      </c>
      <c r="P19" s="24">
        <f t="shared" si="2"/>
        <v>4.5704797539138298</v>
      </c>
      <c r="Q19" s="24">
        <f t="shared" si="2"/>
        <v>7.3010103776298649</v>
      </c>
      <c r="R19" s="24">
        <f t="shared" si="2"/>
        <v>7.6969168598922053</v>
      </c>
      <c r="S19" s="24">
        <f t="shared" si="2"/>
        <v>8.2604763528664762</v>
      </c>
      <c r="T19" s="24">
        <f t="shared" si="2"/>
        <v>11.956960221020992</v>
      </c>
      <c r="U19" s="28"/>
    </row>
    <row r="20" spans="2:21" ht="16.5" thickBot="1" x14ac:dyDescent="0.3">
      <c r="B20" s="19"/>
      <c r="C20" s="20"/>
      <c r="D20" s="21"/>
      <c r="E20" s="22"/>
      <c r="F20" s="22"/>
      <c r="G20" s="22"/>
      <c r="H20" s="2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2:21" ht="15.75" thickBot="1" x14ac:dyDescent="0.3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2:21" ht="15.75" thickBot="1" x14ac:dyDescent="0.3">
      <c r="B22" t="s">
        <v>29</v>
      </c>
      <c r="E22" s="30"/>
      <c r="F22" s="30"/>
      <c r="G22" s="30"/>
      <c r="H22" s="31">
        <v>-2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21" ht="15.75" thickBot="1" x14ac:dyDescent="0.3"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21" ht="16.5" thickBot="1" x14ac:dyDescent="0.3">
      <c r="B24" s="32" t="s">
        <v>30</v>
      </c>
      <c r="C24" s="33"/>
      <c r="D24" s="34"/>
      <c r="E24" s="22">
        <f>E17+$H$22</f>
        <v>31</v>
      </c>
      <c r="F24" s="22">
        <f t="shared" ref="F24:T24" si="3">F17+$H$22</f>
        <v>34</v>
      </c>
      <c r="G24" s="22">
        <f t="shared" si="3"/>
        <v>37</v>
      </c>
      <c r="H24" s="22">
        <f t="shared" si="3"/>
        <v>40</v>
      </c>
      <c r="I24" s="22">
        <f t="shared" si="3"/>
        <v>43</v>
      </c>
      <c r="J24" s="22">
        <f t="shared" si="3"/>
        <v>46</v>
      </c>
      <c r="K24" s="22">
        <f t="shared" si="3"/>
        <v>49</v>
      </c>
      <c r="L24" s="35">
        <f t="shared" si="3"/>
        <v>50</v>
      </c>
      <c r="M24" s="22">
        <f t="shared" si="3"/>
        <v>51</v>
      </c>
      <c r="N24" s="22">
        <f t="shared" si="3"/>
        <v>52</v>
      </c>
      <c r="O24" s="22">
        <f t="shared" si="3"/>
        <v>53</v>
      </c>
      <c r="P24" s="22">
        <f t="shared" si="3"/>
        <v>54</v>
      </c>
      <c r="Q24" s="22">
        <f t="shared" si="3"/>
        <v>54</v>
      </c>
      <c r="R24" s="22">
        <f t="shared" si="3"/>
        <v>54</v>
      </c>
      <c r="S24" s="22">
        <f t="shared" si="3"/>
        <v>54</v>
      </c>
      <c r="T24" s="22">
        <f t="shared" si="3"/>
        <v>54</v>
      </c>
    </row>
    <row r="25" spans="2:21" ht="15.75" thickBot="1" x14ac:dyDescent="0.3">
      <c r="B25" s="36" t="s">
        <v>31</v>
      </c>
      <c r="C25" s="37"/>
      <c r="D25" s="38"/>
      <c r="E25" s="48">
        <f>E18-E24</f>
        <v>10.158092465026868</v>
      </c>
      <c r="F25" s="48">
        <f t="shared" ref="F25:T25" si="4">F18-F24</f>
        <v>0.10341897031961622</v>
      </c>
      <c r="G25" s="48">
        <f>G18-G24</f>
        <v>-10.821937881629257</v>
      </c>
      <c r="H25" s="48">
        <f t="shared" si="4"/>
        <v>-6.763400047196626</v>
      </c>
      <c r="I25" s="48">
        <f t="shared" si="4"/>
        <v>-8.6752606069922038</v>
      </c>
      <c r="J25" s="48">
        <f t="shared" si="4"/>
        <v>-3.2308551544205102</v>
      </c>
      <c r="K25" s="48">
        <f t="shared" si="4"/>
        <v>-2.8759998863192067</v>
      </c>
      <c r="L25" s="48">
        <f t="shared" si="4"/>
        <v>0.59895922613936392</v>
      </c>
      <c r="M25" s="48">
        <f t="shared" si="4"/>
        <v>0.80749743058056112</v>
      </c>
      <c r="N25" s="48">
        <f t="shared" si="4"/>
        <v>1.6094364965885006</v>
      </c>
      <c r="O25" s="48">
        <f t="shared" si="4"/>
        <v>4.8286813426936988</v>
      </c>
      <c r="P25" s="48">
        <f t="shared" si="4"/>
        <v>6.5704797539138298</v>
      </c>
      <c r="Q25" s="48">
        <f t="shared" si="4"/>
        <v>9.3010103776298649</v>
      </c>
      <c r="R25" s="48">
        <f t="shared" si="4"/>
        <v>9.6969168598922053</v>
      </c>
      <c r="S25" s="48">
        <f t="shared" si="4"/>
        <v>10.260476352866476</v>
      </c>
      <c r="T25" s="49">
        <f t="shared" si="4"/>
        <v>13.956960221020992</v>
      </c>
    </row>
    <row r="26" spans="2:21" x14ac:dyDescent="0.25">
      <c r="E26" s="30">
        <f>IF(E25&lt;0,E25,0)</f>
        <v>0</v>
      </c>
      <c r="F26" s="30">
        <f t="shared" ref="F26:T26" si="5">IF(F25&lt;0,F25,0)</f>
        <v>0</v>
      </c>
      <c r="G26" s="30">
        <f t="shared" si="5"/>
        <v>-10.821937881629257</v>
      </c>
      <c r="H26" s="30">
        <f t="shared" si="5"/>
        <v>-6.763400047196626</v>
      </c>
      <c r="I26" s="30">
        <f t="shared" si="5"/>
        <v>-8.6752606069922038</v>
      </c>
      <c r="J26" s="30">
        <f t="shared" si="5"/>
        <v>-3.2308551544205102</v>
      </c>
      <c r="K26" s="30">
        <f t="shared" si="5"/>
        <v>-2.8759998863192067</v>
      </c>
      <c r="L26" s="30">
        <f t="shared" si="5"/>
        <v>0</v>
      </c>
      <c r="M26" s="30">
        <f t="shared" si="5"/>
        <v>0</v>
      </c>
      <c r="N26" s="30">
        <f t="shared" si="5"/>
        <v>0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>
        <f>SUM(E26:T26)</f>
        <v>-32.367453576557807</v>
      </c>
    </row>
    <row r="27" spans="2:21" ht="15.75" customHeight="1" x14ac:dyDescent="0.25"/>
    <row r="28" spans="2:21" s="45" customFormat="1" x14ac:dyDescent="0.25">
      <c r="B28" s="41" t="s">
        <v>32</v>
      </c>
      <c r="C28" s="41"/>
      <c r="D28" s="42"/>
      <c r="E28" s="52">
        <f>E30+10*LOG10(E8*$G$10/(0.16*$G$11))</f>
        <v>41.158092465026868</v>
      </c>
      <c r="F28" s="52">
        <f t="shared" ref="F28:T28" si="6">F30+10*LOG10(F8*$G$10/(0.16*$G$11))</f>
        <v>34.103418970319616</v>
      </c>
      <c r="G28" s="52">
        <f t="shared" si="6"/>
        <v>26.178062118370743</v>
      </c>
      <c r="H28" s="52">
        <f t="shared" si="6"/>
        <v>33.236599952803374</v>
      </c>
      <c r="I28" s="52">
        <f t="shared" si="6"/>
        <v>34.324739393007796</v>
      </c>
      <c r="J28" s="52">
        <f t="shared" si="6"/>
        <v>42.76914484557949</v>
      </c>
      <c r="K28" s="52">
        <f t="shared" si="6"/>
        <v>46.124000113680793</v>
      </c>
      <c r="L28" s="52">
        <f t="shared" si="6"/>
        <v>50.598959226139364</v>
      </c>
      <c r="M28" s="52">
        <f t="shared" si="6"/>
        <v>51.807497430580561</v>
      </c>
      <c r="N28" s="52">
        <f t="shared" si="6"/>
        <v>53.609436496588501</v>
      </c>
      <c r="O28" s="52">
        <f t="shared" si="6"/>
        <v>57.828681342693699</v>
      </c>
      <c r="P28" s="52">
        <f t="shared" si="6"/>
        <v>60.57047975391383</v>
      </c>
      <c r="Q28" s="52">
        <f t="shared" si="6"/>
        <v>63.301010377629865</v>
      </c>
      <c r="R28" s="52">
        <f t="shared" si="6"/>
        <v>63.696916859892205</v>
      </c>
      <c r="S28" s="52">
        <f t="shared" si="6"/>
        <v>64.260476352866476</v>
      </c>
      <c r="T28" s="52">
        <f t="shared" si="6"/>
        <v>67.956960221020992</v>
      </c>
    </row>
    <row r="29" spans="2:21" x14ac:dyDescent="0.25"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</row>
    <row r="30" spans="2:21" x14ac:dyDescent="0.25">
      <c r="C30" t="s">
        <v>35</v>
      </c>
      <c r="E30" s="52">
        <v>35.666015625</v>
      </c>
      <c r="F30" s="52">
        <v>28.560546875</v>
      </c>
      <c r="G30" s="52">
        <v>20.796875</v>
      </c>
      <c r="H30" s="52">
        <v>28.0078125</v>
      </c>
      <c r="I30" s="52">
        <v>29.2138671875</v>
      </c>
      <c r="J30" s="52">
        <v>37.7958984375</v>
      </c>
      <c r="K30" s="52">
        <v>41.2421875</v>
      </c>
      <c r="L30" s="52">
        <v>45.810546875</v>
      </c>
      <c r="M30" s="52">
        <v>47.001953125</v>
      </c>
      <c r="N30" s="52">
        <v>48.7783203125</v>
      </c>
      <c r="O30" s="52">
        <v>52.9384765625</v>
      </c>
      <c r="P30" s="52">
        <v>55.8251953125</v>
      </c>
      <c r="Q30" s="52">
        <v>58.7236328125</v>
      </c>
      <c r="R30" s="52">
        <v>59.23828125</v>
      </c>
      <c r="S30" s="52">
        <v>60.138671875</v>
      </c>
      <c r="T30" s="52">
        <v>64.189453125</v>
      </c>
    </row>
  </sheetData>
  <mergeCells count="8">
    <mergeCell ref="B25:D25"/>
    <mergeCell ref="B28:D28"/>
    <mergeCell ref="C2:D2"/>
    <mergeCell ref="B17:D17"/>
    <mergeCell ref="B18:D18"/>
    <mergeCell ref="B19:D19"/>
    <mergeCell ref="B20:D20"/>
    <mergeCell ref="B24:D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"/>
  <sheetViews>
    <sheetView tabSelected="1" workbookViewId="0">
      <selection activeCell="E28" sqref="E28"/>
    </sheetView>
  </sheetViews>
  <sheetFormatPr defaultRowHeight="15" x14ac:dyDescent="0.25"/>
  <cols>
    <col min="3" max="3" width="9.5703125" bestFit="1" customWidth="1"/>
    <col min="5" max="20" width="10.5703125" bestFit="1" customWidth="1"/>
  </cols>
  <sheetData>
    <row r="2" spans="3:20" x14ac:dyDescent="0.25">
      <c r="C2" s="16" t="s">
        <v>17</v>
      </c>
      <c r="D2" s="16"/>
    </row>
    <row r="4" spans="3:20" x14ac:dyDescent="0.25">
      <c r="D4" t="s">
        <v>18</v>
      </c>
      <c r="E4" s="6">
        <v>100</v>
      </c>
      <c r="F4" s="6">
        <v>125</v>
      </c>
      <c r="G4" s="6">
        <v>160</v>
      </c>
      <c r="H4" s="6">
        <v>200</v>
      </c>
      <c r="I4" s="6">
        <v>250</v>
      </c>
      <c r="J4" s="6">
        <v>315</v>
      </c>
      <c r="K4" s="6">
        <v>400</v>
      </c>
      <c r="L4" s="6">
        <v>500</v>
      </c>
      <c r="M4" s="6">
        <v>630</v>
      </c>
      <c r="N4" s="6">
        <v>800</v>
      </c>
      <c r="O4" s="6">
        <v>1000</v>
      </c>
      <c r="P4" s="6">
        <v>1250</v>
      </c>
      <c r="Q4" s="6">
        <v>1600</v>
      </c>
      <c r="R4" s="6">
        <v>2000</v>
      </c>
      <c r="S4" s="6">
        <v>2500</v>
      </c>
      <c r="T4" s="6">
        <v>3150</v>
      </c>
    </row>
    <row r="5" spans="3:20" x14ac:dyDescent="0.25">
      <c r="D5">
        <v>1</v>
      </c>
      <c r="E5">
        <v>1.8</v>
      </c>
      <c r="F5">
        <v>1.83</v>
      </c>
      <c r="G5">
        <v>1.89</v>
      </c>
      <c r="H5">
        <v>1.94</v>
      </c>
      <c r="I5">
        <v>2</v>
      </c>
      <c r="J5">
        <v>1.91</v>
      </c>
      <c r="K5">
        <v>1.85</v>
      </c>
      <c r="L5">
        <v>1.79</v>
      </c>
      <c r="M5">
        <v>1.78</v>
      </c>
      <c r="N5">
        <v>1.77</v>
      </c>
      <c r="O5">
        <v>1.78</v>
      </c>
      <c r="P5">
        <v>1.69</v>
      </c>
      <c r="Q5">
        <v>1.62</v>
      </c>
      <c r="R5">
        <v>1.55</v>
      </c>
      <c r="S5">
        <v>1.44</v>
      </c>
      <c r="T5">
        <v>1.35</v>
      </c>
    </row>
    <row r="6" spans="3:20" x14ac:dyDescent="0.25">
      <c r="D6">
        <v>2</v>
      </c>
      <c r="E6">
        <v>2</v>
      </c>
      <c r="F6">
        <v>2.04</v>
      </c>
      <c r="G6">
        <v>1.91</v>
      </c>
      <c r="H6">
        <v>1.81</v>
      </c>
      <c r="I6">
        <v>1.72</v>
      </c>
      <c r="J6">
        <v>1.67</v>
      </c>
      <c r="K6">
        <v>1.65</v>
      </c>
      <c r="L6">
        <v>1.63</v>
      </c>
      <c r="M6">
        <v>1.64</v>
      </c>
      <c r="N6">
        <v>1.66</v>
      </c>
      <c r="O6">
        <v>1.68</v>
      </c>
      <c r="P6">
        <v>1.65</v>
      </c>
      <c r="Q6">
        <v>1.59</v>
      </c>
      <c r="R6">
        <v>1.57</v>
      </c>
      <c r="S6">
        <v>1.44</v>
      </c>
      <c r="T6">
        <v>1.3</v>
      </c>
    </row>
    <row r="7" spans="3:20" x14ac:dyDescent="0.25">
      <c r="D7" t="s">
        <v>19</v>
      </c>
      <c r="E7">
        <v>2.15</v>
      </c>
      <c r="F7">
        <v>2.15</v>
      </c>
      <c r="G7">
        <v>2</v>
      </c>
      <c r="H7">
        <v>1.85</v>
      </c>
      <c r="I7">
        <v>1.73</v>
      </c>
      <c r="J7">
        <v>1.7</v>
      </c>
      <c r="K7">
        <v>1.67</v>
      </c>
      <c r="L7">
        <v>1.64</v>
      </c>
      <c r="M7">
        <v>1.66</v>
      </c>
      <c r="N7">
        <v>1.68</v>
      </c>
      <c r="O7">
        <v>1.72</v>
      </c>
      <c r="P7">
        <v>1.67</v>
      </c>
      <c r="Q7">
        <v>1.61</v>
      </c>
      <c r="R7">
        <v>1.57</v>
      </c>
      <c r="S7">
        <v>1.46</v>
      </c>
      <c r="T7">
        <v>1.35</v>
      </c>
    </row>
    <row r="8" spans="3:20" s="45" customFormat="1" x14ac:dyDescent="0.25">
      <c r="E8" s="46">
        <f>AVERAGE(E5:E7)</f>
        <v>1.9833333333333332</v>
      </c>
      <c r="F8" s="46">
        <f t="shared" ref="F8:T8" si="0">AVERAGE(F5:F7)</f>
        <v>2.0066666666666664</v>
      </c>
      <c r="G8" s="46">
        <f t="shared" si="0"/>
        <v>1.9333333333333333</v>
      </c>
      <c r="H8" s="46">
        <f t="shared" si="0"/>
        <v>1.8666666666666665</v>
      </c>
      <c r="I8" s="46">
        <f t="shared" si="0"/>
        <v>1.8166666666666664</v>
      </c>
      <c r="J8" s="46">
        <f t="shared" si="0"/>
        <v>1.76</v>
      </c>
      <c r="K8" s="46">
        <f t="shared" si="0"/>
        <v>1.7233333333333334</v>
      </c>
      <c r="L8" s="46">
        <f t="shared" si="0"/>
        <v>1.6866666666666665</v>
      </c>
      <c r="M8" s="46">
        <f t="shared" si="0"/>
        <v>1.6933333333333334</v>
      </c>
      <c r="N8" s="46">
        <f t="shared" si="0"/>
        <v>1.7033333333333331</v>
      </c>
      <c r="O8" s="46">
        <f t="shared" si="0"/>
        <v>1.7266666666666666</v>
      </c>
      <c r="P8" s="46">
        <f t="shared" si="0"/>
        <v>1.67</v>
      </c>
      <c r="Q8" s="46">
        <f t="shared" si="0"/>
        <v>1.6066666666666667</v>
      </c>
      <c r="R8" s="46">
        <f t="shared" si="0"/>
        <v>1.5633333333333335</v>
      </c>
      <c r="S8" s="46">
        <f t="shared" si="0"/>
        <v>1.4466666666666665</v>
      </c>
      <c r="T8" s="46">
        <f t="shared" si="0"/>
        <v>1.3333333333333333</v>
      </c>
    </row>
    <row r="10" spans="3:20" x14ac:dyDescent="0.25">
      <c r="C10" t="s">
        <v>22</v>
      </c>
      <c r="F10" s="43" t="s">
        <v>33</v>
      </c>
      <c r="G10" s="44">
        <v>11.52</v>
      </c>
    </row>
    <row r="11" spans="3:20" x14ac:dyDescent="0.25">
      <c r="C11" t="s">
        <v>20</v>
      </c>
      <c r="F11" s="43" t="s">
        <v>34</v>
      </c>
      <c r="G11" s="44">
        <v>40.32</v>
      </c>
    </row>
    <row r="12" spans="3:20" x14ac:dyDescent="0.25">
      <c r="C12" t="s">
        <v>23</v>
      </c>
    </row>
    <row r="13" spans="3:20" x14ac:dyDescent="0.25">
      <c r="C13" t="s">
        <v>21</v>
      </c>
    </row>
    <row r="15" spans="3:20" ht="15.75" thickBot="1" x14ac:dyDescent="0.3"/>
    <row r="16" spans="3:20" ht="16.5" thickBot="1" x14ac:dyDescent="0.3">
      <c r="E16" s="17">
        <v>100</v>
      </c>
      <c r="F16" s="18">
        <v>125</v>
      </c>
      <c r="G16" s="18">
        <v>160</v>
      </c>
      <c r="H16" s="18">
        <v>200</v>
      </c>
      <c r="I16" s="18">
        <v>250</v>
      </c>
      <c r="J16" s="18">
        <v>315</v>
      </c>
      <c r="K16" s="18">
        <v>400</v>
      </c>
      <c r="L16" s="18">
        <v>500</v>
      </c>
      <c r="M16" s="18">
        <v>630</v>
      </c>
      <c r="N16" s="18">
        <v>800</v>
      </c>
      <c r="O16" s="18">
        <v>1000</v>
      </c>
      <c r="P16" s="18">
        <v>1250</v>
      </c>
      <c r="Q16" s="18">
        <v>1600</v>
      </c>
      <c r="R16" s="18">
        <v>2000</v>
      </c>
      <c r="S16" s="18">
        <v>2500</v>
      </c>
      <c r="T16" s="18">
        <v>3150</v>
      </c>
    </row>
    <row r="17" spans="2:21" ht="16.5" thickBot="1" x14ac:dyDescent="0.3">
      <c r="B17" s="19" t="s">
        <v>26</v>
      </c>
      <c r="C17" s="20"/>
      <c r="D17" s="21"/>
      <c r="E17" s="22">
        <v>33</v>
      </c>
      <c r="F17" s="22">
        <v>36</v>
      </c>
      <c r="G17" s="23">
        <v>39</v>
      </c>
      <c r="H17" s="24">
        <v>42</v>
      </c>
      <c r="I17" s="24">
        <v>45</v>
      </c>
      <c r="J17" s="24">
        <v>48</v>
      </c>
      <c r="K17" s="24">
        <v>51</v>
      </c>
      <c r="L17" s="24">
        <v>52</v>
      </c>
      <c r="M17" s="24">
        <v>53</v>
      </c>
      <c r="N17" s="24">
        <v>54</v>
      </c>
      <c r="O17" s="24">
        <v>55</v>
      </c>
      <c r="P17" s="24">
        <v>56</v>
      </c>
      <c r="Q17" s="24">
        <v>56</v>
      </c>
      <c r="R17" s="24">
        <v>56</v>
      </c>
      <c r="S17" s="24">
        <v>56</v>
      </c>
      <c r="T17" s="25">
        <v>56</v>
      </c>
      <c r="U17" s="26"/>
    </row>
    <row r="18" spans="2:21" ht="15.75" thickBot="1" x14ac:dyDescent="0.3">
      <c r="B18" s="19" t="s">
        <v>27</v>
      </c>
      <c r="C18" s="20"/>
      <c r="D18" s="21"/>
      <c r="E18" s="50">
        <f>E28</f>
        <v>37.308483090026868</v>
      </c>
      <c r="F18" s="50">
        <f t="shared" ref="F18:T18" si="1">F28</f>
        <v>39.744695011986288</v>
      </c>
      <c r="G18" s="50">
        <f t="shared" si="1"/>
        <v>40.029624618370747</v>
      </c>
      <c r="H18" s="50">
        <f t="shared" si="1"/>
        <v>45.642849952803374</v>
      </c>
      <c r="I18" s="50">
        <f t="shared" si="1"/>
        <v>47.71503887217446</v>
      </c>
      <c r="J18" s="50">
        <f t="shared" si="1"/>
        <v>48.80918390807949</v>
      </c>
      <c r="K18" s="50">
        <f t="shared" si="1"/>
        <v>48.153948030347465</v>
      </c>
      <c r="L18" s="50">
        <f t="shared" si="1"/>
        <v>50.7897144344727</v>
      </c>
      <c r="M18" s="50">
        <f t="shared" si="1"/>
        <v>53.917523472247225</v>
      </c>
      <c r="N18" s="50">
        <f t="shared" si="1"/>
        <v>56.176168267421829</v>
      </c>
      <c r="O18" s="50">
        <f t="shared" si="1"/>
        <v>59.788642280193699</v>
      </c>
      <c r="P18" s="50">
        <f t="shared" si="1"/>
        <v>59.50309694141383</v>
      </c>
      <c r="Q18" s="50">
        <f t="shared" si="1"/>
        <v>63.971908815129865</v>
      </c>
      <c r="R18" s="50">
        <f t="shared" si="1"/>
        <v>67.959937693225541</v>
      </c>
      <c r="S18" s="50">
        <f t="shared" si="1"/>
        <v>70.750710727866476</v>
      </c>
      <c r="T18" s="50">
        <f t="shared" si="1"/>
        <v>72.566986262687649</v>
      </c>
      <c r="U18" s="27"/>
    </row>
    <row r="19" spans="2:21" ht="16.5" thickBot="1" x14ac:dyDescent="0.3">
      <c r="B19" s="19" t="s">
        <v>28</v>
      </c>
      <c r="C19" s="20"/>
      <c r="D19" s="21"/>
      <c r="E19" s="22">
        <f>E18-E17</f>
        <v>4.3084830900268685</v>
      </c>
      <c r="F19" s="22">
        <f t="shared" ref="F19:T19" si="2">F18-F17</f>
        <v>3.7446950119862876</v>
      </c>
      <c r="G19" s="22">
        <f>G18-G17</f>
        <v>1.0296246183707467</v>
      </c>
      <c r="H19" s="24">
        <f t="shared" si="2"/>
        <v>3.642849952803374</v>
      </c>
      <c r="I19" s="24">
        <f t="shared" si="2"/>
        <v>2.7150388721744605</v>
      </c>
      <c r="J19" s="24">
        <f t="shared" si="2"/>
        <v>0.80918390807948981</v>
      </c>
      <c r="K19" s="24">
        <f t="shared" si="2"/>
        <v>-2.8460519696525353</v>
      </c>
      <c r="L19" s="24">
        <f t="shared" si="2"/>
        <v>-1.2102855655273004</v>
      </c>
      <c r="M19" s="24">
        <f t="shared" si="2"/>
        <v>0.91752347224722541</v>
      </c>
      <c r="N19" s="24">
        <f t="shared" si="2"/>
        <v>2.1761682674218292</v>
      </c>
      <c r="O19" s="24">
        <f t="shared" si="2"/>
        <v>4.7886422801936988</v>
      </c>
      <c r="P19" s="24">
        <f t="shared" si="2"/>
        <v>3.5030969414138298</v>
      </c>
      <c r="Q19" s="24">
        <f t="shared" si="2"/>
        <v>7.9719088151298649</v>
      </c>
      <c r="R19" s="24">
        <f t="shared" si="2"/>
        <v>11.959937693225541</v>
      </c>
      <c r="S19" s="24">
        <f t="shared" si="2"/>
        <v>14.750710727866476</v>
      </c>
      <c r="T19" s="24">
        <f t="shared" si="2"/>
        <v>16.566986262687649</v>
      </c>
      <c r="U19" s="28"/>
    </row>
    <row r="20" spans="2:21" ht="16.5" thickBot="1" x14ac:dyDescent="0.3">
      <c r="B20" s="19"/>
      <c r="C20" s="20"/>
      <c r="D20" s="21"/>
      <c r="E20" s="22"/>
      <c r="F20" s="22"/>
      <c r="G20" s="22"/>
      <c r="H20" s="2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2:21" ht="15.75" thickBot="1" x14ac:dyDescent="0.3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2:21" ht="15.75" thickBot="1" x14ac:dyDescent="0.3">
      <c r="B22" t="s">
        <v>29</v>
      </c>
      <c r="E22" s="30"/>
      <c r="F22" s="30"/>
      <c r="G22" s="30"/>
      <c r="H22" s="31">
        <v>4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21" ht="15.75" thickBot="1" x14ac:dyDescent="0.3"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21" ht="16.5" thickBot="1" x14ac:dyDescent="0.3">
      <c r="B24" s="32" t="s">
        <v>30</v>
      </c>
      <c r="C24" s="33"/>
      <c r="D24" s="34"/>
      <c r="E24" s="22">
        <f>E17+$H$22</f>
        <v>37</v>
      </c>
      <c r="F24" s="22">
        <f t="shared" ref="F24:T24" si="3">F17+$H$22</f>
        <v>40</v>
      </c>
      <c r="G24" s="22">
        <f t="shared" si="3"/>
        <v>43</v>
      </c>
      <c r="H24" s="22">
        <f t="shared" si="3"/>
        <v>46</v>
      </c>
      <c r="I24" s="22">
        <f t="shared" si="3"/>
        <v>49</v>
      </c>
      <c r="J24" s="22">
        <f t="shared" si="3"/>
        <v>52</v>
      </c>
      <c r="K24" s="22">
        <f t="shared" si="3"/>
        <v>55</v>
      </c>
      <c r="L24" s="35">
        <f t="shared" si="3"/>
        <v>56</v>
      </c>
      <c r="M24" s="22">
        <f t="shared" si="3"/>
        <v>57</v>
      </c>
      <c r="N24" s="22">
        <f t="shared" si="3"/>
        <v>58</v>
      </c>
      <c r="O24" s="22">
        <f t="shared" si="3"/>
        <v>59</v>
      </c>
      <c r="P24" s="22">
        <f t="shared" si="3"/>
        <v>60</v>
      </c>
      <c r="Q24" s="22">
        <f t="shared" si="3"/>
        <v>60</v>
      </c>
      <c r="R24" s="22">
        <f t="shared" si="3"/>
        <v>60</v>
      </c>
      <c r="S24" s="22">
        <f t="shared" si="3"/>
        <v>60</v>
      </c>
      <c r="T24" s="22">
        <f t="shared" si="3"/>
        <v>60</v>
      </c>
    </row>
    <row r="25" spans="2:21" ht="15.75" thickBot="1" x14ac:dyDescent="0.3">
      <c r="B25" s="36" t="s">
        <v>31</v>
      </c>
      <c r="C25" s="37"/>
      <c r="D25" s="38"/>
      <c r="E25" s="48">
        <f>E18-E24</f>
        <v>0.30848309002686847</v>
      </c>
      <c r="F25" s="48">
        <f t="shared" ref="F25:T25" si="4">F18-F24</f>
        <v>-0.25530498801371238</v>
      </c>
      <c r="G25" s="48">
        <f>G18-G24</f>
        <v>-2.9703753816292533</v>
      </c>
      <c r="H25" s="48">
        <f t="shared" si="4"/>
        <v>-0.35715004719662602</v>
      </c>
      <c r="I25" s="48">
        <f t="shared" si="4"/>
        <v>-1.2849611278255395</v>
      </c>
      <c r="J25" s="48">
        <f t="shared" si="4"/>
        <v>-3.1908160919205102</v>
      </c>
      <c r="K25" s="48">
        <f t="shared" si="4"/>
        <v>-6.8460519696525353</v>
      </c>
      <c r="L25" s="48">
        <f t="shared" si="4"/>
        <v>-5.2102855655273004</v>
      </c>
      <c r="M25" s="48">
        <f t="shared" si="4"/>
        <v>-3.0824765277527746</v>
      </c>
      <c r="N25" s="48">
        <f t="shared" si="4"/>
        <v>-1.8238317325781708</v>
      </c>
      <c r="O25" s="48">
        <f t="shared" si="4"/>
        <v>0.78864228019369875</v>
      </c>
      <c r="P25" s="48">
        <f t="shared" si="4"/>
        <v>-0.49690305858617023</v>
      </c>
      <c r="Q25" s="48">
        <f t="shared" si="4"/>
        <v>3.9719088151298649</v>
      </c>
      <c r="R25" s="48">
        <f t="shared" si="4"/>
        <v>7.959937693225541</v>
      </c>
      <c r="S25" s="48">
        <f t="shared" si="4"/>
        <v>10.750710727866476</v>
      </c>
      <c r="T25" s="49">
        <f t="shared" si="4"/>
        <v>12.566986262687649</v>
      </c>
    </row>
    <row r="26" spans="2:21" x14ac:dyDescent="0.25">
      <c r="E26" s="30">
        <f>IF(E25&lt;0,E25,0)</f>
        <v>0</v>
      </c>
      <c r="F26" s="30">
        <f t="shared" ref="F26:T26" si="5">IF(F25&lt;0,F25,0)</f>
        <v>-0.25530498801371238</v>
      </c>
      <c r="G26" s="30">
        <f t="shared" si="5"/>
        <v>-2.9703753816292533</v>
      </c>
      <c r="H26" s="30">
        <f t="shared" si="5"/>
        <v>-0.35715004719662602</v>
      </c>
      <c r="I26" s="30">
        <f t="shared" si="5"/>
        <v>-1.2849611278255395</v>
      </c>
      <c r="J26" s="30">
        <f t="shared" si="5"/>
        <v>-3.1908160919205102</v>
      </c>
      <c r="K26" s="30">
        <f t="shared" si="5"/>
        <v>-6.8460519696525353</v>
      </c>
      <c r="L26" s="30">
        <f t="shared" si="5"/>
        <v>-5.2102855655273004</v>
      </c>
      <c r="M26" s="30">
        <f t="shared" si="5"/>
        <v>-3.0824765277527746</v>
      </c>
      <c r="N26" s="30">
        <f t="shared" si="5"/>
        <v>-1.8238317325781708</v>
      </c>
      <c r="O26" s="30">
        <f t="shared" si="5"/>
        <v>0</v>
      </c>
      <c r="P26" s="30">
        <f t="shared" si="5"/>
        <v>-0.49690305858617023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>
        <f>SUM(E26:T26)</f>
        <v>-25.518156490682593</v>
      </c>
    </row>
    <row r="27" spans="2:21" ht="15.75" customHeight="1" x14ac:dyDescent="0.25"/>
    <row r="28" spans="2:21" s="45" customFormat="1" x14ac:dyDescent="0.25">
      <c r="B28" s="41" t="s">
        <v>32</v>
      </c>
      <c r="C28" s="41"/>
      <c r="D28" s="42"/>
      <c r="E28" s="52">
        <f>E30+10*LOG10(E8*$G$10/(0.16*$G$11))</f>
        <v>37.308483090026868</v>
      </c>
      <c r="F28" s="52">
        <f t="shared" ref="F28:T28" si="6">F30+10*LOG10(F8*$G$10/(0.16*$G$11))</f>
        <v>39.744695011986288</v>
      </c>
      <c r="G28" s="52">
        <f t="shared" si="6"/>
        <v>40.029624618370747</v>
      </c>
      <c r="H28" s="52">
        <f t="shared" si="6"/>
        <v>45.642849952803374</v>
      </c>
      <c r="I28" s="52">
        <f t="shared" si="6"/>
        <v>47.71503887217446</v>
      </c>
      <c r="J28" s="52">
        <f t="shared" si="6"/>
        <v>48.80918390807949</v>
      </c>
      <c r="K28" s="52">
        <f t="shared" si="6"/>
        <v>48.153948030347465</v>
      </c>
      <c r="L28" s="52">
        <f t="shared" si="6"/>
        <v>50.7897144344727</v>
      </c>
      <c r="M28" s="52">
        <f t="shared" si="6"/>
        <v>53.917523472247225</v>
      </c>
      <c r="N28" s="52">
        <f t="shared" si="6"/>
        <v>56.176168267421829</v>
      </c>
      <c r="O28" s="52">
        <f t="shared" si="6"/>
        <v>59.788642280193699</v>
      </c>
      <c r="P28" s="52">
        <f t="shared" si="6"/>
        <v>59.50309694141383</v>
      </c>
      <c r="Q28" s="52">
        <f t="shared" si="6"/>
        <v>63.971908815129865</v>
      </c>
      <c r="R28" s="52">
        <f t="shared" si="6"/>
        <v>67.959937693225541</v>
      </c>
      <c r="S28" s="52">
        <f t="shared" si="6"/>
        <v>70.750710727866476</v>
      </c>
      <c r="T28" s="52">
        <f t="shared" si="6"/>
        <v>72.566986262687649</v>
      </c>
    </row>
    <row r="29" spans="2:21" x14ac:dyDescent="0.25"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</row>
    <row r="30" spans="2:21" x14ac:dyDescent="0.25">
      <c r="C30" t="s">
        <v>35</v>
      </c>
      <c r="E30" s="52">
        <v>31.81640625</v>
      </c>
      <c r="F30" s="52">
        <v>34.201822916666671</v>
      </c>
      <c r="G30" s="52">
        <v>34.6484375</v>
      </c>
      <c r="H30" s="52">
        <v>40.4140625</v>
      </c>
      <c r="I30" s="52">
        <v>42.604166666666664</v>
      </c>
      <c r="J30" s="52">
        <v>43.835937499999993</v>
      </c>
      <c r="K30" s="52">
        <v>43.272135416666671</v>
      </c>
      <c r="L30" s="52">
        <v>46.001302083333336</v>
      </c>
      <c r="M30" s="52">
        <v>49.111979166666664</v>
      </c>
      <c r="N30" s="52">
        <v>51.345052083333329</v>
      </c>
      <c r="O30" s="52">
        <v>54.8984375</v>
      </c>
      <c r="P30" s="52">
        <v>54.7578125</v>
      </c>
      <c r="Q30" s="52">
        <v>59.39453125</v>
      </c>
      <c r="R30" s="52">
        <v>63.501302083333343</v>
      </c>
      <c r="S30" s="52">
        <v>66.62890625</v>
      </c>
      <c r="T30" s="52">
        <v>68.799479166666657</v>
      </c>
    </row>
    <row r="31" spans="2:21" x14ac:dyDescent="0.25"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</row>
  </sheetData>
  <mergeCells count="8">
    <mergeCell ref="B25:D25"/>
    <mergeCell ref="B28:D28"/>
    <mergeCell ref="C2:D2"/>
    <mergeCell ref="B17:D17"/>
    <mergeCell ref="B18:D18"/>
    <mergeCell ref="B19:D19"/>
    <mergeCell ref="B20:D20"/>
    <mergeCell ref="B24:D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"/>
  <sheetViews>
    <sheetView workbookViewId="0">
      <selection activeCell="E28" sqref="E28:T28"/>
    </sheetView>
  </sheetViews>
  <sheetFormatPr defaultRowHeight="15" x14ac:dyDescent="0.25"/>
  <cols>
    <col min="3" max="3" width="9.5703125" bestFit="1" customWidth="1"/>
    <col min="5" max="20" width="10.5703125" bestFit="1" customWidth="1"/>
  </cols>
  <sheetData>
    <row r="2" spans="3:20" x14ac:dyDescent="0.25">
      <c r="C2" s="16" t="s">
        <v>17</v>
      </c>
      <c r="D2" s="16"/>
    </row>
    <row r="4" spans="3:20" x14ac:dyDescent="0.25">
      <c r="D4" t="s">
        <v>18</v>
      </c>
      <c r="E4" s="6">
        <v>100</v>
      </c>
      <c r="F4" s="6">
        <v>125</v>
      </c>
      <c r="G4" s="6">
        <v>160</v>
      </c>
      <c r="H4" s="6">
        <v>200</v>
      </c>
      <c r="I4" s="6">
        <v>250</v>
      </c>
      <c r="J4" s="6">
        <v>315</v>
      </c>
      <c r="K4" s="6">
        <v>400</v>
      </c>
      <c r="L4" s="6">
        <v>500</v>
      </c>
      <c r="M4" s="6">
        <v>630</v>
      </c>
      <c r="N4" s="6">
        <v>800</v>
      </c>
      <c r="O4" s="6">
        <v>1000</v>
      </c>
      <c r="P4" s="6">
        <v>1250</v>
      </c>
      <c r="Q4" s="6">
        <v>1600</v>
      </c>
      <c r="R4" s="6">
        <v>2000</v>
      </c>
      <c r="S4" s="6">
        <v>2500</v>
      </c>
      <c r="T4" s="6">
        <v>3150</v>
      </c>
    </row>
    <row r="5" spans="3:20" x14ac:dyDescent="0.25">
      <c r="D5">
        <v>1</v>
      </c>
      <c r="E5">
        <v>1.8</v>
      </c>
      <c r="F5">
        <v>1.83</v>
      </c>
      <c r="G5">
        <v>1.89</v>
      </c>
      <c r="H5">
        <v>1.94</v>
      </c>
      <c r="I5">
        <v>2</v>
      </c>
      <c r="J5">
        <v>1.91</v>
      </c>
      <c r="K5">
        <v>1.85</v>
      </c>
      <c r="L5">
        <v>1.79</v>
      </c>
      <c r="M5">
        <v>1.78</v>
      </c>
      <c r="N5">
        <v>1.77</v>
      </c>
      <c r="O5">
        <v>1.78</v>
      </c>
      <c r="P5">
        <v>1.69</v>
      </c>
      <c r="Q5">
        <v>1.62</v>
      </c>
      <c r="R5">
        <v>1.55</v>
      </c>
      <c r="S5">
        <v>1.44</v>
      </c>
      <c r="T5">
        <v>1.35</v>
      </c>
    </row>
    <row r="6" spans="3:20" x14ac:dyDescent="0.25">
      <c r="D6">
        <v>2</v>
      </c>
      <c r="E6">
        <v>2</v>
      </c>
      <c r="F6">
        <v>2.04</v>
      </c>
      <c r="G6">
        <v>1.91</v>
      </c>
      <c r="H6">
        <v>1.81</v>
      </c>
      <c r="I6">
        <v>1.72</v>
      </c>
      <c r="J6">
        <v>1.67</v>
      </c>
      <c r="K6">
        <v>1.65</v>
      </c>
      <c r="L6">
        <v>1.63</v>
      </c>
      <c r="M6">
        <v>1.64</v>
      </c>
      <c r="N6">
        <v>1.66</v>
      </c>
      <c r="O6">
        <v>1.68</v>
      </c>
      <c r="P6">
        <v>1.65</v>
      </c>
      <c r="Q6">
        <v>1.59</v>
      </c>
      <c r="R6">
        <v>1.57</v>
      </c>
      <c r="S6">
        <v>1.44</v>
      </c>
      <c r="T6">
        <v>1.3</v>
      </c>
    </row>
    <row r="7" spans="3:20" x14ac:dyDescent="0.25">
      <c r="D7" t="s">
        <v>19</v>
      </c>
      <c r="E7">
        <v>2.15</v>
      </c>
      <c r="F7">
        <v>2.15</v>
      </c>
      <c r="G7">
        <v>2</v>
      </c>
      <c r="H7">
        <v>1.85</v>
      </c>
      <c r="I7">
        <v>1.73</v>
      </c>
      <c r="J7">
        <v>1.7</v>
      </c>
      <c r="K7">
        <v>1.67</v>
      </c>
      <c r="L7">
        <v>1.64</v>
      </c>
      <c r="M7">
        <v>1.66</v>
      </c>
      <c r="N7">
        <v>1.68</v>
      </c>
      <c r="O7">
        <v>1.72</v>
      </c>
      <c r="P7">
        <v>1.67</v>
      </c>
      <c r="Q7">
        <v>1.61</v>
      </c>
      <c r="R7">
        <v>1.57</v>
      </c>
      <c r="S7">
        <v>1.46</v>
      </c>
      <c r="T7">
        <v>1.35</v>
      </c>
    </row>
    <row r="8" spans="3:20" s="45" customFormat="1" x14ac:dyDescent="0.25">
      <c r="E8" s="46">
        <f>AVERAGE(E5:E7)</f>
        <v>1.9833333333333332</v>
      </c>
      <c r="F8" s="46">
        <f t="shared" ref="F8:T8" si="0">AVERAGE(F5:F7)</f>
        <v>2.0066666666666664</v>
      </c>
      <c r="G8" s="46">
        <f t="shared" si="0"/>
        <v>1.9333333333333333</v>
      </c>
      <c r="H8" s="46">
        <f t="shared" si="0"/>
        <v>1.8666666666666665</v>
      </c>
      <c r="I8" s="46">
        <f t="shared" si="0"/>
        <v>1.8166666666666664</v>
      </c>
      <c r="J8" s="46">
        <f t="shared" si="0"/>
        <v>1.76</v>
      </c>
      <c r="K8" s="46">
        <f t="shared" si="0"/>
        <v>1.7233333333333334</v>
      </c>
      <c r="L8" s="46">
        <f t="shared" si="0"/>
        <v>1.6866666666666665</v>
      </c>
      <c r="M8" s="46">
        <f t="shared" si="0"/>
        <v>1.6933333333333334</v>
      </c>
      <c r="N8" s="46">
        <f t="shared" si="0"/>
        <v>1.7033333333333331</v>
      </c>
      <c r="O8" s="46">
        <f t="shared" si="0"/>
        <v>1.7266666666666666</v>
      </c>
      <c r="P8" s="46">
        <f t="shared" si="0"/>
        <v>1.67</v>
      </c>
      <c r="Q8" s="46">
        <f t="shared" si="0"/>
        <v>1.6066666666666667</v>
      </c>
      <c r="R8" s="46">
        <f t="shared" si="0"/>
        <v>1.5633333333333335</v>
      </c>
      <c r="S8" s="46">
        <f t="shared" si="0"/>
        <v>1.4466666666666665</v>
      </c>
      <c r="T8" s="46">
        <f t="shared" si="0"/>
        <v>1.3333333333333333</v>
      </c>
    </row>
    <row r="10" spans="3:20" x14ac:dyDescent="0.25">
      <c r="C10" t="s">
        <v>22</v>
      </c>
      <c r="F10" s="43" t="s">
        <v>33</v>
      </c>
      <c r="G10" s="44">
        <v>11.52</v>
      </c>
    </row>
    <row r="11" spans="3:20" x14ac:dyDescent="0.25">
      <c r="C11" t="s">
        <v>20</v>
      </c>
      <c r="F11" s="43" t="s">
        <v>34</v>
      </c>
      <c r="G11" s="44">
        <v>40.32</v>
      </c>
    </row>
    <row r="12" spans="3:20" x14ac:dyDescent="0.25">
      <c r="C12" t="s">
        <v>23</v>
      </c>
    </row>
    <row r="13" spans="3:20" x14ac:dyDescent="0.25">
      <c r="C13" t="s">
        <v>21</v>
      </c>
    </row>
    <row r="15" spans="3:20" ht="15.75" thickBot="1" x14ac:dyDescent="0.3"/>
    <row r="16" spans="3:20" ht="16.5" thickBot="1" x14ac:dyDescent="0.3">
      <c r="E16" s="17">
        <v>100</v>
      </c>
      <c r="F16" s="18">
        <v>125</v>
      </c>
      <c r="G16" s="18">
        <v>160</v>
      </c>
      <c r="H16" s="18">
        <v>200</v>
      </c>
      <c r="I16" s="18">
        <v>250</v>
      </c>
      <c r="J16" s="18">
        <v>315</v>
      </c>
      <c r="K16" s="18">
        <v>400</v>
      </c>
      <c r="L16" s="18">
        <v>500</v>
      </c>
      <c r="M16" s="18">
        <v>630</v>
      </c>
      <c r="N16" s="18">
        <v>800</v>
      </c>
      <c r="O16" s="18">
        <v>1000</v>
      </c>
      <c r="P16" s="18">
        <v>1250</v>
      </c>
      <c r="Q16" s="18">
        <v>1600</v>
      </c>
      <c r="R16" s="18">
        <v>2000</v>
      </c>
      <c r="S16" s="18">
        <v>2500</v>
      </c>
      <c r="T16" s="18">
        <v>3150</v>
      </c>
    </row>
    <row r="17" spans="2:21" ht="16.5" thickBot="1" x14ac:dyDescent="0.3">
      <c r="B17" s="19" t="s">
        <v>26</v>
      </c>
      <c r="C17" s="20"/>
      <c r="D17" s="21"/>
      <c r="E17" s="22">
        <v>33</v>
      </c>
      <c r="F17" s="22">
        <v>36</v>
      </c>
      <c r="G17" s="23">
        <v>39</v>
      </c>
      <c r="H17" s="24">
        <v>42</v>
      </c>
      <c r="I17" s="24">
        <v>45</v>
      </c>
      <c r="J17" s="24">
        <v>48</v>
      </c>
      <c r="K17" s="24">
        <v>51</v>
      </c>
      <c r="L17" s="24">
        <v>52</v>
      </c>
      <c r="M17" s="24">
        <v>53</v>
      </c>
      <c r="N17" s="24">
        <v>54</v>
      </c>
      <c r="O17" s="24">
        <v>55</v>
      </c>
      <c r="P17" s="24">
        <v>56</v>
      </c>
      <c r="Q17" s="24">
        <v>56</v>
      </c>
      <c r="R17" s="24">
        <v>56</v>
      </c>
      <c r="S17" s="24">
        <v>56</v>
      </c>
      <c r="T17" s="25">
        <v>56</v>
      </c>
      <c r="U17" s="26"/>
    </row>
    <row r="18" spans="2:21" ht="15.75" thickBot="1" x14ac:dyDescent="0.3">
      <c r="B18" s="19" t="s">
        <v>27</v>
      </c>
      <c r="C18" s="20"/>
      <c r="D18" s="21"/>
      <c r="E18" s="50">
        <f>E28</f>
        <v>40.71733725669354</v>
      </c>
      <c r="F18" s="50">
        <f t="shared" ref="F18:T18" si="1">F28</f>
        <v>37.726465845319623</v>
      </c>
      <c r="G18" s="50">
        <f t="shared" si="1"/>
        <v>31.921551701704079</v>
      </c>
      <c r="H18" s="50">
        <f t="shared" si="1"/>
        <v>34.653266619470038</v>
      </c>
      <c r="I18" s="50">
        <f t="shared" si="1"/>
        <v>43.74628887217446</v>
      </c>
      <c r="J18" s="50">
        <f t="shared" si="1"/>
        <v>48.685485991412818</v>
      </c>
      <c r="K18" s="50">
        <f t="shared" si="1"/>
        <v>50.597958447014122</v>
      </c>
      <c r="L18" s="50">
        <f t="shared" si="1"/>
        <v>48.716797767806035</v>
      </c>
      <c r="M18" s="50">
        <f t="shared" si="1"/>
        <v>50.555544305580561</v>
      </c>
      <c r="N18" s="50">
        <f t="shared" si="1"/>
        <v>54.539449517421829</v>
      </c>
      <c r="O18" s="50">
        <f t="shared" si="1"/>
        <v>56.879788113527034</v>
      </c>
      <c r="P18" s="50">
        <f t="shared" si="1"/>
        <v>58.72184694141383</v>
      </c>
      <c r="Q18" s="50">
        <f t="shared" si="1"/>
        <v>63.262273398463208</v>
      </c>
      <c r="R18" s="50">
        <f t="shared" si="1"/>
        <v>66.877906443225527</v>
      </c>
      <c r="S18" s="50">
        <f t="shared" si="1"/>
        <v>68.676491977866476</v>
      </c>
      <c r="T18" s="50">
        <f t="shared" si="1"/>
        <v>69.625580012687664</v>
      </c>
      <c r="U18" s="27"/>
    </row>
    <row r="19" spans="2:21" ht="16.5" thickBot="1" x14ac:dyDescent="0.3">
      <c r="B19" s="19" t="s">
        <v>28</v>
      </c>
      <c r="C19" s="20"/>
      <c r="D19" s="21"/>
      <c r="E19" s="22">
        <f>E18-E17</f>
        <v>7.7173372566935399</v>
      </c>
      <c r="F19" s="22">
        <f t="shared" ref="F19:T19" si="2">F18-F17</f>
        <v>1.7264658453196233</v>
      </c>
      <c r="G19" s="22">
        <f>G18-G17</f>
        <v>-7.0784482982959211</v>
      </c>
      <c r="H19" s="24">
        <f t="shared" si="2"/>
        <v>-7.3467333805299617</v>
      </c>
      <c r="I19" s="24">
        <f t="shared" si="2"/>
        <v>-1.2537111278255395</v>
      </c>
      <c r="J19" s="24">
        <f t="shared" si="2"/>
        <v>0.68548599141281841</v>
      </c>
      <c r="K19" s="24">
        <f t="shared" si="2"/>
        <v>-0.40204155298587807</v>
      </c>
      <c r="L19" s="24">
        <f t="shared" si="2"/>
        <v>-3.2832022321939647</v>
      </c>
      <c r="M19" s="24">
        <f t="shared" si="2"/>
        <v>-2.4444556944194389</v>
      </c>
      <c r="N19" s="24">
        <f t="shared" si="2"/>
        <v>0.53944951742182923</v>
      </c>
      <c r="O19" s="24">
        <f t="shared" si="2"/>
        <v>1.8797881135270345</v>
      </c>
      <c r="P19" s="24">
        <f t="shared" si="2"/>
        <v>2.7218469414138298</v>
      </c>
      <c r="Q19" s="24">
        <f t="shared" si="2"/>
        <v>7.2622733984632077</v>
      </c>
      <c r="R19" s="24">
        <f t="shared" si="2"/>
        <v>10.877906443225527</v>
      </c>
      <c r="S19" s="24">
        <f t="shared" si="2"/>
        <v>12.676491977866476</v>
      </c>
      <c r="T19" s="24">
        <f t="shared" si="2"/>
        <v>13.625580012687664</v>
      </c>
      <c r="U19" s="28"/>
    </row>
    <row r="20" spans="2:21" ht="16.5" thickBot="1" x14ac:dyDescent="0.3">
      <c r="B20" s="19"/>
      <c r="C20" s="20"/>
      <c r="D20" s="21"/>
      <c r="E20" s="22"/>
      <c r="F20" s="22"/>
      <c r="G20" s="22"/>
      <c r="H20" s="2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2:21" ht="15.75" thickBot="1" x14ac:dyDescent="0.3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2:21" ht="15.75" thickBot="1" x14ac:dyDescent="0.3">
      <c r="B22" t="s">
        <v>29</v>
      </c>
      <c r="E22" s="30"/>
      <c r="F22" s="30"/>
      <c r="G22" s="30"/>
      <c r="H22" s="31">
        <v>1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21" ht="15.75" thickBot="1" x14ac:dyDescent="0.3"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21" ht="16.5" thickBot="1" x14ac:dyDescent="0.3">
      <c r="B24" s="32" t="s">
        <v>30</v>
      </c>
      <c r="C24" s="33"/>
      <c r="D24" s="34"/>
      <c r="E24" s="22">
        <f>E17+$H$22</f>
        <v>34</v>
      </c>
      <c r="F24" s="22">
        <f t="shared" ref="F24:T24" si="3">F17+$H$22</f>
        <v>37</v>
      </c>
      <c r="G24" s="22">
        <f t="shared" si="3"/>
        <v>40</v>
      </c>
      <c r="H24" s="22">
        <f t="shared" si="3"/>
        <v>43</v>
      </c>
      <c r="I24" s="22">
        <f t="shared" si="3"/>
        <v>46</v>
      </c>
      <c r="J24" s="22">
        <f t="shared" si="3"/>
        <v>49</v>
      </c>
      <c r="K24" s="22">
        <f t="shared" si="3"/>
        <v>52</v>
      </c>
      <c r="L24" s="35">
        <f t="shared" si="3"/>
        <v>53</v>
      </c>
      <c r="M24" s="22">
        <f t="shared" si="3"/>
        <v>54</v>
      </c>
      <c r="N24" s="22">
        <f t="shared" si="3"/>
        <v>55</v>
      </c>
      <c r="O24" s="22">
        <f t="shared" si="3"/>
        <v>56</v>
      </c>
      <c r="P24" s="22">
        <f t="shared" si="3"/>
        <v>57</v>
      </c>
      <c r="Q24" s="22">
        <f t="shared" si="3"/>
        <v>57</v>
      </c>
      <c r="R24" s="22">
        <f t="shared" si="3"/>
        <v>57</v>
      </c>
      <c r="S24" s="22">
        <f t="shared" si="3"/>
        <v>57</v>
      </c>
      <c r="T24" s="22">
        <f t="shared" si="3"/>
        <v>57</v>
      </c>
    </row>
    <row r="25" spans="2:21" ht="15.75" thickBot="1" x14ac:dyDescent="0.3">
      <c r="B25" s="36" t="s">
        <v>31</v>
      </c>
      <c r="C25" s="37"/>
      <c r="D25" s="38"/>
      <c r="E25" s="48">
        <f>E18-E24</f>
        <v>6.7173372566935399</v>
      </c>
      <c r="F25" s="48">
        <f t="shared" ref="F25:T25" si="4">F18-F24</f>
        <v>0.72646584531962333</v>
      </c>
      <c r="G25" s="48">
        <f>G18-G24</f>
        <v>-8.0784482982959211</v>
      </c>
      <c r="H25" s="48">
        <f t="shared" si="4"/>
        <v>-8.3467333805299617</v>
      </c>
      <c r="I25" s="48">
        <f t="shared" si="4"/>
        <v>-2.2537111278255395</v>
      </c>
      <c r="J25" s="48">
        <f t="shared" si="4"/>
        <v>-0.31451400858718159</v>
      </c>
      <c r="K25" s="48">
        <f t="shared" si="4"/>
        <v>-1.4020415529858781</v>
      </c>
      <c r="L25" s="48">
        <f t="shared" si="4"/>
        <v>-4.2832022321939647</v>
      </c>
      <c r="M25" s="48">
        <f t="shared" si="4"/>
        <v>-3.4444556944194389</v>
      </c>
      <c r="N25" s="48">
        <f t="shared" si="4"/>
        <v>-0.46055048257817077</v>
      </c>
      <c r="O25" s="48">
        <f t="shared" si="4"/>
        <v>0.87978811352703445</v>
      </c>
      <c r="P25" s="48">
        <f t="shared" si="4"/>
        <v>1.7218469414138298</v>
      </c>
      <c r="Q25" s="48">
        <f t="shared" si="4"/>
        <v>6.2622733984632077</v>
      </c>
      <c r="R25" s="48">
        <f t="shared" si="4"/>
        <v>9.8779064432255268</v>
      </c>
      <c r="S25" s="48">
        <f t="shared" si="4"/>
        <v>11.676491977866476</v>
      </c>
      <c r="T25" s="49">
        <f t="shared" si="4"/>
        <v>12.625580012687664</v>
      </c>
    </row>
    <row r="26" spans="2:21" x14ac:dyDescent="0.25">
      <c r="E26" s="30">
        <f>IF(E25&lt;0,E25,0)</f>
        <v>0</v>
      </c>
      <c r="F26" s="30">
        <f t="shared" ref="F26:T26" si="5">IF(F25&lt;0,F25,0)</f>
        <v>0</v>
      </c>
      <c r="G26" s="30">
        <f t="shared" si="5"/>
        <v>-8.0784482982959211</v>
      </c>
      <c r="H26" s="30">
        <f t="shared" si="5"/>
        <v>-8.3467333805299617</v>
      </c>
      <c r="I26" s="30">
        <f t="shared" si="5"/>
        <v>-2.2537111278255395</v>
      </c>
      <c r="J26" s="30">
        <f t="shared" si="5"/>
        <v>-0.31451400858718159</v>
      </c>
      <c r="K26" s="30">
        <f t="shared" si="5"/>
        <v>-1.4020415529858781</v>
      </c>
      <c r="L26" s="30">
        <f t="shared" si="5"/>
        <v>-4.2832022321939647</v>
      </c>
      <c r="M26" s="30">
        <f t="shared" si="5"/>
        <v>-3.4444556944194389</v>
      </c>
      <c r="N26" s="30">
        <f t="shared" si="5"/>
        <v>-0.46055048257817077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>
        <f>SUM(E26:T26)</f>
        <v>-28.583656777416056</v>
      </c>
    </row>
    <row r="27" spans="2:21" ht="15.75" customHeight="1" x14ac:dyDescent="0.25"/>
    <row r="28" spans="2:21" s="45" customFormat="1" x14ac:dyDescent="0.25">
      <c r="B28" s="41" t="s">
        <v>32</v>
      </c>
      <c r="C28" s="41"/>
      <c r="D28" s="42"/>
      <c r="E28" s="52">
        <f>E30+10*LOG10(E8*$G$10/(0.16*$G$11))</f>
        <v>40.71733725669354</v>
      </c>
      <c r="F28" s="52">
        <f t="shared" ref="F28:T28" si="6">F30+10*LOG10(F8*$G$10/(0.16*$G$11))</f>
        <v>37.726465845319623</v>
      </c>
      <c r="G28" s="52">
        <f t="shared" si="6"/>
        <v>31.921551701704079</v>
      </c>
      <c r="H28" s="52">
        <f t="shared" si="6"/>
        <v>34.653266619470038</v>
      </c>
      <c r="I28" s="52">
        <f t="shared" si="6"/>
        <v>43.74628887217446</v>
      </c>
      <c r="J28" s="52">
        <f t="shared" si="6"/>
        <v>48.685485991412818</v>
      </c>
      <c r="K28" s="52">
        <f t="shared" si="6"/>
        <v>50.597958447014122</v>
      </c>
      <c r="L28" s="52">
        <f t="shared" si="6"/>
        <v>48.716797767806035</v>
      </c>
      <c r="M28" s="52">
        <f t="shared" si="6"/>
        <v>50.555544305580561</v>
      </c>
      <c r="N28" s="52">
        <f t="shared" si="6"/>
        <v>54.539449517421829</v>
      </c>
      <c r="O28" s="52">
        <f t="shared" si="6"/>
        <v>56.879788113527034</v>
      </c>
      <c r="P28" s="52">
        <f t="shared" si="6"/>
        <v>58.72184694141383</v>
      </c>
      <c r="Q28" s="52">
        <f t="shared" si="6"/>
        <v>63.262273398463208</v>
      </c>
      <c r="R28" s="52">
        <f t="shared" si="6"/>
        <v>66.877906443225527</v>
      </c>
      <c r="S28" s="52">
        <f t="shared" si="6"/>
        <v>68.676491977866476</v>
      </c>
      <c r="T28" s="52">
        <f t="shared" si="6"/>
        <v>69.625580012687664</v>
      </c>
    </row>
    <row r="29" spans="2:21" x14ac:dyDescent="0.25"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</row>
    <row r="30" spans="2:21" x14ac:dyDescent="0.25">
      <c r="C30" t="s">
        <v>35</v>
      </c>
      <c r="E30" s="52">
        <v>35.225260416666671</v>
      </c>
      <c r="F30" s="52">
        <v>32.183593750000007</v>
      </c>
      <c r="G30" s="52">
        <v>26.540364583333336</v>
      </c>
      <c r="H30" s="52">
        <v>29.424479166666664</v>
      </c>
      <c r="I30" s="52">
        <v>38.635416666666664</v>
      </c>
      <c r="J30" s="52">
        <v>43.712239583333329</v>
      </c>
      <c r="K30" s="52">
        <v>45.716145833333329</v>
      </c>
      <c r="L30" s="52">
        <v>43.928385416666671</v>
      </c>
      <c r="M30" s="52">
        <v>45.75</v>
      </c>
      <c r="N30" s="52">
        <v>49.708333333333329</v>
      </c>
      <c r="O30" s="52">
        <v>51.989583333333336</v>
      </c>
      <c r="P30" s="52">
        <v>53.9765625</v>
      </c>
      <c r="Q30" s="52">
        <v>58.684895833333343</v>
      </c>
      <c r="R30" s="52">
        <v>62.419270833333329</v>
      </c>
      <c r="S30" s="52">
        <v>64.5546875</v>
      </c>
      <c r="T30" s="52">
        <v>65.858072916666671</v>
      </c>
    </row>
    <row r="31" spans="2:21" x14ac:dyDescent="0.25"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</row>
  </sheetData>
  <mergeCells count="8">
    <mergeCell ref="B25:D25"/>
    <mergeCell ref="B28:D28"/>
    <mergeCell ref="C2:D2"/>
    <mergeCell ref="B17:D17"/>
    <mergeCell ref="B18:D18"/>
    <mergeCell ref="B19:D19"/>
    <mergeCell ref="B20:D20"/>
    <mergeCell ref="B24:D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workbookViewId="0">
      <selection activeCell="E28" sqref="E28:T28"/>
    </sheetView>
  </sheetViews>
  <sheetFormatPr defaultRowHeight="15" x14ac:dyDescent="0.25"/>
  <cols>
    <col min="3" max="3" width="9.5703125" bestFit="1" customWidth="1"/>
    <col min="5" max="20" width="10.5703125" bestFit="1" customWidth="1"/>
  </cols>
  <sheetData>
    <row r="2" spans="3:20" x14ac:dyDescent="0.25">
      <c r="C2" s="16" t="s">
        <v>17</v>
      </c>
      <c r="D2" s="16"/>
    </row>
    <row r="4" spans="3:20" x14ac:dyDescent="0.25">
      <c r="D4" t="s">
        <v>18</v>
      </c>
      <c r="E4" s="6">
        <v>100</v>
      </c>
      <c r="F4" s="6">
        <v>125</v>
      </c>
      <c r="G4" s="6">
        <v>160</v>
      </c>
      <c r="H4" s="6">
        <v>200</v>
      </c>
      <c r="I4" s="6">
        <v>250</v>
      </c>
      <c r="J4" s="6">
        <v>315</v>
      </c>
      <c r="K4" s="6">
        <v>400</v>
      </c>
      <c r="L4" s="6">
        <v>500</v>
      </c>
      <c r="M4" s="6">
        <v>630</v>
      </c>
      <c r="N4" s="6">
        <v>800</v>
      </c>
      <c r="O4" s="6">
        <v>1000</v>
      </c>
      <c r="P4" s="6">
        <v>1250</v>
      </c>
      <c r="Q4" s="6">
        <v>1600</v>
      </c>
      <c r="R4" s="6">
        <v>2000</v>
      </c>
      <c r="S4" s="6">
        <v>2500</v>
      </c>
      <c r="T4" s="6">
        <v>3150</v>
      </c>
    </row>
    <row r="5" spans="3:20" x14ac:dyDescent="0.25">
      <c r="D5">
        <v>1</v>
      </c>
      <c r="E5">
        <v>1.8</v>
      </c>
      <c r="F5">
        <v>1.83</v>
      </c>
      <c r="G5">
        <v>1.89</v>
      </c>
      <c r="H5">
        <v>1.94</v>
      </c>
      <c r="I5">
        <v>2</v>
      </c>
      <c r="J5">
        <v>1.91</v>
      </c>
      <c r="K5">
        <v>1.85</v>
      </c>
      <c r="L5">
        <v>1.79</v>
      </c>
      <c r="M5">
        <v>1.78</v>
      </c>
      <c r="N5">
        <v>1.77</v>
      </c>
      <c r="O5">
        <v>1.78</v>
      </c>
      <c r="P5">
        <v>1.69</v>
      </c>
      <c r="Q5">
        <v>1.62</v>
      </c>
      <c r="R5">
        <v>1.55</v>
      </c>
      <c r="S5">
        <v>1.44</v>
      </c>
      <c r="T5">
        <v>1.35</v>
      </c>
    </row>
    <row r="6" spans="3:20" x14ac:dyDescent="0.25">
      <c r="D6">
        <v>2</v>
      </c>
      <c r="E6">
        <v>2</v>
      </c>
      <c r="F6">
        <v>2.04</v>
      </c>
      <c r="G6">
        <v>1.91</v>
      </c>
      <c r="H6">
        <v>1.81</v>
      </c>
      <c r="I6">
        <v>1.72</v>
      </c>
      <c r="J6">
        <v>1.67</v>
      </c>
      <c r="K6">
        <v>1.65</v>
      </c>
      <c r="L6">
        <v>1.63</v>
      </c>
      <c r="M6">
        <v>1.64</v>
      </c>
      <c r="N6">
        <v>1.66</v>
      </c>
      <c r="O6">
        <v>1.68</v>
      </c>
      <c r="P6">
        <v>1.65</v>
      </c>
      <c r="Q6">
        <v>1.59</v>
      </c>
      <c r="R6">
        <v>1.57</v>
      </c>
      <c r="S6">
        <v>1.44</v>
      </c>
      <c r="T6">
        <v>1.3</v>
      </c>
    </row>
    <row r="7" spans="3:20" x14ac:dyDescent="0.25">
      <c r="D7" t="s">
        <v>19</v>
      </c>
      <c r="E7">
        <v>2.15</v>
      </c>
      <c r="F7">
        <v>2.15</v>
      </c>
      <c r="G7">
        <v>2</v>
      </c>
      <c r="H7">
        <v>1.85</v>
      </c>
      <c r="I7">
        <v>1.73</v>
      </c>
      <c r="J7">
        <v>1.7</v>
      </c>
      <c r="K7">
        <v>1.67</v>
      </c>
      <c r="L7">
        <v>1.64</v>
      </c>
      <c r="M7">
        <v>1.66</v>
      </c>
      <c r="N7">
        <v>1.68</v>
      </c>
      <c r="O7">
        <v>1.72</v>
      </c>
      <c r="P7">
        <v>1.67</v>
      </c>
      <c r="Q7">
        <v>1.61</v>
      </c>
      <c r="R7">
        <v>1.57</v>
      </c>
      <c r="S7">
        <v>1.46</v>
      </c>
      <c r="T7">
        <v>1.35</v>
      </c>
    </row>
    <row r="8" spans="3:20" s="45" customFormat="1" x14ac:dyDescent="0.25">
      <c r="E8" s="46">
        <f>AVERAGE(E5:E7)</f>
        <v>1.9833333333333332</v>
      </c>
      <c r="F8" s="46">
        <f t="shared" ref="F8:T8" si="0">AVERAGE(F5:F7)</f>
        <v>2.0066666666666664</v>
      </c>
      <c r="G8" s="46">
        <f t="shared" si="0"/>
        <v>1.9333333333333333</v>
      </c>
      <c r="H8" s="46">
        <f t="shared" si="0"/>
        <v>1.8666666666666665</v>
      </c>
      <c r="I8" s="46">
        <f t="shared" si="0"/>
        <v>1.8166666666666664</v>
      </c>
      <c r="J8" s="46">
        <f t="shared" si="0"/>
        <v>1.76</v>
      </c>
      <c r="K8" s="46">
        <f t="shared" si="0"/>
        <v>1.7233333333333334</v>
      </c>
      <c r="L8" s="46">
        <f t="shared" si="0"/>
        <v>1.6866666666666665</v>
      </c>
      <c r="M8" s="46">
        <f t="shared" si="0"/>
        <v>1.6933333333333334</v>
      </c>
      <c r="N8" s="46">
        <f t="shared" si="0"/>
        <v>1.7033333333333331</v>
      </c>
      <c r="O8" s="46">
        <f t="shared" si="0"/>
        <v>1.7266666666666666</v>
      </c>
      <c r="P8" s="46">
        <f t="shared" si="0"/>
        <v>1.67</v>
      </c>
      <c r="Q8" s="46">
        <f t="shared" si="0"/>
        <v>1.6066666666666667</v>
      </c>
      <c r="R8" s="46">
        <f t="shared" si="0"/>
        <v>1.5633333333333335</v>
      </c>
      <c r="S8" s="46">
        <f t="shared" si="0"/>
        <v>1.4466666666666665</v>
      </c>
      <c r="T8" s="46">
        <f t="shared" si="0"/>
        <v>1.3333333333333333</v>
      </c>
    </row>
    <row r="10" spans="3:20" x14ac:dyDescent="0.25">
      <c r="C10" t="s">
        <v>22</v>
      </c>
      <c r="F10" s="43" t="s">
        <v>33</v>
      </c>
      <c r="G10" s="44">
        <v>11.52</v>
      </c>
    </row>
    <row r="11" spans="3:20" x14ac:dyDescent="0.25">
      <c r="C11" t="s">
        <v>20</v>
      </c>
      <c r="F11" s="43" t="s">
        <v>34</v>
      </c>
      <c r="G11" s="44">
        <v>40.32</v>
      </c>
    </row>
    <row r="12" spans="3:20" x14ac:dyDescent="0.25">
      <c r="C12" t="s">
        <v>23</v>
      </c>
    </row>
    <row r="13" spans="3:20" x14ac:dyDescent="0.25">
      <c r="C13" t="s">
        <v>21</v>
      </c>
    </row>
    <row r="15" spans="3:20" ht="15.75" thickBot="1" x14ac:dyDescent="0.3"/>
    <row r="16" spans="3:20" ht="16.5" thickBot="1" x14ac:dyDescent="0.3">
      <c r="E16" s="17">
        <v>100</v>
      </c>
      <c r="F16" s="18">
        <v>125</v>
      </c>
      <c r="G16" s="18">
        <v>160</v>
      </c>
      <c r="H16" s="18">
        <v>200</v>
      </c>
      <c r="I16" s="18">
        <v>250</v>
      </c>
      <c r="J16" s="18">
        <v>315</v>
      </c>
      <c r="K16" s="18">
        <v>400</v>
      </c>
      <c r="L16" s="18">
        <v>500</v>
      </c>
      <c r="M16" s="18">
        <v>630</v>
      </c>
      <c r="N16" s="18">
        <v>800</v>
      </c>
      <c r="O16" s="18">
        <v>1000</v>
      </c>
      <c r="P16" s="18">
        <v>1250</v>
      </c>
      <c r="Q16" s="18">
        <v>1600</v>
      </c>
      <c r="R16" s="18">
        <v>2000</v>
      </c>
      <c r="S16" s="18">
        <v>2500</v>
      </c>
      <c r="T16" s="18">
        <v>3150</v>
      </c>
    </row>
    <row r="17" spans="2:21" ht="16.5" thickBot="1" x14ac:dyDescent="0.3">
      <c r="B17" s="19" t="s">
        <v>26</v>
      </c>
      <c r="C17" s="20"/>
      <c r="D17" s="21"/>
      <c r="E17" s="22">
        <v>33</v>
      </c>
      <c r="F17" s="22">
        <v>36</v>
      </c>
      <c r="G17" s="23">
        <v>39</v>
      </c>
      <c r="H17" s="24">
        <v>42</v>
      </c>
      <c r="I17" s="24">
        <v>45</v>
      </c>
      <c r="J17" s="24">
        <v>48</v>
      </c>
      <c r="K17" s="24">
        <v>51</v>
      </c>
      <c r="L17" s="24">
        <v>52</v>
      </c>
      <c r="M17" s="24">
        <v>53</v>
      </c>
      <c r="N17" s="24">
        <v>54</v>
      </c>
      <c r="O17" s="24">
        <v>55</v>
      </c>
      <c r="P17" s="24">
        <v>56</v>
      </c>
      <c r="Q17" s="24">
        <v>56</v>
      </c>
      <c r="R17" s="24">
        <v>56</v>
      </c>
      <c r="S17" s="24">
        <v>56</v>
      </c>
      <c r="T17" s="25">
        <v>56</v>
      </c>
      <c r="U17" s="26"/>
    </row>
    <row r="18" spans="2:21" ht="15.75" thickBot="1" x14ac:dyDescent="0.3">
      <c r="B18" s="19" t="s">
        <v>27</v>
      </c>
      <c r="C18" s="20"/>
      <c r="D18" s="21"/>
      <c r="E18" s="50">
        <f>E28</f>
        <v>38.286347673360204</v>
      </c>
      <c r="F18" s="50">
        <f t="shared" ref="F18:T18" si="1">F28</f>
        <v>39.675684595319616</v>
      </c>
      <c r="G18" s="50">
        <f t="shared" si="1"/>
        <v>39.329103785037411</v>
      </c>
      <c r="H18" s="50">
        <f t="shared" si="1"/>
        <v>47.78868328613671</v>
      </c>
      <c r="I18" s="50">
        <f t="shared" si="1"/>
        <v>48.185090955507796</v>
      </c>
      <c r="J18" s="50">
        <f t="shared" si="1"/>
        <v>46.745381824746161</v>
      </c>
      <c r="K18" s="50">
        <f t="shared" si="1"/>
        <v>49.075823030347458</v>
      </c>
      <c r="L18" s="50">
        <f t="shared" si="1"/>
        <v>48.663412351139364</v>
      </c>
      <c r="M18" s="50">
        <f t="shared" si="1"/>
        <v>51.576377638913897</v>
      </c>
      <c r="N18" s="50">
        <f t="shared" si="1"/>
        <v>54.983459934088501</v>
      </c>
      <c r="O18" s="50">
        <f t="shared" si="1"/>
        <v>58.791246446860363</v>
      </c>
      <c r="P18" s="50">
        <f t="shared" si="1"/>
        <v>59.353357358080494</v>
      </c>
      <c r="Q18" s="50">
        <f t="shared" si="1"/>
        <v>63.284408815129865</v>
      </c>
      <c r="R18" s="50">
        <f t="shared" si="1"/>
        <v>69.01592727655887</v>
      </c>
      <c r="S18" s="50">
        <f t="shared" si="1"/>
        <v>71.848366977866476</v>
      </c>
      <c r="T18" s="50">
        <f t="shared" si="1"/>
        <v>74.651621679354321</v>
      </c>
      <c r="U18" s="27"/>
    </row>
    <row r="19" spans="2:21" ht="16.5" thickBot="1" x14ac:dyDescent="0.3">
      <c r="B19" s="19" t="s">
        <v>28</v>
      </c>
      <c r="C19" s="20"/>
      <c r="D19" s="21"/>
      <c r="E19" s="22">
        <f>E18-E17</f>
        <v>5.2863476733602042</v>
      </c>
      <c r="F19" s="22">
        <f t="shared" ref="F19:T19" si="2">F18-F17</f>
        <v>3.6756845953196162</v>
      </c>
      <c r="G19" s="22">
        <f>G18-G17</f>
        <v>0.329103785037411</v>
      </c>
      <c r="H19" s="24">
        <f t="shared" si="2"/>
        <v>5.7886832861367097</v>
      </c>
      <c r="I19" s="24">
        <f t="shared" si="2"/>
        <v>3.1850909555077962</v>
      </c>
      <c r="J19" s="24">
        <f t="shared" si="2"/>
        <v>-1.2546181752538388</v>
      </c>
      <c r="K19" s="24">
        <f t="shared" si="2"/>
        <v>-1.9241769696525424</v>
      </c>
      <c r="L19" s="24">
        <f t="shared" si="2"/>
        <v>-3.3365876488606361</v>
      </c>
      <c r="M19" s="24">
        <f t="shared" si="2"/>
        <v>-1.4236223610861032</v>
      </c>
      <c r="N19" s="24">
        <f t="shared" si="2"/>
        <v>0.98345993408850063</v>
      </c>
      <c r="O19" s="24">
        <f t="shared" si="2"/>
        <v>3.7912464468603631</v>
      </c>
      <c r="P19" s="24">
        <f t="shared" si="2"/>
        <v>3.3533573580804941</v>
      </c>
      <c r="Q19" s="24">
        <f t="shared" si="2"/>
        <v>7.2844088151298649</v>
      </c>
      <c r="R19" s="24">
        <f t="shared" si="2"/>
        <v>13.01592727655887</v>
      </c>
      <c r="S19" s="24">
        <f t="shared" si="2"/>
        <v>15.848366977866476</v>
      </c>
      <c r="T19" s="24">
        <f t="shared" si="2"/>
        <v>18.651621679354321</v>
      </c>
      <c r="U19" s="28"/>
    </row>
    <row r="20" spans="2:21" ht="16.5" thickBot="1" x14ac:dyDescent="0.3">
      <c r="B20" s="19"/>
      <c r="C20" s="20"/>
      <c r="D20" s="21"/>
      <c r="E20" s="22"/>
      <c r="F20" s="22"/>
      <c r="G20" s="22"/>
      <c r="H20" s="2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2:21" ht="15.75" thickBot="1" x14ac:dyDescent="0.3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2:21" ht="15.75" thickBot="1" x14ac:dyDescent="0.3">
      <c r="B22" t="s">
        <v>29</v>
      </c>
      <c r="E22" s="30"/>
      <c r="F22" s="30"/>
      <c r="G22" s="30"/>
      <c r="H22" s="31">
        <v>3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21" ht="15.75" thickBot="1" x14ac:dyDescent="0.3"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21" ht="16.5" thickBot="1" x14ac:dyDescent="0.3">
      <c r="B24" s="32" t="s">
        <v>30</v>
      </c>
      <c r="C24" s="33"/>
      <c r="D24" s="34"/>
      <c r="E24" s="22">
        <f>E17+$H$22</f>
        <v>36</v>
      </c>
      <c r="F24" s="22">
        <f t="shared" ref="F24:T24" si="3">F17+$H$22</f>
        <v>39</v>
      </c>
      <c r="G24" s="22">
        <f t="shared" si="3"/>
        <v>42</v>
      </c>
      <c r="H24" s="22">
        <f t="shared" si="3"/>
        <v>45</v>
      </c>
      <c r="I24" s="22">
        <f t="shared" si="3"/>
        <v>48</v>
      </c>
      <c r="J24" s="22">
        <f t="shared" si="3"/>
        <v>51</v>
      </c>
      <c r="K24" s="22">
        <f t="shared" si="3"/>
        <v>54</v>
      </c>
      <c r="L24" s="35">
        <f t="shared" si="3"/>
        <v>55</v>
      </c>
      <c r="M24" s="22">
        <f t="shared" si="3"/>
        <v>56</v>
      </c>
      <c r="N24" s="22">
        <f t="shared" si="3"/>
        <v>57</v>
      </c>
      <c r="O24" s="22">
        <f t="shared" si="3"/>
        <v>58</v>
      </c>
      <c r="P24" s="22">
        <f t="shared" si="3"/>
        <v>59</v>
      </c>
      <c r="Q24" s="22">
        <f t="shared" si="3"/>
        <v>59</v>
      </c>
      <c r="R24" s="22">
        <f t="shared" si="3"/>
        <v>59</v>
      </c>
      <c r="S24" s="22">
        <f t="shared" si="3"/>
        <v>59</v>
      </c>
      <c r="T24" s="22">
        <f t="shared" si="3"/>
        <v>59</v>
      </c>
    </row>
    <row r="25" spans="2:21" ht="15.75" thickBot="1" x14ac:dyDescent="0.3">
      <c r="B25" s="36" t="s">
        <v>31</v>
      </c>
      <c r="C25" s="37"/>
      <c r="D25" s="38"/>
      <c r="E25" s="48">
        <f>E18-E24</f>
        <v>2.2863476733602042</v>
      </c>
      <c r="F25" s="48">
        <f t="shared" ref="F25:T25" si="4">F18-F24</f>
        <v>0.67568459531961622</v>
      </c>
      <c r="G25" s="48">
        <f>G18-G24</f>
        <v>-2.670896214962589</v>
      </c>
      <c r="H25" s="48">
        <f t="shared" si="4"/>
        <v>2.7886832861367097</v>
      </c>
      <c r="I25" s="48">
        <f t="shared" si="4"/>
        <v>0.1850909555077962</v>
      </c>
      <c r="J25" s="48">
        <f t="shared" si="4"/>
        <v>-4.2546181752538388</v>
      </c>
      <c r="K25" s="48">
        <f t="shared" si="4"/>
        <v>-4.9241769696525424</v>
      </c>
      <c r="L25" s="48">
        <f t="shared" si="4"/>
        <v>-6.3365876488606361</v>
      </c>
      <c r="M25" s="48">
        <f t="shared" si="4"/>
        <v>-4.4236223610861032</v>
      </c>
      <c r="N25" s="48">
        <f t="shared" si="4"/>
        <v>-2.0165400659114994</v>
      </c>
      <c r="O25" s="48">
        <f t="shared" si="4"/>
        <v>0.79124644686036305</v>
      </c>
      <c r="P25" s="48">
        <f t="shared" si="4"/>
        <v>0.35335735808049407</v>
      </c>
      <c r="Q25" s="48">
        <f t="shared" si="4"/>
        <v>4.2844088151298649</v>
      </c>
      <c r="R25" s="48">
        <f t="shared" si="4"/>
        <v>10.01592727655887</v>
      </c>
      <c r="S25" s="48">
        <f t="shared" si="4"/>
        <v>12.848366977866476</v>
      </c>
      <c r="T25" s="49">
        <f t="shared" si="4"/>
        <v>15.651621679354321</v>
      </c>
    </row>
    <row r="26" spans="2:21" x14ac:dyDescent="0.25">
      <c r="E26" s="30">
        <f>IF(E25&lt;0,E25,0)</f>
        <v>0</v>
      </c>
      <c r="F26" s="30">
        <f t="shared" ref="F26:T26" si="5">IF(F25&lt;0,F25,0)</f>
        <v>0</v>
      </c>
      <c r="G26" s="30">
        <f t="shared" si="5"/>
        <v>-2.670896214962589</v>
      </c>
      <c r="H26" s="30">
        <f t="shared" si="5"/>
        <v>0</v>
      </c>
      <c r="I26" s="30">
        <f t="shared" si="5"/>
        <v>0</v>
      </c>
      <c r="J26" s="30">
        <f t="shared" si="5"/>
        <v>-4.2546181752538388</v>
      </c>
      <c r="K26" s="30">
        <f t="shared" si="5"/>
        <v>-4.9241769696525424</v>
      </c>
      <c r="L26" s="30">
        <f t="shared" si="5"/>
        <v>-6.3365876488606361</v>
      </c>
      <c r="M26" s="30">
        <f t="shared" si="5"/>
        <v>-4.4236223610861032</v>
      </c>
      <c r="N26" s="30">
        <f t="shared" si="5"/>
        <v>-2.0165400659114994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>
        <f>SUM(E26:T26)</f>
        <v>-24.626441435727209</v>
      </c>
    </row>
    <row r="27" spans="2:21" ht="15.75" customHeight="1" x14ac:dyDescent="0.25"/>
    <row r="28" spans="2:21" s="45" customFormat="1" x14ac:dyDescent="0.25">
      <c r="B28" s="41" t="s">
        <v>32</v>
      </c>
      <c r="C28" s="41"/>
      <c r="D28" s="42"/>
      <c r="E28" s="52">
        <f>E30+10*LOG10(E8*$G$10/(0.16*$G$11))</f>
        <v>38.286347673360204</v>
      </c>
      <c r="F28" s="52">
        <f t="shared" ref="F28:T28" si="6">F30+10*LOG10(F8*$G$10/(0.16*$G$11))</f>
        <v>39.675684595319616</v>
      </c>
      <c r="G28" s="52">
        <f t="shared" si="6"/>
        <v>39.329103785037411</v>
      </c>
      <c r="H28" s="52">
        <f t="shared" si="6"/>
        <v>47.78868328613671</v>
      </c>
      <c r="I28" s="52">
        <f t="shared" si="6"/>
        <v>48.185090955507796</v>
      </c>
      <c r="J28" s="52">
        <f t="shared" si="6"/>
        <v>46.745381824746161</v>
      </c>
      <c r="K28" s="52">
        <f t="shared" si="6"/>
        <v>49.075823030347458</v>
      </c>
      <c r="L28" s="52">
        <f t="shared" si="6"/>
        <v>48.663412351139364</v>
      </c>
      <c r="M28" s="52">
        <f t="shared" si="6"/>
        <v>51.576377638913897</v>
      </c>
      <c r="N28" s="52">
        <f t="shared" si="6"/>
        <v>54.983459934088501</v>
      </c>
      <c r="O28" s="52">
        <f t="shared" si="6"/>
        <v>58.791246446860363</v>
      </c>
      <c r="P28" s="52">
        <f t="shared" si="6"/>
        <v>59.353357358080494</v>
      </c>
      <c r="Q28" s="52">
        <f t="shared" si="6"/>
        <v>63.284408815129865</v>
      </c>
      <c r="R28" s="52">
        <f t="shared" si="6"/>
        <v>69.01592727655887</v>
      </c>
      <c r="S28" s="52">
        <f t="shared" si="6"/>
        <v>71.848366977866476</v>
      </c>
      <c r="T28" s="52">
        <f t="shared" si="6"/>
        <v>74.651621679354321</v>
      </c>
    </row>
    <row r="29" spans="2:21" x14ac:dyDescent="0.25"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</row>
    <row r="30" spans="2:21" x14ac:dyDescent="0.25">
      <c r="C30" t="s">
        <v>35</v>
      </c>
      <c r="E30" s="52">
        <v>32.794270833333336</v>
      </c>
      <c r="F30" s="52">
        <v>34.1328125</v>
      </c>
      <c r="G30" s="52">
        <v>33.947916666666664</v>
      </c>
      <c r="H30" s="52">
        <v>42.559895833333336</v>
      </c>
      <c r="I30" s="52">
        <v>43.07421875</v>
      </c>
      <c r="J30" s="52">
        <v>41.772135416666664</v>
      </c>
      <c r="K30" s="52">
        <v>44.194010416666664</v>
      </c>
      <c r="L30" s="52">
        <v>43.875</v>
      </c>
      <c r="M30" s="52">
        <v>46.770833333333336</v>
      </c>
      <c r="N30" s="52">
        <v>50.15234375</v>
      </c>
      <c r="O30" s="52">
        <v>53.901041666666664</v>
      </c>
      <c r="P30" s="52">
        <v>54.608072916666664</v>
      </c>
      <c r="Q30" s="52">
        <v>58.70703125</v>
      </c>
      <c r="R30" s="52">
        <v>64.557291666666671</v>
      </c>
      <c r="S30" s="52">
        <v>67.7265625</v>
      </c>
      <c r="T30" s="52">
        <v>70.884114583333329</v>
      </c>
    </row>
  </sheetData>
  <mergeCells count="8">
    <mergeCell ref="B25:D25"/>
    <mergeCell ref="B28:D28"/>
    <mergeCell ref="C2:D2"/>
    <mergeCell ref="B17:D17"/>
    <mergeCell ref="B18:D18"/>
    <mergeCell ref="B19:D19"/>
    <mergeCell ref="B20:D20"/>
    <mergeCell ref="B24:D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шум</vt:lpstr>
      <vt:lpstr>2 эт</vt:lpstr>
      <vt:lpstr>3 эт</vt:lpstr>
      <vt:lpstr>4 эт</vt:lpstr>
      <vt:lpstr>5 эт</vt:lpstr>
      <vt:lpstr>6 эт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moroz</dc:creator>
  <cp:lastModifiedBy>Vasily</cp:lastModifiedBy>
  <dcterms:created xsi:type="dcterms:W3CDTF">2017-11-20T11:01:10Z</dcterms:created>
  <dcterms:modified xsi:type="dcterms:W3CDTF">2017-11-24T15:36:29Z</dcterms:modified>
</cp:coreProperties>
</file>