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https://cegepvicto-my.sharepoint.com/personal/2043711_etudiant_cegepvicto_ca/Documents/Fichiers de conversation Microsoft Teams/"/>
    </mc:Choice>
  </mc:AlternateContent>
  <xr:revisionPtr revIDLastSave="85" documentId="13_ncr:1_{BF2908EA-3DCA-4896-A2DA-97415C8736E2}" xr6:coauthVersionLast="47" xr6:coauthVersionMax="47" xr10:uidLastSave="{FACD7C67-E866-418B-A58C-52D9AF0C6BDE}"/>
  <bookViews>
    <workbookView xWindow="-96" yWindow="-96" windowWidth="23232" windowHeight="12432" firstSheet="1" xr2:uid="{00000000-000D-0000-FFFF-FFFF00000000}"/>
  </bookViews>
  <sheets>
    <sheet name="Criticité" sheetId="1" r:id="rId1"/>
    <sheet name="Estimation en temps" sheetId="2" r:id="rId2"/>
  </sheets>
  <definedNames>
    <definedName name="max_rang">Criticité!$B$45</definedName>
    <definedName name="moy_membre_1">Criticité!$B$40</definedName>
    <definedName name="moy_membre_2">Criticité!$B$41</definedName>
    <definedName name="moy_membre_3">Criticité!$B$42</definedName>
    <definedName name="moy_membre_4">Criticité!$B$43</definedName>
    <definedName name="moy_membre_5">Criticité!$B$44</definedName>
    <definedName name="nb_cas">Criticité!$B$39</definedName>
    <definedName name="nb_membre">Criticité!$H$5</definedName>
    <definedName name="nb_semaine">'Estimation en temps'!$C$3</definedName>
    <definedName name="points_semaine">'Estimation en temps'!$C$4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C6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I14" i="2"/>
  <c r="I17" i="2"/>
  <c r="I20" i="2"/>
  <c r="I22" i="2"/>
  <c r="I24" i="2"/>
  <c r="I25" i="2"/>
  <c r="I26" i="2"/>
  <c r="I28" i="2"/>
  <c r="I33" i="2"/>
  <c r="I34" i="2"/>
  <c r="I35" i="2"/>
  <c r="I36" i="2"/>
  <c r="I37" i="2"/>
  <c r="I18" i="2"/>
  <c r="I19" i="2"/>
  <c r="I21" i="2"/>
  <c r="I23" i="2"/>
  <c r="H40" i="2"/>
  <c r="I13" i="2"/>
  <c r="I15" i="2"/>
  <c r="I16" i="2"/>
  <c r="I27" i="2"/>
  <c r="I29" i="2"/>
  <c r="I30" i="2"/>
  <c r="I31" i="2"/>
  <c r="I32" i="2"/>
  <c r="E38" i="2"/>
  <c r="F38" i="2"/>
  <c r="G38" i="2"/>
  <c r="D38" i="2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K12" i="1"/>
  <c r="D12" i="1" s="1"/>
  <c r="K13" i="1"/>
  <c r="D13" i="1" s="1"/>
  <c r="K14" i="1"/>
  <c r="D14" i="1" s="1"/>
  <c r="K15" i="1"/>
  <c r="D15" i="1" s="1"/>
  <c r="K16" i="1"/>
  <c r="D16" i="1" s="1"/>
  <c r="K17" i="1"/>
  <c r="D17" i="1" s="1"/>
  <c r="K18" i="1"/>
  <c r="D18" i="1" s="1"/>
  <c r="K19" i="1"/>
  <c r="D19" i="1" s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11" i="1"/>
  <c r="D11" i="1" s="1"/>
  <c r="B39" i="1"/>
  <c r="AD38" i="1"/>
  <c r="AC38" i="1"/>
  <c r="AB38" i="1"/>
  <c r="Y38" i="1"/>
  <c r="X38" i="1"/>
  <c r="W38" i="1"/>
  <c r="T38" i="1"/>
  <c r="S38" i="1"/>
  <c r="R38" i="1"/>
  <c r="O38" i="1"/>
  <c r="N38" i="1"/>
  <c r="M38" i="1"/>
  <c r="J38" i="1"/>
  <c r="I38" i="1"/>
  <c r="H38" i="1"/>
  <c r="E37" i="1" l="1"/>
  <c r="E31" i="1"/>
  <c r="E29" i="1"/>
  <c r="E30" i="1"/>
  <c r="E33" i="1"/>
  <c r="E32" i="1"/>
  <c r="E34" i="1"/>
  <c r="E35" i="1"/>
  <c r="E36" i="1"/>
  <c r="E23" i="1"/>
  <c r="E24" i="1"/>
  <c r="E20" i="1"/>
  <c r="E19" i="1"/>
  <c r="E22" i="1"/>
  <c r="E18" i="1"/>
  <c r="E27" i="1"/>
  <c r="E15" i="1"/>
  <c r="E14" i="1"/>
  <c r="C7" i="2"/>
  <c r="E17" i="1"/>
  <c r="E16" i="1"/>
  <c r="E28" i="1"/>
  <c r="E26" i="1"/>
  <c r="E25" i="1"/>
  <c r="E21" i="1"/>
  <c r="H41" i="2"/>
  <c r="H38" i="2"/>
  <c r="I12" i="2"/>
  <c r="I11" i="2"/>
  <c r="AE38" i="1"/>
  <c r="B44" i="1" s="1"/>
  <c r="K38" i="1"/>
  <c r="B40" i="1" s="1"/>
  <c r="E13" i="1" s="1"/>
  <c r="Z38" i="1"/>
  <c r="B43" i="1" s="1"/>
  <c r="U38" i="1"/>
  <c r="B42" i="1" s="1"/>
  <c r="P38" i="1"/>
  <c r="B41" i="1" s="1"/>
  <c r="E11" i="1" l="1"/>
  <c r="E12" i="1" l="1"/>
  <c r="B45" i="1" s="1"/>
  <c r="F37" i="1" s="1" a="1"/>
  <c r="F37" i="1" s="1"/>
  <c r="F17" i="1" l="1" a="1"/>
  <c r="F17" i="1" s="1"/>
  <c r="F13" i="1" a="1"/>
  <c r="F13" i="1" s="1"/>
  <c r="F12" i="1" a="1"/>
  <c r="F12" i="1" s="1"/>
  <c r="F31" i="1" a="1"/>
  <c r="F31" i="1" s="1"/>
  <c r="F16" i="1" a="1"/>
  <c r="F16" i="1" s="1"/>
  <c r="F27" i="1" a="1"/>
  <c r="F27" i="1" s="1"/>
  <c r="F29" i="1" a="1"/>
  <c r="F29" i="1" s="1"/>
  <c r="F36" i="1" a="1"/>
  <c r="F36" i="1" s="1"/>
  <c r="F34" i="1" a="1"/>
  <c r="F34" i="1" s="1"/>
  <c r="F32" i="1" a="1"/>
  <c r="F32" i="1" s="1"/>
  <c r="F25" i="1" a="1"/>
  <c r="F25" i="1" s="1"/>
  <c r="F22" i="1" a="1"/>
  <c r="F22" i="1" s="1"/>
  <c r="F35" i="1" a="1"/>
  <c r="F35" i="1" s="1"/>
  <c r="F23" i="1" a="1"/>
  <c r="F23" i="1" s="1"/>
  <c r="F14" i="1" a="1"/>
  <c r="F14" i="1" s="1"/>
  <c r="F26" i="1" a="1"/>
  <c r="F26" i="1" s="1"/>
  <c r="F30" i="1" a="1"/>
  <c r="F30" i="1" s="1"/>
  <c r="F18" i="1" a="1"/>
  <c r="F18" i="1" s="1"/>
  <c r="F19" i="1" a="1"/>
  <c r="F19" i="1" s="1"/>
  <c r="F15" i="1" a="1"/>
  <c r="F15" i="1" s="1"/>
  <c r="F20" i="1" a="1"/>
  <c r="F20" i="1" s="1"/>
  <c r="F33" i="1" a="1"/>
  <c r="F33" i="1" s="1"/>
  <c r="F24" i="1" a="1"/>
  <c r="F24" i="1" s="1"/>
  <c r="F21" i="1" a="1"/>
  <c r="F21" i="1" s="1"/>
  <c r="F11" i="1" a="1"/>
  <c r="F11" i="1" s="1"/>
  <c r="F28" i="1" a="1"/>
  <c r="F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<sst xmlns="http://schemas.openxmlformats.org/spreadsheetml/2006/main" count="60" uniqueCount="35">
  <si>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Paramètres</t>
  </si>
  <si>
    <t>Pondération</t>
  </si>
  <si>
    <t>Nombre de membre</t>
  </si>
  <si>
    <t>Impact</t>
  </si>
  <si>
    <t>Importance</t>
  </si>
  <si>
    <t>Complexite</t>
  </si>
  <si>
    <t>Résultat Round 1</t>
  </si>
  <si>
    <t>Résultat équipe</t>
  </si>
  <si>
    <t>Consensus</t>
  </si>
  <si>
    <t>Raphaël B.</t>
  </si>
  <si>
    <t>Déreck L.</t>
  </si>
  <si>
    <t>Jonathan C.</t>
  </si>
  <si>
    <t>Elliot G.</t>
  </si>
  <si>
    <t xml:space="preserve">Cas d'utilisation </t>
  </si>
  <si>
    <t>Score</t>
  </si>
  <si>
    <t>Rang</t>
  </si>
  <si>
    <t>Priorité</t>
  </si>
  <si>
    <t>Complexité</t>
  </si>
  <si>
    <t>Total</t>
  </si>
  <si>
    <t>Creation d'usager</t>
  </si>
  <si>
    <t>Authentification</t>
  </si>
  <si>
    <t>Creation des badges</t>
  </si>
  <si>
    <t>Attribution des badges</t>
  </si>
  <si>
    <t>Enlever un badge à élève</t>
  </si>
  <si>
    <t>Consultation du profil par un élève</t>
  </si>
  <si>
    <t>Leaderboard</t>
  </si>
  <si>
    <t>Confidentialité</t>
  </si>
  <si>
    <t>Suppression d'un badge</t>
  </si>
  <si>
    <t>Nombre de semaines</t>
  </si>
  <si>
    <t>Points / semaine</t>
  </si>
  <si>
    <t>Points réalisables</t>
  </si>
  <si>
    <t>Points alloués</t>
  </si>
  <si>
    <t>Rang durée</t>
  </si>
  <si>
    <t>Temps total</t>
  </si>
  <si>
    <t>Temps moyen /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</si>
</sst>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5"/>
  <sheetViews>
    <sheetView tabSelected="1" topLeftCell="B1" zoomScale="85" zoomScaleNormal="85" workbookViewId="0">
      <selection activeCell="AB8" sqref="AB8:AE8"/>
    </sheetView>
  </sheetViews>
  <sheetFormatPr defaultColWidth="8.85546875" defaultRowHeight="14.45"/>
  <cols>
    <col min="1" max="1" width="6.28515625" customWidth="1"/>
    <col min="2" max="2" width="36.7109375" customWidth="1"/>
    <col min="3" max="3" width="6.7109375" bestFit="1" customWidth="1"/>
    <col min="4" max="6" width="11" customWidth="1"/>
    <col min="7" max="7" width="10.7109375" customWidth="1"/>
    <col min="8" max="8" width="11" customWidth="1"/>
    <col min="9" max="9" width="10.7109375" bestFit="1" customWidth="1"/>
    <col min="10" max="10" width="11" bestFit="1" customWidth="1"/>
    <col min="14" max="14" width="10.7109375" bestFit="1" customWidth="1"/>
    <col min="15" max="15" width="11" bestFit="1" customWidth="1"/>
    <col min="19" max="19" width="10.7109375" bestFit="1" customWidth="1"/>
    <col min="20" max="20" width="11" bestFit="1" customWidth="1"/>
    <col min="24" max="24" width="10.7109375" bestFit="1" customWidth="1"/>
    <col min="25" max="25" width="11" bestFit="1" customWidth="1"/>
    <col min="29" max="29" width="10.7109375" bestFit="1" customWidth="1"/>
    <col min="30" max="30" width="11" bestFit="1" customWidth="1"/>
  </cols>
  <sheetData>
    <row r="2" spans="2:31" ht="20.45">
      <c r="C2" s="17" t="s">
        <v>0</v>
      </c>
      <c r="D2" s="17"/>
      <c r="E2" s="17"/>
      <c r="F2" s="17"/>
      <c r="G2" s="17"/>
      <c r="H2" s="17"/>
    </row>
    <row r="4" spans="2:31">
      <c r="C4" s="18" t="s">
        <v>1</v>
      </c>
      <c r="D4" s="18"/>
      <c r="E4" s="18"/>
      <c r="F4" s="6"/>
      <c r="H4" s="6" t="s">
        <v>2</v>
      </c>
    </row>
    <row r="5" spans="2:31">
      <c r="C5" s="1" t="s">
        <v>3</v>
      </c>
      <c r="D5" s="1" t="s">
        <v>4</v>
      </c>
      <c r="E5" s="1" t="s">
        <v>5</v>
      </c>
      <c r="F5" s="5"/>
      <c r="H5" s="9">
        <v>4</v>
      </c>
    </row>
    <row r="6" spans="2:31">
      <c r="C6" s="7">
        <v>1</v>
      </c>
      <c r="D6" s="7">
        <v>1</v>
      </c>
      <c r="E6" s="7">
        <v>1</v>
      </c>
      <c r="F6" s="9"/>
    </row>
    <row r="7" spans="2:31">
      <c r="M7" s="19" t="s">
        <v>6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2:31">
      <c r="D8" s="19" t="s">
        <v>7</v>
      </c>
      <c r="E8" s="19"/>
      <c r="F8" s="5"/>
      <c r="H8" s="19" t="s">
        <v>8</v>
      </c>
      <c r="I8" s="19"/>
      <c r="J8" s="19"/>
      <c r="K8" s="19"/>
      <c r="M8" s="16" t="s">
        <v>9</v>
      </c>
      <c r="N8" s="16"/>
      <c r="O8" s="16"/>
      <c r="P8" s="16"/>
      <c r="R8" s="16" t="s">
        <v>10</v>
      </c>
      <c r="S8" s="16"/>
      <c r="T8" s="16"/>
      <c r="U8" s="16"/>
      <c r="W8" s="16" t="s">
        <v>11</v>
      </c>
      <c r="X8" s="16"/>
      <c r="Y8" s="16"/>
      <c r="Z8" s="16"/>
      <c r="AB8" s="16" t="s">
        <v>12</v>
      </c>
      <c r="AC8" s="16"/>
      <c r="AD8" s="16"/>
      <c r="AE8" s="16"/>
    </row>
    <row r="10" spans="2:31">
      <c r="B10" s="2" t="s">
        <v>13</v>
      </c>
      <c r="C10" s="4"/>
      <c r="D10" s="3" t="s">
        <v>14</v>
      </c>
      <c r="E10" s="3" t="s">
        <v>15</v>
      </c>
      <c r="F10" s="3" t="s">
        <v>16</v>
      </c>
      <c r="G10" s="4"/>
      <c r="H10" s="3" t="s">
        <v>3</v>
      </c>
      <c r="I10" s="3" t="s">
        <v>4</v>
      </c>
      <c r="J10" s="3" t="s">
        <v>17</v>
      </c>
      <c r="K10" s="3" t="s">
        <v>18</v>
      </c>
      <c r="M10" s="3" t="s">
        <v>3</v>
      </c>
      <c r="N10" s="3" t="s">
        <v>4</v>
      </c>
      <c r="O10" s="3" t="s">
        <v>17</v>
      </c>
      <c r="P10" s="3" t="s">
        <v>18</v>
      </c>
      <c r="R10" s="3" t="s">
        <v>3</v>
      </c>
      <c r="S10" s="3" t="s">
        <v>4</v>
      </c>
      <c r="T10" s="3" t="s">
        <v>17</v>
      </c>
      <c r="U10" s="3" t="s">
        <v>18</v>
      </c>
      <c r="W10" s="3" t="s">
        <v>3</v>
      </c>
      <c r="X10" s="3" t="s">
        <v>4</v>
      </c>
      <c r="Y10" s="3" t="s">
        <v>17</v>
      </c>
      <c r="Z10" s="3" t="s">
        <v>18</v>
      </c>
      <c r="AB10" s="3" t="s">
        <v>3</v>
      </c>
      <c r="AC10" s="3" t="s">
        <v>4</v>
      </c>
      <c r="AD10" s="3" t="s">
        <v>17</v>
      </c>
      <c r="AE10" s="3" t="s">
        <v>18</v>
      </c>
    </row>
    <row r="11" spans="2:31">
      <c r="B11" s="8" t="s">
        <v>19</v>
      </c>
      <c r="D11" s="14">
        <f>K11</f>
        <v>45</v>
      </c>
      <c r="E11" s="1">
        <f>IFERROR(_xlfn.RANK.EQ(D11,$D$11:$D$37),"")</f>
        <v>1</v>
      </c>
      <c r="F11" s="1" t="str" cm="1">
        <f t="array" ref="F11">IF(E11&lt;=max_rang/3,"Élevé",IF(E11&lt;=2*max_rang/3,"Moyenne","Faible"))</f>
        <v>Élevé</v>
      </c>
      <c r="H11" s="7">
        <v>20</v>
      </c>
      <c r="I11" s="7">
        <v>20</v>
      </c>
      <c r="J11" s="7">
        <v>5</v>
      </c>
      <c r="K11" s="1">
        <f t="shared" ref="K11:K37" si="0">SUMPRODUCT(H11:J11,$C$6:$E$6)</f>
        <v>45</v>
      </c>
      <c r="M11" s="7">
        <v>20</v>
      </c>
      <c r="N11" s="7">
        <v>20</v>
      </c>
      <c r="O11" s="7">
        <v>5</v>
      </c>
      <c r="P11" s="1">
        <f t="shared" ref="P11:P37" si="1">SUMPRODUCT(M11:O11,$C$6:$E$6)</f>
        <v>45</v>
      </c>
      <c r="R11" s="7">
        <v>20</v>
      </c>
      <c r="S11" s="7">
        <v>20</v>
      </c>
      <c r="T11" s="7">
        <v>5</v>
      </c>
      <c r="U11" s="1">
        <f t="shared" ref="U11:U37" si="2">SUMPRODUCT(R11:T11,$C$6:$E$6)</f>
        <v>45</v>
      </c>
      <c r="W11" s="7">
        <v>20</v>
      </c>
      <c r="X11" s="7">
        <v>20</v>
      </c>
      <c r="Y11" s="7">
        <v>8</v>
      </c>
      <c r="Z11" s="1">
        <f t="shared" ref="Z11:Z37" si="3">SUMPRODUCT(W11:Y11,$C$6:$E$6)</f>
        <v>48</v>
      </c>
      <c r="AB11" s="7">
        <v>20</v>
      </c>
      <c r="AC11" s="7">
        <v>20</v>
      </c>
      <c r="AD11" s="7">
        <v>3</v>
      </c>
      <c r="AE11" s="1">
        <f t="shared" ref="AE11:AE37" si="4">SUMPRODUCT(AB11:AD11,$C$6:$E$6)</f>
        <v>43</v>
      </c>
    </row>
    <row r="12" spans="2:31">
      <c r="B12" s="8" t="s">
        <v>20</v>
      </c>
      <c r="D12" s="14">
        <f t="shared" ref="D12:D37" si="5">K12</f>
        <v>33</v>
      </c>
      <c r="E12" s="1">
        <f t="shared" ref="E12:E37" si="6">IFERROR(_xlfn.RANK.EQ(D12,$D$11:$D$37),"")</f>
        <v>3</v>
      </c>
      <c r="F12" s="1" t="str" cm="1">
        <f t="array" ref="F12">IF(E12&lt;=max_rang/3,"Élevé",IF(E12&lt;=2*max_rang/3,"Moyenne","Faible"))</f>
        <v>Élevé</v>
      </c>
      <c r="H12" s="7">
        <v>5</v>
      </c>
      <c r="I12" s="7">
        <v>20</v>
      </c>
      <c r="J12" s="7">
        <v>8</v>
      </c>
      <c r="K12" s="1">
        <f t="shared" si="0"/>
        <v>33</v>
      </c>
      <c r="M12" s="7">
        <v>8</v>
      </c>
      <c r="N12" s="7">
        <v>20</v>
      </c>
      <c r="O12" s="7">
        <v>8</v>
      </c>
      <c r="P12" s="1">
        <f t="shared" si="1"/>
        <v>36</v>
      </c>
      <c r="R12" s="7">
        <v>5</v>
      </c>
      <c r="S12" s="7">
        <v>20</v>
      </c>
      <c r="T12" s="7">
        <v>8</v>
      </c>
      <c r="U12" s="1">
        <f t="shared" si="2"/>
        <v>33</v>
      </c>
      <c r="W12" s="7">
        <v>8</v>
      </c>
      <c r="X12" s="7">
        <v>20</v>
      </c>
      <c r="Y12" s="7">
        <v>13</v>
      </c>
      <c r="Z12" s="1">
        <f t="shared" si="3"/>
        <v>41</v>
      </c>
      <c r="AB12" s="7">
        <v>8</v>
      </c>
      <c r="AC12" s="7">
        <v>20</v>
      </c>
      <c r="AD12" s="7">
        <v>8</v>
      </c>
      <c r="AE12" s="1">
        <f t="shared" si="4"/>
        <v>36</v>
      </c>
    </row>
    <row r="13" spans="2:31">
      <c r="B13" s="8" t="s">
        <v>21</v>
      </c>
      <c r="D13" s="14">
        <f t="shared" si="5"/>
        <v>23</v>
      </c>
      <c r="E13" s="1">
        <f t="shared" si="6"/>
        <v>5</v>
      </c>
      <c r="F13" s="1" t="str" cm="1">
        <f t="array" ref="F13">IF(E13&lt;=max_rang/3,"Élevé",IF(E13&lt;=2*max_rang/3,"Moyenne","Faible"))</f>
        <v>Moyenne</v>
      </c>
      <c r="H13" s="7">
        <v>5</v>
      </c>
      <c r="I13" s="7">
        <v>13</v>
      </c>
      <c r="J13" s="7">
        <v>5</v>
      </c>
      <c r="K13" s="1">
        <f t="shared" si="0"/>
        <v>23</v>
      </c>
      <c r="M13" s="7">
        <v>3</v>
      </c>
      <c r="N13" s="7">
        <v>13</v>
      </c>
      <c r="O13" s="7">
        <v>8</v>
      </c>
      <c r="P13" s="1">
        <f t="shared" si="1"/>
        <v>24</v>
      </c>
      <c r="R13" s="7">
        <v>3</v>
      </c>
      <c r="S13" s="7">
        <v>13</v>
      </c>
      <c r="T13" s="7">
        <v>3</v>
      </c>
      <c r="U13" s="1">
        <f t="shared" si="2"/>
        <v>19</v>
      </c>
      <c r="W13" s="7">
        <v>8</v>
      </c>
      <c r="X13" s="7">
        <v>13</v>
      </c>
      <c r="Y13" s="7">
        <v>5</v>
      </c>
      <c r="Z13" s="1">
        <f t="shared" si="3"/>
        <v>26</v>
      </c>
      <c r="AB13" s="7">
        <v>13</v>
      </c>
      <c r="AC13" s="7">
        <v>13</v>
      </c>
      <c r="AD13" s="7">
        <v>8</v>
      </c>
      <c r="AE13" s="1">
        <f t="shared" si="4"/>
        <v>34</v>
      </c>
    </row>
    <row r="14" spans="2:31">
      <c r="B14" s="8" t="s">
        <v>22</v>
      </c>
      <c r="D14" s="14">
        <f t="shared" si="5"/>
        <v>27</v>
      </c>
      <c r="E14" s="1">
        <f t="shared" si="6"/>
        <v>4</v>
      </c>
      <c r="F14" s="1" t="str" cm="1">
        <f t="array" ref="F14">IF(E14&lt;=max_rang/3,"Élevé",IF(E14&lt;=2*max_rang/3,"Moyenne","Faible"))</f>
        <v>Moyenne</v>
      </c>
      <c r="H14" s="7">
        <v>5</v>
      </c>
      <c r="I14" s="7">
        <v>20</v>
      </c>
      <c r="J14" s="7">
        <v>2</v>
      </c>
      <c r="K14" s="1">
        <f t="shared" si="0"/>
        <v>27</v>
      </c>
      <c r="M14" s="7">
        <v>5</v>
      </c>
      <c r="N14" s="7">
        <v>20</v>
      </c>
      <c r="O14" s="7">
        <v>2</v>
      </c>
      <c r="P14" s="1">
        <f t="shared" si="1"/>
        <v>27</v>
      </c>
      <c r="R14" s="7">
        <v>3</v>
      </c>
      <c r="S14" s="7">
        <v>13</v>
      </c>
      <c r="T14" s="7">
        <v>2</v>
      </c>
      <c r="U14" s="1">
        <f t="shared" si="2"/>
        <v>18</v>
      </c>
      <c r="W14" s="7">
        <v>8</v>
      </c>
      <c r="X14" s="7">
        <v>20</v>
      </c>
      <c r="Y14" s="7">
        <v>3</v>
      </c>
      <c r="Z14" s="1">
        <f t="shared" si="3"/>
        <v>31</v>
      </c>
      <c r="AB14" s="7">
        <v>8</v>
      </c>
      <c r="AC14" s="7">
        <v>20</v>
      </c>
      <c r="AD14" s="7">
        <v>2</v>
      </c>
      <c r="AE14" s="1">
        <f t="shared" si="4"/>
        <v>30</v>
      </c>
    </row>
    <row r="15" spans="2:31">
      <c r="B15" s="8" t="s">
        <v>23</v>
      </c>
      <c r="D15" s="14">
        <f t="shared" si="5"/>
        <v>4</v>
      </c>
      <c r="E15" s="1">
        <f t="shared" si="6"/>
        <v>9</v>
      </c>
      <c r="F15" s="1" t="str" cm="1">
        <f t="array" ref="F15">IF(E15&lt;=max_rang/3,"Élevé",IF(E15&lt;=2*max_rang/3,"Moyenne","Faible"))</f>
        <v>Faible</v>
      </c>
      <c r="H15" s="7">
        <v>1</v>
      </c>
      <c r="I15" s="7">
        <v>2</v>
      </c>
      <c r="J15" s="7">
        <v>1</v>
      </c>
      <c r="K15" s="1">
        <f t="shared" si="0"/>
        <v>4</v>
      </c>
      <c r="M15" s="7">
        <v>1</v>
      </c>
      <c r="N15" s="7">
        <v>2</v>
      </c>
      <c r="O15" s="7">
        <v>1</v>
      </c>
      <c r="P15" s="1">
        <f t="shared" si="1"/>
        <v>4</v>
      </c>
      <c r="R15" s="7">
        <v>1</v>
      </c>
      <c r="S15" s="7">
        <v>1</v>
      </c>
      <c r="T15" s="7">
        <v>1</v>
      </c>
      <c r="U15" s="1">
        <f t="shared" si="2"/>
        <v>3</v>
      </c>
      <c r="W15" s="7">
        <v>1</v>
      </c>
      <c r="X15" s="7">
        <v>3</v>
      </c>
      <c r="Y15" s="7">
        <v>1</v>
      </c>
      <c r="Z15" s="1">
        <f t="shared" si="3"/>
        <v>5</v>
      </c>
      <c r="AB15" s="7">
        <v>1</v>
      </c>
      <c r="AC15" s="7">
        <v>1</v>
      </c>
      <c r="AD15" s="7">
        <v>1</v>
      </c>
      <c r="AE15" s="1">
        <f t="shared" si="4"/>
        <v>3</v>
      </c>
    </row>
    <row r="16" spans="2:31">
      <c r="B16" s="8" t="s">
        <v>24</v>
      </c>
      <c r="D16" s="14">
        <f t="shared" si="5"/>
        <v>41</v>
      </c>
      <c r="E16" s="1">
        <f t="shared" si="6"/>
        <v>2</v>
      </c>
      <c r="F16" s="1" t="str" cm="1">
        <f t="array" ref="F16">IF(E16&lt;=max_rang/3,"Élevé",IF(E16&lt;=2*max_rang/3,"Moyenne","Faible"))</f>
        <v>Élevé</v>
      </c>
      <c r="H16" s="7">
        <v>8</v>
      </c>
      <c r="I16" s="7">
        <v>20</v>
      </c>
      <c r="J16" s="7">
        <v>13</v>
      </c>
      <c r="K16" s="1">
        <f t="shared" si="0"/>
        <v>41</v>
      </c>
      <c r="M16" s="7">
        <v>8</v>
      </c>
      <c r="N16" s="7">
        <v>20</v>
      </c>
      <c r="O16" s="7">
        <v>13</v>
      </c>
      <c r="P16" s="1">
        <f t="shared" si="1"/>
        <v>41</v>
      </c>
      <c r="R16" s="7">
        <v>8</v>
      </c>
      <c r="S16" s="7">
        <v>20</v>
      </c>
      <c r="T16" s="7">
        <v>13</v>
      </c>
      <c r="U16" s="1">
        <f t="shared" si="2"/>
        <v>41</v>
      </c>
      <c r="W16" s="7">
        <v>8</v>
      </c>
      <c r="X16" s="7">
        <v>20</v>
      </c>
      <c r="Y16" s="7">
        <v>13</v>
      </c>
      <c r="Z16" s="1">
        <f t="shared" si="3"/>
        <v>41</v>
      </c>
      <c r="AB16" s="7">
        <v>8</v>
      </c>
      <c r="AC16" s="7">
        <v>20</v>
      </c>
      <c r="AD16" s="7">
        <v>13</v>
      </c>
      <c r="AE16" s="1">
        <f t="shared" si="4"/>
        <v>41</v>
      </c>
    </row>
    <row r="17" spans="2:31">
      <c r="B17" s="8" t="s">
        <v>25</v>
      </c>
      <c r="D17" s="14">
        <f t="shared" si="5"/>
        <v>13</v>
      </c>
      <c r="E17" s="1">
        <f t="shared" si="6"/>
        <v>6</v>
      </c>
      <c r="F17" s="1" t="str" cm="1">
        <f t="array" ref="F17">IF(E17&lt;=max_rang/3,"Élevé",IF(E17&lt;=2*max_rang/3,"Moyenne","Faible"))</f>
        <v>Moyenne</v>
      </c>
      <c r="H17" s="7">
        <v>5</v>
      </c>
      <c r="I17" s="7">
        <v>3</v>
      </c>
      <c r="J17" s="7">
        <v>5</v>
      </c>
      <c r="K17" s="1">
        <f t="shared" si="0"/>
        <v>13</v>
      </c>
      <c r="M17" s="7">
        <v>5</v>
      </c>
      <c r="N17" s="7">
        <v>3</v>
      </c>
      <c r="O17" s="7">
        <v>5</v>
      </c>
      <c r="P17" s="1">
        <f t="shared" si="1"/>
        <v>13</v>
      </c>
      <c r="R17" s="7">
        <v>8</v>
      </c>
      <c r="S17" s="7">
        <v>2</v>
      </c>
      <c r="T17" s="7">
        <v>5</v>
      </c>
      <c r="U17" s="1">
        <f t="shared" si="2"/>
        <v>15</v>
      </c>
      <c r="W17" s="7">
        <v>5</v>
      </c>
      <c r="X17" s="7">
        <v>5</v>
      </c>
      <c r="Y17" s="7">
        <v>5</v>
      </c>
      <c r="Z17" s="1">
        <f t="shared" si="3"/>
        <v>15</v>
      </c>
      <c r="AB17" s="7">
        <v>8</v>
      </c>
      <c r="AC17" s="7">
        <v>5</v>
      </c>
      <c r="AD17" s="7">
        <v>5</v>
      </c>
      <c r="AE17" s="1">
        <f t="shared" si="4"/>
        <v>18</v>
      </c>
    </row>
    <row r="18" spans="2:31">
      <c r="B18" s="8" t="s">
        <v>26</v>
      </c>
      <c r="D18" s="14">
        <f t="shared" si="5"/>
        <v>6</v>
      </c>
      <c r="E18" s="1">
        <f t="shared" si="6"/>
        <v>8</v>
      </c>
      <c r="F18" s="1" t="str" cm="1">
        <f t="array" ref="F18">IF(E18&lt;=max_rang/3,"Élevé",IF(E18&lt;=2*max_rang/3,"Moyenne","Faible"))</f>
        <v>Faible</v>
      </c>
      <c r="H18" s="7">
        <v>2</v>
      </c>
      <c r="I18" s="7">
        <v>3</v>
      </c>
      <c r="J18" s="7">
        <v>1</v>
      </c>
      <c r="K18" s="1">
        <f t="shared" si="0"/>
        <v>6</v>
      </c>
      <c r="M18" s="7">
        <v>3</v>
      </c>
      <c r="N18" s="7">
        <v>5</v>
      </c>
      <c r="O18" s="7">
        <v>1</v>
      </c>
      <c r="P18" s="1">
        <f t="shared" si="1"/>
        <v>9</v>
      </c>
      <c r="R18" s="7">
        <v>3</v>
      </c>
      <c r="S18" s="7">
        <v>1</v>
      </c>
      <c r="T18" s="7">
        <v>1</v>
      </c>
      <c r="U18" s="1">
        <f t="shared" si="2"/>
        <v>5</v>
      </c>
      <c r="W18" s="7">
        <v>1</v>
      </c>
      <c r="X18" s="7">
        <v>20</v>
      </c>
      <c r="Y18" s="7">
        <v>2</v>
      </c>
      <c r="Z18" s="1">
        <f t="shared" si="3"/>
        <v>23</v>
      </c>
      <c r="AB18" s="7">
        <v>5</v>
      </c>
      <c r="AC18" s="7">
        <v>8</v>
      </c>
      <c r="AD18" s="7">
        <v>3</v>
      </c>
      <c r="AE18" s="1">
        <f t="shared" si="4"/>
        <v>16</v>
      </c>
    </row>
    <row r="19" spans="2:31">
      <c r="B19" s="8" t="s">
        <v>27</v>
      </c>
      <c r="D19" s="14">
        <f t="shared" si="5"/>
        <v>8</v>
      </c>
      <c r="E19" s="1">
        <f t="shared" si="6"/>
        <v>7</v>
      </c>
      <c r="F19" s="1" t="str" cm="1">
        <f t="array" ref="F19">IF(E19&lt;=max_rang/3,"Élevé",IF(E19&lt;=2*max_rang/3,"Moyenne","Faible"))</f>
        <v>Faible</v>
      </c>
      <c r="H19" s="7">
        <v>2</v>
      </c>
      <c r="I19" s="7">
        <v>3</v>
      </c>
      <c r="J19" s="7">
        <v>3</v>
      </c>
      <c r="K19" s="1">
        <f t="shared" si="0"/>
        <v>8</v>
      </c>
      <c r="M19" s="7">
        <v>1</v>
      </c>
      <c r="N19" s="7">
        <v>3</v>
      </c>
      <c r="O19" s="7">
        <v>5</v>
      </c>
      <c r="P19" s="1">
        <f t="shared" si="1"/>
        <v>9</v>
      </c>
      <c r="R19" s="7">
        <v>5</v>
      </c>
      <c r="S19" s="7">
        <v>3</v>
      </c>
      <c r="T19" s="7">
        <v>3</v>
      </c>
      <c r="U19" s="1">
        <f t="shared" si="2"/>
        <v>11</v>
      </c>
      <c r="W19" s="7">
        <v>3</v>
      </c>
      <c r="X19" s="7">
        <v>8</v>
      </c>
      <c r="Y19" s="7">
        <v>5</v>
      </c>
      <c r="Z19" s="1">
        <f t="shared" si="3"/>
        <v>16</v>
      </c>
      <c r="AB19" s="7">
        <v>2</v>
      </c>
      <c r="AC19" s="7">
        <v>2</v>
      </c>
      <c r="AD19" s="7">
        <v>3</v>
      </c>
      <c r="AE19" s="1">
        <f t="shared" si="4"/>
        <v>7</v>
      </c>
    </row>
    <row r="20" spans="2:31">
      <c r="B20" s="8"/>
      <c r="D20" s="14">
        <f t="shared" si="5"/>
        <v>0</v>
      </c>
      <c r="E20" s="1">
        <f t="shared" si="6"/>
        <v>10</v>
      </c>
      <c r="F20" s="1" t="str" cm="1">
        <f t="array" ref="F20">IF(E20&lt;=max_rang/3,"Élevé",IF(E20&lt;=2*max_rang/3,"Moyenne","Faible"))</f>
        <v>Faible</v>
      </c>
      <c r="H20" s="7"/>
      <c r="I20" s="7"/>
      <c r="J20" s="7"/>
      <c r="K20" s="1">
        <f t="shared" si="0"/>
        <v>0</v>
      </c>
      <c r="M20" s="7"/>
      <c r="N20" s="7"/>
      <c r="O20" s="7"/>
      <c r="P20" s="1">
        <f t="shared" si="1"/>
        <v>0</v>
      </c>
      <c r="R20" s="7"/>
      <c r="S20" s="7"/>
      <c r="T20" s="7"/>
      <c r="U20" s="1">
        <f t="shared" si="2"/>
        <v>0</v>
      </c>
      <c r="W20" s="7"/>
      <c r="X20" s="7"/>
      <c r="Y20" s="7"/>
      <c r="Z20" s="1">
        <f t="shared" si="3"/>
        <v>0</v>
      </c>
      <c r="AB20" s="7"/>
      <c r="AC20" s="7"/>
      <c r="AD20" s="7"/>
      <c r="AE20" s="1">
        <f t="shared" si="4"/>
        <v>0</v>
      </c>
    </row>
    <row r="21" spans="2:31">
      <c r="B21" s="8"/>
      <c r="D21" s="14">
        <f t="shared" si="5"/>
        <v>0</v>
      </c>
      <c r="E21" s="1">
        <f t="shared" si="6"/>
        <v>10</v>
      </c>
      <c r="F21" s="1" t="str" cm="1">
        <f t="array" ref="F21">IF(E21&lt;=max_rang/3,"Élevé",IF(E21&lt;=2*max_rang/3,"Moyenne","Faible"))</f>
        <v>Faible</v>
      </c>
      <c r="H21" s="7"/>
      <c r="I21" s="7"/>
      <c r="J21" s="7"/>
      <c r="K21" s="1">
        <f t="shared" si="0"/>
        <v>0</v>
      </c>
      <c r="M21" s="7"/>
      <c r="N21" s="7"/>
      <c r="O21" s="7"/>
      <c r="P21" s="1">
        <f t="shared" si="1"/>
        <v>0</v>
      </c>
      <c r="R21" s="7"/>
      <c r="S21" s="7"/>
      <c r="T21" s="7"/>
      <c r="U21" s="1">
        <f t="shared" si="2"/>
        <v>0</v>
      </c>
      <c r="W21" s="7"/>
      <c r="X21" s="7"/>
      <c r="Y21" s="7"/>
      <c r="Z21" s="1">
        <f t="shared" si="3"/>
        <v>0</v>
      </c>
      <c r="AB21" s="7"/>
      <c r="AC21" s="7"/>
      <c r="AD21" s="7"/>
      <c r="AE21" s="1">
        <f t="shared" si="4"/>
        <v>0</v>
      </c>
    </row>
    <row r="22" spans="2:31">
      <c r="B22" s="8"/>
      <c r="D22" s="14">
        <f t="shared" si="5"/>
        <v>0</v>
      </c>
      <c r="E22" s="1">
        <f t="shared" si="6"/>
        <v>10</v>
      </c>
      <c r="F22" s="1" t="str" cm="1">
        <f t="array" ref="F22">IF(E22&lt;=max_rang/3,"Élevé",IF(E22&lt;=2*max_rang/3,"Moyenne","Faible"))</f>
        <v>Faible</v>
      </c>
      <c r="H22" s="7"/>
      <c r="I22" s="7"/>
      <c r="J22" s="7"/>
      <c r="K22" s="1">
        <f t="shared" si="0"/>
        <v>0</v>
      </c>
      <c r="M22" s="7"/>
      <c r="N22" s="7"/>
      <c r="O22" s="7"/>
      <c r="P22" s="1">
        <f t="shared" si="1"/>
        <v>0</v>
      </c>
      <c r="R22" s="7"/>
      <c r="S22" s="7"/>
      <c r="T22" s="7"/>
      <c r="U22" s="1">
        <f t="shared" si="2"/>
        <v>0</v>
      </c>
      <c r="W22" s="7"/>
      <c r="X22" s="7"/>
      <c r="Y22" s="7"/>
      <c r="Z22" s="1">
        <f t="shared" si="3"/>
        <v>0</v>
      </c>
      <c r="AB22" s="7"/>
      <c r="AC22" s="7"/>
      <c r="AD22" s="7"/>
      <c r="AE22" s="1">
        <f t="shared" si="4"/>
        <v>0</v>
      </c>
    </row>
    <row r="23" spans="2:31">
      <c r="B23" s="8"/>
      <c r="D23" s="14">
        <f t="shared" si="5"/>
        <v>0</v>
      </c>
      <c r="E23" s="1">
        <f t="shared" si="6"/>
        <v>10</v>
      </c>
      <c r="F23" s="1" t="str" cm="1">
        <f t="array" ref="F23">IF(E23&lt;=max_rang/3,"Élevé",IF(E23&lt;=2*max_rang/3,"Moyenne","Faible"))</f>
        <v>Faible</v>
      </c>
      <c r="H23" s="7"/>
      <c r="I23" s="7"/>
      <c r="J23" s="7"/>
      <c r="K23" s="1">
        <f t="shared" si="0"/>
        <v>0</v>
      </c>
      <c r="M23" s="7"/>
      <c r="N23" s="7"/>
      <c r="O23" s="7"/>
      <c r="P23" s="1">
        <f t="shared" si="1"/>
        <v>0</v>
      </c>
      <c r="R23" s="7"/>
      <c r="S23" s="7"/>
      <c r="T23" s="7"/>
      <c r="U23" s="1">
        <f t="shared" si="2"/>
        <v>0</v>
      </c>
      <c r="W23" s="7"/>
      <c r="X23" s="7"/>
      <c r="Y23" s="7"/>
      <c r="Z23" s="1">
        <f t="shared" si="3"/>
        <v>0</v>
      </c>
      <c r="AB23" s="7"/>
      <c r="AC23" s="7"/>
      <c r="AD23" s="7"/>
      <c r="AE23" s="1">
        <f t="shared" si="4"/>
        <v>0</v>
      </c>
    </row>
    <row r="24" spans="2:31">
      <c r="B24" s="8"/>
      <c r="D24" s="14">
        <f t="shared" si="5"/>
        <v>0</v>
      </c>
      <c r="E24" s="1">
        <f t="shared" si="6"/>
        <v>10</v>
      </c>
      <c r="F24" s="1" t="str" cm="1">
        <f t="array" ref="F24">IF(E24&lt;=max_rang/3,"Élevé",IF(E24&lt;=2*max_rang/3,"Moyenne","Faible"))</f>
        <v>Faible</v>
      </c>
      <c r="H24" s="7"/>
      <c r="I24" s="7"/>
      <c r="J24" s="7"/>
      <c r="K24" s="1">
        <f t="shared" si="0"/>
        <v>0</v>
      </c>
      <c r="M24" s="7"/>
      <c r="N24" s="7"/>
      <c r="O24" s="7"/>
      <c r="P24" s="1">
        <f t="shared" si="1"/>
        <v>0</v>
      </c>
      <c r="R24" s="7"/>
      <c r="S24" s="7"/>
      <c r="T24" s="7"/>
      <c r="U24" s="1">
        <f t="shared" si="2"/>
        <v>0</v>
      </c>
      <c r="W24" s="7"/>
      <c r="X24" s="7"/>
      <c r="Y24" s="7"/>
      <c r="Z24" s="1">
        <f t="shared" si="3"/>
        <v>0</v>
      </c>
      <c r="AB24" s="7"/>
      <c r="AC24" s="7"/>
      <c r="AD24" s="7"/>
      <c r="AE24" s="1">
        <f t="shared" si="4"/>
        <v>0</v>
      </c>
    </row>
    <row r="25" spans="2:31">
      <c r="B25" s="8"/>
      <c r="D25" s="14">
        <f t="shared" si="5"/>
        <v>0</v>
      </c>
      <c r="E25" s="1">
        <f t="shared" si="6"/>
        <v>10</v>
      </c>
      <c r="F25" s="1" t="str" cm="1">
        <f t="array" ref="F25">IF(E25&lt;=max_rang/3,"Élevé",IF(E25&lt;=2*max_rang/3,"Moyenne","Faible"))</f>
        <v>Faible</v>
      </c>
      <c r="H25" s="7"/>
      <c r="I25" s="7"/>
      <c r="J25" s="7"/>
      <c r="K25" s="1">
        <f t="shared" si="0"/>
        <v>0</v>
      </c>
      <c r="M25" s="7"/>
      <c r="N25" s="7"/>
      <c r="O25" s="7"/>
      <c r="P25" s="1">
        <f t="shared" si="1"/>
        <v>0</v>
      </c>
      <c r="R25" s="7"/>
      <c r="S25" s="7"/>
      <c r="T25" s="7"/>
      <c r="U25" s="1">
        <f t="shared" si="2"/>
        <v>0</v>
      </c>
      <c r="W25" s="7"/>
      <c r="X25" s="7"/>
      <c r="Y25" s="7"/>
      <c r="Z25" s="1">
        <f t="shared" si="3"/>
        <v>0</v>
      </c>
      <c r="AB25" s="7"/>
      <c r="AC25" s="7"/>
      <c r="AD25" s="7"/>
      <c r="AE25" s="1">
        <f t="shared" si="4"/>
        <v>0</v>
      </c>
    </row>
    <row r="26" spans="2:31">
      <c r="B26" s="8"/>
      <c r="D26" s="14">
        <f t="shared" si="5"/>
        <v>0</v>
      </c>
      <c r="E26" s="1">
        <f t="shared" si="6"/>
        <v>10</v>
      </c>
      <c r="F26" s="1" t="str" cm="1">
        <f t="array" ref="F26">IF(E26&lt;=max_rang/3,"Élevé",IF(E26&lt;=2*max_rang/3,"Moyenne","Faible"))</f>
        <v>Faible</v>
      </c>
      <c r="H26" s="7"/>
      <c r="I26" s="7"/>
      <c r="J26" s="7"/>
      <c r="K26" s="1">
        <f t="shared" si="0"/>
        <v>0</v>
      </c>
      <c r="M26" s="7"/>
      <c r="N26" s="7"/>
      <c r="O26" s="7"/>
      <c r="P26" s="1">
        <f t="shared" si="1"/>
        <v>0</v>
      </c>
      <c r="R26" s="7"/>
      <c r="S26" s="7"/>
      <c r="T26" s="7"/>
      <c r="U26" s="1">
        <f t="shared" si="2"/>
        <v>0</v>
      </c>
      <c r="W26" s="7"/>
      <c r="X26" s="7"/>
      <c r="Y26" s="7"/>
      <c r="Z26" s="1">
        <f t="shared" si="3"/>
        <v>0</v>
      </c>
      <c r="AB26" s="7"/>
      <c r="AC26" s="7"/>
      <c r="AD26" s="7"/>
      <c r="AE26" s="1">
        <f t="shared" si="4"/>
        <v>0</v>
      </c>
    </row>
    <row r="27" spans="2:31">
      <c r="B27" s="8"/>
      <c r="D27" s="14">
        <f t="shared" si="5"/>
        <v>0</v>
      </c>
      <c r="E27" s="1">
        <f t="shared" si="6"/>
        <v>10</v>
      </c>
      <c r="F27" s="1" t="str" cm="1">
        <f t="array" ref="F27">IF(E27&lt;=max_rang/3,"Élevé",IF(E27&lt;=2*max_rang/3,"Moyenne","Faible"))</f>
        <v>Faible</v>
      </c>
      <c r="H27" s="7"/>
      <c r="I27" s="7"/>
      <c r="J27" s="7"/>
      <c r="K27" s="1">
        <f t="shared" si="0"/>
        <v>0</v>
      </c>
      <c r="M27" s="7"/>
      <c r="N27" s="7"/>
      <c r="O27" s="7"/>
      <c r="P27" s="1">
        <f t="shared" si="1"/>
        <v>0</v>
      </c>
      <c r="R27" s="7"/>
      <c r="S27" s="7"/>
      <c r="T27" s="7"/>
      <c r="U27" s="1">
        <f t="shared" si="2"/>
        <v>0</v>
      </c>
      <c r="W27" s="7"/>
      <c r="X27" s="7"/>
      <c r="Y27" s="7"/>
      <c r="Z27" s="1">
        <f t="shared" si="3"/>
        <v>0</v>
      </c>
      <c r="AB27" s="7"/>
      <c r="AC27" s="7"/>
      <c r="AD27" s="7"/>
      <c r="AE27" s="1">
        <f t="shared" si="4"/>
        <v>0</v>
      </c>
    </row>
    <row r="28" spans="2:31">
      <c r="B28" s="8"/>
      <c r="D28" s="14">
        <f t="shared" si="5"/>
        <v>0</v>
      </c>
      <c r="E28" s="1">
        <f t="shared" si="6"/>
        <v>10</v>
      </c>
      <c r="F28" s="1" t="str" cm="1">
        <f t="array" ref="F28">IF(E28&lt;=max_rang/3,"Élevé",IF(E28&lt;=2*max_rang/3,"Moyenne","Faible"))</f>
        <v>Faible</v>
      </c>
      <c r="H28" s="7"/>
      <c r="I28" s="7"/>
      <c r="J28" s="7"/>
      <c r="K28" s="1">
        <f t="shared" si="0"/>
        <v>0</v>
      </c>
      <c r="M28" s="7"/>
      <c r="N28" s="7"/>
      <c r="O28" s="7"/>
      <c r="P28" s="1">
        <f t="shared" si="1"/>
        <v>0</v>
      </c>
      <c r="R28" s="7"/>
      <c r="S28" s="7"/>
      <c r="T28" s="7"/>
      <c r="U28" s="1">
        <f t="shared" si="2"/>
        <v>0</v>
      </c>
      <c r="W28" s="7"/>
      <c r="X28" s="7"/>
      <c r="Y28" s="7"/>
      <c r="Z28" s="1">
        <f t="shared" si="3"/>
        <v>0</v>
      </c>
      <c r="AB28" s="7"/>
      <c r="AC28" s="7"/>
      <c r="AD28" s="7"/>
      <c r="AE28" s="1">
        <f t="shared" si="4"/>
        <v>0</v>
      </c>
    </row>
    <row r="29" spans="2:31">
      <c r="B29" s="8"/>
      <c r="D29" s="14">
        <f t="shared" si="5"/>
        <v>0</v>
      </c>
      <c r="E29" s="1">
        <f t="shared" si="6"/>
        <v>10</v>
      </c>
      <c r="F29" s="1" t="str" cm="1">
        <f t="array" ref="F29">IF(E29&lt;=max_rang/3,"Élevé",IF(E29&lt;=2*max_rang/3,"Moyenne","Faible"))</f>
        <v>Faible</v>
      </c>
      <c r="H29" s="7"/>
      <c r="I29" s="7"/>
      <c r="J29" s="7"/>
      <c r="K29" s="1">
        <f t="shared" si="0"/>
        <v>0</v>
      </c>
      <c r="M29" s="7"/>
      <c r="N29" s="7"/>
      <c r="O29" s="7"/>
      <c r="P29" s="1">
        <f t="shared" si="1"/>
        <v>0</v>
      </c>
      <c r="R29" s="7"/>
      <c r="S29" s="7"/>
      <c r="T29" s="7"/>
      <c r="U29" s="1">
        <f t="shared" si="2"/>
        <v>0</v>
      </c>
      <c r="W29" s="7"/>
      <c r="X29" s="7"/>
      <c r="Y29" s="7"/>
      <c r="Z29" s="1">
        <f t="shared" si="3"/>
        <v>0</v>
      </c>
      <c r="AB29" s="7"/>
      <c r="AC29" s="7"/>
      <c r="AD29" s="7"/>
      <c r="AE29" s="1">
        <f t="shared" si="4"/>
        <v>0</v>
      </c>
    </row>
    <row r="30" spans="2:31">
      <c r="B30" s="8"/>
      <c r="D30" s="14">
        <f t="shared" si="5"/>
        <v>0</v>
      </c>
      <c r="E30" s="1">
        <f t="shared" si="6"/>
        <v>10</v>
      </c>
      <c r="F30" s="1" t="str" cm="1">
        <f t="array" ref="F30">IF(E30&lt;=max_rang/3,"Élevé",IF(E30&lt;=2*max_rang/3,"Moyenne","Faible"))</f>
        <v>Faible</v>
      </c>
      <c r="H30" s="7"/>
      <c r="I30" s="7"/>
      <c r="J30" s="7"/>
      <c r="K30" s="1">
        <f t="shared" si="0"/>
        <v>0</v>
      </c>
      <c r="M30" s="7"/>
      <c r="N30" s="7"/>
      <c r="O30" s="7"/>
      <c r="P30" s="1">
        <f t="shared" si="1"/>
        <v>0</v>
      </c>
      <c r="R30" s="7"/>
      <c r="S30" s="7"/>
      <c r="T30" s="7"/>
      <c r="U30" s="1">
        <f t="shared" si="2"/>
        <v>0</v>
      </c>
      <c r="W30" s="7"/>
      <c r="X30" s="7"/>
      <c r="Y30" s="7"/>
      <c r="Z30" s="1">
        <f t="shared" si="3"/>
        <v>0</v>
      </c>
      <c r="AB30" s="7"/>
      <c r="AC30" s="7"/>
      <c r="AD30" s="7"/>
      <c r="AE30" s="1">
        <f t="shared" si="4"/>
        <v>0</v>
      </c>
    </row>
    <row r="31" spans="2:31">
      <c r="B31" s="8"/>
      <c r="D31" s="14">
        <f t="shared" si="5"/>
        <v>0</v>
      </c>
      <c r="E31" s="1">
        <f t="shared" si="6"/>
        <v>10</v>
      </c>
      <c r="F31" s="1" t="str" cm="1">
        <f t="array" ref="F31">IF(E31&lt;=max_rang/3,"Élevé",IF(E31&lt;=2*max_rang/3,"Moyenne","Faible"))</f>
        <v>Faible</v>
      </c>
      <c r="H31" s="7"/>
      <c r="I31" s="7"/>
      <c r="J31" s="7"/>
      <c r="K31" s="1">
        <f t="shared" si="0"/>
        <v>0</v>
      </c>
      <c r="M31" s="7"/>
      <c r="N31" s="7"/>
      <c r="O31" s="7"/>
      <c r="P31" s="1">
        <f t="shared" si="1"/>
        <v>0</v>
      </c>
      <c r="R31" s="7"/>
      <c r="S31" s="7"/>
      <c r="T31" s="7"/>
      <c r="U31" s="1">
        <f t="shared" si="2"/>
        <v>0</v>
      </c>
      <c r="W31" s="7"/>
      <c r="X31" s="7"/>
      <c r="Y31" s="7"/>
      <c r="Z31" s="1">
        <f t="shared" si="3"/>
        <v>0</v>
      </c>
      <c r="AB31" s="7"/>
      <c r="AC31" s="7"/>
      <c r="AD31" s="7"/>
      <c r="AE31" s="1">
        <f t="shared" si="4"/>
        <v>0</v>
      </c>
    </row>
    <row r="32" spans="2:31">
      <c r="B32" s="8"/>
      <c r="D32" s="14">
        <f t="shared" si="5"/>
        <v>0</v>
      </c>
      <c r="E32" s="1">
        <f t="shared" si="6"/>
        <v>10</v>
      </c>
      <c r="F32" s="1" t="str" cm="1">
        <f t="array" ref="F32">IF(E32&lt;=max_rang/3,"Élevé",IF(E32&lt;=2*max_rang/3,"Moyenne","Faible"))</f>
        <v>Faible</v>
      </c>
      <c r="H32" s="7"/>
      <c r="I32" s="7"/>
      <c r="J32" s="7"/>
      <c r="K32" s="1">
        <f t="shared" si="0"/>
        <v>0</v>
      </c>
      <c r="M32" s="7"/>
      <c r="N32" s="7"/>
      <c r="O32" s="7"/>
      <c r="P32" s="1">
        <f t="shared" si="1"/>
        <v>0</v>
      </c>
      <c r="R32" s="7"/>
      <c r="S32" s="7"/>
      <c r="T32" s="7"/>
      <c r="U32" s="1">
        <f t="shared" si="2"/>
        <v>0</v>
      </c>
      <c r="W32" s="7"/>
      <c r="X32" s="7"/>
      <c r="Y32" s="7"/>
      <c r="Z32" s="1">
        <f t="shared" si="3"/>
        <v>0</v>
      </c>
      <c r="AB32" s="7"/>
      <c r="AC32" s="7"/>
      <c r="AD32" s="7"/>
      <c r="AE32" s="1">
        <f t="shared" si="4"/>
        <v>0</v>
      </c>
    </row>
    <row r="33" spans="2:31">
      <c r="B33" s="8"/>
      <c r="D33" s="14">
        <f t="shared" si="5"/>
        <v>0</v>
      </c>
      <c r="E33" s="1">
        <f t="shared" si="6"/>
        <v>10</v>
      </c>
      <c r="F33" s="1" t="str" cm="1">
        <f t="array" ref="F33">IF(E33&lt;=max_rang/3,"Élevé",IF(E33&lt;=2*max_rang/3,"Moyenne","Faible"))</f>
        <v>Faible</v>
      </c>
      <c r="H33" s="7"/>
      <c r="I33" s="7"/>
      <c r="J33" s="7"/>
      <c r="K33" s="1">
        <f t="shared" si="0"/>
        <v>0</v>
      </c>
      <c r="M33" s="7"/>
      <c r="N33" s="7"/>
      <c r="O33" s="7"/>
      <c r="P33" s="1">
        <f t="shared" si="1"/>
        <v>0</v>
      </c>
      <c r="R33" s="7"/>
      <c r="S33" s="7"/>
      <c r="T33" s="7"/>
      <c r="U33" s="1">
        <f t="shared" si="2"/>
        <v>0</v>
      </c>
      <c r="W33" s="7"/>
      <c r="X33" s="7"/>
      <c r="Y33" s="7"/>
      <c r="Z33" s="1">
        <f t="shared" si="3"/>
        <v>0</v>
      </c>
      <c r="AB33" s="7"/>
      <c r="AC33" s="7"/>
      <c r="AD33" s="7"/>
      <c r="AE33" s="1">
        <f t="shared" si="4"/>
        <v>0</v>
      </c>
    </row>
    <row r="34" spans="2:31">
      <c r="B34" s="8"/>
      <c r="D34" s="14">
        <f t="shared" si="5"/>
        <v>0</v>
      </c>
      <c r="E34" s="1">
        <f t="shared" si="6"/>
        <v>10</v>
      </c>
      <c r="F34" s="1" t="str" cm="1">
        <f t="array" ref="F34">IF(E34&lt;=max_rang/3,"Élevé",IF(E34&lt;=2*max_rang/3,"Moyenne","Faible"))</f>
        <v>Faible</v>
      </c>
      <c r="H34" s="7"/>
      <c r="I34" s="7"/>
      <c r="J34" s="7"/>
      <c r="K34" s="1">
        <f t="shared" si="0"/>
        <v>0</v>
      </c>
      <c r="M34" s="7"/>
      <c r="N34" s="7"/>
      <c r="O34" s="7"/>
      <c r="P34" s="1">
        <f t="shared" si="1"/>
        <v>0</v>
      </c>
      <c r="R34" s="7"/>
      <c r="S34" s="7"/>
      <c r="T34" s="7"/>
      <c r="U34" s="1">
        <f t="shared" si="2"/>
        <v>0</v>
      </c>
      <c r="W34" s="7"/>
      <c r="X34" s="7"/>
      <c r="Y34" s="7"/>
      <c r="Z34" s="1">
        <f t="shared" si="3"/>
        <v>0</v>
      </c>
      <c r="AB34" s="7"/>
      <c r="AC34" s="7"/>
      <c r="AD34" s="7"/>
      <c r="AE34" s="1">
        <f t="shared" si="4"/>
        <v>0</v>
      </c>
    </row>
    <row r="35" spans="2:31">
      <c r="B35" s="8"/>
      <c r="D35" s="14">
        <f t="shared" si="5"/>
        <v>0</v>
      </c>
      <c r="E35" s="1">
        <f t="shared" si="6"/>
        <v>10</v>
      </c>
      <c r="F35" s="1" t="str" cm="1">
        <f t="array" ref="F35">IF(E35&lt;=max_rang/3,"Élevé",IF(E35&lt;=2*max_rang/3,"Moyenne","Faible"))</f>
        <v>Faible</v>
      </c>
      <c r="H35" s="7"/>
      <c r="I35" s="7"/>
      <c r="J35" s="7"/>
      <c r="K35" s="1">
        <f t="shared" si="0"/>
        <v>0</v>
      </c>
      <c r="M35" s="7"/>
      <c r="N35" s="7"/>
      <c r="O35" s="7"/>
      <c r="P35" s="1">
        <f t="shared" si="1"/>
        <v>0</v>
      </c>
      <c r="R35" s="7"/>
      <c r="S35" s="7"/>
      <c r="T35" s="7"/>
      <c r="U35" s="1">
        <f t="shared" si="2"/>
        <v>0</v>
      </c>
      <c r="W35" s="7"/>
      <c r="X35" s="7"/>
      <c r="Y35" s="7"/>
      <c r="Z35" s="1">
        <f t="shared" si="3"/>
        <v>0</v>
      </c>
      <c r="AB35" s="7"/>
      <c r="AC35" s="7"/>
      <c r="AD35" s="7"/>
      <c r="AE35" s="1">
        <f t="shared" si="4"/>
        <v>0</v>
      </c>
    </row>
    <row r="36" spans="2:31">
      <c r="B36" s="8"/>
      <c r="D36" s="14">
        <f t="shared" si="5"/>
        <v>0</v>
      </c>
      <c r="E36" s="1">
        <f t="shared" si="6"/>
        <v>10</v>
      </c>
      <c r="F36" s="1" t="str" cm="1">
        <f t="array" ref="F36">IF(E36&lt;=max_rang/3,"Élevé",IF(E36&lt;=2*max_rang/3,"Moyenne","Faible"))</f>
        <v>Faible</v>
      </c>
      <c r="H36" s="7"/>
      <c r="I36" s="7"/>
      <c r="J36" s="7"/>
      <c r="K36" s="1">
        <f t="shared" si="0"/>
        <v>0</v>
      </c>
      <c r="M36" s="7"/>
      <c r="N36" s="7"/>
      <c r="O36" s="7"/>
      <c r="P36" s="1">
        <f t="shared" si="1"/>
        <v>0</v>
      </c>
      <c r="R36" s="7"/>
      <c r="S36" s="7"/>
      <c r="T36" s="7"/>
      <c r="U36" s="1">
        <f t="shared" si="2"/>
        <v>0</v>
      </c>
      <c r="W36" s="7"/>
      <c r="X36" s="7"/>
      <c r="Y36" s="7"/>
      <c r="Z36" s="1">
        <f t="shared" si="3"/>
        <v>0</v>
      </c>
      <c r="AB36" s="7"/>
      <c r="AC36" s="7"/>
      <c r="AD36" s="7"/>
      <c r="AE36" s="1">
        <f t="shared" si="4"/>
        <v>0</v>
      </c>
    </row>
    <row r="37" spans="2:31">
      <c r="B37" s="8"/>
      <c r="D37" s="14">
        <f t="shared" si="5"/>
        <v>0</v>
      </c>
      <c r="E37" s="1">
        <f t="shared" si="6"/>
        <v>10</v>
      </c>
      <c r="F37" s="1" t="str" cm="1">
        <f t="array" ref="F37">IF(E37&lt;=max_rang/3,"Élevé",IF(E37&lt;=2*max_rang/3,"Moyenne","Faible"))</f>
        <v>Faible</v>
      </c>
      <c r="H37" s="8"/>
      <c r="I37" s="8"/>
      <c r="J37" s="8"/>
      <c r="K37" s="1">
        <f t="shared" si="0"/>
        <v>0</v>
      </c>
      <c r="M37" s="8"/>
      <c r="N37" s="8"/>
      <c r="O37" s="8"/>
      <c r="P37" s="1">
        <f t="shared" si="1"/>
        <v>0</v>
      </c>
      <c r="R37" s="8"/>
      <c r="S37" s="8"/>
      <c r="T37" s="8"/>
      <c r="U37" s="1">
        <f t="shared" si="2"/>
        <v>0</v>
      </c>
      <c r="W37" s="8"/>
      <c r="X37" s="8"/>
      <c r="Y37" s="8"/>
      <c r="Z37" s="1">
        <f t="shared" si="3"/>
        <v>0</v>
      </c>
      <c r="AB37" s="8"/>
      <c r="AC37" s="8"/>
      <c r="AD37" s="8"/>
      <c r="AE37" s="1">
        <f t="shared" si="4"/>
        <v>0</v>
      </c>
    </row>
    <row r="38" spans="2:31">
      <c r="B38" s="4"/>
      <c r="C38" s="4"/>
      <c r="D38" s="4"/>
      <c r="E38" s="4"/>
      <c r="F38" s="4"/>
      <c r="G38" s="4"/>
      <c r="H38" s="3">
        <f>SUM(H11:H37)</f>
        <v>53</v>
      </c>
      <c r="I38" s="3">
        <f>SUM(I11:I37)</f>
        <v>104</v>
      </c>
      <c r="J38" s="3">
        <f>SUM(J11:J37)</f>
        <v>43</v>
      </c>
      <c r="K38" s="3">
        <f>SUM(K11:K37)</f>
        <v>200</v>
      </c>
      <c r="M38" s="3">
        <f>SUM(M11:M37)</f>
        <v>54</v>
      </c>
      <c r="N38" s="3">
        <f>SUM(N11:N37)</f>
        <v>106</v>
      </c>
      <c r="O38" s="3">
        <f>SUM(O11:O37)</f>
        <v>48</v>
      </c>
      <c r="P38" s="3">
        <f>SUM(P11:P37)</f>
        <v>208</v>
      </c>
      <c r="R38" s="3">
        <f>SUM(R11:R37)</f>
        <v>56</v>
      </c>
      <c r="S38" s="3">
        <f>SUM(S11:S37)</f>
        <v>93</v>
      </c>
      <c r="T38" s="3">
        <f>SUM(T11:T37)</f>
        <v>41</v>
      </c>
      <c r="U38" s="3">
        <f>SUM(U11:U37)</f>
        <v>190</v>
      </c>
      <c r="W38" s="3">
        <f>SUM(W11:W37)</f>
        <v>62</v>
      </c>
      <c r="X38" s="3">
        <f>SUM(X11:X37)</f>
        <v>129</v>
      </c>
      <c r="Y38" s="3">
        <f>SUM(Y11:Y37)</f>
        <v>55</v>
      </c>
      <c r="Z38" s="3">
        <f>SUM(Z11:Z37)</f>
        <v>246</v>
      </c>
      <c r="AB38" s="3">
        <f>SUM(AB11:AB37)</f>
        <v>73</v>
      </c>
      <c r="AC38" s="3">
        <f>SUM(AC11:AC37)</f>
        <v>109</v>
      </c>
      <c r="AD38" s="3">
        <f>SUM(AD11:AD37)</f>
        <v>46</v>
      </c>
      <c r="AE38" s="3">
        <f>SUM(AE11:AE37)</f>
        <v>228</v>
      </c>
    </row>
    <row r="39" spans="2:31">
      <c r="B39" s="11">
        <f>27-COUNTBLANK(B11:B37)</f>
        <v>9</v>
      </c>
    </row>
    <row r="40" spans="2:31" ht="20.45">
      <c r="B40" s="11">
        <f>K38/nb_cas</f>
        <v>22.222222222222221</v>
      </c>
      <c r="M40" s="10"/>
      <c r="N40" s="10"/>
    </row>
    <row r="41" spans="2:31">
      <c r="B41" s="11">
        <f>P38/nb_cas</f>
        <v>23.111111111111111</v>
      </c>
    </row>
    <row r="42" spans="2:31">
      <c r="B42" s="11">
        <f>U38/nb_cas</f>
        <v>21.111111111111111</v>
      </c>
    </row>
    <row r="43" spans="2:31">
      <c r="B43" s="11">
        <f>Z38/nb_cas</f>
        <v>27.333333333333332</v>
      </c>
    </row>
    <row r="44" spans="2:31">
      <c r="B44" s="11">
        <f>AE38/nb_cas</f>
        <v>25.333333333333332</v>
      </c>
    </row>
    <row r="45" spans="2:31">
      <c r="B45" s="11">
        <f>MAX(E11:E37)</f>
        <v>10</v>
      </c>
    </row>
  </sheetData>
  <sheetProtection algorithmName="SHA-512" hashValue="c/BW4sa6dBxZppNFTXkQsRxaP16Twt3+Qi/Ze+0/HXnOVfqC6RkCzRSAOqztHQ1uNPieUAM2xok4LNLXDMBppA==" saltValue="ZBynp1Z+VCKK1m1ytXZtkA==" spinCount="100000" sheet="1" objects="1" scenarios="1" selectLockedCells="1"/>
  <mergeCells count="9">
    <mergeCell ref="AB8:AE8"/>
    <mergeCell ref="C2:H2"/>
    <mergeCell ref="C4:E4"/>
    <mergeCell ref="D8:E8"/>
    <mergeCell ref="H8:K8"/>
    <mergeCell ref="M8:P8"/>
    <mergeCell ref="R8:U8"/>
    <mergeCell ref="W8:Z8"/>
    <mergeCell ref="M7:A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6F-8F56-4CE5-B5C5-55007A58D79D}">
  <dimension ref="B2:I41"/>
  <sheetViews>
    <sheetView topLeftCell="A5" workbookViewId="0">
      <selection activeCell="E10" sqref="E10"/>
    </sheetView>
  </sheetViews>
  <sheetFormatPr defaultColWidth="11.42578125" defaultRowHeight="14.45"/>
  <cols>
    <col min="1" max="1" width="6.140625" customWidth="1"/>
    <col min="2" max="2" width="35" customWidth="1"/>
    <col min="8" max="8" width="13" bestFit="1" customWidth="1"/>
  </cols>
  <sheetData>
    <row r="2" spans="2:9" ht="20.45">
      <c r="B2" s="17" t="s">
        <v>0</v>
      </c>
      <c r="C2" s="17"/>
      <c r="E2" s="12"/>
      <c r="F2" s="12"/>
      <c r="G2" s="12"/>
    </row>
    <row r="3" spans="2:9">
      <c r="B3" t="s">
        <v>28</v>
      </c>
      <c r="C3" s="5">
        <v>6</v>
      </c>
    </row>
    <row r="4" spans="2:9">
      <c r="B4" t="s">
        <v>29</v>
      </c>
      <c r="C4" s="9">
        <v>4</v>
      </c>
    </row>
    <row r="5" spans="2:9">
      <c r="C5" s="5"/>
    </row>
    <row r="6" spans="2:9">
      <c r="B6" t="s">
        <v>30</v>
      </c>
      <c r="C6" s="5">
        <f>nb_membre*nb_semaine*points_semaine</f>
        <v>96</v>
      </c>
    </row>
    <row r="7" spans="2:9">
      <c r="B7" t="s">
        <v>31</v>
      </c>
      <c r="C7" s="5">
        <f>SUM(H11:H37)</f>
        <v>84</v>
      </c>
    </row>
    <row r="10" spans="2:9">
      <c r="B10" s="2" t="s">
        <v>13</v>
      </c>
      <c r="D10" s="15" t="s">
        <v>9</v>
      </c>
      <c r="E10" s="15" t="s">
        <v>12</v>
      </c>
      <c r="F10" s="15" t="s">
        <v>10</v>
      </c>
      <c r="G10" s="15" t="s">
        <v>11</v>
      </c>
      <c r="H10" s="3" t="s">
        <v>8</v>
      </c>
      <c r="I10" s="3" t="s">
        <v>32</v>
      </c>
    </row>
    <row r="11" spans="2:9">
      <c r="B11" s="13" t="str">
        <f>IF(ISBLANK(Criticité!B11),"",Criticité!B11)</f>
        <v>Creation d'usager</v>
      </c>
      <c r="D11" s="7">
        <v>13</v>
      </c>
      <c r="E11" s="7">
        <v>13</v>
      </c>
      <c r="F11" s="7">
        <v>13</v>
      </c>
      <c r="G11" s="7">
        <v>8</v>
      </c>
      <c r="H11" s="7">
        <v>13</v>
      </c>
      <c r="I11" s="1">
        <f>_xlfn.RANK.EQ(H11,$H$11:$H$37)</f>
        <v>2</v>
      </c>
    </row>
    <row r="12" spans="2:9">
      <c r="B12" s="13" t="str">
        <f>IF(ISBLANK(Criticité!B12),"",Criticité!B12)</f>
        <v>Authentification</v>
      </c>
      <c r="D12" s="7">
        <v>13</v>
      </c>
      <c r="E12" s="7">
        <v>8</v>
      </c>
      <c r="F12" s="7">
        <v>13</v>
      </c>
      <c r="G12" s="7">
        <v>13</v>
      </c>
      <c r="H12" s="7">
        <v>13</v>
      </c>
      <c r="I12" s="1">
        <f t="shared" ref="I12:I37" si="0">_xlfn.RANK.EQ(H12,$H$11:$H$37)</f>
        <v>2</v>
      </c>
    </row>
    <row r="13" spans="2:9">
      <c r="B13" s="13" t="str">
        <f>IF(ISBLANK(Criticité!B13),"",Criticité!B13)</f>
        <v>Creation des badges</v>
      </c>
      <c r="D13" s="7">
        <v>13</v>
      </c>
      <c r="E13" s="7">
        <v>20</v>
      </c>
      <c r="F13" s="7">
        <v>13</v>
      </c>
      <c r="G13" s="7">
        <v>13</v>
      </c>
      <c r="H13" s="7">
        <v>13</v>
      </c>
      <c r="I13" s="1">
        <f t="shared" si="0"/>
        <v>2</v>
      </c>
    </row>
    <row r="14" spans="2:9">
      <c r="B14" s="13" t="str">
        <f>IF(ISBLANK(Criticité!B14),"",Criticité!B14)</f>
        <v>Attribution des badges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1">
        <f t="shared" si="0"/>
        <v>6</v>
      </c>
    </row>
    <row r="15" spans="2:9">
      <c r="B15" s="13" t="str">
        <f>IF(ISBLANK(Criticité!B15),"",Criticité!B15)</f>
        <v>Enlever un badge à élève</v>
      </c>
      <c r="D15" s="7">
        <v>3</v>
      </c>
      <c r="E15" s="7">
        <v>3</v>
      </c>
      <c r="F15" s="7">
        <v>3</v>
      </c>
      <c r="G15" s="7">
        <v>3</v>
      </c>
      <c r="H15" s="7">
        <v>5</v>
      </c>
      <c r="I15" s="1">
        <f t="shared" si="0"/>
        <v>6</v>
      </c>
    </row>
    <row r="16" spans="2:9">
      <c r="B16" s="13" t="str">
        <f>IF(ISBLANK(Criticité!B16),"",Criticité!B16)</f>
        <v>Consultation du profil par un élève</v>
      </c>
      <c r="D16" s="7">
        <v>20</v>
      </c>
      <c r="E16" s="7">
        <v>13</v>
      </c>
      <c r="F16" s="7">
        <v>20</v>
      </c>
      <c r="G16" s="7">
        <v>20</v>
      </c>
      <c r="H16" s="7">
        <v>20</v>
      </c>
      <c r="I16" s="1">
        <f t="shared" si="0"/>
        <v>1</v>
      </c>
    </row>
    <row r="17" spans="2:9">
      <c r="B17" s="13" t="str">
        <f>IF(ISBLANK(Criticité!B17),"",Criticité!B17)</f>
        <v>Leaderboard</v>
      </c>
      <c r="D17" s="7">
        <v>8</v>
      </c>
      <c r="E17" s="7">
        <v>8</v>
      </c>
      <c r="F17" s="7">
        <v>8</v>
      </c>
      <c r="G17" s="7">
        <v>8</v>
      </c>
      <c r="H17" s="7">
        <v>8</v>
      </c>
      <c r="I17" s="1">
        <f t="shared" si="0"/>
        <v>5</v>
      </c>
    </row>
    <row r="18" spans="2:9">
      <c r="B18" s="13" t="str">
        <f>IF(ISBLANK(Criticité!B18),"",Criticité!B18)</f>
        <v>Confidentialité</v>
      </c>
      <c r="D18" s="7">
        <v>2</v>
      </c>
      <c r="E18" s="7">
        <v>2</v>
      </c>
      <c r="F18" s="7">
        <v>3</v>
      </c>
      <c r="G18" s="7">
        <v>3</v>
      </c>
      <c r="H18" s="7">
        <v>2</v>
      </c>
      <c r="I18" s="1">
        <f t="shared" si="0"/>
        <v>9</v>
      </c>
    </row>
    <row r="19" spans="2:9">
      <c r="B19" s="13" t="str">
        <f>IF(ISBLANK(Criticité!B19),"",Criticité!B19)</f>
        <v>Suppression d'un badge</v>
      </c>
      <c r="D19" s="7">
        <v>3</v>
      </c>
      <c r="E19" s="7">
        <v>5</v>
      </c>
      <c r="F19" s="7">
        <v>5</v>
      </c>
      <c r="G19" s="7">
        <v>3</v>
      </c>
      <c r="H19" s="7">
        <v>5</v>
      </c>
      <c r="I19" s="1">
        <f t="shared" si="0"/>
        <v>6</v>
      </c>
    </row>
    <row r="20" spans="2:9">
      <c r="B20" s="13" t="str">
        <f>IF(ISBLANK(Criticité!B20),"",Criticité!B20)</f>
        <v/>
      </c>
      <c r="D20" s="7"/>
      <c r="E20" s="7"/>
      <c r="F20" s="7"/>
      <c r="G20" s="7"/>
      <c r="H20" s="7"/>
      <c r="I20" s="1" t="e">
        <f t="shared" si="0"/>
        <v>#N/A</v>
      </c>
    </row>
    <row r="21" spans="2:9">
      <c r="B21" s="13" t="str">
        <f>IF(ISBLANK(Criticité!B21),"",Criticité!B21)</f>
        <v/>
      </c>
      <c r="D21" s="7"/>
      <c r="E21" s="7"/>
      <c r="F21" s="7"/>
      <c r="G21" s="7"/>
      <c r="H21" s="7"/>
      <c r="I21" s="1" t="e">
        <f t="shared" si="0"/>
        <v>#N/A</v>
      </c>
    </row>
    <row r="22" spans="2:9">
      <c r="B22" s="13" t="str">
        <f>IF(ISBLANK(Criticité!B22),"",Criticité!B22)</f>
        <v/>
      </c>
      <c r="D22" s="7"/>
      <c r="E22" s="7"/>
      <c r="F22" s="7"/>
      <c r="G22" s="7"/>
      <c r="H22" s="7"/>
      <c r="I22" s="1" t="e">
        <f t="shared" si="0"/>
        <v>#N/A</v>
      </c>
    </row>
    <row r="23" spans="2:9">
      <c r="B23" s="13" t="str">
        <f>IF(ISBLANK(Criticité!B23),"",Criticité!B23)</f>
        <v/>
      </c>
      <c r="D23" s="7"/>
      <c r="E23" s="7"/>
      <c r="F23" s="7"/>
      <c r="G23" s="7"/>
      <c r="H23" s="7"/>
      <c r="I23" s="1" t="e">
        <f t="shared" si="0"/>
        <v>#N/A</v>
      </c>
    </row>
    <row r="24" spans="2:9">
      <c r="B24" s="13" t="str">
        <f>IF(ISBLANK(Criticité!B24),"",Criticité!B24)</f>
        <v/>
      </c>
      <c r="D24" s="7"/>
      <c r="E24" s="7"/>
      <c r="F24" s="7"/>
      <c r="G24" s="7"/>
      <c r="H24" s="7"/>
      <c r="I24" s="1" t="e">
        <f t="shared" si="0"/>
        <v>#N/A</v>
      </c>
    </row>
    <row r="25" spans="2:9">
      <c r="B25" s="13" t="str">
        <f>IF(ISBLANK(Criticité!B25),"",Criticité!B25)</f>
        <v/>
      </c>
      <c r="D25" s="7"/>
      <c r="E25" s="7"/>
      <c r="F25" s="7"/>
      <c r="G25" s="7"/>
      <c r="H25" s="7"/>
      <c r="I25" s="1" t="e">
        <f t="shared" si="0"/>
        <v>#N/A</v>
      </c>
    </row>
    <row r="26" spans="2:9">
      <c r="B26" s="13" t="str">
        <f>IF(ISBLANK(Criticité!B26),"",Criticité!B26)</f>
        <v/>
      </c>
      <c r="D26" s="7"/>
      <c r="E26" s="7"/>
      <c r="F26" s="7"/>
      <c r="G26" s="7"/>
      <c r="H26" s="7"/>
      <c r="I26" s="1" t="e">
        <f t="shared" si="0"/>
        <v>#N/A</v>
      </c>
    </row>
    <row r="27" spans="2:9">
      <c r="B27" s="13" t="str">
        <f>IF(ISBLANK(Criticité!B27),"",Criticité!B27)</f>
        <v/>
      </c>
      <c r="D27" s="7"/>
      <c r="E27" s="7"/>
      <c r="F27" s="7"/>
      <c r="G27" s="7"/>
      <c r="H27" s="7"/>
      <c r="I27" s="1" t="e">
        <f t="shared" si="0"/>
        <v>#N/A</v>
      </c>
    </row>
    <row r="28" spans="2:9">
      <c r="B28" s="13" t="str">
        <f>IF(ISBLANK(Criticité!B28),"",Criticité!B28)</f>
        <v/>
      </c>
      <c r="D28" s="7"/>
      <c r="E28" s="7"/>
      <c r="F28" s="7"/>
      <c r="G28" s="7"/>
      <c r="H28" s="7"/>
      <c r="I28" s="1" t="e">
        <f t="shared" si="0"/>
        <v>#N/A</v>
      </c>
    </row>
    <row r="29" spans="2:9">
      <c r="B29" s="13" t="str">
        <f>IF(ISBLANK(Criticité!B29),"",Criticité!B29)</f>
        <v/>
      </c>
      <c r="D29" s="7"/>
      <c r="E29" s="7"/>
      <c r="F29" s="7"/>
      <c r="G29" s="7"/>
      <c r="H29" s="7"/>
      <c r="I29" s="1" t="e">
        <f t="shared" si="0"/>
        <v>#N/A</v>
      </c>
    </row>
    <row r="30" spans="2:9">
      <c r="B30" s="13" t="str">
        <f>IF(ISBLANK(Criticité!B30),"",Criticité!B30)</f>
        <v/>
      </c>
      <c r="D30" s="7"/>
      <c r="E30" s="7"/>
      <c r="F30" s="7"/>
      <c r="G30" s="7"/>
      <c r="H30" s="7"/>
      <c r="I30" s="1" t="e">
        <f t="shared" si="0"/>
        <v>#N/A</v>
      </c>
    </row>
    <row r="31" spans="2:9">
      <c r="B31" s="13" t="str">
        <f>IF(ISBLANK(Criticité!B31),"",Criticité!B31)</f>
        <v/>
      </c>
      <c r="D31" s="7"/>
      <c r="E31" s="7"/>
      <c r="F31" s="7"/>
      <c r="G31" s="7"/>
      <c r="H31" s="7"/>
      <c r="I31" s="1" t="e">
        <f t="shared" si="0"/>
        <v>#N/A</v>
      </c>
    </row>
    <row r="32" spans="2:9">
      <c r="B32" s="13" t="str">
        <f>IF(ISBLANK(Criticité!B32),"",Criticité!B32)</f>
        <v/>
      </c>
      <c r="D32" s="7"/>
      <c r="E32" s="7"/>
      <c r="F32" s="7"/>
      <c r="G32" s="7"/>
      <c r="H32" s="7"/>
      <c r="I32" s="1" t="e">
        <f t="shared" si="0"/>
        <v>#N/A</v>
      </c>
    </row>
    <row r="33" spans="2:9">
      <c r="B33" s="13" t="str">
        <f>IF(ISBLANK(Criticité!B33),"",Criticité!B33)</f>
        <v/>
      </c>
      <c r="D33" s="7"/>
      <c r="E33" s="7"/>
      <c r="F33" s="7"/>
      <c r="G33" s="7"/>
      <c r="H33" s="7"/>
      <c r="I33" s="1" t="e">
        <f t="shared" si="0"/>
        <v>#N/A</v>
      </c>
    </row>
    <row r="34" spans="2:9">
      <c r="B34" s="13" t="str">
        <f>IF(ISBLANK(Criticité!B34),"",Criticité!B34)</f>
        <v/>
      </c>
      <c r="D34" s="7"/>
      <c r="E34" s="7"/>
      <c r="F34" s="7"/>
      <c r="G34" s="7"/>
      <c r="H34" s="7"/>
      <c r="I34" s="1" t="e">
        <f t="shared" si="0"/>
        <v>#N/A</v>
      </c>
    </row>
    <row r="35" spans="2:9">
      <c r="B35" s="13" t="str">
        <f>IF(ISBLANK(Criticité!B35),"",Criticité!B35)</f>
        <v/>
      </c>
      <c r="D35" s="7"/>
      <c r="E35" s="7"/>
      <c r="F35" s="7"/>
      <c r="G35" s="7"/>
      <c r="H35" s="7"/>
      <c r="I35" s="1" t="e">
        <f t="shared" si="0"/>
        <v>#N/A</v>
      </c>
    </row>
    <row r="36" spans="2:9">
      <c r="B36" s="13" t="str">
        <f>IF(ISBLANK(Criticité!B36),"",Criticité!B36)</f>
        <v/>
      </c>
      <c r="D36" s="7"/>
      <c r="E36" s="7"/>
      <c r="F36" s="7"/>
      <c r="G36" s="7"/>
      <c r="H36" s="7"/>
      <c r="I36" s="1" t="e">
        <f t="shared" si="0"/>
        <v>#N/A</v>
      </c>
    </row>
    <row r="37" spans="2:9">
      <c r="B37" s="13" t="str">
        <f>IF(ISBLANK(Criticité!B37),"",Criticité!B37)</f>
        <v/>
      </c>
      <c r="D37" s="7"/>
      <c r="E37" s="7"/>
      <c r="F37" s="7"/>
      <c r="G37" s="7"/>
      <c r="H37" s="7"/>
      <c r="I37" s="1" t="e">
        <f t="shared" si="0"/>
        <v>#N/A</v>
      </c>
    </row>
    <row r="38" spans="2:9">
      <c r="D38" s="3">
        <f>SUM(D11:D37)</f>
        <v>80</v>
      </c>
      <c r="E38" s="3">
        <f t="shared" ref="E38:G38" si="1">SUM(E11:E37)</f>
        <v>77</v>
      </c>
      <c r="F38" s="3">
        <f t="shared" si="1"/>
        <v>83</v>
      </c>
      <c r="G38" s="3">
        <f t="shared" si="1"/>
        <v>76</v>
      </c>
      <c r="H38" s="3">
        <f>SUM(H11:H37)</f>
        <v>84</v>
      </c>
    </row>
    <row r="40" spans="2:9">
      <c r="G40" t="s">
        <v>33</v>
      </c>
      <c r="H40" s="5">
        <f>SUMIF(H11:H37,"&lt;&gt;0")</f>
        <v>84</v>
      </c>
    </row>
    <row r="41" spans="2:9">
      <c r="G41" t="s">
        <v>34</v>
      </c>
      <c r="H41" s="5">
        <f>H40/nb_cas</f>
        <v>9.3333333333333339</v>
      </c>
    </row>
  </sheetData>
  <sheetProtection algorithmName="SHA-512" hashValue="IMdGZdFOO9xQoymmA6bCNNb2Yo0C2B8G+/pE+hWQ3YMN4YNb5P39KCO7ocauH+niQykAAPMspcFLpYEie9nznQ==" saltValue="rfjVimHGawOsr4j06NlJQQ==" spinCount="100000" sheet="1" objects="1" scenarios="1" selectLockedCells="1"/>
  <mergeCells count="1">
    <mergeCell ref="B2:C2"/>
  </mergeCells>
  <conditionalFormatting sqref="C7 B8">
    <cfRule type="cellIs" dxfId="0" priority="2" operator="greaterThan">
      <formula>$C$6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DCB3618E5F8478CF8522E1EDE4BD8" ma:contentTypeVersion="10" ma:contentTypeDescription="Crée un document." ma:contentTypeScope="" ma:versionID="fe076545c87cc13518d72d288f47e8b7">
  <xsd:schema xmlns:xsd="http://www.w3.org/2001/XMLSchema" xmlns:xs="http://www.w3.org/2001/XMLSchema" xmlns:p="http://schemas.microsoft.com/office/2006/metadata/properties" xmlns:ns2="0d181fc1-eb25-4fe2-a4b3-458ab2d2b9c9" xmlns:ns3="51f0bfaa-ed3f-4917-a789-08aee2bd8801" targetNamespace="http://schemas.microsoft.com/office/2006/metadata/properties" ma:root="true" ma:fieldsID="df2b724c1f53c509bb03474128bbde6d" ns2:_="" ns3:_="">
    <xsd:import namespace="0d181fc1-eb25-4fe2-a4b3-458ab2d2b9c9"/>
    <xsd:import namespace="51f0bfaa-ed3f-4917-a789-08aee2bd88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81fc1-eb25-4fe2-a4b3-458ab2d2b9c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bc7a987-1f99-43bd-a039-609db1b09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0bfaa-ed3f-4917-a789-08aee2bd88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882a98-cfde-46ac-8f86-c77257097897}" ma:internalName="TaxCatchAll" ma:showField="CatchAllData" ma:web="51f0bfaa-ed3f-4917-a789-08aee2bd8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d181fc1-eb25-4fe2-a4b3-458ab2d2b9c9" xsi:nil="true"/>
    <lcf76f155ced4ddcb4097134ff3c332f xmlns="0d181fc1-eb25-4fe2-a4b3-458ab2d2b9c9">
      <Terms xmlns="http://schemas.microsoft.com/office/infopath/2007/PartnerControls"/>
    </lcf76f155ced4ddcb4097134ff3c332f>
    <TaxCatchAll xmlns="51f0bfaa-ed3f-4917-a789-08aee2bd8801" xsi:nil="true"/>
  </documentManagement>
</p:properties>
</file>

<file path=customXml/itemProps1.xml><?xml version="1.0" encoding="utf-8"?>
<ds:datastoreItem xmlns:ds="http://schemas.openxmlformats.org/officeDocument/2006/customXml" ds:itemID="{E8ABBC1E-2AF0-4B88-8295-60DC867BB60A}"/>
</file>

<file path=customXml/itemProps2.xml><?xml version="1.0" encoding="utf-8"?>
<ds:datastoreItem xmlns:ds="http://schemas.openxmlformats.org/officeDocument/2006/customXml" ds:itemID="{02452896-3C03-4674-BE9D-726B098A1535}"/>
</file>

<file path=customXml/itemProps3.xml><?xml version="1.0" encoding="utf-8"?>
<ds:datastoreItem xmlns:ds="http://schemas.openxmlformats.org/officeDocument/2006/customXml" ds:itemID="{1483B546-CBA5-4C7F-9AEF-5667BA2B4C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Ouellet</dc:creator>
  <cp:keywords/>
  <dc:description/>
  <cp:lastModifiedBy>Raphaël Boisvert (2037188)</cp:lastModifiedBy>
  <cp:revision/>
  <dcterms:created xsi:type="dcterms:W3CDTF">2015-06-05T18:17:20Z</dcterms:created>
  <dcterms:modified xsi:type="dcterms:W3CDTF">2022-12-18T19:20:27Z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0x010100062DCB3618E5F8478CF8522E1EDE4BD8</vt:lpwstr>
  </property>
  <property fmtid="{D5CDD505-2E9C-101B-9397-08002B2CF9AE}" pid="3" name="MediaServiceImageTags">
    <vt:lpwstr/>
  </property>
</Properties>
</file>