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itosalas/Downloads/"/>
    </mc:Choice>
  </mc:AlternateContent>
  <bookViews>
    <workbookView xWindow="1700" yWindow="2780" windowWidth="35220" windowHeight="18380" tabRatio="293"/>
  </bookViews>
  <sheets>
    <sheet name="Model &quot;Paid Engine&quot;" sheetId="1" r:id="rId1"/>
    <sheet name="Model &quot;Sticky Engine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N5" i="1"/>
  <c r="D18" i="1"/>
  <c r="N7" i="1"/>
  <c r="N8" i="1"/>
  <c r="N9" i="1"/>
  <c r="B7" i="1"/>
  <c r="B8" i="1"/>
  <c r="B9" i="1"/>
  <c r="B10" i="1"/>
  <c r="C5" i="1"/>
  <c r="C7" i="1"/>
  <c r="C8" i="1"/>
  <c r="C9" i="1"/>
  <c r="C10" i="1"/>
  <c r="D5" i="1"/>
  <c r="D7" i="1"/>
  <c r="D8" i="1"/>
  <c r="D9" i="1"/>
  <c r="D10" i="1"/>
  <c r="E5" i="1"/>
  <c r="E7" i="1"/>
  <c r="E8" i="1"/>
  <c r="E9" i="1"/>
  <c r="E10" i="1"/>
  <c r="F5" i="1"/>
  <c r="F7" i="1"/>
  <c r="F8" i="1"/>
  <c r="F9" i="1"/>
  <c r="F10" i="1"/>
  <c r="G5" i="1"/>
  <c r="G7" i="1"/>
  <c r="G8" i="1"/>
  <c r="G9" i="1"/>
  <c r="G10" i="1"/>
  <c r="H5" i="1"/>
  <c r="H7" i="1"/>
  <c r="H8" i="1"/>
  <c r="H9" i="1"/>
  <c r="H10" i="1"/>
  <c r="I5" i="1"/>
  <c r="I7" i="1"/>
  <c r="I8" i="1"/>
  <c r="I9" i="1"/>
  <c r="I10" i="1"/>
  <c r="J5" i="1"/>
  <c r="J7" i="1"/>
  <c r="J8" i="1"/>
  <c r="J9" i="1"/>
  <c r="J10" i="1"/>
  <c r="K5" i="1"/>
  <c r="K7" i="1"/>
  <c r="K8" i="1"/>
  <c r="K9" i="1"/>
  <c r="K10" i="1"/>
  <c r="L5" i="1"/>
  <c r="L7" i="1"/>
  <c r="L8" i="1"/>
  <c r="L9" i="1"/>
  <c r="L10" i="1"/>
  <c r="M5" i="1"/>
  <c r="M7" i="1"/>
  <c r="M8" i="1"/>
  <c r="M9" i="1"/>
  <c r="M10" i="1"/>
  <c r="N10" i="1"/>
  <c r="O5" i="1"/>
  <c r="O7" i="1"/>
  <c r="O8" i="1"/>
  <c r="O9" i="1"/>
  <c r="O10" i="1"/>
  <c r="P5" i="1"/>
  <c r="P7" i="1"/>
  <c r="P8" i="1"/>
  <c r="P9" i="1"/>
  <c r="P10" i="1"/>
  <c r="Q5" i="1"/>
  <c r="Q7" i="1"/>
  <c r="Q8" i="1"/>
  <c r="Q9" i="1"/>
  <c r="Q10" i="1"/>
  <c r="R5" i="1"/>
  <c r="R7" i="1"/>
  <c r="R8" i="1"/>
  <c r="R9" i="1"/>
  <c r="R10" i="1"/>
  <c r="S5" i="1"/>
  <c r="S7" i="1"/>
  <c r="S8" i="1"/>
  <c r="S9" i="1"/>
  <c r="S10" i="1"/>
  <c r="T5" i="1"/>
  <c r="T7" i="1"/>
  <c r="T8" i="1"/>
  <c r="T9" i="1"/>
  <c r="T10" i="1"/>
  <c r="U5" i="1"/>
  <c r="U7" i="1"/>
  <c r="U8" i="1"/>
  <c r="U9" i="1"/>
  <c r="U10" i="1"/>
  <c r="V5" i="1"/>
  <c r="V7" i="1"/>
  <c r="V8" i="1"/>
  <c r="V9" i="1"/>
  <c r="V10" i="1"/>
  <c r="W5" i="1"/>
  <c r="W7" i="1"/>
  <c r="W8" i="1"/>
  <c r="W9" i="1"/>
  <c r="W10" i="1"/>
  <c r="X5" i="1"/>
  <c r="X7" i="1"/>
  <c r="X8" i="1"/>
  <c r="X9" i="1"/>
  <c r="X10" i="1"/>
  <c r="Y5" i="1"/>
  <c r="Y7" i="1"/>
  <c r="Y8" i="1"/>
  <c r="Y9" i="1"/>
  <c r="Y10" i="1"/>
  <c r="Y14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Y22" i="2"/>
  <c r="X14" i="2"/>
  <c r="X22" i="2"/>
  <c r="W14" i="2"/>
  <c r="W22" i="2"/>
  <c r="V14" i="2"/>
  <c r="V22" i="2"/>
  <c r="U14" i="2"/>
  <c r="U22" i="2"/>
  <c r="T14" i="2"/>
  <c r="T22" i="2"/>
  <c r="S14" i="2"/>
  <c r="S22" i="2"/>
  <c r="R14" i="2"/>
  <c r="R22" i="2"/>
  <c r="Q14" i="2"/>
  <c r="Q22" i="2"/>
  <c r="P14" i="2"/>
  <c r="P22" i="2"/>
  <c r="O14" i="2"/>
  <c r="O22" i="2"/>
  <c r="N14" i="2"/>
  <c r="N22" i="2"/>
  <c r="M14" i="2"/>
  <c r="M22" i="2"/>
  <c r="L14" i="2"/>
  <c r="L22" i="2"/>
  <c r="K14" i="2"/>
  <c r="K22" i="2"/>
  <c r="J14" i="2"/>
  <c r="J22" i="2"/>
  <c r="I14" i="2"/>
  <c r="I22" i="2"/>
  <c r="H14" i="2"/>
  <c r="H22" i="2"/>
  <c r="G14" i="2"/>
  <c r="G22" i="2"/>
  <c r="F14" i="2"/>
  <c r="F22" i="2"/>
  <c r="E14" i="2"/>
  <c r="E22" i="2"/>
  <c r="D14" i="2"/>
  <c r="D22" i="2"/>
  <c r="C14" i="2"/>
  <c r="C22" i="2"/>
  <c r="B14" i="2"/>
  <c r="B22" i="2"/>
  <c r="N5" i="2"/>
  <c r="N23" i="2"/>
  <c r="B10" i="2"/>
  <c r="C7" i="2"/>
  <c r="C8" i="2"/>
  <c r="C10" i="2"/>
  <c r="D7" i="2"/>
  <c r="D8" i="2"/>
  <c r="D10" i="2"/>
  <c r="E7" i="2"/>
  <c r="E8" i="2"/>
  <c r="E10" i="2"/>
  <c r="F7" i="2"/>
  <c r="F8" i="2"/>
  <c r="F10" i="2"/>
  <c r="G7" i="2"/>
  <c r="G8" i="2"/>
  <c r="G10" i="2"/>
  <c r="H7" i="2"/>
  <c r="H8" i="2"/>
  <c r="H10" i="2"/>
  <c r="I7" i="2"/>
  <c r="I8" i="2"/>
  <c r="I10" i="2"/>
  <c r="J7" i="2"/>
  <c r="J8" i="2"/>
  <c r="J10" i="2"/>
  <c r="K7" i="2"/>
  <c r="K8" i="2"/>
  <c r="K10" i="2"/>
  <c r="L7" i="2"/>
  <c r="L8" i="2"/>
  <c r="L10" i="2"/>
  <c r="M7" i="2"/>
  <c r="M8" i="2"/>
  <c r="M10" i="2"/>
  <c r="N7" i="2"/>
  <c r="N8" i="2"/>
  <c r="N10" i="2"/>
  <c r="N15" i="2"/>
  <c r="N16" i="2"/>
  <c r="N21" i="2"/>
  <c r="B19" i="2"/>
  <c r="B12" i="2"/>
  <c r="B15" i="2"/>
  <c r="B16" i="2"/>
  <c r="B18" i="2"/>
  <c r="C19" i="2"/>
  <c r="C12" i="2"/>
  <c r="C15" i="2"/>
  <c r="C16" i="2"/>
  <c r="C18" i="2"/>
  <c r="D19" i="2"/>
  <c r="D12" i="2"/>
  <c r="D15" i="2"/>
  <c r="D16" i="2"/>
  <c r="D18" i="2"/>
  <c r="E19" i="2"/>
  <c r="E12" i="2"/>
  <c r="E15" i="2"/>
  <c r="E16" i="2"/>
  <c r="E18" i="2"/>
  <c r="F19" i="2"/>
  <c r="F12" i="2"/>
  <c r="F15" i="2"/>
  <c r="F16" i="2"/>
  <c r="F18" i="2"/>
  <c r="G19" i="2"/>
  <c r="G12" i="2"/>
  <c r="G15" i="2"/>
  <c r="G16" i="2"/>
  <c r="G18" i="2"/>
  <c r="H19" i="2"/>
  <c r="H12" i="2"/>
  <c r="H15" i="2"/>
  <c r="H16" i="2"/>
  <c r="H18" i="2"/>
  <c r="I19" i="2"/>
  <c r="I12" i="2"/>
  <c r="I15" i="2"/>
  <c r="I16" i="2"/>
  <c r="I18" i="2"/>
  <c r="J19" i="2"/>
  <c r="J12" i="2"/>
  <c r="J15" i="2"/>
  <c r="J16" i="2"/>
  <c r="J18" i="2"/>
  <c r="K19" i="2"/>
  <c r="K12" i="2"/>
  <c r="K15" i="2"/>
  <c r="K16" i="2"/>
  <c r="K18" i="2"/>
  <c r="L19" i="2"/>
  <c r="L12" i="2"/>
  <c r="L15" i="2"/>
  <c r="L16" i="2"/>
  <c r="L18" i="2"/>
  <c r="M19" i="2"/>
  <c r="M12" i="2"/>
  <c r="M15" i="2"/>
  <c r="M16" i="2"/>
  <c r="M18" i="2"/>
  <c r="N19" i="2"/>
  <c r="N12" i="2"/>
  <c r="N18" i="2"/>
  <c r="Y5" i="2"/>
  <c r="Y23" i="2"/>
  <c r="X5" i="2"/>
  <c r="X23" i="2"/>
  <c r="W5" i="2"/>
  <c r="W23" i="2"/>
  <c r="V5" i="2"/>
  <c r="V23" i="2"/>
  <c r="U5" i="2"/>
  <c r="U23" i="2"/>
  <c r="T5" i="2"/>
  <c r="T23" i="2"/>
  <c r="S5" i="2"/>
  <c r="S23" i="2"/>
  <c r="R5" i="2"/>
  <c r="R23" i="2"/>
  <c r="Q5" i="2"/>
  <c r="Q23" i="2"/>
  <c r="P5" i="2"/>
  <c r="P23" i="2"/>
  <c r="O5" i="2"/>
  <c r="O23" i="2"/>
  <c r="O7" i="2"/>
  <c r="O8" i="2"/>
  <c r="O10" i="2"/>
  <c r="P7" i="2"/>
  <c r="P8" i="2"/>
  <c r="P10" i="2"/>
  <c r="Q7" i="2"/>
  <c r="Q8" i="2"/>
  <c r="Q10" i="2"/>
  <c r="R7" i="2"/>
  <c r="R8" i="2"/>
  <c r="R10" i="2"/>
  <c r="S7" i="2"/>
  <c r="S8" i="2"/>
  <c r="S10" i="2"/>
  <c r="T7" i="2"/>
  <c r="T8" i="2"/>
  <c r="T10" i="2"/>
  <c r="U7" i="2"/>
  <c r="U8" i="2"/>
  <c r="U10" i="2"/>
  <c r="V7" i="2"/>
  <c r="V8" i="2"/>
  <c r="V10" i="2"/>
  <c r="W7" i="2"/>
  <c r="W8" i="2"/>
  <c r="W10" i="2"/>
  <c r="X7" i="2"/>
  <c r="X8" i="2"/>
  <c r="X10" i="2"/>
  <c r="Y7" i="2"/>
  <c r="Y8" i="2"/>
  <c r="Y10" i="2"/>
  <c r="Y15" i="2"/>
  <c r="Y16" i="2"/>
  <c r="Y21" i="2"/>
  <c r="X15" i="2"/>
  <c r="X16" i="2"/>
  <c r="X21" i="2"/>
  <c r="W15" i="2"/>
  <c r="W16" i="2"/>
  <c r="W21" i="2"/>
  <c r="V15" i="2"/>
  <c r="V16" i="2"/>
  <c r="V21" i="2"/>
  <c r="U15" i="2"/>
  <c r="U16" i="2"/>
  <c r="U21" i="2"/>
  <c r="T15" i="2"/>
  <c r="T16" i="2"/>
  <c r="T21" i="2"/>
  <c r="S15" i="2"/>
  <c r="S16" i="2"/>
  <c r="S21" i="2"/>
  <c r="R15" i="2"/>
  <c r="R16" i="2"/>
  <c r="R21" i="2"/>
  <c r="Q15" i="2"/>
  <c r="Q16" i="2"/>
  <c r="Q21" i="2"/>
  <c r="P15" i="2"/>
  <c r="P16" i="2"/>
  <c r="P21" i="2"/>
  <c r="O15" i="2"/>
  <c r="O16" i="2"/>
  <c r="O21" i="2"/>
  <c r="O19" i="2"/>
  <c r="O12" i="2"/>
  <c r="O18" i="2"/>
  <c r="P19" i="2"/>
  <c r="P12" i="2"/>
  <c r="P18" i="2"/>
  <c r="Q19" i="2"/>
  <c r="Q12" i="2"/>
  <c r="Q18" i="2"/>
  <c r="R19" i="2"/>
  <c r="R12" i="2"/>
  <c r="R18" i="2"/>
  <c r="S19" i="2"/>
  <c r="S12" i="2"/>
  <c r="S18" i="2"/>
  <c r="T19" i="2"/>
  <c r="T12" i="2"/>
  <c r="T18" i="2"/>
  <c r="U19" i="2"/>
  <c r="U12" i="2"/>
  <c r="U18" i="2"/>
  <c r="V19" i="2"/>
  <c r="V12" i="2"/>
  <c r="V18" i="2"/>
  <c r="W19" i="2"/>
  <c r="W12" i="2"/>
  <c r="W18" i="2"/>
  <c r="X19" i="2"/>
  <c r="X12" i="2"/>
  <c r="X18" i="2"/>
  <c r="Y19" i="2"/>
  <c r="Y12" i="2"/>
  <c r="Y18" i="2"/>
  <c r="M5" i="2"/>
  <c r="M23" i="2"/>
  <c r="L5" i="2"/>
  <c r="L23" i="2"/>
  <c r="K5" i="2"/>
  <c r="K23" i="2"/>
  <c r="J5" i="2"/>
  <c r="J23" i="2"/>
  <c r="I5" i="2"/>
  <c r="I23" i="2"/>
  <c r="H5" i="2"/>
  <c r="H23" i="2"/>
  <c r="G5" i="2"/>
  <c r="G23" i="2"/>
  <c r="F5" i="2"/>
  <c r="F23" i="2"/>
  <c r="E5" i="2"/>
  <c r="E23" i="2"/>
  <c r="D5" i="2"/>
  <c r="D23" i="2"/>
  <c r="C5" i="2"/>
  <c r="C23" i="2"/>
  <c r="B5" i="2"/>
  <c r="B23" i="2"/>
  <c r="H21" i="2"/>
  <c r="I21" i="2"/>
  <c r="J21" i="2"/>
  <c r="K21" i="2"/>
  <c r="L21" i="2"/>
  <c r="B21" i="2"/>
  <c r="C21" i="2"/>
  <c r="D21" i="2"/>
  <c r="E21" i="2"/>
  <c r="F21" i="2"/>
  <c r="G21" i="2"/>
  <c r="M21" i="2"/>
</calcChain>
</file>

<file path=xl/sharedStrings.xml><?xml version="1.0" encoding="utf-8"?>
<sst xmlns="http://schemas.openxmlformats.org/spreadsheetml/2006/main" count="88" uniqueCount="54">
  <si>
    <t>Customers</t>
  </si>
  <si>
    <t>May</t>
  </si>
  <si>
    <t>June</t>
  </si>
  <si>
    <t>July</t>
  </si>
  <si>
    <t>Total Customers</t>
  </si>
  <si>
    <t>Employees</t>
  </si>
  <si>
    <t>Salaries + Benefits</t>
  </si>
  <si>
    <t>Key Assumptions</t>
  </si>
  <si>
    <t>Total Costs</t>
  </si>
  <si>
    <t>Fixed Monthly Costs (rents etc.)</t>
  </si>
  <si>
    <t>Profit (Loss)</t>
  </si>
  <si>
    <t>Initial Funding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</si>
  <si>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</si>
  <si>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</si>
  <si>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</si>
  <si>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</si>
  <si>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</si>
  <si>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</si>
  <si>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</si>
  <si>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</si>
  <si>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</si>
  <si>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Annual variable cost per employee (fully loaded)</t>
  </si>
  <si>
    <t>Monthly Variable Cost per employee (fully loaded)</t>
  </si>
  <si>
    <t>Problems with this model</t>
  </si>
  <si>
    <t>Current Customers</t>
  </si>
  <si>
    <t>Lost to Churn</t>
  </si>
  <si>
    <t>New Customers</t>
  </si>
  <si>
    <t>Increase in new singups each month</t>
  </si>
  <si>
    <t>Average Revenue per customer</t>
  </si>
  <si>
    <t>Average customer lifetime in months</t>
  </si>
  <si>
    <t>% Non-renewing custs / month (churn)</t>
  </si>
  <si>
    <t>Monthly revenue</t>
  </si>
  <si>
    <t>Fixed Costs</t>
  </si>
  <si>
    <t>Total Revenue</t>
  </si>
  <si>
    <t>Monthly Marketing Costs</t>
  </si>
  <si>
    <t>Change in Cash</t>
  </si>
  <si>
    <t>Checking account</t>
  </si>
  <si>
    <t>Cost per cust</t>
  </si>
  <si>
    <t>Cust Acquisiton Cost</t>
  </si>
  <si>
    <t>Montly cust aquisition costs (mktng)</t>
  </si>
  <si>
    <t>Monthly Fixed Costs (Rent/Sal/etc.)</t>
  </si>
  <si>
    <t>Lifetime Customer Revenue</t>
  </si>
  <si>
    <t>https://docs.google.com/spreadsheet/ccc?key=0AkxZrw3662U_dEhQa0Y4T3c5RU5mcGd6N0twYXhLZWc&amp;authkey=CN_dm8wH&amp;hl=en&amp;authkey=CN_dm8wH#gid=0</t>
  </si>
  <si>
    <t>Simplistic: Paid Engine of Growth</t>
  </si>
  <si>
    <t>Simplistic Model: Sticky Engine of Growth</t>
  </si>
  <si>
    <t/>
  </si>
  <si>
    <t>Checking Account</t>
  </si>
  <si>
    <t>Product monthly subscription</t>
  </si>
  <si>
    <t>Monthly % growth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</si>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</sst>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5" formatCode="&quot;$&quot;#,##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scheme val="minor"/>
    </font>
    <font>
      <sz val="16"/>
      <color rgb="FF000000"/>
      <name val="Calibri"/>
      <scheme val="minor"/>
    </font>
    <font>
      <sz val="14"/>
      <color rgb="FF000000"/>
      <name val="Calibri"/>
      <scheme val="minor"/>
    </font>
    <font>
      <sz val="14"/>
      <color theme="1"/>
      <name val="Calibri"/>
      <scheme val="minor"/>
    </font>
    <font>
      <b/>
      <sz val="20"/>
      <color theme="1"/>
      <name val="Calibri"/>
      <scheme val="minor"/>
    </font>
    <font>
      <b/>
      <sz val="2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 style="double">
        <color auto="1"/>
      </right>
      <top/>
      <bottom/>
      <diagonal/>
    </border>
  </borders>
  <cellStyleXfs count="108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10" fontId="0" fillId="0" borderId="0" xfId="0" applyNumberFormat="1"/>
    <xf numFmtId="0" fontId="6" fillId="0" borderId="0" xfId="0" applyFont="1"/>
    <xf numFmtId="0" fontId="7" fillId="0" borderId="0" xfId="0" applyFont="1"/>
    <xf numFmtId="1" fontId="0" fillId="0" borderId="0" xfId="0" applyNumberFormat="1"/>
    <xf numFmtId="6" fontId="0" fillId="0" borderId="0" xfId="0" applyNumberFormat="1"/>
    <xf numFmtId="9" fontId="0" fillId="0" borderId="0" xfId="0" applyNumberFormat="1"/>
    <xf numFmtId="42" fontId="0" fillId="0" borderId="0" xfId="0" applyNumberFormat="1"/>
    <xf numFmtId="42" fontId="0" fillId="0" borderId="0" xfId="1" applyNumberFormat="1" applyFont="1"/>
    <xf numFmtId="0" fontId="0" fillId="0" borderId="0" xfId="0" applyAlignment="1">
      <alignment wrapText="1"/>
    </xf>
    <xf numFmtId="165" fontId="0" fillId="0" borderId="0" xfId="1" applyNumberFormat="1" applyFont="1"/>
    <xf numFmtId="0" fontId="3" fillId="0" borderId="0" xfId="106"/>
    <xf numFmtId="0" fontId="0" fillId="0" borderId="0" xfId="0" quotePrefix="1"/>
    <xf numFmtId="0" fontId="8" fillId="0" borderId="0" xfId="0" applyFont="1"/>
    <xf numFmtId="0" fontId="9" fillId="0" borderId="0" xfId="0" applyFont="1"/>
    <xf numFmtId="1" fontId="9" fillId="0" borderId="0" xfId="0" applyNumberFormat="1" applyFont="1"/>
    <xf numFmtId="9" fontId="9" fillId="0" borderId="0" xfId="107" applyFont="1"/>
    <xf numFmtId="6" fontId="9" fillId="0" borderId="0" xfId="0" applyNumberFormat="1" applyFont="1"/>
    <xf numFmtId="8" fontId="9" fillId="0" borderId="0" xfId="0" applyNumberFormat="1" applyFont="1"/>
    <xf numFmtId="0" fontId="10" fillId="0" borderId="0" xfId="0" applyFont="1"/>
    <xf numFmtId="0" fontId="11" fillId="0" borderId="0" xfId="0" applyFont="1"/>
    <xf numFmtId="0" fontId="9" fillId="0" borderId="1" xfId="0" applyFont="1" applyBorder="1"/>
    <xf numFmtId="1" fontId="9" fillId="0" borderId="1" xfId="0" applyNumberFormat="1" applyFont="1" applyBorder="1"/>
    <xf numFmtId="9" fontId="9" fillId="0" borderId="1" xfId="107" applyFont="1" applyBorder="1"/>
    <xf numFmtId="6" fontId="9" fillId="0" borderId="1" xfId="0" applyNumberFormat="1" applyFont="1" applyBorder="1"/>
    <xf numFmtId="0" fontId="9" fillId="2" borderId="0" xfId="0" applyFont="1" applyFill="1"/>
    <xf numFmtId="0" fontId="9" fillId="2" borderId="1" xfId="0" applyFont="1" applyFill="1" applyBorder="1"/>
  </cellXfs>
  <cellStyles count="10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/>
    <cellStyle name="Normal" xfId="0" builtinId="0"/>
    <cellStyle name="Percent" xfId="10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395550998410581"/>
          <c:y val="0.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"Paid Engine"'!$A$10</c:f>
              <c:strCache>
                <c:ptCount val="1"/>
                <c:pt idx="0">
                  <c:v>Checking Account</c:v>
                </c:pt>
              </c:strCache>
            </c:strRef>
          </c:tx>
          <c:marker>
            <c:symbol val="none"/>
          </c:marker>
          <c:val>
            <c:numRef>
              <c:f>'Model "Paid Engine"'!$B$10:$Y$10</c:f>
              <c:numCache>
                <c:formatCode>"$"#,##0_);[Red]\("$"#,##0\)</c:formatCode>
                <c:ptCount val="24"/>
                <c:pt idx="0">
                  <c:v>45328.33333333334</c:v>
                </c:pt>
                <c:pt idx="1">
                  <c:v>40904.16666666667</c:v>
                </c:pt>
                <c:pt idx="2">
                  <c:v>36851.25000000001</c:v>
                </c:pt>
                <c:pt idx="3">
                  <c:v>33243.83333333334</c:v>
                </c:pt>
                <c:pt idx="4">
                  <c:v>26093.45000000001</c:v>
                </c:pt>
                <c:pt idx="5">
                  <c:v>19597.95166666668</c:v>
                </c:pt>
                <c:pt idx="6">
                  <c:v>13953.80383333335</c:v>
                </c:pt>
                <c:pt idx="7">
                  <c:v>9416.411650000013</c:v>
                </c:pt>
                <c:pt idx="8">
                  <c:v>6317.80181166668</c:v>
                </c:pt>
                <c:pt idx="9">
                  <c:v>4466.136672333347</c:v>
                </c:pt>
                <c:pt idx="10">
                  <c:v>-55.86149486664999</c:v>
                </c:pt>
                <c:pt idx="11">
                  <c:v>-3680.059478786648</c:v>
                </c:pt>
                <c:pt idx="12">
                  <c:v>-6316.677261098643</c:v>
                </c:pt>
                <c:pt idx="13">
                  <c:v>-8410.125932526236</c:v>
                </c:pt>
                <c:pt idx="14">
                  <c:v>-9933.24703752521</c:v>
                </c:pt>
                <c:pt idx="15">
                  <c:v>-10857.52419777413</c:v>
                </c:pt>
                <c:pt idx="16">
                  <c:v>-11153.0152160355</c:v>
                </c:pt>
                <c:pt idx="17">
                  <c:v>-10788.28078520994</c:v>
                </c:pt>
                <c:pt idx="18">
                  <c:v>-9730.309632843091</c:v>
                </c:pt>
                <c:pt idx="19">
                  <c:v>-7944.439922857904</c:v>
                </c:pt>
                <c:pt idx="20">
                  <c:v>-5394.276727373457</c:v>
                </c:pt>
                <c:pt idx="21">
                  <c:v>-2041.605372114787</c:v>
                </c:pt>
                <c:pt idx="22">
                  <c:v>2153.699550906818</c:v>
                </c:pt>
                <c:pt idx="23">
                  <c:v>7233.769720079504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560224"/>
        <c:axId val="-2129986192"/>
      </c:lineChart>
      <c:catAx>
        <c:axId val="210856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86192"/>
        <c:crosses val="autoZero"/>
        <c:auto val="1"/>
        <c:lblAlgn val="ctr"/>
        <c:lblOffset val="100"/>
        <c:noMultiLvlLbl val="0"/>
      </c:catAx>
      <c:valAx>
        <c:axId val="-212998619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2108560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740824769785"/>
          <c:y val="0.134933333333333"/>
          <c:w val="0.636372169580497"/>
          <c:h val="0.811644724409449"/>
        </c:manualLayout>
      </c:layout>
      <c:lineChart>
        <c:grouping val="standard"/>
        <c:varyColors val="0"/>
        <c:ser>
          <c:idx val="0"/>
          <c:order val="0"/>
          <c:tx>
            <c:strRef>
              <c:f>'Model "Sticky Engine'!$A$19</c:f>
              <c:strCache>
                <c:ptCount val="1"/>
                <c:pt idx="0">
                  <c:v>Checking account</c:v>
                </c:pt>
              </c:strCache>
            </c:strRef>
          </c:tx>
          <c:marker>
            <c:symbol val="none"/>
          </c:marker>
          <c:val>
            <c:numRef>
              <c:f>'Model "Sticky Engine'!$B$19:$Y$19</c:f>
              <c:numCache>
                <c:formatCode>"$"#,##0_);[Red]\("$"#,##0\)</c:formatCode>
                <c:ptCount val="24"/>
                <c:pt idx="0">
                  <c:v>100000.0</c:v>
                </c:pt>
                <c:pt idx="1">
                  <c:v>71200.0</c:v>
                </c:pt>
                <c:pt idx="2">
                  <c:v>46537.0</c:v>
                </c:pt>
                <c:pt idx="3">
                  <c:v>26022.55</c:v>
                </c:pt>
                <c:pt idx="4">
                  <c:v>9737.618650000003</c:v>
                </c:pt>
                <c:pt idx="5">
                  <c:v>-2170.464559999993</c:v>
                </c:pt>
                <c:pt idx="6">
                  <c:v>-9489.263606689987</c:v>
                </c:pt>
                <c:pt idx="7">
                  <c:v>-11940.87456374688</c:v>
                </c:pt>
                <c:pt idx="8">
                  <c:v>-9180.068879721097</c:v>
                </c:pt>
                <c:pt idx="9">
                  <c:v>-791.0046535529472</c:v>
                </c:pt>
                <c:pt idx="10">
                  <c:v>13717.48047401458</c:v>
                </c:pt>
                <c:pt idx="11">
                  <c:v>34918.02633374944</c:v>
                </c:pt>
                <c:pt idx="12">
                  <c:v>63201.42868812692</c:v>
                </c:pt>
                <c:pt idx="13">
                  <c:v>96239.22230947827</c:v>
                </c:pt>
                <c:pt idx="14">
                  <c:v>134425.8451866921</c:v>
                </c:pt>
                <c:pt idx="15">
                  <c:v>178541.8852268389</c:v>
                </c:pt>
                <c:pt idx="16">
                  <c:v>229426.1721432059</c:v>
                </c:pt>
                <c:pt idx="17">
                  <c:v>287988.6752082669</c:v>
                </c:pt>
                <c:pt idx="18">
                  <c:v>355224.066373612</c:v>
                </c:pt>
                <c:pt idx="19">
                  <c:v>432226.2620539597</c:v>
                </c:pt>
                <c:pt idx="20">
                  <c:v>520204.2594633877</c:v>
                </c:pt>
                <c:pt idx="21">
                  <c:v>620499.597032417</c:v>
                </c:pt>
                <c:pt idx="22">
                  <c:v>734605.7926396502</c:v>
                </c:pt>
                <c:pt idx="23">
                  <c:v>864190.1481993822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9928608"/>
        <c:axId val="-2129925776"/>
      </c:lineChart>
      <c:catAx>
        <c:axId val="-212992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25776"/>
        <c:crosses val="autoZero"/>
        <c:auto val="1"/>
        <c:lblAlgn val="ctr"/>
        <c:lblOffset val="100"/>
        <c:noMultiLvlLbl val="0"/>
      </c:catAx>
      <c:valAx>
        <c:axId val="-2129925776"/>
        <c:scaling>
          <c:orientation val="minMax"/>
          <c:max val="300000.0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-2129928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"Sticky Engine'!$A$18</c:f>
              <c:strCache>
                <c:ptCount val="1"/>
                <c:pt idx="0">
                  <c:v>Change in Cash</c:v>
                </c:pt>
              </c:strCache>
            </c:strRef>
          </c:tx>
          <c:marker>
            <c:symbol val="none"/>
          </c:marker>
          <c:val>
            <c:numRef>
              <c:f>'Model "Sticky Engine'!$B$18:$Y$18</c:f>
              <c:numCache>
                <c:formatCode>_("$"* #,##0_);_("$"* \(#,##0\);_("$"* "-"_);_(@_)</c:formatCode>
                <c:ptCount val="24"/>
                <c:pt idx="0">
                  <c:v>-28800.0</c:v>
                </c:pt>
                <c:pt idx="1">
                  <c:v>-24663.0</c:v>
                </c:pt>
                <c:pt idx="2">
                  <c:v>-20514.45</c:v>
                </c:pt>
                <c:pt idx="3">
                  <c:v>-16284.93135</c:v>
                </c:pt>
                <c:pt idx="4">
                  <c:v>-11908.08321</c:v>
                </c:pt>
                <c:pt idx="5">
                  <c:v>-7318.799046689993</c:v>
                </c:pt>
                <c:pt idx="6">
                  <c:v>-2451.610957056895</c:v>
                </c:pt>
                <c:pt idx="7">
                  <c:v>2760.805684025785</c:v>
                </c:pt>
                <c:pt idx="8">
                  <c:v>8389.06422616815</c:v>
                </c:pt>
                <c:pt idx="9">
                  <c:v>14508.48512756752</c:v>
                </c:pt>
                <c:pt idx="10">
                  <c:v>21200.54585973486</c:v>
                </c:pt>
                <c:pt idx="11">
                  <c:v>28283.40235437749</c:v>
                </c:pt>
                <c:pt idx="12">
                  <c:v>33037.79362135133</c:v>
                </c:pt>
                <c:pt idx="13">
                  <c:v>38186.62287721384</c:v>
                </c:pt>
                <c:pt idx="14">
                  <c:v>44116.04004014677</c:v>
                </c:pt>
                <c:pt idx="15">
                  <c:v>50884.28691636702</c:v>
                </c:pt>
                <c:pt idx="16">
                  <c:v>58562.50306506103</c:v>
                </c:pt>
                <c:pt idx="17">
                  <c:v>67235.3911653451</c:v>
                </c:pt>
                <c:pt idx="18">
                  <c:v>77002.19568034766</c:v>
                </c:pt>
                <c:pt idx="19">
                  <c:v>87977.99740942793</c:v>
                </c:pt>
                <c:pt idx="20">
                  <c:v>100295.3375690293</c:v>
                </c:pt>
                <c:pt idx="21">
                  <c:v>114106.1956072332</c:v>
                </c:pt>
                <c:pt idx="22">
                  <c:v>129584.355559732</c:v>
                </c:pt>
                <c:pt idx="23">
                  <c:v>146115.2850932348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9894992"/>
        <c:axId val="-2129771600"/>
      </c:lineChart>
      <c:catAx>
        <c:axId val="-212989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771600"/>
        <c:crosses val="autoZero"/>
        <c:auto val="1"/>
        <c:lblAlgn val="ctr"/>
        <c:lblOffset val="100"/>
        <c:noMultiLvlLbl val="0"/>
      </c:catAx>
      <c:valAx>
        <c:axId val="-2129771600"/>
        <c:scaling>
          <c:orientation val="minMax"/>
          <c:max val="100000.0"/>
        </c:scaling>
        <c:delete val="0"/>
        <c:axPos val="l"/>
        <c:majorGridlines/>
        <c:numFmt formatCode="_(&quot;$&quot;* #,##0_);_(&quot;$&quot;* \(#,##0\);_(&quot;$&quot;* &quot;-&quot;_);_(@_)" sourceLinked="1"/>
        <c:majorTickMark val="out"/>
        <c:minorTickMark val="none"/>
        <c:tickLblPos val="nextTo"/>
        <c:crossAx val="-212989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11</xdr:row>
      <xdr:rowOff>12700</xdr:rowOff>
    </xdr:from>
    <xdr:to>
      <xdr:col>17</xdr:col>
      <xdr:colOff>342900</xdr:colOff>
      <xdr:row>28</xdr:row>
      <xdr:rowOff>254000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25</xdr:row>
      <xdr:rowOff>88900</xdr:rowOff>
    </xdr:from>
    <xdr:to>
      <xdr:col>7</xdr:col>
      <xdr:colOff>431800</xdr:colOff>
      <xdr:row>41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635000</xdr:colOff>
      <xdr:row>25</xdr:row>
      <xdr:rowOff>63500</xdr:rowOff>
    </xdr:from>
    <xdr:to>
      <xdr:col>11</xdr:col>
      <xdr:colOff>317500</xdr:colOff>
      <xdr:row>41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/ccc?key=0AkxZrw3662U_dEhQa0Y4T3c5RU5mcGd6N0twYXhLZWc&amp;authkey=CN_dm8wH&amp;hl=en&amp;authkey=CN_dm8wH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workbookViewId="0">
      <selection activeCell="U21" sqref="U21"/>
    </sheetView>
  </sheetViews>
  <sheetFormatPr baseColWidth="10" defaultRowHeight="19" x14ac:dyDescent="0.25"/>
  <cols>
    <col min="1" max="1" width="31.83203125" style="15" customWidth="1"/>
    <col min="2" max="25" width="10" style="15" customWidth="1"/>
    <col min="26" max="16384" width="10.83203125" style="15"/>
  </cols>
  <sheetData>
    <row r="1" spans="1:25" ht="23" customHeight="1" x14ac:dyDescent="0.3">
      <c r="A1" s="21" t="s">
        <v>43</v>
      </c>
      <c r="B1" s="14"/>
      <c r="C1" s="14"/>
      <c r="D1" s="14"/>
      <c r="E1" s="14"/>
      <c r="F1" s="14"/>
      <c r="G1" s="14"/>
      <c r="H1" s="14"/>
      <c r="I1" s="14"/>
    </row>
    <row r="2" spans="1:25" ht="23" customHeight="1" x14ac:dyDescent="0.25">
      <c r="B2" s="26" t="s">
        <v>17</v>
      </c>
      <c r="C2" s="26" t="s">
        <v>18</v>
      </c>
      <c r="D2" s="26" t="s">
        <v>19</v>
      </c>
      <c r="E2" s="26" t="s">
        <v>20</v>
      </c>
      <c r="F2" s="26" t="s">
        <v>1</v>
      </c>
      <c r="G2" s="26" t="s">
        <v>2</v>
      </c>
      <c r="H2" s="26" t="s">
        <v>3</v>
      </c>
      <c r="I2" s="26" t="s">
        <v>49</v>
      </c>
      <c r="J2" s="26" t="s">
        <v>50</v>
      </c>
      <c r="K2" s="26" t="s">
        <v>51</v>
      </c>
      <c r="L2" s="26" t="s">
        <v>52</v>
      </c>
      <c r="M2" s="27" t="s">
        <v>53</v>
      </c>
      <c r="N2" s="26" t="s">
        <v>17</v>
      </c>
      <c r="O2" s="26" t="s">
        <v>18</v>
      </c>
      <c r="P2" s="26" t="s">
        <v>19</v>
      </c>
      <c r="Q2" s="26" t="s">
        <v>20</v>
      </c>
      <c r="R2" s="26" t="s">
        <v>1</v>
      </c>
      <c r="S2" s="26" t="s">
        <v>2</v>
      </c>
      <c r="T2" s="26" t="s">
        <v>3</v>
      </c>
      <c r="U2" s="26" t="s">
        <v>49</v>
      </c>
      <c r="V2" s="26" t="s">
        <v>50</v>
      </c>
      <c r="W2" s="26" t="s">
        <v>51</v>
      </c>
      <c r="X2" s="26" t="s">
        <v>52</v>
      </c>
      <c r="Y2" s="27" t="s">
        <v>53</v>
      </c>
    </row>
    <row r="3" spans="1:25" ht="23" customHeight="1" x14ac:dyDescent="0.25">
      <c r="A3" s="27" t="s">
        <v>0</v>
      </c>
      <c r="B3" s="16">
        <v>100</v>
      </c>
      <c r="C3" s="16">
        <f>B3*(1+B4)</f>
        <v>150</v>
      </c>
      <c r="D3" s="16">
        <f t="shared" ref="D3:Y3" si="0">C3*(1+C4)</f>
        <v>225</v>
      </c>
      <c r="E3" s="16">
        <f t="shared" si="0"/>
        <v>315</v>
      </c>
      <c r="F3" s="16">
        <f t="shared" si="0"/>
        <v>441</v>
      </c>
      <c r="G3" s="16">
        <f t="shared" si="0"/>
        <v>573.30000000000007</v>
      </c>
      <c r="H3" s="16">
        <f t="shared" si="0"/>
        <v>745.29000000000008</v>
      </c>
      <c r="I3" s="16">
        <f t="shared" si="0"/>
        <v>968.87700000000018</v>
      </c>
      <c r="J3" s="16">
        <f t="shared" si="0"/>
        <v>1259.5401000000002</v>
      </c>
      <c r="K3" s="16">
        <f t="shared" si="0"/>
        <v>1511.4481200000002</v>
      </c>
      <c r="L3" s="16">
        <f t="shared" si="0"/>
        <v>1813.7377440000002</v>
      </c>
      <c r="M3" s="23">
        <f t="shared" si="0"/>
        <v>1995.1115184000005</v>
      </c>
      <c r="N3" s="16">
        <f t="shared" si="0"/>
        <v>2194.6226702400008</v>
      </c>
      <c r="O3" s="16">
        <f t="shared" si="0"/>
        <v>2304.3538037520011</v>
      </c>
      <c r="P3" s="16">
        <f t="shared" si="0"/>
        <v>2419.5714939396012</v>
      </c>
      <c r="Q3" s="16">
        <f t="shared" si="0"/>
        <v>2540.5500686365813</v>
      </c>
      <c r="R3" s="16">
        <f t="shared" si="0"/>
        <v>2667.5775720684105</v>
      </c>
      <c r="S3" s="16">
        <f t="shared" si="0"/>
        <v>2800.9564506718311</v>
      </c>
      <c r="T3" s="16">
        <f t="shared" si="0"/>
        <v>2941.004273205423</v>
      </c>
      <c r="U3" s="16">
        <f t="shared" si="0"/>
        <v>3088.0544868656943</v>
      </c>
      <c r="V3" s="16">
        <f t="shared" si="0"/>
        <v>3242.4572112089791</v>
      </c>
      <c r="W3" s="16">
        <f t="shared" si="0"/>
        <v>3404.5800717694283</v>
      </c>
      <c r="X3" s="16">
        <f t="shared" si="0"/>
        <v>3574.8090753578999</v>
      </c>
      <c r="Y3" s="23">
        <f t="shared" si="0"/>
        <v>3753.5495291257953</v>
      </c>
    </row>
    <row r="4" spans="1:25" ht="23" customHeight="1" x14ac:dyDescent="0.25">
      <c r="A4" s="27" t="s">
        <v>48</v>
      </c>
      <c r="B4" s="17">
        <v>0.5</v>
      </c>
      <c r="C4" s="17">
        <v>0.5</v>
      </c>
      <c r="D4" s="17">
        <v>0.4</v>
      </c>
      <c r="E4" s="17">
        <v>0.4</v>
      </c>
      <c r="F4" s="17">
        <v>0.3</v>
      </c>
      <c r="G4" s="17">
        <v>0.3</v>
      </c>
      <c r="H4" s="17">
        <v>0.3</v>
      </c>
      <c r="I4" s="17">
        <v>0.3</v>
      </c>
      <c r="J4" s="17">
        <v>0.2</v>
      </c>
      <c r="K4" s="17">
        <v>0.2</v>
      </c>
      <c r="L4" s="17">
        <v>0.1</v>
      </c>
      <c r="M4" s="24">
        <v>0.1</v>
      </c>
      <c r="N4" s="17">
        <v>0.05</v>
      </c>
      <c r="O4" s="17">
        <v>0.05</v>
      </c>
      <c r="P4" s="17">
        <v>0.05</v>
      </c>
      <c r="Q4" s="17">
        <v>0.05</v>
      </c>
      <c r="R4" s="17">
        <v>0.05</v>
      </c>
      <c r="S4" s="17">
        <v>0.05</v>
      </c>
      <c r="T4" s="17">
        <v>0.05</v>
      </c>
      <c r="U4" s="17">
        <v>0.05</v>
      </c>
      <c r="V4" s="17">
        <v>0.05</v>
      </c>
      <c r="W4" s="17">
        <v>0.05</v>
      </c>
      <c r="X4" s="17">
        <v>0.05</v>
      </c>
      <c r="Y4" s="24">
        <v>0.05</v>
      </c>
    </row>
    <row r="5" spans="1:25" ht="23" customHeight="1" x14ac:dyDescent="0.25">
      <c r="A5" s="27" t="s">
        <v>33</v>
      </c>
      <c r="B5" s="18">
        <f>B3*$D$16</f>
        <v>495</v>
      </c>
      <c r="C5" s="18">
        <f>C3*$D$16</f>
        <v>742.5</v>
      </c>
      <c r="D5" s="18">
        <f>D3*$D$16</f>
        <v>1113.75</v>
      </c>
      <c r="E5" s="18">
        <f>E3*$D$16</f>
        <v>1559.25</v>
      </c>
      <c r="F5" s="18">
        <f>F3*$D$16</f>
        <v>2182.9500000000003</v>
      </c>
      <c r="G5" s="18">
        <f>G3*$D$16</f>
        <v>2837.8350000000005</v>
      </c>
      <c r="H5" s="18">
        <f>H3*$D$16</f>
        <v>3689.1855000000005</v>
      </c>
      <c r="I5" s="18">
        <f>I3*$D$16</f>
        <v>4795.9411500000015</v>
      </c>
      <c r="J5" s="18">
        <f>J3*$D$16</f>
        <v>6234.7234950000011</v>
      </c>
      <c r="K5" s="18">
        <f>K3*$D$16</f>
        <v>7481.6681940000017</v>
      </c>
      <c r="L5" s="18">
        <f>L3*$D$16</f>
        <v>8978.0018328000024</v>
      </c>
      <c r="M5" s="25">
        <f>M3*$D$16</f>
        <v>9875.8020160800024</v>
      </c>
      <c r="N5" s="18">
        <f>N3*$D$16</f>
        <v>10863.382217688004</v>
      </c>
      <c r="O5" s="18">
        <f>O3*$D$16</f>
        <v>11406.551328572406</v>
      </c>
      <c r="P5" s="18">
        <f>P3*$D$16</f>
        <v>11976.878895001026</v>
      </c>
      <c r="Q5" s="18">
        <f>Q3*$D$16</f>
        <v>12575.722839751077</v>
      </c>
      <c r="R5" s="18">
        <f>R3*$D$16</f>
        <v>13204.508981738632</v>
      </c>
      <c r="S5" s="18">
        <f>S3*$D$16</f>
        <v>13864.734430825565</v>
      </c>
      <c r="T5" s="18">
        <f>T3*$D$16</f>
        <v>14557.971152366845</v>
      </c>
      <c r="U5" s="18">
        <f>U3*$D$16</f>
        <v>15285.869709985187</v>
      </c>
      <c r="V5" s="18">
        <f>V3*$D$16</f>
        <v>16050.163195484447</v>
      </c>
      <c r="W5" s="18">
        <f>W3*$D$16</f>
        <v>16852.67135525867</v>
      </c>
      <c r="X5" s="18">
        <f>X3*$D$16</f>
        <v>17695.304923021606</v>
      </c>
      <c r="Y5" s="25">
        <f>Y3*$D$16</f>
        <v>18580.070169172686</v>
      </c>
    </row>
    <row r="6" spans="1:25" ht="23" customHeight="1" x14ac:dyDescent="0.25">
      <c r="A6" s="27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2</v>
      </c>
      <c r="G6" s="15">
        <v>2</v>
      </c>
      <c r="H6" s="15">
        <v>2</v>
      </c>
      <c r="I6" s="15">
        <v>2</v>
      </c>
      <c r="J6" s="15">
        <v>2</v>
      </c>
      <c r="K6" s="15">
        <v>2</v>
      </c>
      <c r="L6" s="15">
        <v>3</v>
      </c>
      <c r="M6" s="22">
        <v>3</v>
      </c>
      <c r="N6" s="15">
        <v>3</v>
      </c>
      <c r="O6" s="15">
        <v>3</v>
      </c>
      <c r="P6" s="15">
        <v>3</v>
      </c>
      <c r="Q6" s="15">
        <v>3</v>
      </c>
      <c r="R6" s="15">
        <v>3</v>
      </c>
      <c r="S6" s="15">
        <v>3</v>
      </c>
      <c r="T6" s="15">
        <v>3</v>
      </c>
      <c r="U6" s="15">
        <v>3</v>
      </c>
      <c r="V6" s="15">
        <v>3</v>
      </c>
      <c r="W6" s="15">
        <v>3</v>
      </c>
      <c r="X6" s="15">
        <v>3</v>
      </c>
      <c r="Y6" s="22">
        <v>3</v>
      </c>
    </row>
    <row r="7" spans="1:25" ht="23" customHeight="1" x14ac:dyDescent="0.25">
      <c r="A7" s="27" t="s">
        <v>6</v>
      </c>
      <c r="B7" s="18">
        <f>B6*$D$18</f>
        <v>4166.666666666667</v>
      </c>
      <c r="C7" s="18">
        <f>C6*$D$18</f>
        <v>4166.666666666667</v>
      </c>
      <c r="D7" s="18">
        <f>D6*$D$18</f>
        <v>4166.666666666667</v>
      </c>
      <c r="E7" s="18">
        <f>E6*$D$18</f>
        <v>4166.666666666667</v>
      </c>
      <c r="F7" s="18">
        <f>F6*$D$18</f>
        <v>8333.3333333333339</v>
      </c>
      <c r="G7" s="18">
        <f>G6*$D$18</f>
        <v>8333.3333333333339</v>
      </c>
      <c r="H7" s="18">
        <f>H6*$D$18</f>
        <v>8333.3333333333339</v>
      </c>
      <c r="I7" s="18">
        <f>I6*$D$18</f>
        <v>8333.3333333333339</v>
      </c>
      <c r="J7" s="18">
        <f>J6*$D$18</f>
        <v>8333.3333333333339</v>
      </c>
      <c r="K7" s="18">
        <f>K6*$D$18</f>
        <v>8333.3333333333339</v>
      </c>
      <c r="L7" s="18">
        <f>L6*$D$18</f>
        <v>12500</v>
      </c>
      <c r="M7" s="25">
        <f>M6*$D$18</f>
        <v>12500</v>
      </c>
      <c r="N7" s="18">
        <f>N6*$D$18</f>
        <v>12500</v>
      </c>
      <c r="O7" s="18">
        <f>O6*$D$18</f>
        <v>12500</v>
      </c>
      <c r="P7" s="18">
        <f>P6*$D$18</f>
        <v>12500</v>
      </c>
      <c r="Q7" s="18">
        <f>Q6*$D$18</f>
        <v>12500</v>
      </c>
      <c r="R7" s="18">
        <f>R6*$D$18</f>
        <v>12500</v>
      </c>
      <c r="S7" s="18">
        <f>S6*$D$18</f>
        <v>12500</v>
      </c>
      <c r="T7" s="18">
        <f>T6*$D$18</f>
        <v>12500</v>
      </c>
      <c r="U7" s="18">
        <f>U6*$D$18</f>
        <v>12500</v>
      </c>
      <c r="V7" s="18">
        <f>V6*$D$18</f>
        <v>12500</v>
      </c>
      <c r="W7" s="18">
        <f>W6*$D$18</f>
        <v>12500</v>
      </c>
      <c r="X7" s="18">
        <f>X6*$D$18</f>
        <v>12500</v>
      </c>
      <c r="Y7" s="25">
        <f>Y6*$D$18</f>
        <v>12500</v>
      </c>
    </row>
    <row r="8" spans="1:25" ht="23" customHeight="1" x14ac:dyDescent="0.25">
      <c r="A8" s="27" t="s">
        <v>8</v>
      </c>
      <c r="B8" s="18">
        <f>B7+$D$19</f>
        <v>5166.666666666667</v>
      </c>
      <c r="C8" s="18">
        <f>C7+$D$19</f>
        <v>5166.666666666667</v>
      </c>
      <c r="D8" s="18">
        <f>D7+$D$19</f>
        <v>5166.666666666667</v>
      </c>
      <c r="E8" s="18">
        <f>E7+$D$19</f>
        <v>5166.666666666667</v>
      </c>
      <c r="F8" s="18">
        <f>F7+$D$19</f>
        <v>9333.3333333333339</v>
      </c>
      <c r="G8" s="18">
        <f>G7+$D$19</f>
        <v>9333.3333333333339</v>
      </c>
      <c r="H8" s="18">
        <f>H7+$D$19</f>
        <v>9333.3333333333339</v>
      </c>
      <c r="I8" s="18">
        <f>I7+$D$19</f>
        <v>9333.3333333333339</v>
      </c>
      <c r="J8" s="18">
        <f>J7+$D$19</f>
        <v>9333.3333333333339</v>
      </c>
      <c r="K8" s="18">
        <f>K7+$D$19</f>
        <v>9333.3333333333339</v>
      </c>
      <c r="L8" s="18">
        <f>L7+$D$19</f>
        <v>13500</v>
      </c>
      <c r="M8" s="25">
        <f>M7+$D$19</f>
        <v>13500</v>
      </c>
      <c r="N8" s="18">
        <f>N7+$D$19</f>
        <v>13500</v>
      </c>
      <c r="O8" s="18">
        <f>O7+$D$19</f>
        <v>13500</v>
      </c>
      <c r="P8" s="18">
        <f>P7+$D$19</f>
        <v>13500</v>
      </c>
      <c r="Q8" s="18">
        <f>Q7+$D$19</f>
        <v>13500</v>
      </c>
      <c r="R8" s="18">
        <f>R7+$D$19</f>
        <v>13500</v>
      </c>
      <c r="S8" s="18">
        <f>S7+$D$19</f>
        <v>13500</v>
      </c>
      <c r="T8" s="18">
        <f>T7+$D$19</f>
        <v>13500</v>
      </c>
      <c r="U8" s="18">
        <f>U7+$D$19</f>
        <v>13500</v>
      </c>
      <c r="V8" s="18">
        <f>V7+$D$19</f>
        <v>13500</v>
      </c>
      <c r="W8" s="18">
        <f>W7+$D$19</f>
        <v>13500</v>
      </c>
      <c r="X8" s="18">
        <f>X7+$D$19</f>
        <v>13500</v>
      </c>
      <c r="Y8" s="25">
        <f>Y7+$D$19</f>
        <v>13500</v>
      </c>
    </row>
    <row r="9" spans="1:25" ht="23" customHeight="1" x14ac:dyDescent="0.25">
      <c r="A9" s="27" t="s">
        <v>10</v>
      </c>
      <c r="B9" s="18">
        <f>B5-B8</f>
        <v>-4671.666666666667</v>
      </c>
      <c r="C9" s="18">
        <f t="shared" ref="C9:H9" si="1">C5-C8</f>
        <v>-4424.166666666667</v>
      </c>
      <c r="D9" s="18">
        <f t="shared" si="1"/>
        <v>-4052.916666666667</v>
      </c>
      <c r="E9" s="18">
        <f t="shared" si="1"/>
        <v>-3607.416666666667</v>
      </c>
      <c r="F9" s="18">
        <f t="shared" si="1"/>
        <v>-7150.3833333333332</v>
      </c>
      <c r="G9" s="18">
        <f t="shared" si="1"/>
        <v>-6495.498333333333</v>
      </c>
      <c r="H9" s="18">
        <f t="shared" si="1"/>
        <v>-5644.1478333333334</v>
      </c>
      <c r="I9" s="18">
        <f t="shared" ref="I9" si="2">I5-I8</f>
        <v>-4537.3921833333325</v>
      </c>
      <c r="J9" s="18">
        <f t="shared" ref="J9" si="3">J5-J8</f>
        <v>-3098.6098383333328</v>
      </c>
      <c r="K9" s="18">
        <f t="shared" ref="K9" si="4">K5-K8</f>
        <v>-1851.6651393333323</v>
      </c>
      <c r="L9" s="18">
        <f t="shared" ref="L9" si="5">L5-L8</f>
        <v>-4521.9981671999976</v>
      </c>
      <c r="M9" s="25">
        <f t="shared" ref="M9:N9" si="6">M5-M8</f>
        <v>-3624.1979839199976</v>
      </c>
      <c r="N9" s="18">
        <f t="shared" si="6"/>
        <v>-2636.6177823119961</v>
      </c>
      <c r="O9" s="18">
        <f t="shared" ref="O9" si="7">O5-O8</f>
        <v>-2093.4486714275936</v>
      </c>
      <c r="P9" s="18">
        <f t="shared" ref="P9" si="8">P5-P8</f>
        <v>-1523.1211049989743</v>
      </c>
      <c r="Q9" s="18">
        <f t="shared" ref="Q9" si="9">Q5-Q8</f>
        <v>-924.27716024892288</v>
      </c>
      <c r="R9" s="18">
        <f t="shared" ref="R9" si="10">R5-R8</f>
        <v>-295.49101826136757</v>
      </c>
      <c r="S9" s="18">
        <f t="shared" ref="S9" si="11">S5-S8</f>
        <v>364.73443082556514</v>
      </c>
      <c r="T9" s="18">
        <f t="shared" ref="T9" si="12">T5-T8</f>
        <v>1057.9711523668448</v>
      </c>
      <c r="U9" s="18">
        <f t="shared" ref="U9" si="13">U5-U8</f>
        <v>1785.869709985187</v>
      </c>
      <c r="V9" s="18">
        <f t="shared" ref="V9" si="14">V5-V8</f>
        <v>2550.163195484447</v>
      </c>
      <c r="W9" s="18">
        <f t="shared" ref="W9" si="15">W5-W8</f>
        <v>3352.6713552586698</v>
      </c>
      <c r="X9" s="18">
        <f t="shared" ref="X9" si="16">X5-X8</f>
        <v>4195.3049230216056</v>
      </c>
      <c r="Y9" s="25">
        <f t="shared" ref="Y9" si="17">Y5-Y8</f>
        <v>5080.0701691726863</v>
      </c>
    </row>
    <row r="10" spans="1:25" ht="23" customHeight="1" x14ac:dyDescent="0.25">
      <c r="A10" s="27" t="s">
        <v>46</v>
      </c>
      <c r="B10" s="18">
        <f>D20+B9</f>
        <v>45328.333333333336</v>
      </c>
      <c r="C10" s="18">
        <f>B10+C9</f>
        <v>40904.166666666672</v>
      </c>
      <c r="D10" s="18">
        <f t="shared" ref="D10:H10" si="18">C10+D9</f>
        <v>36851.250000000007</v>
      </c>
      <c r="E10" s="18">
        <f t="shared" si="18"/>
        <v>33243.833333333343</v>
      </c>
      <c r="F10" s="18">
        <f t="shared" si="18"/>
        <v>26093.450000000012</v>
      </c>
      <c r="G10" s="18">
        <f t="shared" si="18"/>
        <v>19597.951666666679</v>
      </c>
      <c r="H10" s="18">
        <f t="shared" si="18"/>
        <v>13953.803833333346</v>
      </c>
      <c r="I10" s="18">
        <f t="shared" ref="I10" si="19">H10+I9</f>
        <v>9416.4116500000127</v>
      </c>
      <c r="J10" s="18">
        <f t="shared" ref="J10" si="20">I10+J9</f>
        <v>6317.8018116666799</v>
      </c>
      <c r="K10" s="18">
        <f t="shared" ref="K10" si="21">J10+K9</f>
        <v>4466.1366723333476</v>
      </c>
      <c r="L10" s="18">
        <f t="shared" ref="L10" si="22">K10+L9</f>
        <v>-55.861494866649991</v>
      </c>
      <c r="M10" s="25">
        <f t="shared" ref="M10:N10" si="23">L10+M9</f>
        <v>-3680.0594787866476</v>
      </c>
      <c r="N10" s="18">
        <f t="shared" si="23"/>
        <v>-6316.6772610986436</v>
      </c>
      <c r="O10" s="18">
        <f>N10+O9</f>
        <v>-8410.1259325262363</v>
      </c>
      <c r="P10" s="18">
        <f t="shared" ref="P10" si="24">O10+P9</f>
        <v>-9933.2470375252105</v>
      </c>
      <c r="Q10" s="18">
        <f t="shared" ref="Q10" si="25">P10+Q9</f>
        <v>-10857.524197774133</v>
      </c>
      <c r="R10" s="18">
        <f t="shared" ref="R10" si="26">Q10+R9</f>
        <v>-11153.015216035501</v>
      </c>
      <c r="S10" s="18">
        <f t="shared" ref="S10" si="27">R10+S9</f>
        <v>-10788.280785209936</v>
      </c>
      <c r="T10" s="18">
        <f t="shared" ref="T10" si="28">S10+T9</f>
        <v>-9730.3096328430911</v>
      </c>
      <c r="U10" s="18">
        <f t="shared" ref="U10" si="29">T10+U9</f>
        <v>-7944.4399228579041</v>
      </c>
      <c r="V10" s="18">
        <f t="shared" ref="V10" si="30">U10+V9</f>
        <v>-5394.2767273734571</v>
      </c>
      <c r="W10" s="18">
        <f t="shared" ref="W10" si="31">V10+W9</f>
        <v>-2041.6053721147873</v>
      </c>
      <c r="X10" s="18">
        <f t="shared" ref="X10" si="32">W10+X9</f>
        <v>2153.6995509068183</v>
      </c>
      <c r="Y10" s="25">
        <f t="shared" ref="Y10" si="33">X10+Y9</f>
        <v>7233.7697200795046</v>
      </c>
    </row>
    <row r="11" spans="1:25" ht="23" customHeight="1" x14ac:dyDescent="0.25"/>
    <row r="12" spans="1:25" ht="23" customHeight="1" x14ac:dyDescent="0.25"/>
    <row r="13" spans="1:25" ht="23" customHeight="1" x14ac:dyDescent="0.25"/>
    <row r="14" spans="1:25" ht="23" customHeight="1" x14ac:dyDescent="0.25">
      <c r="D14" s="17"/>
    </row>
    <row r="15" spans="1:25" ht="23" customHeight="1" x14ac:dyDescent="0.3">
      <c r="A15" s="20" t="s">
        <v>7</v>
      </c>
    </row>
    <row r="16" spans="1:25" ht="23" customHeight="1" x14ac:dyDescent="0.25">
      <c r="A16" s="15" t="s">
        <v>47</v>
      </c>
      <c r="D16" s="19">
        <v>4.95</v>
      </c>
    </row>
    <row r="17" spans="1:4" ht="23" customHeight="1" x14ac:dyDescent="0.25">
      <c r="A17" s="15" t="s">
        <v>21</v>
      </c>
      <c r="D17" s="18">
        <v>50000</v>
      </c>
    </row>
    <row r="18" spans="1:4" ht="23" customHeight="1" x14ac:dyDescent="0.25">
      <c r="A18" s="15" t="s">
        <v>22</v>
      </c>
      <c r="D18" s="18">
        <f>D17/12</f>
        <v>4166.666666666667</v>
      </c>
    </row>
    <row r="19" spans="1:4" ht="23" customHeight="1" x14ac:dyDescent="0.25">
      <c r="A19" s="15" t="s">
        <v>9</v>
      </c>
      <c r="D19" s="18">
        <v>1000</v>
      </c>
    </row>
    <row r="20" spans="1:4" ht="23" customHeight="1" x14ac:dyDescent="0.25">
      <c r="A20" s="15" t="s">
        <v>11</v>
      </c>
      <c r="D20" s="18">
        <v>50000</v>
      </c>
    </row>
    <row r="21" spans="1:4" ht="23" customHeight="1" x14ac:dyDescent="0.25"/>
    <row r="22" spans="1:4" ht="23" customHeight="1" x14ac:dyDescent="0.3">
      <c r="A22" s="20" t="s">
        <v>23</v>
      </c>
    </row>
    <row r="23" spans="1:4" ht="23" customHeight="1" x14ac:dyDescent="0.25"/>
    <row r="24" spans="1:4" ht="23" customHeight="1" x14ac:dyDescent="0.25"/>
    <row r="25" spans="1:4" ht="23" customHeight="1" x14ac:dyDescent="0.25"/>
    <row r="26" spans="1:4" ht="23" customHeight="1" x14ac:dyDescent="0.25"/>
    <row r="27" spans="1:4" ht="23" customHeight="1" x14ac:dyDescent="0.25"/>
    <row r="28" spans="1:4" ht="23" customHeight="1" x14ac:dyDescent="0.25"/>
    <row r="29" spans="1:4" ht="23" customHeight="1" x14ac:dyDescent="0.25"/>
    <row r="30" spans="1:4" ht="23" customHeight="1" x14ac:dyDescent="0.25"/>
    <row r="31" spans="1:4" ht="23" customHeight="1" x14ac:dyDescent="0.25"/>
    <row r="32" spans="1:4" ht="23" customHeight="1" x14ac:dyDescent="0.25"/>
    <row r="33" ht="23" customHeight="1" x14ac:dyDescent="0.25"/>
    <row r="34" ht="23" customHeight="1" x14ac:dyDescent="0.25"/>
    <row r="35" ht="23" customHeight="1" x14ac:dyDescent="0.25"/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A40" sqref="A40"/>
    </sheetView>
  </sheetViews>
  <sheetFormatPr baseColWidth="10" defaultRowHeight="16" x14ac:dyDescent="0.2"/>
  <cols>
    <col min="1" max="1" width="37.83203125" customWidth="1"/>
    <col min="2" max="13" width="9.6640625" customWidth="1"/>
  </cols>
  <sheetData>
    <row r="1" spans="1:25" ht="21" x14ac:dyDescent="0.25">
      <c r="A1" s="4" t="s">
        <v>44</v>
      </c>
      <c r="B1" s="1"/>
      <c r="C1" s="1"/>
      <c r="D1" s="1"/>
      <c r="E1" s="1"/>
      <c r="F1" s="1"/>
      <c r="G1" s="1"/>
      <c r="H1" s="1"/>
      <c r="I1" s="1"/>
    </row>
    <row r="2" spans="1:25" x14ac:dyDescent="0.2">
      <c r="A2" s="13" t="s">
        <v>45</v>
      </c>
      <c r="B2" t="s">
        <v>17</v>
      </c>
      <c r="C2" t="s">
        <v>18</v>
      </c>
      <c r="D2" t="s">
        <v>19</v>
      </c>
      <c r="E2" t="s">
        <v>20</v>
      </c>
      <c r="F2" t="s">
        <v>1</v>
      </c>
      <c r="G2" t="s">
        <v>2</v>
      </c>
      <c r="H2" t="s">
        <v>3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1</v>
      </c>
      <c r="S2" t="s">
        <v>2</v>
      </c>
      <c r="T2" t="s">
        <v>3</v>
      </c>
      <c r="U2" t="s">
        <v>12</v>
      </c>
      <c r="V2" t="s">
        <v>13</v>
      </c>
      <c r="W2" t="s">
        <v>14</v>
      </c>
      <c r="X2" t="s">
        <v>15</v>
      </c>
      <c r="Y2" t="s">
        <v>16</v>
      </c>
    </row>
    <row r="4" spans="1:25" x14ac:dyDescent="0.2">
      <c r="A4" t="s">
        <v>30</v>
      </c>
      <c r="B4" s="7">
        <v>0.1</v>
      </c>
      <c r="C4" s="2">
        <v>9.5000000000000001E-2</v>
      </c>
      <c r="D4" s="7">
        <v>0.09</v>
      </c>
      <c r="E4" s="2">
        <v>8.5000000000000006E-2</v>
      </c>
      <c r="F4" s="7">
        <v>0.08</v>
      </c>
      <c r="G4" s="2">
        <v>7.4999999999999997E-2</v>
      </c>
      <c r="H4" s="7">
        <v>7.0000000000000007E-2</v>
      </c>
      <c r="I4" s="2">
        <v>6.5000000000000002E-2</v>
      </c>
      <c r="J4" s="7">
        <v>0.06</v>
      </c>
      <c r="K4" s="2">
        <v>5.5E-2</v>
      </c>
      <c r="L4" s="7">
        <v>0.05</v>
      </c>
      <c r="M4" s="7">
        <v>0.05</v>
      </c>
      <c r="N4" s="2">
        <v>9.5000000000000001E-2</v>
      </c>
      <c r="O4" s="2">
        <v>9.5000000000000001E-2</v>
      </c>
      <c r="P4" s="7">
        <v>0.09</v>
      </c>
      <c r="Q4" s="2">
        <v>8.5000000000000006E-2</v>
      </c>
      <c r="R4" s="7">
        <v>0.08</v>
      </c>
      <c r="S4" s="2">
        <v>7.4999999999999997E-2</v>
      </c>
      <c r="T4" s="7">
        <v>7.0000000000000007E-2</v>
      </c>
      <c r="U4" s="2">
        <v>6.5000000000000002E-2</v>
      </c>
      <c r="V4" s="7">
        <v>0.06</v>
      </c>
      <c r="W4" s="2">
        <v>5.5E-2</v>
      </c>
      <c r="X4" s="7">
        <v>0.05</v>
      </c>
      <c r="Y4" s="7">
        <v>0.05</v>
      </c>
    </row>
    <row r="5" spans="1:25" x14ac:dyDescent="0.2">
      <c r="A5" t="s">
        <v>29</v>
      </c>
      <c r="B5">
        <f>1/B4</f>
        <v>10</v>
      </c>
      <c r="C5" s="5">
        <f t="shared" ref="C5:D5" si="0">1/C4</f>
        <v>10.526315789473685</v>
      </c>
      <c r="D5" s="5">
        <f t="shared" si="0"/>
        <v>11.111111111111111</v>
      </c>
      <c r="E5" s="5">
        <f t="shared" ref="E5" si="1">1/E4</f>
        <v>11.76470588235294</v>
      </c>
      <c r="F5" s="5">
        <f t="shared" ref="F5" si="2">1/F4</f>
        <v>12.5</v>
      </c>
      <c r="G5" s="5">
        <f t="shared" ref="G5" si="3">1/G4</f>
        <v>13.333333333333334</v>
      </c>
      <c r="H5" s="5">
        <f t="shared" ref="H5" si="4">1/H4</f>
        <v>14.285714285714285</v>
      </c>
      <c r="I5" s="5">
        <f t="shared" ref="I5" si="5">1/I4</f>
        <v>15.384615384615383</v>
      </c>
      <c r="J5" s="5">
        <f t="shared" ref="J5" si="6">1/J4</f>
        <v>16.666666666666668</v>
      </c>
      <c r="K5" s="5">
        <f t="shared" ref="K5" si="7">1/K4</f>
        <v>18.181818181818183</v>
      </c>
      <c r="L5" s="5">
        <f t="shared" ref="L5" si="8">1/L4</f>
        <v>20</v>
      </c>
      <c r="M5" s="5">
        <f t="shared" ref="M5" si="9">1/M4</f>
        <v>20</v>
      </c>
      <c r="N5" s="5">
        <f t="shared" ref="N5:O5" si="10">1/N4</f>
        <v>10.526315789473685</v>
      </c>
      <c r="O5" s="5">
        <f t="shared" si="10"/>
        <v>10.526315789473685</v>
      </c>
      <c r="P5" s="5">
        <f t="shared" ref="P5" si="11">1/P4</f>
        <v>11.111111111111111</v>
      </c>
      <c r="Q5" s="5">
        <f t="shared" ref="Q5" si="12">1/Q4</f>
        <v>11.76470588235294</v>
      </c>
      <c r="R5" s="5">
        <f t="shared" ref="R5" si="13">1/R4</f>
        <v>12.5</v>
      </c>
      <c r="S5" s="5">
        <f t="shared" ref="S5" si="14">1/S4</f>
        <v>13.333333333333334</v>
      </c>
      <c r="T5" s="5">
        <f t="shared" ref="T5" si="15">1/T4</f>
        <v>14.285714285714285</v>
      </c>
      <c r="U5" s="5">
        <f t="shared" ref="U5" si="16">1/U4</f>
        <v>15.384615384615383</v>
      </c>
      <c r="V5" s="5">
        <f t="shared" ref="V5" si="17">1/V4</f>
        <v>16.666666666666668</v>
      </c>
      <c r="W5" s="5">
        <f t="shared" ref="W5" si="18">1/W4</f>
        <v>18.181818181818183</v>
      </c>
      <c r="X5" s="5">
        <f t="shared" ref="X5" si="19">1/X4</f>
        <v>20</v>
      </c>
      <c r="Y5" s="5">
        <f t="shared" ref="Y5" si="20">1/Y4</f>
        <v>20</v>
      </c>
    </row>
    <row r="6" spans="1:25" x14ac:dyDescent="0.2">
      <c r="C6" s="5"/>
      <c r="D6" s="5"/>
      <c r="N6" s="5"/>
      <c r="O6" s="5"/>
      <c r="P6" s="5"/>
    </row>
    <row r="7" spans="1:25" x14ac:dyDescent="0.2">
      <c r="A7" t="s">
        <v>24</v>
      </c>
      <c r="B7" s="5">
        <v>0</v>
      </c>
      <c r="C7" s="5">
        <f t="shared" ref="C7:H7" si="21">B10</f>
        <v>140</v>
      </c>
      <c r="D7" s="5">
        <f t="shared" si="21"/>
        <v>277.90000000000003</v>
      </c>
      <c r="E7" s="5">
        <f t="shared" si="21"/>
        <v>416.18500000000006</v>
      </c>
      <c r="F7" s="5">
        <f t="shared" si="21"/>
        <v>557.1689550000001</v>
      </c>
      <c r="G7" s="5">
        <f t="shared" si="21"/>
        <v>703.06389300000012</v>
      </c>
      <c r="H7" s="5">
        <f t="shared" si="21"/>
        <v>856.04003177700019</v>
      </c>
      <c r="I7" s="5">
        <f t="shared" ref="I7:M7" si="22">H10</f>
        <v>1018.2796347647702</v>
      </c>
      <c r="J7" s="5">
        <f t="shared" si="22"/>
        <v>1192.0268561341929</v>
      </c>
      <c r="K7" s="5">
        <f t="shared" si="22"/>
        <v>1379.6354742056051</v>
      </c>
      <c r="L7" s="5">
        <f t="shared" si="22"/>
        <v>1583.6161709189175</v>
      </c>
      <c r="M7" s="5">
        <f t="shared" si="22"/>
        <v>1806.6848619911621</v>
      </c>
      <c r="N7" s="5">
        <f t="shared" ref="N7:T7" si="23">M10</f>
        <v>2042.7800784792496</v>
      </c>
      <c r="O7" s="5">
        <f t="shared" si="23"/>
        <v>2201.259787378378</v>
      </c>
      <c r="P7" s="5">
        <f t="shared" si="23"/>
        <v>2372.8874292404616</v>
      </c>
      <c r="Q7" s="5">
        <f t="shared" si="23"/>
        <v>2570.5346680048924</v>
      </c>
      <c r="R7" s="5">
        <f t="shared" si="23"/>
        <v>2796.1428972122344</v>
      </c>
      <c r="S7" s="5">
        <f t="shared" si="23"/>
        <v>3052.0834355020343</v>
      </c>
      <c r="T7" s="5">
        <f t="shared" si="23"/>
        <v>3341.179705511503</v>
      </c>
      <c r="U7" s="5">
        <f t="shared" ref="U7:Y7" si="24">T10</f>
        <v>3666.7398560115889</v>
      </c>
      <c r="V7" s="5">
        <f t="shared" si="24"/>
        <v>4032.5999136475975</v>
      </c>
      <c r="W7" s="5">
        <f t="shared" si="24"/>
        <v>4443.1779189676445</v>
      </c>
      <c r="X7" s="5">
        <f t="shared" si="24"/>
        <v>4903.5398535744398</v>
      </c>
      <c r="Y7" s="5">
        <f t="shared" si="24"/>
        <v>5419.4785186577346</v>
      </c>
    </row>
    <row r="8" spans="1:25" x14ac:dyDescent="0.2">
      <c r="A8" t="s">
        <v>25</v>
      </c>
      <c r="B8">
        <v>0</v>
      </c>
      <c r="C8" s="5">
        <f t="shared" ref="C8:H8" si="25">-B10*C4</f>
        <v>-13.3</v>
      </c>
      <c r="D8" s="5">
        <f t="shared" si="25"/>
        <v>-25.011000000000003</v>
      </c>
      <c r="E8" s="5">
        <f t="shared" si="25"/>
        <v>-35.37572500000001</v>
      </c>
      <c r="F8" s="5">
        <f t="shared" si="25"/>
        <v>-44.57351640000001</v>
      </c>
      <c r="G8" s="5">
        <f t="shared" si="25"/>
        <v>-52.729791975000005</v>
      </c>
      <c r="H8" s="5">
        <f t="shared" si="25"/>
        <v>-59.922802224390018</v>
      </c>
      <c r="I8" s="5">
        <f t="shared" ref="I8:M8" si="26">-H10*I4</f>
        <v>-66.188176259710062</v>
      </c>
      <c r="J8" s="5">
        <f t="shared" si="26"/>
        <v>-71.52161136805158</v>
      </c>
      <c r="K8" s="5">
        <f t="shared" si="26"/>
        <v>-75.879951081308278</v>
      </c>
      <c r="L8" s="5">
        <f t="shared" si="26"/>
        <v>-79.180808545945879</v>
      </c>
      <c r="M8" s="5">
        <f t="shared" si="26"/>
        <v>-90.334243099558108</v>
      </c>
      <c r="N8" s="5">
        <f t="shared" ref="N8:T8" si="27">-M10*N4</f>
        <v>-194.06410745552873</v>
      </c>
      <c r="O8" s="5">
        <f t="shared" si="27"/>
        <v>-209.1196798009459</v>
      </c>
      <c r="P8" s="5">
        <f t="shared" si="27"/>
        <v>-213.55986863164154</v>
      </c>
      <c r="Q8" s="5">
        <f t="shared" si="27"/>
        <v>-218.49544678041588</v>
      </c>
      <c r="R8" s="5">
        <f t="shared" si="27"/>
        <v>-223.69143177697876</v>
      </c>
      <c r="S8" s="5">
        <f t="shared" si="27"/>
        <v>-228.90625766265256</v>
      </c>
      <c r="T8" s="5">
        <f t="shared" si="27"/>
        <v>-233.88257938580523</v>
      </c>
      <c r="U8" s="5">
        <f t="shared" ref="U8:Y8" si="28">-T10*U4</f>
        <v>-238.33809064075328</v>
      </c>
      <c r="V8" s="5">
        <f t="shared" si="28"/>
        <v>-241.95599481885586</v>
      </c>
      <c r="W8" s="5">
        <f t="shared" si="28"/>
        <v>-244.37478554322044</v>
      </c>
      <c r="X8" s="5">
        <f t="shared" si="28"/>
        <v>-245.176992678722</v>
      </c>
      <c r="Y8" s="5">
        <f t="shared" si="28"/>
        <v>-270.97392593288674</v>
      </c>
    </row>
    <row r="9" spans="1:25" x14ac:dyDescent="0.2">
      <c r="A9" t="s">
        <v>26</v>
      </c>
      <c r="B9">
        <v>140</v>
      </c>
      <c r="C9" s="5">
        <f t="shared" ref="C9:H9" si="29">B9*(1+$B$30)</f>
        <v>151.20000000000002</v>
      </c>
      <c r="D9" s="5">
        <f t="shared" si="29"/>
        <v>163.29600000000002</v>
      </c>
      <c r="E9" s="5">
        <f t="shared" si="29"/>
        <v>176.35968000000003</v>
      </c>
      <c r="F9" s="5">
        <f t="shared" si="29"/>
        <v>190.46845440000004</v>
      </c>
      <c r="G9" s="5">
        <f t="shared" si="29"/>
        <v>205.70593075200006</v>
      </c>
      <c r="H9" s="5">
        <f t="shared" si="29"/>
        <v>222.16240521216008</v>
      </c>
      <c r="I9" s="5">
        <f t="shared" ref="I9:M9" si="30">H9*(1+$B$30)</f>
        <v>239.93539762913289</v>
      </c>
      <c r="J9" s="5">
        <f t="shared" si="30"/>
        <v>259.13022943946356</v>
      </c>
      <c r="K9" s="5">
        <f t="shared" si="30"/>
        <v>279.86064779462066</v>
      </c>
      <c r="L9" s="5">
        <f t="shared" si="30"/>
        <v>302.24949961819033</v>
      </c>
      <c r="M9" s="5">
        <f t="shared" si="30"/>
        <v>326.42945958764557</v>
      </c>
      <c r="N9" s="5">
        <f t="shared" ref="N9:T9" si="31">M9*(1+$B$30)</f>
        <v>352.54381635465722</v>
      </c>
      <c r="O9" s="5">
        <f t="shared" si="31"/>
        <v>380.74732166302982</v>
      </c>
      <c r="P9" s="5">
        <f t="shared" si="31"/>
        <v>411.20710739607222</v>
      </c>
      <c r="Q9" s="5">
        <f t="shared" si="31"/>
        <v>444.10367598775804</v>
      </c>
      <c r="R9" s="5">
        <f t="shared" si="31"/>
        <v>479.63197006677871</v>
      </c>
      <c r="S9" s="5">
        <f t="shared" si="31"/>
        <v>518.002527672121</v>
      </c>
      <c r="T9" s="5">
        <f t="shared" si="31"/>
        <v>559.44272988589069</v>
      </c>
      <c r="U9" s="5">
        <f t="shared" ref="U9:Y9" si="32">T9*(1+$B$30)</f>
        <v>604.19814827676203</v>
      </c>
      <c r="V9" s="5">
        <f t="shared" si="32"/>
        <v>652.53400013890302</v>
      </c>
      <c r="W9" s="5">
        <f t="shared" si="32"/>
        <v>704.73672015001534</v>
      </c>
      <c r="X9" s="5">
        <f t="shared" si="32"/>
        <v>761.11565776201667</v>
      </c>
      <c r="Y9" s="5">
        <f t="shared" si="32"/>
        <v>822.0049103829781</v>
      </c>
    </row>
    <row r="10" spans="1:25" x14ac:dyDescent="0.2">
      <c r="A10" t="s">
        <v>4</v>
      </c>
      <c r="B10" s="5">
        <f t="shared" ref="B10:H10" si="33">SUM(B7:B9)</f>
        <v>140</v>
      </c>
      <c r="C10" s="5">
        <f t="shared" si="33"/>
        <v>277.90000000000003</v>
      </c>
      <c r="D10" s="5">
        <f t="shared" si="33"/>
        <v>416.18500000000006</v>
      </c>
      <c r="E10" s="5">
        <f t="shared" si="33"/>
        <v>557.1689550000001</v>
      </c>
      <c r="F10" s="5">
        <f t="shared" si="33"/>
        <v>703.06389300000012</v>
      </c>
      <c r="G10" s="5">
        <f t="shared" si="33"/>
        <v>856.04003177700019</v>
      </c>
      <c r="H10" s="5">
        <f t="shared" si="33"/>
        <v>1018.2796347647702</v>
      </c>
      <c r="I10" s="5">
        <f t="shared" ref="I10:M10" si="34">SUM(I7:I9)</f>
        <v>1192.0268561341929</v>
      </c>
      <c r="J10" s="5">
        <f t="shared" si="34"/>
        <v>1379.6354742056051</v>
      </c>
      <c r="K10" s="5">
        <f t="shared" si="34"/>
        <v>1583.6161709189175</v>
      </c>
      <c r="L10" s="5">
        <f t="shared" si="34"/>
        <v>1806.6848619911621</v>
      </c>
      <c r="M10" s="5">
        <f t="shared" si="34"/>
        <v>2042.7800784792496</v>
      </c>
      <c r="N10" s="5">
        <f t="shared" ref="N10:T10" si="35">SUM(N7:N9)</f>
        <v>2201.259787378378</v>
      </c>
      <c r="O10" s="5">
        <f t="shared" si="35"/>
        <v>2372.8874292404616</v>
      </c>
      <c r="P10" s="5">
        <f t="shared" si="35"/>
        <v>2570.5346680048924</v>
      </c>
      <c r="Q10" s="5">
        <f t="shared" si="35"/>
        <v>2796.1428972122344</v>
      </c>
      <c r="R10" s="5">
        <f t="shared" si="35"/>
        <v>3052.0834355020343</v>
      </c>
      <c r="S10" s="5">
        <f t="shared" si="35"/>
        <v>3341.179705511503</v>
      </c>
      <c r="T10" s="5">
        <f t="shared" si="35"/>
        <v>3666.7398560115889</v>
      </c>
      <c r="U10" s="5">
        <f t="shared" ref="U10" si="36">SUM(U7:U9)</f>
        <v>4032.5999136475975</v>
      </c>
      <c r="V10" s="5">
        <f t="shared" ref="V10" si="37">SUM(V7:V9)</f>
        <v>4443.1779189676445</v>
      </c>
      <c r="W10" s="5">
        <f t="shared" ref="W10" si="38">SUM(W7:W9)</f>
        <v>4903.5398535744398</v>
      </c>
      <c r="X10" s="5">
        <f t="shared" ref="X10" si="39">SUM(X7:X9)</f>
        <v>5419.4785186577346</v>
      </c>
      <c r="Y10" s="5">
        <f t="shared" ref="Y10" si="40">SUM(Y7:Y9)</f>
        <v>5970.5095031078254</v>
      </c>
    </row>
    <row r="12" spans="1:25" x14ac:dyDescent="0.2">
      <c r="A12" t="s">
        <v>31</v>
      </c>
      <c r="B12" s="8">
        <f>B10*$B$31</f>
        <v>4200</v>
      </c>
      <c r="C12" s="9">
        <f t="shared" ref="C12:N12" si="41">C10*$B$31</f>
        <v>8337.0000000000018</v>
      </c>
      <c r="D12" s="9">
        <f t="shared" si="41"/>
        <v>12485.550000000001</v>
      </c>
      <c r="E12" s="9">
        <f t="shared" si="41"/>
        <v>16715.068650000001</v>
      </c>
      <c r="F12" s="9">
        <f t="shared" si="41"/>
        <v>21091.916790000003</v>
      </c>
      <c r="G12" s="9">
        <f t="shared" si="41"/>
        <v>25681.200953310006</v>
      </c>
      <c r="H12" s="9">
        <f t="shared" si="41"/>
        <v>30548.389042943105</v>
      </c>
      <c r="I12" s="9">
        <f t="shared" si="41"/>
        <v>35760.805684025785</v>
      </c>
      <c r="J12" s="9">
        <f t="shared" si="41"/>
        <v>41389.06422616815</v>
      </c>
      <c r="K12" s="9">
        <f t="shared" si="41"/>
        <v>47508.485127567525</v>
      </c>
      <c r="L12" s="9">
        <f t="shared" si="41"/>
        <v>54200.545859734862</v>
      </c>
      <c r="M12" s="9">
        <f t="shared" si="41"/>
        <v>61283.402354377489</v>
      </c>
      <c r="N12" s="9">
        <f t="shared" si="41"/>
        <v>66037.793621351331</v>
      </c>
      <c r="O12" s="9">
        <f t="shared" ref="O12:Y12" si="42">O10*$B$31</f>
        <v>71186.622877213842</v>
      </c>
      <c r="P12" s="9">
        <f t="shared" si="42"/>
        <v>77116.040040146778</v>
      </c>
      <c r="Q12" s="9">
        <f t="shared" si="42"/>
        <v>83884.286916367026</v>
      </c>
      <c r="R12" s="9">
        <f t="shared" si="42"/>
        <v>91562.503065061028</v>
      </c>
      <c r="S12" s="9">
        <f t="shared" si="42"/>
        <v>100235.39116534509</v>
      </c>
      <c r="T12" s="9">
        <f t="shared" si="42"/>
        <v>110002.19568034766</v>
      </c>
      <c r="U12" s="9">
        <f t="shared" si="42"/>
        <v>120977.99740942793</v>
      </c>
      <c r="V12" s="9">
        <f t="shared" si="42"/>
        <v>133295.33756902933</v>
      </c>
      <c r="W12" s="9">
        <f t="shared" si="42"/>
        <v>147106.19560723318</v>
      </c>
      <c r="X12" s="9">
        <f t="shared" si="42"/>
        <v>162584.35555973204</v>
      </c>
      <c r="Y12" s="9">
        <f t="shared" si="42"/>
        <v>179115.28509323476</v>
      </c>
    </row>
    <row r="14" spans="1:25" x14ac:dyDescent="0.2">
      <c r="A14" t="s">
        <v>34</v>
      </c>
      <c r="B14" s="11">
        <f>$B$32</f>
        <v>4000</v>
      </c>
      <c r="C14" s="9">
        <f t="shared" ref="C14:Y14" si="43">$B$32</f>
        <v>4000</v>
      </c>
      <c r="D14" s="9">
        <f t="shared" si="43"/>
        <v>4000</v>
      </c>
      <c r="E14" s="9">
        <f t="shared" si="43"/>
        <v>4000</v>
      </c>
      <c r="F14" s="9">
        <f t="shared" si="43"/>
        <v>4000</v>
      </c>
      <c r="G14" s="9">
        <f t="shared" si="43"/>
        <v>4000</v>
      </c>
      <c r="H14" s="9">
        <f t="shared" si="43"/>
        <v>4000</v>
      </c>
      <c r="I14" s="9">
        <f t="shared" si="43"/>
        <v>4000</v>
      </c>
      <c r="J14" s="9">
        <f t="shared" si="43"/>
        <v>4000</v>
      </c>
      <c r="K14" s="9">
        <f t="shared" si="43"/>
        <v>4000</v>
      </c>
      <c r="L14" s="9">
        <f t="shared" si="43"/>
        <v>4000</v>
      </c>
      <c r="M14" s="9">
        <f t="shared" si="43"/>
        <v>4000</v>
      </c>
      <c r="N14" s="9">
        <f t="shared" si="43"/>
        <v>4000</v>
      </c>
      <c r="O14" s="9">
        <f t="shared" si="43"/>
        <v>4000</v>
      </c>
      <c r="P14" s="9">
        <f t="shared" si="43"/>
        <v>4000</v>
      </c>
      <c r="Q14" s="9">
        <f t="shared" si="43"/>
        <v>4000</v>
      </c>
      <c r="R14" s="9">
        <f t="shared" si="43"/>
        <v>4000</v>
      </c>
      <c r="S14" s="9">
        <f t="shared" si="43"/>
        <v>4000</v>
      </c>
      <c r="T14" s="9">
        <f t="shared" si="43"/>
        <v>4000</v>
      </c>
      <c r="U14" s="9">
        <f t="shared" si="43"/>
        <v>4000</v>
      </c>
      <c r="V14" s="9">
        <f t="shared" si="43"/>
        <v>4000</v>
      </c>
      <c r="W14" s="9">
        <f t="shared" si="43"/>
        <v>4000</v>
      </c>
      <c r="X14" s="9">
        <f t="shared" si="43"/>
        <v>4000</v>
      </c>
      <c r="Y14" s="9">
        <f t="shared" si="43"/>
        <v>4000</v>
      </c>
    </row>
    <row r="15" spans="1:25" x14ac:dyDescent="0.2">
      <c r="A15" t="s">
        <v>32</v>
      </c>
      <c r="B15" s="9">
        <f>$B$33</f>
        <v>29000</v>
      </c>
      <c r="C15" s="9">
        <f t="shared" ref="C15:Y15" si="44">$B$33</f>
        <v>29000</v>
      </c>
      <c r="D15" s="9">
        <f t="shared" si="44"/>
        <v>29000</v>
      </c>
      <c r="E15" s="9">
        <f t="shared" si="44"/>
        <v>29000</v>
      </c>
      <c r="F15" s="9">
        <f t="shared" si="44"/>
        <v>29000</v>
      </c>
      <c r="G15" s="9">
        <f t="shared" si="44"/>
        <v>29000</v>
      </c>
      <c r="H15" s="9">
        <f t="shared" si="44"/>
        <v>29000</v>
      </c>
      <c r="I15" s="9">
        <f t="shared" si="44"/>
        <v>29000</v>
      </c>
      <c r="J15" s="9">
        <f t="shared" si="44"/>
        <v>29000</v>
      </c>
      <c r="K15" s="9">
        <f t="shared" si="44"/>
        <v>29000</v>
      </c>
      <c r="L15" s="9">
        <f t="shared" si="44"/>
        <v>29000</v>
      </c>
      <c r="M15" s="9">
        <f t="shared" si="44"/>
        <v>29000</v>
      </c>
      <c r="N15" s="9">
        <f t="shared" si="44"/>
        <v>29000</v>
      </c>
      <c r="O15" s="9">
        <f t="shared" si="44"/>
        <v>29000</v>
      </c>
      <c r="P15" s="9">
        <f t="shared" si="44"/>
        <v>29000</v>
      </c>
      <c r="Q15" s="9">
        <f t="shared" si="44"/>
        <v>29000</v>
      </c>
      <c r="R15" s="9">
        <f t="shared" si="44"/>
        <v>29000</v>
      </c>
      <c r="S15" s="9">
        <f t="shared" si="44"/>
        <v>29000</v>
      </c>
      <c r="T15" s="9">
        <f t="shared" si="44"/>
        <v>29000</v>
      </c>
      <c r="U15" s="9">
        <f t="shared" si="44"/>
        <v>29000</v>
      </c>
      <c r="V15" s="9">
        <f t="shared" si="44"/>
        <v>29000</v>
      </c>
      <c r="W15" s="9">
        <f t="shared" si="44"/>
        <v>29000</v>
      </c>
      <c r="X15" s="9">
        <f t="shared" si="44"/>
        <v>29000</v>
      </c>
      <c r="Y15" s="9">
        <f t="shared" si="44"/>
        <v>29000</v>
      </c>
    </row>
    <row r="16" spans="1:25" x14ac:dyDescent="0.2">
      <c r="A16" t="s">
        <v>8</v>
      </c>
      <c r="B16" s="8">
        <f>SUM(B14:B15)</f>
        <v>33000</v>
      </c>
      <c r="C16" s="8">
        <f t="shared" ref="C16:M16" si="45">SUM(C14:C15)</f>
        <v>33000</v>
      </c>
      <c r="D16" s="8">
        <f t="shared" si="45"/>
        <v>33000</v>
      </c>
      <c r="E16" s="8">
        <f t="shared" si="45"/>
        <v>33000</v>
      </c>
      <c r="F16" s="8">
        <f t="shared" si="45"/>
        <v>33000</v>
      </c>
      <c r="G16" s="8">
        <f t="shared" si="45"/>
        <v>33000</v>
      </c>
      <c r="H16" s="8">
        <f t="shared" si="45"/>
        <v>33000</v>
      </c>
      <c r="I16" s="8">
        <f t="shared" si="45"/>
        <v>33000</v>
      </c>
      <c r="J16" s="8">
        <f t="shared" si="45"/>
        <v>33000</v>
      </c>
      <c r="K16" s="8">
        <f t="shared" si="45"/>
        <v>33000</v>
      </c>
      <c r="L16" s="8">
        <f t="shared" si="45"/>
        <v>33000</v>
      </c>
      <c r="M16" s="8">
        <f t="shared" si="45"/>
        <v>33000</v>
      </c>
      <c r="N16" s="8">
        <f t="shared" ref="N16:O16" si="46">SUM(N14:N15)</f>
        <v>33000</v>
      </c>
      <c r="O16" s="8">
        <f t="shared" si="46"/>
        <v>33000</v>
      </c>
      <c r="P16" s="8">
        <f t="shared" ref="P16" si="47">SUM(P14:P15)</f>
        <v>33000</v>
      </c>
      <c r="Q16" s="8">
        <f t="shared" ref="Q16" si="48">SUM(Q14:Q15)</f>
        <v>33000</v>
      </c>
      <c r="R16" s="8">
        <f t="shared" ref="R16" si="49">SUM(R14:R15)</f>
        <v>33000</v>
      </c>
      <c r="S16" s="8">
        <f t="shared" ref="S16" si="50">SUM(S14:S15)</f>
        <v>33000</v>
      </c>
      <c r="T16" s="8">
        <f t="shared" ref="T16" si="51">SUM(T14:T15)</f>
        <v>33000</v>
      </c>
      <c r="U16" s="8">
        <f t="shared" ref="U16" si="52">SUM(U14:U15)</f>
        <v>33000</v>
      </c>
      <c r="V16" s="8">
        <f t="shared" ref="V16" si="53">SUM(V14:V15)</f>
        <v>33000</v>
      </c>
      <c r="W16" s="8">
        <f t="shared" ref="W16" si="54">SUM(W14:W15)</f>
        <v>33000</v>
      </c>
      <c r="X16" s="8">
        <f t="shared" ref="X16" si="55">SUM(X14:X15)</f>
        <v>33000</v>
      </c>
      <c r="Y16" s="8">
        <f t="shared" ref="Y16" si="56">SUM(Y14:Y15)</f>
        <v>33000</v>
      </c>
    </row>
    <row r="18" spans="1:25" x14ac:dyDescent="0.2">
      <c r="A18" t="s">
        <v>35</v>
      </c>
      <c r="B18" s="8">
        <f>B12-B16</f>
        <v>-28800</v>
      </c>
      <c r="C18" s="8">
        <f t="shared" ref="C18:N18" si="57">C12-C16</f>
        <v>-24663</v>
      </c>
      <c r="D18" s="8">
        <f t="shared" si="57"/>
        <v>-20514.449999999997</v>
      </c>
      <c r="E18" s="8">
        <f t="shared" si="57"/>
        <v>-16284.931349999999</v>
      </c>
      <c r="F18" s="8">
        <f t="shared" si="57"/>
        <v>-11908.083209999997</v>
      </c>
      <c r="G18" s="8">
        <f t="shared" si="57"/>
        <v>-7318.7990466899937</v>
      </c>
      <c r="H18" s="8">
        <f t="shared" si="57"/>
        <v>-2451.6109570568951</v>
      </c>
      <c r="I18" s="8">
        <f t="shared" si="57"/>
        <v>2760.805684025785</v>
      </c>
      <c r="J18" s="8">
        <f t="shared" si="57"/>
        <v>8389.0642261681496</v>
      </c>
      <c r="K18" s="8">
        <f t="shared" si="57"/>
        <v>14508.485127567525</v>
      </c>
      <c r="L18" s="8">
        <f t="shared" si="57"/>
        <v>21200.545859734862</v>
      </c>
      <c r="M18" s="8">
        <f t="shared" si="57"/>
        <v>28283.402354377489</v>
      </c>
      <c r="N18" s="8">
        <f t="shared" si="57"/>
        <v>33037.793621351331</v>
      </c>
      <c r="O18" s="8">
        <f t="shared" ref="O18:Y18" si="58">O12-O16</f>
        <v>38186.622877213842</v>
      </c>
      <c r="P18" s="8">
        <f t="shared" si="58"/>
        <v>44116.040040146778</v>
      </c>
      <c r="Q18" s="8">
        <f t="shared" si="58"/>
        <v>50884.286916367026</v>
      </c>
      <c r="R18" s="8">
        <f t="shared" si="58"/>
        <v>58562.503065061028</v>
      </c>
      <c r="S18" s="8">
        <f t="shared" si="58"/>
        <v>67235.391165345092</v>
      </c>
      <c r="T18" s="8">
        <f t="shared" si="58"/>
        <v>77002.195680347664</v>
      </c>
      <c r="U18" s="8">
        <f t="shared" si="58"/>
        <v>87977.997409427931</v>
      </c>
      <c r="V18" s="8">
        <f t="shared" si="58"/>
        <v>100295.33756902933</v>
      </c>
      <c r="W18" s="8">
        <f t="shared" si="58"/>
        <v>114106.19560723318</v>
      </c>
      <c r="X18" s="8">
        <f t="shared" si="58"/>
        <v>129584.35555973204</v>
      </c>
      <c r="Y18" s="8">
        <f t="shared" si="58"/>
        <v>146115.28509323476</v>
      </c>
    </row>
    <row r="19" spans="1:25" x14ac:dyDescent="0.2">
      <c r="A19" t="s">
        <v>36</v>
      </c>
      <c r="B19" s="6">
        <f>$B$34</f>
        <v>100000</v>
      </c>
      <c r="C19" s="6">
        <f>B19+B18</f>
        <v>71200</v>
      </c>
      <c r="D19" s="6">
        <f t="shared" ref="D19:M19" si="59">C19+C18</f>
        <v>46537</v>
      </c>
      <c r="E19" s="6">
        <f t="shared" si="59"/>
        <v>26022.550000000003</v>
      </c>
      <c r="F19" s="6">
        <f t="shared" si="59"/>
        <v>9737.618650000004</v>
      </c>
      <c r="G19" s="6">
        <f t="shared" si="59"/>
        <v>-2170.4645599999931</v>
      </c>
      <c r="H19" s="6">
        <f t="shared" si="59"/>
        <v>-9489.2636066899868</v>
      </c>
      <c r="I19" s="6">
        <f t="shared" si="59"/>
        <v>-11940.874563746882</v>
      </c>
      <c r="J19" s="6">
        <f t="shared" si="59"/>
        <v>-9180.0688797210969</v>
      </c>
      <c r="K19" s="6">
        <f t="shared" si="59"/>
        <v>-791.00465355294727</v>
      </c>
      <c r="L19" s="6">
        <f t="shared" si="59"/>
        <v>13717.480474014577</v>
      </c>
      <c r="M19" s="6">
        <f t="shared" si="59"/>
        <v>34918.02633374944</v>
      </c>
      <c r="N19" s="6">
        <f>M19+M18</f>
        <v>63201.428688126929</v>
      </c>
      <c r="O19" s="6">
        <f>N19+N18</f>
        <v>96239.222309478268</v>
      </c>
      <c r="P19" s="6">
        <f t="shared" ref="P19:Y19" si="60">O19+O18</f>
        <v>134425.84518669211</v>
      </c>
      <c r="Q19" s="6">
        <f t="shared" si="60"/>
        <v>178541.88522683887</v>
      </c>
      <c r="R19" s="6">
        <f t="shared" si="60"/>
        <v>229426.17214320588</v>
      </c>
      <c r="S19" s="6">
        <f t="shared" si="60"/>
        <v>287988.67520826694</v>
      </c>
      <c r="T19" s="6">
        <f t="shared" si="60"/>
        <v>355224.06637361203</v>
      </c>
      <c r="U19" s="6">
        <f t="shared" si="60"/>
        <v>432226.26205395971</v>
      </c>
      <c r="V19" s="6">
        <f t="shared" si="60"/>
        <v>520204.25946338766</v>
      </c>
      <c r="W19" s="6">
        <f t="shared" si="60"/>
        <v>620499.59703241696</v>
      </c>
      <c r="X19" s="6">
        <f t="shared" si="60"/>
        <v>734605.79263965017</v>
      </c>
      <c r="Y19" s="6">
        <f t="shared" si="60"/>
        <v>864190.14819938224</v>
      </c>
    </row>
    <row r="20" spans="1:25" x14ac:dyDescent="0.2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">
      <c r="A21" t="s">
        <v>37</v>
      </c>
      <c r="B21" s="6">
        <f>B16/B10</f>
        <v>235.71428571428572</v>
      </c>
      <c r="C21" s="6">
        <f t="shared" ref="C21:N21" si="61">C16/C10</f>
        <v>118.74775098956458</v>
      </c>
      <c r="D21" s="6">
        <f t="shared" si="61"/>
        <v>79.291661160301302</v>
      </c>
      <c r="E21" s="6">
        <f t="shared" si="61"/>
        <v>59.227994854810234</v>
      </c>
      <c r="F21" s="6">
        <f t="shared" si="61"/>
        <v>46.937412557467226</v>
      </c>
      <c r="G21" s="6">
        <f t="shared" si="61"/>
        <v>38.549599054961668</v>
      </c>
      <c r="H21" s="6">
        <f t="shared" si="61"/>
        <v>32.407600892090151</v>
      </c>
      <c r="I21" s="6">
        <f t="shared" si="61"/>
        <v>27.683940030529826</v>
      </c>
      <c r="J21" s="6">
        <f t="shared" si="61"/>
        <v>23.919361756772325</v>
      </c>
      <c r="K21" s="6">
        <f t="shared" si="61"/>
        <v>20.838382813968895</v>
      </c>
      <c r="L21" s="6">
        <f t="shared" si="61"/>
        <v>18.26549870110188</v>
      </c>
      <c r="M21" s="6">
        <f t="shared" si="61"/>
        <v>16.154455561641708</v>
      </c>
      <c r="N21" s="6">
        <f t="shared" si="61"/>
        <v>14.991415456374563</v>
      </c>
      <c r="O21" s="6">
        <f t="shared" ref="O21:Y21" si="62">O16/O10</f>
        <v>13.907107262379903</v>
      </c>
      <c r="P21" s="6">
        <f t="shared" si="62"/>
        <v>12.837796124964456</v>
      </c>
      <c r="Q21" s="6">
        <f t="shared" si="62"/>
        <v>11.80197193530457</v>
      </c>
      <c r="R21" s="6">
        <f t="shared" si="62"/>
        <v>10.812286327477763</v>
      </c>
      <c r="S21" s="6">
        <f t="shared" si="62"/>
        <v>9.8767510007211694</v>
      </c>
      <c r="T21" s="6">
        <f t="shared" si="62"/>
        <v>8.999820357011906</v>
      </c>
      <c r="U21" s="6">
        <f t="shared" si="62"/>
        <v>8.1833062308803637</v>
      </c>
      <c r="V21" s="6">
        <f t="shared" si="62"/>
        <v>7.4271164922577366</v>
      </c>
      <c r="W21" s="6">
        <f t="shared" si="62"/>
        <v>6.7298321183103305</v>
      </c>
      <c r="X21" s="6">
        <f t="shared" si="62"/>
        <v>6.0891467484169031</v>
      </c>
      <c r="Y21" s="6">
        <f t="shared" si="62"/>
        <v>5.5271664809883534</v>
      </c>
    </row>
    <row r="22" spans="1:25" x14ac:dyDescent="0.2">
      <c r="A22" t="s">
        <v>38</v>
      </c>
      <c r="B22" s="6">
        <f>B14/B9</f>
        <v>28.571428571428573</v>
      </c>
      <c r="C22" s="6">
        <f t="shared" ref="C22:Y22" si="63">C14/C9</f>
        <v>26.455026455026452</v>
      </c>
      <c r="D22" s="6">
        <f t="shared" si="63"/>
        <v>24.495394865765235</v>
      </c>
      <c r="E22" s="6">
        <f t="shared" si="63"/>
        <v>22.680921172004844</v>
      </c>
      <c r="F22" s="6">
        <f t="shared" si="63"/>
        <v>21.000852937041522</v>
      </c>
      <c r="G22" s="6">
        <f t="shared" si="63"/>
        <v>19.445234200964371</v>
      </c>
      <c r="H22" s="6">
        <f t="shared" si="63"/>
        <v>18.004846482374415</v>
      </c>
      <c r="I22" s="6">
        <f t="shared" si="63"/>
        <v>16.67115415034668</v>
      </c>
      <c r="J22" s="6">
        <f t="shared" si="63"/>
        <v>15.43625384291359</v>
      </c>
      <c r="K22" s="6">
        <f t="shared" si="63"/>
        <v>14.292827632327398</v>
      </c>
      <c r="L22" s="6">
        <f t="shared" si="63"/>
        <v>13.234099659562405</v>
      </c>
      <c r="M22" s="6">
        <f t="shared" si="63"/>
        <v>12.253795981076301</v>
      </c>
      <c r="N22" s="6">
        <f t="shared" si="63"/>
        <v>11.346107389885463</v>
      </c>
      <c r="O22" s="6">
        <f t="shared" si="63"/>
        <v>10.505654990634687</v>
      </c>
      <c r="P22" s="6">
        <f t="shared" si="63"/>
        <v>9.7274583246617485</v>
      </c>
      <c r="Q22" s="6">
        <f t="shared" si="63"/>
        <v>9.0069058561682844</v>
      </c>
      <c r="R22" s="6">
        <f t="shared" si="63"/>
        <v>8.3397276446002628</v>
      </c>
      <c r="S22" s="6">
        <f t="shared" si="63"/>
        <v>7.7219700412965393</v>
      </c>
      <c r="T22" s="6">
        <f t="shared" si="63"/>
        <v>7.1499722604597586</v>
      </c>
      <c r="U22" s="6">
        <f t="shared" si="63"/>
        <v>6.6203446856108865</v>
      </c>
      <c r="V22" s="6">
        <f t="shared" si="63"/>
        <v>6.1299487829730426</v>
      </c>
      <c r="W22" s="6">
        <f t="shared" si="63"/>
        <v>5.6758785027528171</v>
      </c>
      <c r="X22" s="6">
        <f t="shared" si="63"/>
        <v>5.2554430581044596</v>
      </c>
      <c r="Y22" s="6">
        <f t="shared" si="63"/>
        <v>4.8661509797263509</v>
      </c>
    </row>
    <row r="23" spans="1:25" x14ac:dyDescent="0.2">
      <c r="A23" s="10" t="s">
        <v>41</v>
      </c>
      <c r="B23" s="6">
        <f>$B$31*B5</f>
        <v>300</v>
      </c>
      <c r="C23" s="6">
        <f t="shared" ref="C23:N23" si="64">$B$31*C5</f>
        <v>315.78947368421052</v>
      </c>
      <c r="D23" s="6">
        <f t="shared" si="64"/>
        <v>333.33333333333331</v>
      </c>
      <c r="E23" s="6">
        <f t="shared" si="64"/>
        <v>352.94117647058823</v>
      </c>
      <c r="F23" s="6">
        <f t="shared" si="64"/>
        <v>375</v>
      </c>
      <c r="G23" s="6">
        <f t="shared" si="64"/>
        <v>400</v>
      </c>
      <c r="H23" s="6">
        <f t="shared" si="64"/>
        <v>428.57142857142856</v>
      </c>
      <c r="I23" s="6">
        <f t="shared" si="64"/>
        <v>461.53846153846149</v>
      </c>
      <c r="J23" s="6">
        <f t="shared" si="64"/>
        <v>500.00000000000006</v>
      </c>
      <c r="K23" s="6">
        <f t="shared" si="64"/>
        <v>545.4545454545455</v>
      </c>
      <c r="L23" s="6">
        <f t="shared" si="64"/>
        <v>600</v>
      </c>
      <c r="M23" s="6">
        <f t="shared" si="64"/>
        <v>600</v>
      </c>
      <c r="N23" s="6">
        <f t="shared" si="64"/>
        <v>315.78947368421052</v>
      </c>
      <c r="O23" s="6">
        <f t="shared" ref="O23:Y23" si="65">$B$31*O5</f>
        <v>315.78947368421052</v>
      </c>
      <c r="P23" s="6">
        <f t="shared" si="65"/>
        <v>333.33333333333331</v>
      </c>
      <c r="Q23" s="6">
        <f t="shared" si="65"/>
        <v>352.94117647058823</v>
      </c>
      <c r="R23" s="6">
        <f t="shared" si="65"/>
        <v>375</v>
      </c>
      <c r="S23" s="6">
        <f t="shared" si="65"/>
        <v>400</v>
      </c>
      <c r="T23" s="6">
        <f t="shared" si="65"/>
        <v>428.57142857142856</v>
      </c>
      <c r="U23" s="6">
        <f t="shared" si="65"/>
        <v>461.53846153846149</v>
      </c>
      <c r="V23" s="6">
        <f t="shared" si="65"/>
        <v>500.00000000000006</v>
      </c>
      <c r="W23" s="6">
        <f t="shared" si="65"/>
        <v>545.4545454545455</v>
      </c>
      <c r="X23" s="6">
        <f t="shared" si="65"/>
        <v>600</v>
      </c>
      <c r="Y23" s="6">
        <f t="shared" si="65"/>
        <v>600</v>
      </c>
    </row>
    <row r="24" spans="1:25" x14ac:dyDescent="0.2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25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25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25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9" spans="1:25" ht="24" x14ac:dyDescent="0.3">
      <c r="A29" s="3" t="s">
        <v>7</v>
      </c>
    </row>
    <row r="30" spans="1:25" x14ac:dyDescent="0.2">
      <c r="A30" t="s">
        <v>27</v>
      </c>
      <c r="B30" s="7">
        <v>0.08</v>
      </c>
    </row>
    <row r="31" spans="1:25" x14ac:dyDescent="0.2">
      <c r="A31" t="s">
        <v>28</v>
      </c>
      <c r="B31" s="6">
        <v>30</v>
      </c>
    </row>
    <row r="32" spans="1:25" x14ac:dyDescent="0.2">
      <c r="A32" t="s">
        <v>39</v>
      </c>
      <c r="B32" s="6">
        <v>4000</v>
      </c>
    </row>
    <row r="33" spans="1:2" x14ac:dyDescent="0.2">
      <c r="A33" t="s">
        <v>40</v>
      </c>
      <c r="B33">
        <v>29000</v>
      </c>
    </row>
    <row r="34" spans="1:2" x14ac:dyDescent="0.2">
      <c r="A34" t="s">
        <v>11</v>
      </c>
      <c r="B34" s="6">
        <v>100000</v>
      </c>
    </row>
    <row r="43" spans="1:2" x14ac:dyDescent="0.2">
      <c r="A43" s="12" t="s">
        <v>42</v>
      </c>
    </row>
  </sheetData>
  <hyperlinks>
    <hyperlink ref="A43" r:id="rId1" location="gid=0"/>
  </hyperlinks>
  <pageMargins left="0.75" right="0.75" top="1" bottom="1" header="0.5" footer="0.5"/>
  <pageSetup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"Paid Engine"</vt:lpstr>
      <vt:lpstr>Model "Sticky Engine</vt:lpstr>
    </vt:vector>
  </TitlesOfParts>
  <Company>R. Pito Salas and Associates,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Pito Salas</dc:creator>
  <cp:lastModifiedBy>Microsoft Office User</cp:lastModifiedBy>
  <dcterms:created xsi:type="dcterms:W3CDTF">2013-03-30T15:13:30Z</dcterms:created>
  <dcterms:modified xsi:type="dcterms:W3CDTF">2015-10-22T19:01:40Z</dcterms:modified>
</cp:coreProperties>
</file>