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"/>
  </bookViews>
  <sheets>
    <sheet name="MINERALES" sheetId="1" r:id="rId1"/>
    <sheet name="ACCIDENTES" sheetId="2" r:id="rId2"/>
  </sheets>
  <calcPr calcId="150001" concurrentCalc="0"/>
  <pivotCaches>
    <pivotCache cacheId="2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7" i="2" l="1" a="1"/>
  <c r="S37" i="2"/>
  <c r="S38" i="2"/>
  <c r="S39" i="2"/>
  <c r="S40" i="2"/>
  <c r="S41" i="2"/>
  <c r="S42" i="2"/>
  <c r="S43" i="2"/>
  <c r="Q42" i="2"/>
  <c r="R41" i="2"/>
  <c r="Q41" i="2"/>
  <c r="R40" i="2"/>
  <c r="Q40" i="2"/>
  <c r="R39" i="2"/>
  <c r="Q39" i="2"/>
  <c r="R38" i="2"/>
  <c r="Q38" i="2"/>
  <c r="R37" i="2"/>
  <c r="Q37" i="2"/>
  <c r="R42" i="2"/>
  <c r="Q43" i="2"/>
  <c r="R43" i="2"/>
  <c r="Q36" i="2"/>
  <c r="P36" i="2"/>
  <c r="Q35" i="2"/>
  <c r="P35" i="2"/>
  <c r="P34" i="2"/>
  <c r="P33" i="2"/>
  <c r="P32" i="2"/>
  <c r="P3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2" i="2"/>
  <c r="K3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2"/>
  <c r="M25" i="1"/>
  <c r="M26" i="1"/>
  <c r="M27" i="1"/>
  <c r="M28" i="1"/>
  <c r="M29" i="1"/>
  <c r="M30" i="1"/>
</calcChain>
</file>

<file path=xl/sharedStrings.xml><?xml version="1.0" encoding="utf-8"?>
<sst xmlns="http://schemas.openxmlformats.org/spreadsheetml/2006/main" count="260" uniqueCount="136">
  <si>
    <t>EMPRESA</t>
  </si>
  <si>
    <t>Mina</t>
  </si>
  <si>
    <t>a2000</t>
  </si>
  <si>
    <t>a2001</t>
  </si>
  <si>
    <t>a2002</t>
  </si>
  <si>
    <t>a2003</t>
  </si>
  <si>
    <t>a2004</t>
  </si>
  <si>
    <t>a2005</t>
  </si>
  <si>
    <t>a2006</t>
  </si>
  <si>
    <t>Responsable</t>
  </si>
  <si>
    <t>REGION</t>
  </si>
  <si>
    <t>Mineral</t>
  </si>
  <si>
    <t>Las Bambas</t>
  </si>
  <si>
    <t>Apurímac</t>
  </si>
  <si>
    <t>COBRE</t>
  </si>
  <si>
    <t>Tama</t>
  </si>
  <si>
    <t>ZINC</t>
  </si>
  <si>
    <t>PLATA</t>
  </si>
  <si>
    <t>ORO</t>
  </si>
  <si>
    <t>Minas Conga</t>
  </si>
  <si>
    <t>Cajamarca</t>
  </si>
  <si>
    <t>Pampa de Pongo</t>
  </si>
  <si>
    <t>Arequipa</t>
  </si>
  <si>
    <t>HIERRO</t>
  </si>
  <si>
    <t>Quellaveco</t>
  </si>
  <si>
    <t>Moquegua</t>
  </si>
  <si>
    <t>Galeno</t>
  </si>
  <si>
    <t>Toromocho</t>
  </si>
  <si>
    <t>Junín</t>
  </si>
  <si>
    <t>Los Calatos</t>
  </si>
  <si>
    <t>Cañariaco</t>
  </si>
  <si>
    <t>Lambayeque</t>
  </si>
  <si>
    <t>Antapaccay</t>
  </si>
  <si>
    <t>Cusco</t>
  </si>
  <si>
    <t>Río Blanco</t>
  </si>
  <si>
    <t>Piura</t>
  </si>
  <si>
    <t>Antamina</t>
  </si>
  <si>
    <t>Áncash</t>
  </si>
  <si>
    <t>Marcona</t>
  </si>
  <si>
    <t>Ica</t>
  </si>
  <si>
    <t>Cerro Verde</t>
  </si>
  <si>
    <t>La Granja</t>
  </si>
  <si>
    <t>Tía María</t>
  </si>
  <si>
    <t>Constancia</t>
  </si>
  <si>
    <t>Contrata</t>
  </si>
  <si>
    <t>Grande</t>
  </si>
  <si>
    <t>Mina Justa</t>
  </si>
  <si>
    <t>Michiquillay</t>
  </si>
  <si>
    <t>Chucapaca</t>
  </si>
  <si>
    <t>Mediana</t>
  </si>
  <si>
    <t>Cajamarquilla</t>
  </si>
  <si>
    <t>Lima</t>
  </si>
  <si>
    <t>DIAMANTE</t>
  </si>
  <si>
    <t>Quechua</t>
  </si>
  <si>
    <t>Corani</t>
  </si>
  <si>
    <t>Puno</t>
  </si>
  <si>
    <t>Lagunas Norte</t>
  </si>
  <si>
    <t>La Libertad</t>
  </si>
  <si>
    <t>Chaquicocha</t>
  </si>
  <si>
    <t>Pucamarca</t>
  </si>
  <si>
    <t>Tacna</t>
  </si>
  <si>
    <t>Pequeña</t>
  </si>
  <si>
    <t>Empresa</t>
  </si>
  <si>
    <t>1) Usar PivotTables en columna deseada</t>
  </si>
  <si>
    <t>2) Seleccionar la columna en filas y valores</t>
  </si>
  <si>
    <t>3) Para la frecuencia absoluta, usar conteo</t>
  </si>
  <si>
    <t>4) Para la frecuencia relativa, usar % de la columna</t>
  </si>
  <si>
    <t>Tabla de Frecuencias de NOMINAL</t>
  </si>
  <si>
    <t>Tabla de Frecuencias de NUMERICO</t>
  </si>
  <si>
    <t>5) Copiar tabla en otra región, solo valores</t>
  </si>
  <si>
    <t>Calcular Minimo</t>
  </si>
  <si>
    <t>Calcula Maximo</t>
  </si>
  <si>
    <t>Calcular N (num elementos)</t>
  </si>
  <si>
    <t>Calcular Rango (max-min)</t>
  </si>
  <si>
    <t xml:space="preserve">Calcular numero de cortes como techo de '1+3.22LOG(N)' </t>
  </si>
  <si>
    <t>Calcular Ancho de intervalo 'rango/corte'</t>
  </si>
  <si>
    <t>Calcular limites superiores (comenzar de maximo)</t>
  </si>
  <si>
    <t>Utilizar funcion FREQ  al costado de los maximos</t>
  </si>
  <si>
    <t>Row Labels</t>
  </si>
  <si>
    <t>Grand Total</t>
  </si>
  <si>
    <t>Count of Mineral</t>
  </si>
  <si>
    <t>Count of Mineral2</t>
  </si>
  <si>
    <t>Grafico de Barras</t>
  </si>
  <si>
    <t>Grafico de Pareto</t>
  </si>
  <si>
    <t>Ordenar tabla</t>
  </si>
  <si>
    <t>Acumular porcentaje</t>
  </si>
  <si>
    <t>% acumulado proyectos</t>
  </si>
  <si>
    <t># Proyectos</t>
  </si>
  <si>
    <t>Copiar tabla</t>
  </si>
  <si>
    <t>Poner nombres</t>
  </si>
  <si>
    <t>Insertar barra clusterizada</t>
  </si>
  <si>
    <t>Seleccionar tabla, menos la relativa simple</t>
  </si>
  <si>
    <t>editar barra de % acumulado</t>
  </si>
  <si>
    <t>Volcan</t>
  </si>
  <si>
    <t>Buenaventura</t>
  </si>
  <si>
    <t>Ananea</t>
  </si>
  <si>
    <t>Atacocha</t>
  </si>
  <si>
    <t>Casapalca</t>
  </si>
  <si>
    <t>Chungar</t>
  </si>
  <si>
    <t>Corona</t>
  </si>
  <si>
    <t>Horizonte</t>
  </si>
  <si>
    <t>Poderosa</t>
  </si>
  <si>
    <t>Raura</t>
  </si>
  <si>
    <t>Doe Run</t>
  </si>
  <si>
    <t>CIEM</t>
  </si>
  <si>
    <t>Ares</t>
  </si>
  <si>
    <t>Minera del Centro</t>
  </si>
  <si>
    <t>Huallanca</t>
  </si>
  <si>
    <t>Mineras del Sur</t>
  </si>
  <si>
    <t>Yauliyacu</t>
  </si>
  <si>
    <t>Retamas</t>
  </si>
  <si>
    <t>Milpo</t>
  </si>
  <si>
    <t>Yanacocha</t>
  </si>
  <si>
    <t>Argentum</t>
  </si>
  <si>
    <t>Calpa</t>
  </si>
  <si>
    <t>Shougang</t>
  </si>
  <si>
    <t>Minsur</t>
  </si>
  <si>
    <t>Arirahua</t>
  </si>
  <si>
    <t>Austria Duvaz</t>
  </si>
  <si>
    <t>Quenuales</t>
  </si>
  <si>
    <t>Santa Luisa</t>
  </si>
  <si>
    <t>Caudalosa</t>
  </si>
  <si>
    <t>Huarón</t>
  </si>
  <si>
    <t>San Ignacio de Morococha</t>
  </si>
  <si>
    <t>Pan American Silver</t>
  </si>
  <si>
    <t>accidentes_totales</t>
  </si>
  <si>
    <t>acumulado de accidentes</t>
  </si>
  <si>
    <t>Grafico de Chupetin (lollipop)</t>
  </si>
  <si>
    <t>seleccionar columna</t>
  </si>
  <si>
    <t>insertar gráfico de barra</t>
  </si>
  <si>
    <t>añadir barra de errorr porcentual</t>
  </si>
  <si>
    <t>direccion de barra de error es negativa</t>
  </si>
  <si>
    <t>el fin de la barra sin simbolo</t>
  </si>
  <si>
    <t>modificar barra: sin relleno ni borde</t>
  </si>
  <si>
    <t>asegurarse que linea muestre su tope redondo</t>
  </si>
  <si>
    <t>crear barras y eliminar espacios entre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</si>
</sst>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sz val="10"/>
      <color rgb="FFC73A39"/>
      <name val="Arial"/>
    </font>
    <font>
      <b/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FF0000"/>
      <name val="Arial"/>
    </font>
    <font>
      <b/>
      <sz val="10"/>
      <name val="Arial"/>
    </font>
    <font>
      <b/>
      <sz val="10"/>
      <color rgb="FF7030A0"/>
      <name val="Arial"/>
    </font>
    <font>
      <b/>
      <sz val="10"/>
      <color rgb="FF00B050"/>
      <name val="Arial"/>
    </font>
    <font>
      <b/>
      <sz val="10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E2EFDA"/>
      </top>
      <bottom style="thin">
        <color rgb="FFE2EFDA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0" fontId="0" fillId="0" borderId="0" xfId="0" applyNumberFormat="1" applyFont="1" applyAlignment="1"/>
    <xf numFmtId="0" fontId="6" fillId="0" borderId="0" xfId="0" applyFont="1"/>
    <xf numFmtId="0" fontId="0" fillId="0" borderId="0" xfId="0" pivotButton="1" applyFont="1" applyAlignment="1"/>
    <xf numFmtId="0" fontId="6" fillId="0" borderId="0" xfId="0" applyFont="1" applyAlignment="1">
      <alignment horizontal="left"/>
    </xf>
    <xf numFmtId="10" fontId="0" fillId="0" borderId="3" xfId="0" applyNumberFormat="1" applyFont="1" applyBorder="1" applyAlignment="1"/>
    <xf numFmtId="0" fontId="1" fillId="0" borderId="1" xfId="0" applyFont="1" applyBorder="1" applyAlignment="1">
      <alignment vertical="top"/>
    </xf>
    <xf numFmtId="0" fontId="9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2" fillId="0" borderId="0" xfId="0" applyFont="1" applyAlignment="1"/>
    <xf numFmtId="0" fontId="12" fillId="0" borderId="3" xfId="0" applyFont="1" applyBorder="1" applyAlignment="1">
      <alignment horizontal="left"/>
    </xf>
    <xf numFmtId="0" fontId="12" fillId="0" borderId="3" xfId="0" applyFont="1" applyBorder="1" applyAlignment="1"/>
    <xf numFmtId="10" fontId="12" fillId="0" borderId="0" xfId="0" applyNumberFormat="1" applyFont="1" applyAlignment="1"/>
    <xf numFmtId="0" fontId="12" fillId="0" borderId="0" xfId="0" applyFont="1"/>
    <xf numFmtId="0" fontId="1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¿Qué mineral tiene más minas?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79698162729659"/>
          <c:y val="0.175974304068522"/>
          <c:w val="0.895919072615923"/>
          <c:h val="0.6069024937193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MINERALES!$F$3:$F$8</c:f>
              <c:strCache>
                <c:ptCount val="6"/>
                <c:pt idx="0">
                  <c:v>COBRE</c:v>
                </c:pt>
                <c:pt idx="1">
                  <c:v>DIAMANTE</c:v>
                </c:pt>
                <c:pt idx="2">
                  <c:v>HIERRO</c:v>
                </c:pt>
                <c:pt idx="3">
                  <c:v>ORO</c:v>
                </c:pt>
                <c:pt idx="4">
                  <c:v>PLATA</c:v>
                </c:pt>
                <c:pt idx="5">
                  <c:v>ZINC</c:v>
                </c:pt>
              </c:strCache>
            </c:strRef>
          </c:cat>
          <c:val>
            <c:numRef>
              <c:f>MINERALES!$G$3:$G$8</c:f>
              <c:numCache>
                <c:formatCode>General</c:formatCode>
                <c:ptCount val="6"/>
                <c:pt idx="0">
                  <c:v>18.0</c:v>
                </c:pt>
                <c:pt idx="1">
                  <c:v>1.0</c:v>
                </c:pt>
                <c:pt idx="2">
                  <c:v>2.0</c:v>
                </c:pt>
                <c:pt idx="3">
                  <c:v>7.0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1396336"/>
        <c:axId val="-2080874704"/>
      </c:barChart>
      <c:catAx>
        <c:axId val="-208139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874704"/>
        <c:crosses val="autoZero"/>
        <c:auto val="1"/>
        <c:lblAlgn val="ctr"/>
        <c:lblOffset val="100"/>
        <c:noMultiLvlLbl val="0"/>
      </c:catAx>
      <c:valAx>
        <c:axId val="-20808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3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Cobre y su presencia en proyectos</a:t>
            </a:r>
            <a:r>
              <a:rPr lang="en-US" baseline="0"/>
              <a:t> mineros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MINERALES!$K$24</c:f>
              <c:strCache>
                <c:ptCount val="1"/>
                <c:pt idx="0">
                  <c:v># Proyectos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MINERALES!$J$25:$J$30</c:f>
              <c:strCache>
                <c:ptCount val="6"/>
                <c:pt idx="0">
                  <c:v>COBRE</c:v>
                </c:pt>
                <c:pt idx="1">
                  <c:v>ORO</c:v>
                </c:pt>
                <c:pt idx="2">
                  <c:v>HIERRO</c:v>
                </c:pt>
                <c:pt idx="3">
                  <c:v>PLATA</c:v>
                </c:pt>
                <c:pt idx="4">
                  <c:v>DIAMANTE</c:v>
                </c:pt>
                <c:pt idx="5">
                  <c:v>ZINC</c:v>
                </c:pt>
              </c:strCache>
            </c:strRef>
          </c:cat>
          <c:val>
            <c:numRef>
              <c:f>MINERALES!$K$25:$K$30</c:f>
              <c:numCache>
                <c:formatCode>General</c:formatCode>
                <c:ptCount val="6"/>
                <c:pt idx="0">
                  <c:v>18.0</c:v>
                </c:pt>
                <c:pt idx="1">
                  <c:v>7.0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0332048"/>
        <c:axId val="-2040403568"/>
      </c:barChart>
      <c:lineChart>
        <c:grouping val="standard"/>
        <c:varyColors val="0"/>
        <c:ser>
          <c:idx val="1"/>
          <c:order val="1"/>
          <c:tx>
            <c:strRef>
              <c:f>MINERALES!$M$24</c:f>
              <c:strCache>
                <c:ptCount val="1"/>
                <c:pt idx="0">
                  <c:v>% acumulado proyectos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MINERALES!$J$25:$J$30</c:f>
              <c:strCache>
                <c:ptCount val="6"/>
                <c:pt idx="0">
                  <c:v>COBRE</c:v>
                </c:pt>
                <c:pt idx="1">
                  <c:v>ORO</c:v>
                </c:pt>
                <c:pt idx="2">
                  <c:v>HIERRO</c:v>
                </c:pt>
                <c:pt idx="3">
                  <c:v>PLATA</c:v>
                </c:pt>
                <c:pt idx="4">
                  <c:v>DIAMANTE</c:v>
                </c:pt>
                <c:pt idx="5">
                  <c:v>ZINC</c:v>
                </c:pt>
              </c:strCache>
            </c:strRef>
          </c:cat>
          <c:val>
            <c:numRef>
              <c:f>MINERALES!$M$25:$M$30</c:f>
              <c:numCache>
                <c:formatCode>0.00%</c:formatCode>
                <c:ptCount val="6"/>
                <c:pt idx="0">
                  <c:v>0.5806</c:v>
                </c:pt>
                <c:pt idx="1">
                  <c:v>0.8064</c:v>
                </c:pt>
                <c:pt idx="2">
                  <c:v>0.8709</c:v>
                </c:pt>
                <c:pt idx="3">
                  <c:v>0.9354</c:v>
                </c:pt>
                <c:pt idx="4">
                  <c:v>0.9677</c:v>
                </c:pt>
                <c:pt idx="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9867440"/>
        <c:axId val="-2043028912"/>
      </c:lineChart>
      <c:catAx>
        <c:axId val="-204033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403568"/>
        <c:crosses val="autoZero"/>
        <c:auto val="1"/>
        <c:lblAlgn val="ctr"/>
        <c:lblOffset val="100"/>
        <c:noMultiLvlLbl val="0"/>
      </c:catAx>
      <c:valAx>
        <c:axId val="-2040403568"/>
        <c:scaling>
          <c:orientation val="minMax"/>
          <c:max val="3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332048"/>
        <c:crosses val="autoZero"/>
        <c:crossBetween val="between"/>
      </c:valAx>
      <c:valAx>
        <c:axId val="-2043028912"/>
        <c:scaling>
          <c:orientation val="minMax"/>
          <c:max val="1.0"/>
        </c:scaling>
        <c:delete val="0"/>
        <c:axPos val="r"/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867440"/>
        <c:crosses val="max"/>
        <c:crossBetween val="between"/>
        <c:majorUnit val="0.2"/>
      </c:valAx>
      <c:catAx>
        <c:axId val="-2039867440"/>
        <c:scaling>
          <c:orientation val="minMax"/>
        </c:scaling>
        <c:delete val="1"/>
        <c:axPos val="b"/>
        <c:majorTickMark val="none"/>
        <c:minorTickMark val="none"/>
        <c:tickLblPos val="nextTo"/>
        <c:crossAx val="-20430289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¿Qué mineral tiene más minas?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  <a:round/>
                <a:headEnd type="oval"/>
              </a:ln>
              <a:effectLst/>
            </c:spPr>
          </c:errBars>
          <c:cat>
            <c:strRef>
              <c:f>MINERALES!$F$3:$F$8</c:f>
              <c:strCache>
                <c:ptCount val="6"/>
                <c:pt idx="0">
                  <c:v>COBRE</c:v>
                </c:pt>
                <c:pt idx="1">
                  <c:v>DIAMANTE</c:v>
                </c:pt>
                <c:pt idx="2">
                  <c:v>HIERRO</c:v>
                </c:pt>
                <c:pt idx="3">
                  <c:v>ORO</c:v>
                </c:pt>
                <c:pt idx="4">
                  <c:v>PLATA</c:v>
                </c:pt>
                <c:pt idx="5">
                  <c:v>ZINC</c:v>
                </c:pt>
              </c:strCache>
            </c:strRef>
          </c:cat>
          <c:val>
            <c:numRef>
              <c:f>MINERALES!$H$3:$H$8</c:f>
              <c:numCache>
                <c:formatCode>0.00%</c:formatCode>
                <c:ptCount val="6"/>
                <c:pt idx="0">
                  <c:v>0.580645161290323</c:v>
                </c:pt>
                <c:pt idx="1">
                  <c:v>0.032258064516129</c:v>
                </c:pt>
                <c:pt idx="2">
                  <c:v>0.064516129032258</c:v>
                </c:pt>
                <c:pt idx="3">
                  <c:v>0.225806451612903</c:v>
                </c:pt>
                <c:pt idx="4">
                  <c:v>0.064516129032258</c:v>
                </c:pt>
                <c:pt idx="5">
                  <c:v>0.032258064516129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2624608"/>
        <c:axId val="-2080431008"/>
      </c:barChart>
      <c:catAx>
        <c:axId val="-214262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431008"/>
        <c:crosses val="autoZero"/>
        <c:auto val="1"/>
        <c:lblAlgn val="ctr"/>
        <c:lblOffset val="100"/>
        <c:noMultiLvlLbl val="0"/>
      </c:catAx>
      <c:valAx>
        <c:axId val="-208043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62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¿Qué empresas vigilar para reducir accidentes?</a:t>
            </a:r>
          </a:p>
        </c:rich>
      </c:tx>
      <c:layout>
        <c:manualLayout>
          <c:xMode val="edge"/>
          <c:yMode val="edge"/>
          <c:x val="0.270846456692913"/>
          <c:y val="0.0277768292344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ACCIDENTES!$K$1</c:f>
              <c:strCache>
                <c:ptCount val="1"/>
                <c:pt idx="0">
                  <c:v>accidentes_totales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ACCIDENTES!$A$2:$A$34</c:f>
              <c:strCache>
                <c:ptCount val="33"/>
                <c:pt idx="0">
                  <c:v>Volcan</c:v>
                </c:pt>
                <c:pt idx="1">
                  <c:v>Buenaventura</c:v>
                </c:pt>
                <c:pt idx="2">
                  <c:v>Ananea</c:v>
                </c:pt>
                <c:pt idx="3">
                  <c:v>Atacocha</c:v>
                </c:pt>
                <c:pt idx="4">
                  <c:v>Casapalca</c:v>
                </c:pt>
                <c:pt idx="5">
                  <c:v>Chungar</c:v>
                </c:pt>
                <c:pt idx="6">
                  <c:v>Corona</c:v>
                </c:pt>
                <c:pt idx="7">
                  <c:v>Pan American Silver</c:v>
                </c:pt>
                <c:pt idx="8">
                  <c:v>Horizonte</c:v>
                </c:pt>
                <c:pt idx="9">
                  <c:v>Poderosa</c:v>
                </c:pt>
                <c:pt idx="10">
                  <c:v>Raura</c:v>
                </c:pt>
                <c:pt idx="11">
                  <c:v>Doe Run</c:v>
                </c:pt>
                <c:pt idx="12">
                  <c:v>CIEM</c:v>
                </c:pt>
                <c:pt idx="13">
                  <c:v>Ares</c:v>
                </c:pt>
                <c:pt idx="14">
                  <c:v>Minera del Centro</c:v>
                </c:pt>
                <c:pt idx="15">
                  <c:v>Huallanca</c:v>
                </c:pt>
                <c:pt idx="16">
                  <c:v>Mineras del Sur</c:v>
                </c:pt>
                <c:pt idx="17">
                  <c:v>Yauliyacu</c:v>
                </c:pt>
                <c:pt idx="18">
                  <c:v>Retamas</c:v>
                </c:pt>
                <c:pt idx="19">
                  <c:v>Milpo</c:v>
                </c:pt>
                <c:pt idx="20">
                  <c:v>Yanacocha</c:v>
                </c:pt>
                <c:pt idx="21">
                  <c:v>Argentum</c:v>
                </c:pt>
                <c:pt idx="22">
                  <c:v>Calpa</c:v>
                </c:pt>
                <c:pt idx="23">
                  <c:v>Shougang</c:v>
                </c:pt>
                <c:pt idx="24">
                  <c:v>Minsur</c:v>
                </c:pt>
                <c:pt idx="25">
                  <c:v>Arirahua</c:v>
                </c:pt>
                <c:pt idx="26">
                  <c:v>Austria Duvaz</c:v>
                </c:pt>
                <c:pt idx="27">
                  <c:v>Quenuales</c:v>
                </c:pt>
                <c:pt idx="28">
                  <c:v>Santa Luisa</c:v>
                </c:pt>
                <c:pt idx="29">
                  <c:v>Antamina</c:v>
                </c:pt>
                <c:pt idx="30">
                  <c:v>Caudalosa</c:v>
                </c:pt>
                <c:pt idx="31">
                  <c:v>Huarón</c:v>
                </c:pt>
                <c:pt idx="32">
                  <c:v>San Ignacio de Morococha</c:v>
                </c:pt>
              </c:strCache>
            </c:strRef>
          </c:cat>
          <c:val>
            <c:numRef>
              <c:f>ACCIDENTES!$K$2:$K$34</c:f>
              <c:numCache>
                <c:formatCode>General</c:formatCode>
                <c:ptCount val="33"/>
                <c:pt idx="0">
                  <c:v>42.0</c:v>
                </c:pt>
                <c:pt idx="1">
                  <c:v>23.0</c:v>
                </c:pt>
                <c:pt idx="2">
                  <c:v>20.0</c:v>
                </c:pt>
                <c:pt idx="3">
                  <c:v>19.0</c:v>
                </c:pt>
                <c:pt idx="4">
                  <c:v>16.0</c:v>
                </c:pt>
                <c:pt idx="5">
                  <c:v>16.0</c:v>
                </c:pt>
                <c:pt idx="6">
                  <c:v>16.0</c:v>
                </c:pt>
                <c:pt idx="7">
                  <c:v>14.0</c:v>
                </c:pt>
                <c:pt idx="8">
                  <c:v>13.0</c:v>
                </c:pt>
                <c:pt idx="9">
                  <c:v>13.0</c:v>
                </c:pt>
                <c:pt idx="10">
                  <c:v>13.0</c:v>
                </c:pt>
                <c:pt idx="11">
                  <c:v>12.0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7.0</c:v>
                </c:pt>
                <c:pt idx="19">
                  <c:v>7.0</c:v>
                </c:pt>
                <c:pt idx="20">
                  <c:v>7.0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5.0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7746928"/>
        <c:axId val="-1999688752"/>
      </c:barChart>
      <c:lineChart>
        <c:grouping val="standard"/>
        <c:varyColors val="0"/>
        <c:ser>
          <c:idx val="1"/>
          <c:order val="1"/>
          <c:tx>
            <c:strRef>
              <c:f>ACCIDENTES!$M$1</c:f>
              <c:strCache>
                <c:ptCount val="1"/>
                <c:pt idx="0">
                  <c:v>acumulado de accidentes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ACCIDENTES!$A$2:$A$34</c:f>
              <c:strCache>
                <c:ptCount val="33"/>
                <c:pt idx="0">
                  <c:v>Volcan</c:v>
                </c:pt>
                <c:pt idx="1">
                  <c:v>Buenaventura</c:v>
                </c:pt>
                <c:pt idx="2">
                  <c:v>Ananea</c:v>
                </c:pt>
                <c:pt idx="3">
                  <c:v>Atacocha</c:v>
                </c:pt>
                <c:pt idx="4">
                  <c:v>Casapalca</c:v>
                </c:pt>
                <c:pt idx="5">
                  <c:v>Chungar</c:v>
                </c:pt>
                <c:pt idx="6">
                  <c:v>Corona</c:v>
                </c:pt>
                <c:pt idx="7">
                  <c:v>Pan American Silver</c:v>
                </c:pt>
                <c:pt idx="8">
                  <c:v>Horizonte</c:v>
                </c:pt>
                <c:pt idx="9">
                  <c:v>Poderosa</c:v>
                </c:pt>
                <c:pt idx="10">
                  <c:v>Raura</c:v>
                </c:pt>
                <c:pt idx="11">
                  <c:v>Doe Run</c:v>
                </c:pt>
                <c:pt idx="12">
                  <c:v>CIEM</c:v>
                </c:pt>
                <c:pt idx="13">
                  <c:v>Ares</c:v>
                </c:pt>
                <c:pt idx="14">
                  <c:v>Minera del Centro</c:v>
                </c:pt>
                <c:pt idx="15">
                  <c:v>Huallanca</c:v>
                </c:pt>
                <c:pt idx="16">
                  <c:v>Mineras del Sur</c:v>
                </c:pt>
                <c:pt idx="17">
                  <c:v>Yauliyacu</c:v>
                </c:pt>
                <c:pt idx="18">
                  <c:v>Retamas</c:v>
                </c:pt>
                <c:pt idx="19">
                  <c:v>Milpo</c:v>
                </c:pt>
                <c:pt idx="20">
                  <c:v>Yanacocha</c:v>
                </c:pt>
                <c:pt idx="21">
                  <c:v>Argentum</c:v>
                </c:pt>
                <c:pt idx="22">
                  <c:v>Calpa</c:v>
                </c:pt>
                <c:pt idx="23">
                  <c:v>Shougang</c:v>
                </c:pt>
                <c:pt idx="24">
                  <c:v>Minsur</c:v>
                </c:pt>
                <c:pt idx="25">
                  <c:v>Arirahua</c:v>
                </c:pt>
                <c:pt idx="26">
                  <c:v>Austria Duvaz</c:v>
                </c:pt>
                <c:pt idx="27">
                  <c:v>Quenuales</c:v>
                </c:pt>
                <c:pt idx="28">
                  <c:v>Santa Luisa</c:v>
                </c:pt>
                <c:pt idx="29">
                  <c:v>Antamina</c:v>
                </c:pt>
                <c:pt idx="30">
                  <c:v>Caudalosa</c:v>
                </c:pt>
                <c:pt idx="31">
                  <c:v>Huarón</c:v>
                </c:pt>
                <c:pt idx="32">
                  <c:v>San Ignacio de Morococha</c:v>
                </c:pt>
              </c:strCache>
            </c:strRef>
          </c:cat>
          <c:val>
            <c:numRef>
              <c:f>ACCIDENTES!$M$2:$M$34</c:f>
              <c:numCache>
                <c:formatCode>General</c:formatCode>
                <c:ptCount val="33"/>
                <c:pt idx="0">
                  <c:v>0.11830985915493</c:v>
                </c:pt>
                <c:pt idx="1">
                  <c:v>0.183098591549296</c:v>
                </c:pt>
                <c:pt idx="2">
                  <c:v>0.23943661971831</c:v>
                </c:pt>
                <c:pt idx="3">
                  <c:v>0.292957746478873</c:v>
                </c:pt>
                <c:pt idx="4">
                  <c:v>0.338028169014084</c:v>
                </c:pt>
                <c:pt idx="5">
                  <c:v>0.383098591549296</c:v>
                </c:pt>
                <c:pt idx="6">
                  <c:v>0.428169014084507</c:v>
                </c:pt>
                <c:pt idx="7">
                  <c:v>0.467605633802817</c:v>
                </c:pt>
                <c:pt idx="8">
                  <c:v>0.504225352112676</c:v>
                </c:pt>
                <c:pt idx="9">
                  <c:v>0.540845070422535</c:v>
                </c:pt>
                <c:pt idx="10">
                  <c:v>0.577464788732394</c:v>
                </c:pt>
                <c:pt idx="11">
                  <c:v>0.611267605633803</c:v>
                </c:pt>
                <c:pt idx="12">
                  <c:v>0.63943661971831</c:v>
                </c:pt>
                <c:pt idx="13">
                  <c:v>0.667605633802817</c:v>
                </c:pt>
                <c:pt idx="14">
                  <c:v>0.695774647887324</c:v>
                </c:pt>
                <c:pt idx="15">
                  <c:v>0.718309859154929</c:v>
                </c:pt>
                <c:pt idx="16">
                  <c:v>0.740845070422535</c:v>
                </c:pt>
                <c:pt idx="17">
                  <c:v>0.76338028169014</c:v>
                </c:pt>
                <c:pt idx="18">
                  <c:v>0.783098591549295</c:v>
                </c:pt>
                <c:pt idx="19">
                  <c:v>0.80281690140845</c:v>
                </c:pt>
                <c:pt idx="20">
                  <c:v>0.822535211267605</c:v>
                </c:pt>
                <c:pt idx="21">
                  <c:v>0.839436619718309</c:v>
                </c:pt>
                <c:pt idx="22">
                  <c:v>0.856338028169014</c:v>
                </c:pt>
                <c:pt idx="23">
                  <c:v>0.873239436619718</c:v>
                </c:pt>
                <c:pt idx="24">
                  <c:v>0.887323943661971</c:v>
                </c:pt>
                <c:pt idx="25">
                  <c:v>0.901408450704225</c:v>
                </c:pt>
                <c:pt idx="26">
                  <c:v>0.915492957746478</c:v>
                </c:pt>
                <c:pt idx="27">
                  <c:v>0.929577464788732</c:v>
                </c:pt>
                <c:pt idx="28">
                  <c:v>0.943661971830985</c:v>
                </c:pt>
                <c:pt idx="29">
                  <c:v>0.957746478873239</c:v>
                </c:pt>
                <c:pt idx="30">
                  <c:v>0.971830985915492</c:v>
                </c:pt>
                <c:pt idx="31">
                  <c:v>0.985915492957746</c:v>
                </c:pt>
                <c:pt idx="32">
                  <c:v>0.999999999999999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6522416"/>
        <c:axId val="-2003156800"/>
      </c:lineChart>
      <c:catAx>
        <c:axId val="-20277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688752"/>
        <c:crosses val="autoZero"/>
        <c:auto val="1"/>
        <c:lblAlgn val="ctr"/>
        <c:lblOffset val="100"/>
        <c:noMultiLvlLbl val="0"/>
      </c:catAx>
      <c:valAx>
        <c:axId val="-1999688752"/>
        <c:scaling>
          <c:orientation val="minMax"/>
          <c:max val="35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7746928"/>
        <c:crosses val="autoZero"/>
        <c:crossBetween val="between"/>
      </c:valAx>
      <c:valAx>
        <c:axId val="-2003156800"/>
        <c:scaling>
          <c:orientation val="minMax"/>
          <c:max val="1.0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522416"/>
        <c:crosses val="max"/>
        <c:crossBetween val="between"/>
      </c:valAx>
      <c:catAx>
        <c:axId val="-202652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031568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ACCIDENTES!$S$37:$S$43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9265984"/>
        <c:axId val="-2029469632"/>
      </c:barChart>
      <c:catAx>
        <c:axId val="-202926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469632"/>
        <c:crosses val="autoZero"/>
        <c:auto val="1"/>
        <c:lblAlgn val="ctr"/>
        <c:lblOffset val="100"/>
        <c:noMultiLvlLbl val="0"/>
      </c:catAx>
      <c:valAx>
        <c:axId val="-20294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26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13</xdr:row>
      <xdr:rowOff>31750</xdr:rowOff>
    </xdr:from>
    <xdr:to>
      <xdr:col>8</xdr:col>
      <xdr:colOff>444500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368300</xdr:colOff>
      <xdr:row>27</xdr:row>
      <xdr:rowOff>25400</xdr:rowOff>
    </xdr:from>
    <xdr:ext cx="1091709" cy="264560"/>
    <xdr:sp macro="" textlink="">
      <xdr:nvSpPr>
        <xdr:cNvPr id="3" name="TextBox 2"/>
        <xdr:cNvSpPr txBox="1"/>
      </xdr:nvSpPr>
      <xdr:spPr>
        <a:xfrm>
          <a:off x="10020300" y="5168900"/>
          <a:ext cx="1091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Fuente:</a:t>
          </a:r>
          <a:r>
            <a:rPr lang="en-US" sz="1100" baseline="0"/>
            <a:t> MINEM</a:t>
          </a:r>
          <a:endParaRPr lang="en-US" sz="1100"/>
        </a:p>
      </xdr:txBody>
    </xdr:sp>
    <xdr:clientData/>
  </xdr:oneCellAnchor>
  <xdr:twoCellAnchor>
    <xdr:from>
      <xdr:col>9</xdr:col>
      <xdr:colOff>50800</xdr:colOff>
      <xdr:row>31</xdr:row>
      <xdr:rowOff>95250</xdr:rowOff>
    </xdr:from>
    <xdr:to>
      <xdr:col>13</xdr:col>
      <xdr:colOff>203200</xdr:colOff>
      <xdr:row>45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88900</xdr:colOff>
      <xdr:row>31</xdr:row>
      <xdr:rowOff>95250</xdr:rowOff>
    </xdr:from>
    <xdr:to>
      <xdr:col>8</xdr:col>
      <xdr:colOff>317500</xdr:colOff>
      <xdr:row>45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0.55556</cdr:x>
      <cdr:y>0.88865</cdr:y>
    </cdr:from>
    <cdr:to>
      <cdr:x>0.75556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40000" y="2635250"/>
          <a:ext cx="9144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0</xdr:row>
      <xdr:rowOff>177806</xdr:rowOff>
    </xdr:from>
    <xdr:to>
      <xdr:col>19</xdr:col>
      <xdr:colOff>215900</xdr:colOff>
      <xdr:row>25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292100</xdr:colOff>
      <xdr:row>29</xdr:row>
      <xdr:rowOff>146050</xdr:rowOff>
    </xdr:from>
    <xdr:to>
      <xdr:col>23</xdr:col>
      <xdr:colOff>444500</xdr:colOff>
      <xdr:row>44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. J M Magallanes" refreshedDate="43687.456911458336" createdVersion="4" refreshedVersion="4" minRefreshableVersion="3" recordCount="31">
  <cacheSource type="worksheet">
    <worksheetSource ref="C1:C32" sheet="MINERALES"/>
  </cacheSource>
  <cacheFields count="1">
    <cacheField name="Mineral" numFmtId="0">
      <sharedItems count="6">
        <s v="COBRE"/>
        <s v="ZINC"/>
        <s v="PLATA"/>
        <s v="ORO"/>
        <s v="HIERRO"/>
        <s v="DIAMA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</r>
  <r>
    <x v="1"/>
  </r>
  <r>
    <x v="2"/>
  </r>
  <r>
    <x v="3"/>
  </r>
  <r>
    <x v="0"/>
  </r>
  <r>
    <x v="3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5"/>
  </r>
  <r>
    <x v="0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2:H9" firstHeaderRow="0" firstDataRow="1" firstDataCol="1"/>
  <pivotFields count="1">
    <pivotField axis="axisRow" dataField="1" showAll="0">
      <items count="7">
        <item x="0"/>
        <item x="5"/>
        <item x="4"/>
        <item x="3"/>
        <item x="2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ineral" fld="0" subtotal="count" baseField="0" baseItem="0"/>
    <dataField name="Count of Mineral2" fld="0" subtotal="count" showDataAs="percentOfCol" baseField="0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79"/>
  <sheetViews>
    <sheetView workbookViewId="0">
      <pane ySplit="1" topLeftCell="A9" activePane="bottomLeft" state="frozen"/>
      <selection pane="bottomLeft" activeCell="I11" sqref="I11"/>
    </sheetView>
  </sheetViews>
  <sheetFormatPr baseColWidth="10" defaultColWidth="14.5" defaultRowHeight="15.75" customHeight="1" x14ac:dyDescent="0.15"/>
  <cols>
    <col min="1" max="1" width="15.5" customWidth="1"/>
    <col min="4" max="4" width="39.33203125" bestFit="1" customWidth="1"/>
    <col min="6" max="6" width="15" bestFit="1" customWidth="1"/>
    <col min="7" max="7" width="13.33203125" customWidth="1"/>
    <col min="8" max="9" width="14.1640625" customWidth="1"/>
  </cols>
  <sheetData>
    <row r="1" spans="1:10" ht="15.75" customHeight="1" x14ac:dyDescent="0.15">
      <c r="A1" s="3" t="s">
        <v>1</v>
      </c>
      <c r="B1" s="3" t="s">
        <v>10</v>
      </c>
      <c r="C1" s="3" t="s">
        <v>11</v>
      </c>
      <c r="D1" s="3"/>
      <c r="E1" s="3"/>
    </row>
    <row r="2" spans="1:10" ht="15.75" customHeight="1" x14ac:dyDescent="0.15">
      <c r="A2" s="3" t="s">
        <v>12</v>
      </c>
      <c r="B2" s="3" t="s">
        <v>13</v>
      </c>
      <c r="C2" s="5" t="s">
        <v>14</v>
      </c>
      <c r="D2" s="15" t="s">
        <v>67</v>
      </c>
      <c r="E2" s="5"/>
      <c r="F2" s="16" t="s">
        <v>78</v>
      </c>
      <c r="G2" t="s">
        <v>80</v>
      </c>
      <c r="H2" t="s">
        <v>81</v>
      </c>
    </row>
    <row r="3" spans="1:10" ht="15.75" customHeight="1" x14ac:dyDescent="0.15">
      <c r="A3" s="3" t="s">
        <v>12</v>
      </c>
      <c r="B3" s="3" t="s">
        <v>13</v>
      </c>
      <c r="C3" s="5" t="s">
        <v>16</v>
      </c>
      <c r="D3" s="5"/>
      <c r="E3" s="5"/>
      <c r="F3" s="12" t="s">
        <v>14</v>
      </c>
      <c r="G3" s="13">
        <v>18</v>
      </c>
      <c r="H3" s="14">
        <v>0.58064516129032262</v>
      </c>
    </row>
    <row r="4" spans="1:10" ht="15.75" customHeight="1" x14ac:dyDescent="0.15">
      <c r="A4" s="3" t="s">
        <v>12</v>
      </c>
      <c r="B4" s="3" t="s">
        <v>13</v>
      </c>
      <c r="C4" s="5" t="s">
        <v>17</v>
      </c>
      <c r="D4" s="5" t="s">
        <v>63</v>
      </c>
      <c r="E4" s="5"/>
      <c r="F4" s="12" t="s">
        <v>52</v>
      </c>
      <c r="G4" s="13">
        <v>1</v>
      </c>
      <c r="H4" s="14">
        <v>3.2258064516129031E-2</v>
      </c>
    </row>
    <row r="5" spans="1:10" ht="15.75" customHeight="1" x14ac:dyDescent="0.15">
      <c r="A5" s="3" t="s">
        <v>12</v>
      </c>
      <c r="B5" s="3" t="s">
        <v>13</v>
      </c>
      <c r="C5" s="5" t="s">
        <v>18</v>
      </c>
      <c r="D5" s="5" t="s">
        <v>64</v>
      </c>
      <c r="E5" s="5"/>
      <c r="F5" s="12" t="s">
        <v>23</v>
      </c>
      <c r="G5" s="13">
        <v>2</v>
      </c>
      <c r="H5" s="14">
        <v>6.4516129032258063E-2</v>
      </c>
      <c r="I5" s="14"/>
    </row>
    <row r="6" spans="1:10" ht="15.75" customHeight="1" x14ac:dyDescent="0.15">
      <c r="A6" s="3" t="s">
        <v>19</v>
      </c>
      <c r="B6" s="3" t="s">
        <v>20</v>
      </c>
      <c r="C6" s="5" t="s">
        <v>14</v>
      </c>
      <c r="D6" s="5" t="s">
        <v>65</v>
      </c>
      <c r="E6" s="5"/>
      <c r="F6" s="12" t="s">
        <v>18</v>
      </c>
      <c r="G6" s="13">
        <v>7</v>
      </c>
      <c r="H6" s="14">
        <v>0.22580645161290322</v>
      </c>
      <c r="I6" s="14"/>
    </row>
    <row r="7" spans="1:10" ht="15.75" customHeight="1" x14ac:dyDescent="0.15">
      <c r="A7" s="3" t="s">
        <v>19</v>
      </c>
      <c r="B7" s="3" t="s">
        <v>20</v>
      </c>
      <c r="C7" s="5" t="s">
        <v>18</v>
      </c>
      <c r="D7" s="5" t="s">
        <v>66</v>
      </c>
      <c r="E7" s="5"/>
      <c r="F7" s="12" t="s">
        <v>17</v>
      </c>
      <c r="G7" s="13">
        <v>2</v>
      </c>
      <c r="H7" s="14">
        <v>6.4516129032258063E-2</v>
      </c>
      <c r="I7" s="14"/>
    </row>
    <row r="8" spans="1:10" ht="15.75" customHeight="1" x14ac:dyDescent="0.15">
      <c r="A8" s="3" t="s">
        <v>21</v>
      </c>
      <c r="B8" s="3" t="s">
        <v>22</v>
      </c>
      <c r="C8" s="5" t="s">
        <v>23</v>
      </c>
      <c r="D8" s="5" t="s">
        <v>69</v>
      </c>
      <c r="E8" s="5"/>
      <c r="F8" s="12" t="s">
        <v>16</v>
      </c>
      <c r="G8" s="13">
        <v>1</v>
      </c>
      <c r="H8" s="14">
        <v>3.2258064516129031E-2</v>
      </c>
      <c r="I8" s="14"/>
    </row>
    <row r="9" spans="1:10" ht="15.75" customHeight="1" x14ac:dyDescent="0.15">
      <c r="A9" s="3" t="s">
        <v>24</v>
      </c>
      <c r="B9" s="3" t="s">
        <v>25</v>
      </c>
      <c r="C9" s="5" t="s">
        <v>14</v>
      </c>
      <c r="D9" s="5"/>
      <c r="E9" s="5"/>
      <c r="F9" s="12" t="s">
        <v>79</v>
      </c>
      <c r="G9" s="13">
        <v>31</v>
      </c>
      <c r="H9" s="14">
        <v>1</v>
      </c>
      <c r="I9" s="14"/>
    </row>
    <row r="10" spans="1:10" ht="15.75" customHeight="1" x14ac:dyDescent="0.15">
      <c r="A10" s="3" t="s">
        <v>26</v>
      </c>
      <c r="B10" s="3" t="s">
        <v>20</v>
      </c>
      <c r="C10" s="5" t="s">
        <v>14</v>
      </c>
      <c r="D10" s="5"/>
      <c r="E10" s="5"/>
      <c r="I10" s="14"/>
    </row>
    <row r="11" spans="1:10" ht="15.75" customHeight="1" x14ac:dyDescent="0.15">
      <c r="A11" s="3" t="s">
        <v>27</v>
      </c>
      <c r="B11" s="3" t="s">
        <v>28</v>
      </c>
      <c r="C11" s="5" t="s">
        <v>14</v>
      </c>
      <c r="D11" s="5"/>
      <c r="E11" s="5"/>
      <c r="I11" s="14"/>
    </row>
    <row r="12" spans="1:10" ht="15.75" customHeight="1" x14ac:dyDescent="0.15">
      <c r="A12" s="3" t="s">
        <v>29</v>
      </c>
      <c r="B12" s="3" t="s">
        <v>25</v>
      </c>
      <c r="C12" s="5" t="s">
        <v>14</v>
      </c>
      <c r="D12" s="5"/>
      <c r="E12" s="5"/>
      <c r="F12" s="17" t="s">
        <v>82</v>
      </c>
      <c r="I12" s="14"/>
      <c r="J12" s="26" t="s">
        <v>83</v>
      </c>
    </row>
    <row r="13" spans="1:10" ht="15.75" customHeight="1" x14ac:dyDescent="0.15">
      <c r="A13" s="3" t="s">
        <v>30</v>
      </c>
      <c r="B13" s="3" t="s">
        <v>31</v>
      </c>
      <c r="C13" s="5" t="s">
        <v>14</v>
      </c>
      <c r="D13" s="5"/>
      <c r="E13" s="5"/>
    </row>
    <row r="14" spans="1:10" ht="15.75" customHeight="1" x14ac:dyDescent="0.15">
      <c r="A14" s="3" t="s">
        <v>32</v>
      </c>
      <c r="B14" s="3" t="s">
        <v>33</v>
      </c>
      <c r="C14" s="5" t="s">
        <v>14</v>
      </c>
      <c r="D14" s="5"/>
      <c r="E14" s="5"/>
      <c r="J14" s="26" t="s">
        <v>88</v>
      </c>
    </row>
    <row r="15" spans="1:10" ht="15.75" customHeight="1" x14ac:dyDescent="0.15">
      <c r="A15" s="3" t="s">
        <v>32</v>
      </c>
      <c r="B15" s="3" t="s">
        <v>33</v>
      </c>
      <c r="C15" s="5" t="s">
        <v>18</v>
      </c>
      <c r="D15" s="25" t="s">
        <v>128</v>
      </c>
      <c r="E15" s="5"/>
      <c r="J15" s="26" t="s">
        <v>84</v>
      </c>
    </row>
    <row r="16" spans="1:10" ht="15.75" customHeight="1" x14ac:dyDescent="0.15">
      <c r="A16" s="3" t="s">
        <v>34</v>
      </c>
      <c r="B16" s="3" t="s">
        <v>35</v>
      </c>
      <c r="C16" s="5" t="s">
        <v>14</v>
      </c>
      <c r="D16" s="25" t="s">
        <v>129</v>
      </c>
      <c r="E16" s="5"/>
      <c r="J16" s="26" t="s">
        <v>85</v>
      </c>
    </row>
    <row r="17" spans="1:13" ht="15.75" customHeight="1" x14ac:dyDescent="0.15">
      <c r="A17" s="3" t="s">
        <v>36</v>
      </c>
      <c r="B17" s="3" t="s">
        <v>37</v>
      </c>
      <c r="C17" s="5" t="s">
        <v>14</v>
      </c>
      <c r="D17" s="5"/>
      <c r="E17" s="5"/>
      <c r="J17" s="26" t="s">
        <v>89</v>
      </c>
    </row>
    <row r="18" spans="1:13" ht="15.75" customHeight="1" x14ac:dyDescent="0.15">
      <c r="A18" s="3" t="s">
        <v>36</v>
      </c>
      <c r="B18" s="3" t="s">
        <v>37</v>
      </c>
      <c r="C18" s="5" t="s">
        <v>14</v>
      </c>
      <c r="D18" s="5"/>
      <c r="E18" s="5"/>
      <c r="J18" s="26" t="s">
        <v>91</v>
      </c>
    </row>
    <row r="19" spans="1:13" ht="15.75" customHeight="1" x14ac:dyDescent="0.15">
      <c r="A19" s="3" t="s">
        <v>38</v>
      </c>
      <c r="B19" s="3" t="s">
        <v>39</v>
      </c>
      <c r="C19" s="5" t="s">
        <v>23</v>
      </c>
      <c r="D19" s="5"/>
      <c r="E19" s="5"/>
      <c r="J19" s="26" t="s">
        <v>90</v>
      </c>
    </row>
    <row r="20" spans="1:13" ht="15.75" customHeight="1" x14ac:dyDescent="0.15">
      <c r="A20" s="3" t="s">
        <v>40</v>
      </c>
      <c r="B20" s="3" t="s">
        <v>22</v>
      </c>
      <c r="C20" s="5" t="s">
        <v>14</v>
      </c>
      <c r="D20" s="5"/>
      <c r="E20" s="5"/>
      <c r="J20" s="26" t="s">
        <v>92</v>
      </c>
    </row>
    <row r="21" spans="1:13" ht="15.75" customHeight="1" x14ac:dyDescent="0.15">
      <c r="A21" s="3" t="s">
        <v>41</v>
      </c>
      <c r="B21" s="3" t="s">
        <v>20</v>
      </c>
      <c r="C21" s="5" t="s">
        <v>14</v>
      </c>
      <c r="D21" s="5"/>
      <c r="E21" s="5"/>
    </row>
    <row r="22" spans="1:13" ht="15.75" customHeight="1" x14ac:dyDescent="0.15">
      <c r="A22" s="3" t="s">
        <v>42</v>
      </c>
      <c r="B22" s="3" t="s">
        <v>22</v>
      </c>
      <c r="C22" s="5" t="s">
        <v>14</v>
      </c>
      <c r="D22" s="5"/>
      <c r="E22" s="5"/>
    </row>
    <row r="23" spans="1:13" ht="15.75" customHeight="1" x14ac:dyDescent="0.15">
      <c r="A23" s="3" t="s">
        <v>43</v>
      </c>
      <c r="B23" s="3" t="s">
        <v>33</v>
      </c>
      <c r="C23" s="5" t="s">
        <v>14</v>
      </c>
      <c r="D23" s="5"/>
      <c r="E23" s="5"/>
    </row>
    <row r="24" spans="1:13" ht="15.75" customHeight="1" x14ac:dyDescent="0.15">
      <c r="A24" s="3" t="s">
        <v>46</v>
      </c>
      <c r="B24" s="3" t="s">
        <v>39</v>
      </c>
      <c r="C24" s="5" t="s">
        <v>14</v>
      </c>
      <c r="D24" s="5"/>
      <c r="E24" s="5"/>
      <c r="K24" s="26" t="s">
        <v>87</v>
      </c>
      <c r="M24" s="26" t="s">
        <v>86</v>
      </c>
    </row>
    <row r="25" spans="1:13" ht="15.75" customHeight="1" x14ac:dyDescent="0.15">
      <c r="A25" s="3" t="s">
        <v>47</v>
      </c>
      <c r="B25" s="3" t="s">
        <v>20</v>
      </c>
      <c r="C25" s="5" t="s">
        <v>14</v>
      </c>
      <c r="D25" s="5"/>
      <c r="E25" s="5"/>
      <c r="J25" s="27" t="s">
        <v>14</v>
      </c>
      <c r="K25" s="28">
        <v>18</v>
      </c>
      <c r="L25" s="18">
        <v>0.5806</v>
      </c>
      <c r="M25" s="29">
        <f>L25</f>
        <v>0.5806</v>
      </c>
    </row>
    <row r="26" spans="1:13" ht="15.75" customHeight="1" x14ac:dyDescent="0.15">
      <c r="A26" s="3" t="s">
        <v>48</v>
      </c>
      <c r="B26" s="3" t="s">
        <v>25</v>
      </c>
      <c r="C26" s="5" t="s">
        <v>18</v>
      </c>
      <c r="D26" s="5"/>
      <c r="E26" s="5"/>
      <c r="J26" s="27" t="s">
        <v>18</v>
      </c>
      <c r="K26" s="28">
        <v>7</v>
      </c>
      <c r="L26" s="18">
        <v>0.2258</v>
      </c>
      <c r="M26" s="29">
        <f>L26+M25</f>
        <v>0.80640000000000001</v>
      </c>
    </row>
    <row r="27" spans="1:13" ht="15.75" customHeight="1" x14ac:dyDescent="0.15">
      <c r="A27" s="3" t="s">
        <v>50</v>
      </c>
      <c r="B27" s="3" t="s">
        <v>51</v>
      </c>
      <c r="C27" s="5" t="s">
        <v>52</v>
      </c>
      <c r="D27" s="5"/>
      <c r="E27" s="5"/>
      <c r="J27" s="27" t="s">
        <v>23</v>
      </c>
      <c r="K27" s="28">
        <v>2</v>
      </c>
      <c r="L27" s="18">
        <v>6.4500000000000002E-2</v>
      </c>
      <c r="M27" s="29">
        <f t="shared" ref="M27:M30" si="0">L27+M26</f>
        <v>0.87090000000000001</v>
      </c>
    </row>
    <row r="28" spans="1:13" ht="15.75" customHeight="1" x14ac:dyDescent="0.15">
      <c r="A28" s="3" t="s">
        <v>53</v>
      </c>
      <c r="B28" s="3" t="s">
        <v>33</v>
      </c>
      <c r="C28" s="5" t="s">
        <v>14</v>
      </c>
      <c r="D28" s="5"/>
      <c r="E28" s="5"/>
      <c r="J28" s="27" t="s">
        <v>17</v>
      </c>
      <c r="K28" s="28">
        <v>2</v>
      </c>
      <c r="L28" s="18">
        <v>6.4500000000000002E-2</v>
      </c>
      <c r="M28" s="29">
        <f t="shared" si="0"/>
        <v>0.93540000000000001</v>
      </c>
    </row>
    <row r="29" spans="1:13" ht="15.75" customHeight="1" x14ac:dyDescent="0.15">
      <c r="A29" s="3" t="s">
        <v>54</v>
      </c>
      <c r="B29" s="3" t="s">
        <v>55</v>
      </c>
      <c r="C29" s="5" t="s">
        <v>17</v>
      </c>
      <c r="D29" s="5"/>
      <c r="E29" s="5"/>
      <c r="J29" s="27" t="s">
        <v>52</v>
      </c>
      <c r="K29" s="28">
        <v>1</v>
      </c>
      <c r="L29" s="18">
        <v>3.2300000000000002E-2</v>
      </c>
      <c r="M29" s="29">
        <f t="shared" si="0"/>
        <v>0.9677</v>
      </c>
    </row>
    <row r="30" spans="1:13" ht="15.75" customHeight="1" x14ac:dyDescent="0.15">
      <c r="A30" s="3" t="s">
        <v>56</v>
      </c>
      <c r="B30" s="3" t="s">
        <v>57</v>
      </c>
      <c r="C30" s="5" t="s">
        <v>18</v>
      </c>
      <c r="D30" s="5"/>
      <c r="E30" s="5"/>
      <c r="J30" s="27" t="s">
        <v>16</v>
      </c>
      <c r="K30" s="28">
        <v>1</v>
      </c>
      <c r="L30" s="18">
        <v>3.2300000000000002E-2</v>
      </c>
      <c r="M30" s="29">
        <f t="shared" si="0"/>
        <v>1</v>
      </c>
    </row>
    <row r="31" spans="1:13" ht="15.75" customHeight="1" x14ac:dyDescent="0.15">
      <c r="A31" s="3" t="s">
        <v>58</v>
      </c>
      <c r="B31" s="3" t="s">
        <v>20</v>
      </c>
      <c r="C31" s="5" t="s">
        <v>18</v>
      </c>
      <c r="D31" s="5"/>
      <c r="E31" s="5"/>
      <c r="F31" s="24" t="s">
        <v>127</v>
      </c>
    </row>
    <row r="32" spans="1:13" ht="15.75" customHeight="1" x14ac:dyDescent="0.15">
      <c r="A32" s="3" t="s">
        <v>59</v>
      </c>
      <c r="B32" s="3" t="s">
        <v>60</v>
      </c>
      <c r="C32" s="5" t="s">
        <v>18</v>
      </c>
      <c r="D32" s="5"/>
      <c r="E32" s="5"/>
    </row>
    <row r="33" spans="4:4" ht="15.75" customHeight="1" x14ac:dyDescent="0.15">
      <c r="D33" s="23" t="s">
        <v>128</v>
      </c>
    </row>
    <row r="34" spans="4:4" ht="15.75" customHeight="1" x14ac:dyDescent="0.15">
      <c r="D34" s="23" t="s">
        <v>129</v>
      </c>
    </row>
    <row r="35" spans="4:4" ht="15.75" customHeight="1" x14ac:dyDescent="0.15">
      <c r="D35" s="23" t="s">
        <v>130</v>
      </c>
    </row>
    <row r="36" spans="4:4" ht="15.75" customHeight="1" x14ac:dyDescent="0.15">
      <c r="D36" s="23" t="s">
        <v>131</v>
      </c>
    </row>
    <row r="37" spans="4:4" ht="15.75" customHeight="1" x14ac:dyDescent="0.15">
      <c r="D37" s="23" t="s">
        <v>132</v>
      </c>
    </row>
    <row r="38" spans="4:4" ht="15.75" customHeight="1" x14ac:dyDescent="0.15">
      <c r="D38" s="23" t="s">
        <v>133</v>
      </c>
    </row>
    <row r="39" spans="4:4" ht="15.75" customHeight="1" x14ac:dyDescent="0.15">
      <c r="D39" s="23" t="s">
        <v>134</v>
      </c>
    </row>
    <row r="79" spans="7:7" ht="13" x14ac:dyDescent="0.15">
      <c r="G79" s="11"/>
    </row>
  </sheetData>
  <sortState ref="J17:L22">
    <sortCondition descending="1" ref="K17:K22"/>
  </sortState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998"/>
  <sheetViews>
    <sheetView tabSelected="1" topLeftCell="J1" workbookViewId="0">
      <pane ySplit="1" topLeftCell="A10" activePane="bottomLeft" state="frozen"/>
      <selection pane="bottomLeft" activeCell="U9" sqref="U9"/>
    </sheetView>
  </sheetViews>
  <sheetFormatPr baseColWidth="10" defaultColWidth="14.5" defaultRowHeight="15.75" customHeight="1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2" max="12" width="17.5" customWidth="1"/>
    <col min="13" max="13" width="21.33203125" bestFit="1" customWidth="1"/>
    <col min="14" max="14" width="14" customWidth="1"/>
    <col min="15" max="15" width="47.1640625" bestFit="1" customWidth="1"/>
  </cols>
  <sheetData>
    <row r="1" spans="1:18" ht="15.75" customHeight="1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6" t="s">
        <v>15</v>
      </c>
      <c r="K1" s="20" t="s">
        <v>125</v>
      </c>
      <c r="L1" s="22"/>
      <c r="M1" s="21" t="s">
        <v>126</v>
      </c>
      <c r="P1" s="7"/>
      <c r="Q1" s="7"/>
      <c r="R1" s="7"/>
    </row>
    <row r="2" spans="1:18" ht="15.75" customHeight="1" x14ac:dyDescent="0.15">
      <c r="A2" s="19" t="s">
        <v>93</v>
      </c>
      <c r="B2" s="8">
        <v>4</v>
      </c>
      <c r="C2" s="9">
        <v>12</v>
      </c>
      <c r="D2" s="8">
        <v>0</v>
      </c>
      <c r="E2" s="8">
        <v>5</v>
      </c>
      <c r="F2" s="8">
        <v>3</v>
      </c>
      <c r="G2" s="8">
        <v>6</v>
      </c>
      <c r="H2" s="8">
        <v>12</v>
      </c>
      <c r="I2" s="8" t="s">
        <v>44</v>
      </c>
      <c r="J2" s="8" t="s">
        <v>45</v>
      </c>
      <c r="K2" s="5">
        <f>SUM(B2:H2)</f>
        <v>42</v>
      </c>
      <c r="L2" s="5">
        <f>K2/$K$35</f>
        <v>0.11830985915492957</v>
      </c>
      <c r="M2" s="5">
        <f>L2</f>
        <v>0.11830985915492957</v>
      </c>
      <c r="N2" s="13"/>
      <c r="O2" s="14"/>
      <c r="P2" s="7"/>
      <c r="Q2" s="7"/>
      <c r="R2" s="7"/>
    </row>
    <row r="3" spans="1:18" ht="15.75" customHeight="1" x14ac:dyDescent="0.15">
      <c r="A3" s="19" t="s">
        <v>94</v>
      </c>
      <c r="B3" s="8">
        <v>2</v>
      </c>
      <c r="C3" s="9">
        <v>3</v>
      </c>
      <c r="D3" s="8">
        <v>4</v>
      </c>
      <c r="E3" s="8">
        <v>3</v>
      </c>
      <c r="F3" s="8">
        <v>1</v>
      </c>
      <c r="G3" s="8">
        <v>7</v>
      </c>
      <c r="H3" s="8">
        <v>3</v>
      </c>
      <c r="I3" s="8" t="s">
        <v>44</v>
      </c>
      <c r="J3" s="8" t="s">
        <v>49</v>
      </c>
      <c r="K3" s="5">
        <f t="shared" ref="K3:K34" si="0">SUM(B3:H3)</f>
        <v>23</v>
      </c>
      <c r="L3" s="5">
        <f t="shared" ref="L3:L35" si="1">K3/$K$35</f>
        <v>6.4788732394366194E-2</v>
      </c>
      <c r="M3" s="5">
        <f>L3+M2</f>
        <v>0.18309859154929575</v>
      </c>
      <c r="N3" s="13"/>
      <c r="O3" s="14"/>
      <c r="P3" s="7"/>
      <c r="Q3" s="7"/>
      <c r="R3" s="7"/>
    </row>
    <row r="4" spans="1:18" ht="15.75" customHeight="1" x14ac:dyDescent="0.15">
      <c r="A4" s="19" t="s">
        <v>95</v>
      </c>
      <c r="B4" s="10">
        <v>0</v>
      </c>
      <c r="C4" s="9">
        <v>2</v>
      </c>
      <c r="D4" s="8">
        <v>8</v>
      </c>
      <c r="E4" s="8">
        <v>0</v>
      </c>
      <c r="F4" s="8">
        <v>1</v>
      </c>
      <c r="G4" s="8">
        <v>5</v>
      </c>
      <c r="H4" s="8">
        <v>4</v>
      </c>
      <c r="I4" s="8" t="s">
        <v>44</v>
      </c>
      <c r="J4" s="8" t="s">
        <v>61</v>
      </c>
      <c r="K4" s="5">
        <f t="shared" si="0"/>
        <v>20</v>
      </c>
      <c r="L4" s="5">
        <f t="shared" si="1"/>
        <v>5.6338028169014086E-2</v>
      </c>
      <c r="M4" s="5">
        <f t="shared" ref="M4:M35" si="2">L4+M3</f>
        <v>0.23943661971830985</v>
      </c>
      <c r="N4" s="13"/>
      <c r="O4" s="14"/>
      <c r="P4" s="7"/>
      <c r="Q4" s="7"/>
      <c r="R4" s="7"/>
    </row>
    <row r="5" spans="1:18" ht="15.75" customHeight="1" x14ac:dyDescent="0.15">
      <c r="A5" s="19" t="s">
        <v>96</v>
      </c>
      <c r="B5" s="8">
        <v>2</v>
      </c>
      <c r="C5" s="9">
        <v>6</v>
      </c>
      <c r="D5" s="8">
        <v>2</v>
      </c>
      <c r="E5" s="8">
        <v>1</v>
      </c>
      <c r="F5" s="8">
        <v>1</v>
      </c>
      <c r="G5" s="8">
        <v>4</v>
      </c>
      <c r="H5" s="8">
        <v>3</v>
      </c>
      <c r="I5" s="8" t="s">
        <v>44</v>
      </c>
      <c r="J5" s="8" t="s">
        <v>49</v>
      </c>
      <c r="K5" s="5">
        <f t="shared" si="0"/>
        <v>19</v>
      </c>
      <c r="L5" s="5">
        <f t="shared" si="1"/>
        <v>5.3521126760563378E-2</v>
      </c>
      <c r="M5" s="5">
        <f t="shared" si="2"/>
        <v>0.29295774647887324</v>
      </c>
      <c r="N5" s="13"/>
      <c r="O5" s="14"/>
      <c r="P5" s="7"/>
      <c r="Q5" s="7"/>
      <c r="R5" s="7"/>
    </row>
    <row r="6" spans="1:18" ht="15.75" customHeight="1" x14ac:dyDescent="0.15">
      <c r="A6" s="19" t="s">
        <v>97</v>
      </c>
      <c r="B6" s="8">
        <v>4</v>
      </c>
      <c r="C6" s="9">
        <v>2</v>
      </c>
      <c r="D6" s="8">
        <v>0</v>
      </c>
      <c r="E6" s="8">
        <v>4</v>
      </c>
      <c r="F6" s="8">
        <v>2</v>
      </c>
      <c r="G6" s="8">
        <v>2</v>
      </c>
      <c r="H6" s="8">
        <v>2</v>
      </c>
      <c r="I6" s="8" t="s">
        <v>44</v>
      </c>
      <c r="J6" s="8" t="s">
        <v>49</v>
      </c>
      <c r="K6" s="5">
        <f t="shared" si="0"/>
        <v>16</v>
      </c>
      <c r="L6" s="5">
        <f t="shared" si="1"/>
        <v>4.507042253521127E-2</v>
      </c>
      <c r="M6" s="5">
        <f t="shared" si="2"/>
        <v>0.3380281690140845</v>
      </c>
      <c r="N6" s="13"/>
      <c r="O6" s="14"/>
      <c r="P6" s="7"/>
      <c r="Q6" s="7"/>
      <c r="R6" s="7"/>
    </row>
    <row r="7" spans="1:18" ht="15.75" customHeight="1" x14ac:dyDescent="0.15">
      <c r="A7" s="19" t="s">
        <v>98</v>
      </c>
      <c r="B7" s="8">
        <v>2</v>
      </c>
      <c r="C7" s="9">
        <v>1</v>
      </c>
      <c r="D7" s="8">
        <v>3</v>
      </c>
      <c r="E7" s="8">
        <v>3</v>
      </c>
      <c r="F7" s="8">
        <v>4</v>
      </c>
      <c r="G7" s="8">
        <v>3</v>
      </c>
      <c r="H7" s="8">
        <v>0</v>
      </c>
      <c r="I7" s="8" t="s">
        <v>44</v>
      </c>
      <c r="J7" s="8" t="s">
        <v>49</v>
      </c>
      <c r="K7" s="5">
        <f t="shared" si="0"/>
        <v>16</v>
      </c>
      <c r="L7" s="5">
        <f t="shared" si="1"/>
        <v>4.507042253521127E-2</v>
      </c>
      <c r="M7" s="5">
        <f t="shared" si="2"/>
        <v>0.38309859154929576</v>
      </c>
      <c r="P7" s="7"/>
      <c r="Q7" s="7"/>
      <c r="R7" s="7"/>
    </row>
    <row r="8" spans="1:18" ht="15.75" customHeight="1" x14ac:dyDescent="0.15">
      <c r="A8" s="19" t="s">
        <v>99</v>
      </c>
      <c r="B8" s="8">
        <v>1</v>
      </c>
      <c r="C8" s="9">
        <v>3</v>
      </c>
      <c r="D8" s="8">
        <v>3</v>
      </c>
      <c r="E8" s="8">
        <v>4</v>
      </c>
      <c r="F8" s="8">
        <v>3</v>
      </c>
      <c r="G8" s="8">
        <v>2</v>
      </c>
      <c r="H8" s="8">
        <v>0</v>
      </c>
      <c r="I8" s="8" t="s">
        <v>44</v>
      </c>
      <c r="J8" s="8" t="s">
        <v>49</v>
      </c>
      <c r="K8" s="5">
        <f t="shared" si="0"/>
        <v>16</v>
      </c>
      <c r="L8" s="5">
        <f t="shared" si="1"/>
        <v>4.507042253521127E-2</v>
      </c>
      <c r="M8" s="5">
        <f t="shared" si="2"/>
        <v>0.42816901408450703</v>
      </c>
      <c r="P8" s="7"/>
      <c r="Q8" s="7"/>
      <c r="R8" s="7"/>
    </row>
    <row r="9" spans="1:18" ht="15.75" customHeight="1" x14ac:dyDescent="0.15">
      <c r="A9" s="19" t="s">
        <v>124</v>
      </c>
      <c r="B9" s="8">
        <v>3</v>
      </c>
      <c r="C9" s="9">
        <v>0</v>
      </c>
      <c r="D9" s="8">
        <v>3</v>
      </c>
      <c r="E9" s="8">
        <v>2</v>
      </c>
      <c r="F9" s="8">
        <v>1</v>
      </c>
      <c r="G9" s="8">
        <v>3</v>
      </c>
      <c r="H9" s="8">
        <v>2</v>
      </c>
      <c r="I9" s="8" t="s">
        <v>62</v>
      </c>
      <c r="J9" s="8" t="s">
        <v>49</v>
      </c>
      <c r="K9" s="5">
        <f t="shared" si="0"/>
        <v>14</v>
      </c>
      <c r="L9" s="5">
        <f t="shared" si="1"/>
        <v>3.9436619718309862E-2</v>
      </c>
      <c r="M9" s="5">
        <f t="shared" si="2"/>
        <v>0.46760563380281689</v>
      </c>
      <c r="P9" s="7"/>
      <c r="Q9" s="7"/>
      <c r="R9" s="7"/>
    </row>
    <row r="10" spans="1:18" ht="15.75" customHeight="1" x14ac:dyDescent="0.15">
      <c r="A10" s="19" t="s">
        <v>100</v>
      </c>
      <c r="B10" s="8">
        <v>2</v>
      </c>
      <c r="C10" s="9">
        <v>1</v>
      </c>
      <c r="D10" s="8">
        <v>1</v>
      </c>
      <c r="E10" s="8">
        <v>3</v>
      </c>
      <c r="F10" s="8">
        <v>3</v>
      </c>
      <c r="G10" s="8">
        <v>2</v>
      </c>
      <c r="H10" s="8">
        <v>1</v>
      </c>
      <c r="I10" s="8" t="s">
        <v>44</v>
      </c>
      <c r="J10" s="8" t="s">
        <v>49</v>
      </c>
      <c r="K10" s="5">
        <f t="shared" si="0"/>
        <v>13</v>
      </c>
      <c r="L10" s="5">
        <f t="shared" si="1"/>
        <v>3.6619718309859155E-2</v>
      </c>
      <c r="M10" s="5">
        <f t="shared" si="2"/>
        <v>0.50422535211267605</v>
      </c>
      <c r="P10" s="7"/>
      <c r="Q10" s="7"/>
      <c r="R10" s="7"/>
    </row>
    <row r="11" spans="1:18" ht="15.75" customHeight="1" x14ac:dyDescent="0.15">
      <c r="A11" s="19" t="s">
        <v>101</v>
      </c>
      <c r="B11" s="8">
        <v>0</v>
      </c>
      <c r="C11" s="9">
        <v>2</v>
      </c>
      <c r="D11" s="8">
        <v>2</v>
      </c>
      <c r="E11" s="8">
        <v>6</v>
      </c>
      <c r="F11" s="8">
        <v>2</v>
      </c>
      <c r="G11" s="8">
        <v>0</v>
      </c>
      <c r="H11" s="8">
        <v>1</v>
      </c>
      <c r="I11" s="8" t="s">
        <v>62</v>
      </c>
      <c r="J11" s="8" t="s">
        <v>49</v>
      </c>
      <c r="K11" s="5">
        <f t="shared" si="0"/>
        <v>13</v>
      </c>
      <c r="L11" s="5">
        <f t="shared" si="1"/>
        <v>3.6619718309859155E-2</v>
      </c>
      <c r="M11" s="5">
        <f t="shared" si="2"/>
        <v>0.54084507042253516</v>
      </c>
      <c r="P11" s="7"/>
      <c r="Q11" s="7"/>
      <c r="R11" s="7"/>
    </row>
    <row r="12" spans="1:18" ht="15.75" customHeight="1" x14ac:dyDescent="0.15">
      <c r="A12" s="19" t="s">
        <v>102</v>
      </c>
      <c r="B12" s="8">
        <v>0</v>
      </c>
      <c r="C12" s="9">
        <v>4</v>
      </c>
      <c r="D12" s="8">
        <v>5</v>
      </c>
      <c r="E12" s="8">
        <v>0</v>
      </c>
      <c r="F12" s="8">
        <v>3</v>
      </c>
      <c r="G12" s="8">
        <v>0</v>
      </c>
      <c r="H12" s="8">
        <v>1</v>
      </c>
      <c r="I12" s="8" t="s">
        <v>44</v>
      </c>
      <c r="J12" s="8" t="s">
        <v>49</v>
      </c>
      <c r="K12" s="5">
        <f t="shared" si="0"/>
        <v>13</v>
      </c>
      <c r="L12" s="5">
        <f t="shared" si="1"/>
        <v>3.6619718309859155E-2</v>
      </c>
      <c r="M12" s="5">
        <f t="shared" si="2"/>
        <v>0.57746478873239426</v>
      </c>
      <c r="P12" s="7"/>
      <c r="Q12" s="7"/>
      <c r="R12" s="7"/>
    </row>
    <row r="13" spans="1:18" ht="15.75" customHeight="1" x14ac:dyDescent="0.15">
      <c r="A13" s="19" t="s">
        <v>103</v>
      </c>
      <c r="B13" s="8">
        <v>4</v>
      </c>
      <c r="C13" s="9">
        <v>1</v>
      </c>
      <c r="D13" s="8">
        <v>1</v>
      </c>
      <c r="E13" s="8">
        <v>1</v>
      </c>
      <c r="F13" s="8">
        <v>1</v>
      </c>
      <c r="G13" s="8">
        <v>2</v>
      </c>
      <c r="H13" s="8">
        <v>2</v>
      </c>
      <c r="I13" s="8" t="s">
        <v>44</v>
      </c>
      <c r="J13" s="8" t="s">
        <v>45</v>
      </c>
      <c r="K13" s="5">
        <f t="shared" si="0"/>
        <v>12</v>
      </c>
      <c r="L13" s="5">
        <f t="shared" si="1"/>
        <v>3.3802816901408447E-2</v>
      </c>
      <c r="M13" s="5">
        <f t="shared" si="2"/>
        <v>0.61126760563380267</v>
      </c>
      <c r="P13" s="7"/>
      <c r="Q13" s="7"/>
      <c r="R13" s="7"/>
    </row>
    <row r="14" spans="1:18" ht="15.75" customHeight="1" x14ac:dyDescent="0.15">
      <c r="A14" s="19" t="s">
        <v>104</v>
      </c>
      <c r="B14" s="8">
        <v>0</v>
      </c>
      <c r="C14" s="9">
        <v>0</v>
      </c>
      <c r="D14" s="8">
        <v>1</v>
      </c>
      <c r="E14" s="8">
        <v>1</v>
      </c>
      <c r="F14" s="8">
        <v>2</v>
      </c>
      <c r="G14" s="8">
        <v>2</v>
      </c>
      <c r="H14" s="8">
        <v>4</v>
      </c>
      <c r="I14" s="8" t="s">
        <v>44</v>
      </c>
      <c r="J14" s="8" t="s">
        <v>61</v>
      </c>
      <c r="K14" s="5">
        <f t="shared" si="0"/>
        <v>10</v>
      </c>
      <c r="L14" s="5">
        <f t="shared" si="1"/>
        <v>2.8169014084507043E-2</v>
      </c>
      <c r="M14" s="5">
        <f t="shared" si="2"/>
        <v>0.63943661971830967</v>
      </c>
      <c r="P14" s="7"/>
      <c r="Q14" s="7"/>
      <c r="R14" s="7"/>
    </row>
    <row r="15" spans="1:18" ht="15.75" customHeight="1" x14ac:dyDescent="0.15">
      <c r="A15" s="19" t="s">
        <v>105</v>
      </c>
      <c r="B15" s="8">
        <v>2</v>
      </c>
      <c r="C15" s="9">
        <v>1</v>
      </c>
      <c r="D15" s="8">
        <v>3</v>
      </c>
      <c r="E15" s="8">
        <v>0</v>
      </c>
      <c r="F15" s="8">
        <v>1</v>
      </c>
      <c r="G15" s="8">
        <v>0</v>
      </c>
      <c r="H15" s="8">
        <v>3</v>
      </c>
      <c r="I15" s="8" t="s">
        <v>62</v>
      </c>
      <c r="J15" s="8" t="s">
        <v>49</v>
      </c>
      <c r="K15" s="5">
        <f t="shared" si="0"/>
        <v>10</v>
      </c>
      <c r="L15" s="5">
        <f t="shared" si="1"/>
        <v>2.8169014084507043E-2</v>
      </c>
      <c r="M15" s="5">
        <f t="shared" si="2"/>
        <v>0.66760563380281668</v>
      </c>
      <c r="P15" s="7"/>
      <c r="Q15" s="7"/>
      <c r="R15" s="7"/>
    </row>
    <row r="16" spans="1:18" ht="15.75" customHeight="1" x14ac:dyDescent="0.15">
      <c r="A16" s="19" t="s">
        <v>106</v>
      </c>
      <c r="B16" s="8">
        <v>6</v>
      </c>
      <c r="C16" s="9">
        <v>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 t="s">
        <v>44</v>
      </c>
      <c r="J16" s="8" t="s">
        <v>49</v>
      </c>
      <c r="K16" s="5">
        <f t="shared" si="0"/>
        <v>10</v>
      </c>
      <c r="L16" s="5">
        <f t="shared" si="1"/>
        <v>2.8169014084507043E-2</v>
      </c>
      <c r="M16" s="5">
        <f t="shared" si="2"/>
        <v>0.69577464788732368</v>
      </c>
      <c r="P16" s="7"/>
      <c r="Q16" s="7"/>
      <c r="R16" s="7"/>
    </row>
    <row r="17" spans="1:18" ht="15.75" customHeight="1" x14ac:dyDescent="0.15">
      <c r="A17" s="19" t="s">
        <v>107</v>
      </c>
      <c r="B17" s="8">
        <v>0</v>
      </c>
      <c r="C17" s="9">
        <v>0</v>
      </c>
      <c r="D17" s="8">
        <v>3</v>
      </c>
      <c r="E17" s="8">
        <v>1</v>
      </c>
      <c r="F17" s="8">
        <v>1</v>
      </c>
      <c r="G17" s="8">
        <v>1</v>
      </c>
      <c r="H17" s="8">
        <v>2</v>
      </c>
      <c r="I17" s="8" t="s">
        <v>44</v>
      </c>
      <c r="J17" s="8" t="s">
        <v>49</v>
      </c>
      <c r="K17" s="5">
        <f t="shared" si="0"/>
        <v>8</v>
      </c>
      <c r="L17" s="5">
        <f t="shared" si="1"/>
        <v>2.2535211267605635E-2</v>
      </c>
      <c r="M17" s="5">
        <f t="shared" si="2"/>
        <v>0.71830985915492929</v>
      </c>
      <c r="P17" s="7"/>
      <c r="Q17" s="7"/>
      <c r="R17" s="7"/>
    </row>
    <row r="18" spans="1:18" ht="15.75" customHeight="1" x14ac:dyDescent="0.15">
      <c r="A18" s="19" t="s">
        <v>108</v>
      </c>
      <c r="B18" s="8">
        <v>1</v>
      </c>
      <c r="C18" s="9">
        <v>2</v>
      </c>
      <c r="D18" s="8">
        <v>1</v>
      </c>
      <c r="E18" s="8">
        <v>0</v>
      </c>
      <c r="F18" s="8">
        <v>3</v>
      </c>
      <c r="G18" s="8">
        <v>0</v>
      </c>
      <c r="H18" s="8">
        <v>1</v>
      </c>
      <c r="I18" s="8" t="s">
        <v>44</v>
      </c>
      <c r="J18" s="8" t="s">
        <v>49</v>
      </c>
      <c r="K18" s="5">
        <f t="shared" si="0"/>
        <v>8</v>
      </c>
      <c r="L18" s="5">
        <f t="shared" si="1"/>
        <v>2.2535211267605635E-2</v>
      </c>
      <c r="M18" s="5">
        <f t="shared" si="2"/>
        <v>0.74084507042253489</v>
      </c>
      <c r="P18" s="7"/>
      <c r="Q18" s="7"/>
      <c r="R18" s="7"/>
    </row>
    <row r="19" spans="1:18" ht="15.75" customHeight="1" x14ac:dyDescent="0.15">
      <c r="A19" s="19" t="s">
        <v>109</v>
      </c>
      <c r="B19" s="8">
        <v>1</v>
      </c>
      <c r="C19" s="9">
        <v>1</v>
      </c>
      <c r="D19" s="8">
        <v>3</v>
      </c>
      <c r="E19" s="8">
        <v>3</v>
      </c>
      <c r="F19" s="8">
        <v>0</v>
      </c>
      <c r="G19" s="8">
        <v>0</v>
      </c>
      <c r="H19" s="8">
        <v>0</v>
      </c>
      <c r="I19" s="8" t="s">
        <v>44</v>
      </c>
      <c r="J19" s="8" t="s">
        <v>49</v>
      </c>
      <c r="K19" s="5">
        <f t="shared" si="0"/>
        <v>8</v>
      </c>
      <c r="L19" s="5">
        <f t="shared" si="1"/>
        <v>2.2535211267605635E-2</v>
      </c>
      <c r="M19" s="5">
        <f t="shared" si="2"/>
        <v>0.76338028169014049</v>
      </c>
      <c r="N19" s="7"/>
      <c r="O19" s="7"/>
      <c r="P19" s="7"/>
      <c r="Q19" s="7"/>
      <c r="R19" s="7"/>
    </row>
    <row r="20" spans="1:18" ht="15.75" customHeight="1" x14ac:dyDescent="0.15">
      <c r="A20" s="19" t="s">
        <v>110</v>
      </c>
      <c r="B20" s="8">
        <v>1</v>
      </c>
      <c r="C20" s="9">
        <v>1</v>
      </c>
      <c r="D20" s="8">
        <v>1</v>
      </c>
      <c r="E20" s="8">
        <v>0</v>
      </c>
      <c r="F20" s="8">
        <v>0</v>
      </c>
      <c r="G20" s="8">
        <v>1</v>
      </c>
      <c r="H20" s="8">
        <v>3</v>
      </c>
      <c r="I20" s="8" t="s">
        <v>44</v>
      </c>
      <c r="J20" s="8" t="s">
        <v>49</v>
      </c>
      <c r="K20" s="5">
        <f t="shared" si="0"/>
        <v>7</v>
      </c>
      <c r="L20" s="5">
        <f t="shared" si="1"/>
        <v>1.9718309859154931E-2</v>
      </c>
      <c r="M20" s="5">
        <f t="shared" si="2"/>
        <v>0.7830985915492954</v>
      </c>
      <c r="N20" s="7"/>
      <c r="O20" s="7"/>
      <c r="P20" s="7"/>
      <c r="Q20" s="7"/>
      <c r="R20" s="7"/>
    </row>
    <row r="21" spans="1:18" ht="15.75" customHeight="1" x14ac:dyDescent="0.15">
      <c r="A21" s="19" t="s">
        <v>111</v>
      </c>
      <c r="B21" s="8">
        <v>1</v>
      </c>
      <c r="C21" s="9">
        <v>2</v>
      </c>
      <c r="D21" s="8">
        <v>0</v>
      </c>
      <c r="E21" s="8">
        <v>1</v>
      </c>
      <c r="F21" s="8">
        <v>0</v>
      </c>
      <c r="G21" s="8">
        <v>2</v>
      </c>
      <c r="H21" s="8">
        <v>1</v>
      </c>
      <c r="I21" s="8" t="s">
        <v>44</v>
      </c>
      <c r="J21" s="8" t="s">
        <v>49</v>
      </c>
      <c r="K21" s="5">
        <f t="shared" si="0"/>
        <v>7</v>
      </c>
      <c r="L21" s="5">
        <f t="shared" si="1"/>
        <v>1.9718309859154931E-2</v>
      </c>
      <c r="M21" s="5">
        <f t="shared" si="2"/>
        <v>0.8028169014084503</v>
      </c>
      <c r="N21" s="7"/>
      <c r="O21" s="7"/>
      <c r="P21" s="7"/>
      <c r="Q21" s="7"/>
      <c r="R21" s="7"/>
    </row>
    <row r="22" spans="1:18" ht="15.75" customHeight="1" x14ac:dyDescent="0.15">
      <c r="A22" s="19" t="s">
        <v>112</v>
      </c>
      <c r="B22" s="8">
        <v>2</v>
      </c>
      <c r="C22" s="9">
        <v>3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 t="s">
        <v>44</v>
      </c>
      <c r="J22" s="8" t="s">
        <v>45</v>
      </c>
      <c r="K22" s="5">
        <f t="shared" si="0"/>
        <v>7</v>
      </c>
      <c r="L22" s="5">
        <f t="shared" si="1"/>
        <v>1.9718309859154931E-2</v>
      </c>
      <c r="M22" s="5">
        <f t="shared" si="2"/>
        <v>0.8225352112676052</v>
      </c>
      <c r="N22" s="7"/>
      <c r="O22" s="7"/>
      <c r="P22" s="7"/>
      <c r="Q22" s="7"/>
      <c r="R22" s="7"/>
    </row>
    <row r="23" spans="1:18" ht="15.75" customHeight="1" x14ac:dyDescent="0.15">
      <c r="A23" s="19" t="s">
        <v>113</v>
      </c>
      <c r="B23" s="8">
        <v>0</v>
      </c>
      <c r="C23" s="9">
        <v>0</v>
      </c>
      <c r="D23" s="8">
        <v>0</v>
      </c>
      <c r="E23" s="8">
        <v>0</v>
      </c>
      <c r="F23" s="8">
        <v>3</v>
      </c>
      <c r="G23" s="8">
        <v>1</v>
      </c>
      <c r="H23" s="8">
        <v>2</v>
      </c>
      <c r="I23" s="8" t="s">
        <v>44</v>
      </c>
      <c r="J23" s="8" t="s">
        <v>49</v>
      </c>
      <c r="K23" s="5">
        <f t="shared" si="0"/>
        <v>6</v>
      </c>
      <c r="L23" s="5">
        <f t="shared" si="1"/>
        <v>1.6901408450704224E-2</v>
      </c>
      <c r="M23" s="5">
        <f t="shared" si="2"/>
        <v>0.83943661971830941</v>
      </c>
      <c r="N23" s="7"/>
      <c r="O23" s="7"/>
      <c r="P23" s="7"/>
      <c r="Q23" s="7"/>
      <c r="R23" s="7"/>
    </row>
    <row r="24" spans="1:18" ht="15.75" customHeight="1" x14ac:dyDescent="0.15">
      <c r="A24" s="19" t="s">
        <v>114</v>
      </c>
      <c r="B24" s="8">
        <v>0</v>
      </c>
      <c r="C24" s="9">
        <v>0</v>
      </c>
      <c r="D24" s="8">
        <v>5</v>
      </c>
      <c r="E24" s="8">
        <v>1</v>
      </c>
      <c r="F24" s="8">
        <v>0</v>
      </c>
      <c r="G24" s="8">
        <v>0</v>
      </c>
      <c r="H24" s="8">
        <v>0</v>
      </c>
      <c r="I24" s="8" t="s">
        <v>62</v>
      </c>
      <c r="J24" s="8" t="s">
        <v>49</v>
      </c>
      <c r="K24" s="5">
        <f t="shared" si="0"/>
        <v>6</v>
      </c>
      <c r="L24" s="5">
        <f t="shared" si="1"/>
        <v>1.6901408450704224E-2</v>
      </c>
      <c r="M24" s="5">
        <f t="shared" si="2"/>
        <v>0.85633802816901361</v>
      </c>
      <c r="N24" s="7"/>
      <c r="O24" s="7"/>
      <c r="P24" s="7"/>
      <c r="Q24" s="7"/>
      <c r="R24" s="7"/>
    </row>
    <row r="25" spans="1:18" ht="15.75" customHeight="1" x14ac:dyDescent="0.15">
      <c r="A25" s="19" t="s">
        <v>115</v>
      </c>
      <c r="B25" s="8">
        <v>1</v>
      </c>
      <c r="C25" s="9">
        <v>1</v>
      </c>
      <c r="D25" s="8">
        <v>2</v>
      </c>
      <c r="E25" s="8">
        <v>2</v>
      </c>
      <c r="F25" s="8">
        <v>0</v>
      </c>
      <c r="G25" s="8">
        <v>0</v>
      </c>
      <c r="H25" s="8">
        <v>0</v>
      </c>
      <c r="I25" s="8" t="s">
        <v>44</v>
      </c>
      <c r="J25" s="8" t="s">
        <v>45</v>
      </c>
      <c r="K25" s="5">
        <f t="shared" si="0"/>
        <v>6</v>
      </c>
      <c r="L25" s="5">
        <f t="shared" si="1"/>
        <v>1.6901408450704224E-2</v>
      </c>
      <c r="M25" s="5">
        <f t="shared" si="2"/>
        <v>0.87323943661971781</v>
      </c>
      <c r="N25" s="7"/>
      <c r="O25" s="7"/>
      <c r="P25" s="7"/>
      <c r="Q25" s="7"/>
      <c r="R25" s="7"/>
    </row>
    <row r="26" spans="1:18" ht="15.75" customHeight="1" x14ac:dyDescent="0.15">
      <c r="A26" s="19" t="s">
        <v>116</v>
      </c>
      <c r="B26" s="8">
        <v>1</v>
      </c>
      <c r="C26" s="9">
        <v>0</v>
      </c>
      <c r="D26" s="8">
        <v>0</v>
      </c>
      <c r="E26" s="8">
        <v>0</v>
      </c>
      <c r="F26" s="8">
        <v>0</v>
      </c>
      <c r="G26" s="8">
        <v>2</v>
      </c>
      <c r="H26" s="8">
        <v>2</v>
      </c>
      <c r="I26" s="8" t="s">
        <v>44</v>
      </c>
      <c r="J26" s="8" t="s">
        <v>45</v>
      </c>
      <c r="K26" s="5">
        <f t="shared" si="0"/>
        <v>5</v>
      </c>
      <c r="L26" s="5">
        <f t="shared" si="1"/>
        <v>1.4084507042253521E-2</v>
      </c>
      <c r="M26" s="5">
        <f t="shared" si="2"/>
        <v>0.88732394366197131</v>
      </c>
      <c r="N26" s="7"/>
      <c r="O26" s="7"/>
      <c r="P26" s="7"/>
      <c r="Q26" s="7"/>
      <c r="R26" s="7"/>
    </row>
    <row r="27" spans="1:18" ht="15.75" customHeight="1" x14ac:dyDescent="0.15">
      <c r="A27" s="19" t="s">
        <v>117</v>
      </c>
      <c r="B27" s="8">
        <v>0</v>
      </c>
      <c r="C27" s="9">
        <v>1</v>
      </c>
      <c r="D27" s="8">
        <v>1</v>
      </c>
      <c r="E27" s="8">
        <v>1</v>
      </c>
      <c r="F27" s="8">
        <v>0</v>
      </c>
      <c r="G27" s="8">
        <v>1</v>
      </c>
      <c r="H27" s="8">
        <v>1</v>
      </c>
      <c r="I27" s="8" t="s">
        <v>44</v>
      </c>
      <c r="J27" s="8" t="s">
        <v>49</v>
      </c>
      <c r="K27" s="5">
        <f t="shared" si="0"/>
        <v>5</v>
      </c>
      <c r="L27" s="5">
        <f t="shared" si="1"/>
        <v>1.4084507042253521E-2</v>
      </c>
      <c r="M27" s="5">
        <f t="shared" si="2"/>
        <v>0.90140845070422482</v>
      </c>
      <c r="N27" s="7"/>
      <c r="O27" s="7"/>
      <c r="P27" s="7"/>
      <c r="Q27" s="7"/>
      <c r="R27" s="7"/>
    </row>
    <row r="28" spans="1:18" ht="15.75" customHeight="1" x14ac:dyDescent="0.15">
      <c r="A28" s="19" t="s">
        <v>118</v>
      </c>
      <c r="B28" s="8">
        <v>0</v>
      </c>
      <c r="C28" s="9">
        <v>1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 t="s">
        <v>44</v>
      </c>
      <c r="J28" s="8" t="s">
        <v>49</v>
      </c>
      <c r="K28" s="5">
        <f t="shared" si="0"/>
        <v>5</v>
      </c>
      <c r="L28" s="5">
        <f t="shared" si="1"/>
        <v>1.4084507042253521E-2</v>
      </c>
      <c r="M28" s="5">
        <f t="shared" si="2"/>
        <v>0.91549295774647832</v>
      </c>
      <c r="N28" s="7"/>
      <c r="O28" s="7"/>
      <c r="P28" s="7"/>
      <c r="Q28" s="7"/>
      <c r="R28" s="7"/>
    </row>
    <row r="29" spans="1:18" ht="15.75" customHeight="1" x14ac:dyDescent="0.15">
      <c r="A29" s="19" t="s">
        <v>119</v>
      </c>
      <c r="B29" s="8">
        <v>0</v>
      </c>
      <c r="C29" s="9">
        <v>0</v>
      </c>
      <c r="D29" s="8">
        <v>0</v>
      </c>
      <c r="E29" s="8">
        <v>1</v>
      </c>
      <c r="F29" s="8">
        <v>1</v>
      </c>
      <c r="G29" s="8">
        <v>2</v>
      </c>
      <c r="H29" s="8">
        <v>1</v>
      </c>
      <c r="I29" s="8" t="s">
        <v>44</v>
      </c>
      <c r="J29" s="8" t="s">
        <v>49</v>
      </c>
      <c r="K29" s="5">
        <f t="shared" si="0"/>
        <v>5</v>
      </c>
      <c r="L29" s="5">
        <f t="shared" si="1"/>
        <v>1.4084507042253521E-2</v>
      </c>
      <c r="M29" s="5">
        <f t="shared" si="2"/>
        <v>0.92957746478873182</v>
      </c>
      <c r="N29" s="7"/>
      <c r="O29" s="7"/>
      <c r="P29" s="7"/>
      <c r="Q29" s="7"/>
      <c r="R29" s="7"/>
    </row>
    <row r="30" spans="1:18" ht="15.75" customHeight="1" x14ac:dyDescent="0.15">
      <c r="A30" s="19" t="s">
        <v>120</v>
      </c>
      <c r="B30" s="8">
        <v>0</v>
      </c>
      <c r="C30" s="9">
        <v>0</v>
      </c>
      <c r="D30" s="8">
        <v>2</v>
      </c>
      <c r="E30" s="8">
        <v>1</v>
      </c>
      <c r="F30" s="8">
        <v>1</v>
      </c>
      <c r="G30" s="8">
        <v>0</v>
      </c>
      <c r="H30" s="8">
        <v>1</v>
      </c>
      <c r="I30" s="8" t="s">
        <v>62</v>
      </c>
      <c r="J30" s="8" t="s">
        <v>49</v>
      </c>
      <c r="K30" s="5">
        <f t="shared" si="0"/>
        <v>5</v>
      </c>
      <c r="L30" s="5">
        <f t="shared" si="1"/>
        <v>1.4084507042253521E-2</v>
      </c>
      <c r="M30" s="5">
        <f t="shared" si="2"/>
        <v>0.94366197183098532</v>
      </c>
      <c r="N30" s="7"/>
      <c r="O30" s="31" t="s">
        <v>68</v>
      </c>
      <c r="P30" s="7"/>
      <c r="Q30" s="7"/>
      <c r="R30" s="7"/>
    </row>
    <row r="31" spans="1:18" ht="15.75" customHeight="1" x14ac:dyDescent="0.15">
      <c r="A31" s="19" t="s">
        <v>36</v>
      </c>
      <c r="B31" s="8">
        <v>1</v>
      </c>
      <c r="C31" s="9">
        <v>0</v>
      </c>
      <c r="D31" s="8">
        <v>1</v>
      </c>
      <c r="E31" s="8">
        <v>1</v>
      </c>
      <c r="F31" s="8">
        <v>2</v>
      </c>
      <c r="G31" s="8">
        <v>0</v>
      </c>
      <c r="H31" s="8">
        <v>0</v>
      </c>
      <c r="I31" s="8" t="s">
        <v>62</v>
      </c>
      <c r="J31" s="8" t="s">
        <v>45</v>
      </c>
      <c r="K31" s="5">
        <f t="shared" si="0"/>
        <v>5</v>
      </c>
      <c r="L31" s="5">
        <f t="shared" si="1"/>
        <v>1.4084507042253521E-2</v>
      </c>
      <c r="M31" s="5">
        <f t="shared" si="2"/>
        <v>0.95774647887323883</v>
      </c>
      <c r="N31" s="7"/>
      <c r="O31" s="26" t="s">
        <v>70</v>
      </c>
      <c r="P31" s="7">
        <f>MIN(K2:K34)</f>
        <v>5</v>
      </c>
      <c r="Q31" s="7"/>
      <c r="R31" s="7"/>
    </row>
    <row r="32" spans="1:18" ht="15.75" customHeight="1" x14ac:dyDescent="0.15">
      <c r="A32" s="19" t="s">
        <v>121</v>
      </c>
      <c r="B32" s="8">
        <v>0</v>
      </c>
      <c r="C32" s="9">
        <v>0</v>
      </c>
      <c r="D32" s="8">
        <v>3</v>
      </c>
      <c r="E32" s="8">
        <v>1</v>
      </c>
      <c r="F32" s="8">
        <v>0</v>
      </c>
      <c r="G32" s="8">
        <v>1</v>
      </c>
      <c r="H32" s="8">
        <v>0</v>
      </c>
      <c r="I32" s="8" t="s">
        <v>44</v>
      </c>
      <c r="J32" s="8" t="s">
        <v>49</v>
      </c>
      <c r="K32" s="5">
        <f t="shared" si="0"/>
        <v>5</v>
      </c>
      <c r="L32" s="5">
        <f t="shared" si="1"/>
        <v>1.4084507042253521E-2</v>
      </c>
      <c r="M32" s="5">
        <f t="shared" si="2"/>
        <v>0.97183098591549233</v>
      </c>
      <c r="N32" s="7"/>
      <c r="O32" s="26" t="s">
        <v>71</v>
      </c>
      <c r="P32" s="7">
        <f>MAX(K2:K34)</f>
        <v>42</v>
      </c>
      <c r="Q32" s="7"/>
      <c r="R32" s="7"/>
    </row>
    <row r="33" spans="1:19" ht="15.75" customHeight="1" x14ac:dyDescent="0.15">
      <c r="A33" s="19" t="s">
        <v>122</v>
      </c>
      <c r="B33" s="8">
        <v>0</v>
      </c>
      <c r="C33" s="9">
        <v>1</v>
      </c>
      <c r="D33" s="8">
        <v>1</v>
      </c>
      <c r="E33" s="8">
        <v>0</v>
      </c>
      <c r="F33" s="8">
        <v>2</v>
      </c>
      <c r="G33" s="8">
        <v>1</v>
      </c>
      <c r="H33" s="8">
        <v>0</v>
      </c>
      <c r="I33" s="8" t="s">
        <v>44</v>
      </c>
      <c r="J33" s="8" t="s">
        <v>49</v>
      </c>
      <c r="K33" s="5">
        <f t="shared" si="0"/>
        <v>5</v>
      </c>
      <c r="L33" s="5">
        <f t="shared" si="1"/>
        <v>1.4084507042253521E-2</v>
      </c>
      <c r="M33" s="5">
        <f t="shared" si="2"/>
        <v>0.98591549295774583</v>
      </c>
      <c r="N33" s="7"/>
      <c r="O33" s="30" t="s">
        <v>72</v>
      </c>
      <c r="P33" s="7">
        <f>COUNT(K2:K34)</f>
        <v>33</v>
      </c>
      <c r="Q33" s="7"/>
      <c r="R33" s="7"/>
    </row>
    <row r="34" spans="1:19" ht="15.75" customHeight="1" x14ac:dyDescent="0.15">
      <c r="A34" s="19" t="s">
        <v>123</v>
      </c>
      <c r="B34" s="8">
        <v>3</v>
      </c>
      <c r="C34" s="9">
        <v>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 t="s">
        <v>62</v>
      </c>
      <c r="J34" s="8" t="s">
        <v>49</v>
      </c>
      <c r="K34" s="5">
        <f t="shared" si="0"/>
        <v>5</v>
      </c>
      <c r="L34" s="5">
        <f t="shared" si="1"/>
        <v>1.4084507042253521E-2</v>
      </c>
      <c r="M34" s="5">
        <f t="shared" si="2"/>
        <v>0.99999999999999933</v>
      </c>
      <c r="N34" s="7"/>
      <c r="O34" s="30" t="s">
        <v>73</v>
      </c>
      <c r="P34" s="7">
        <f>P32-P31</f>
        <v>37</v>
      </c>
      <c r="Q34" s="7"/>
      <c r="R34" s="7"/>
    </row>
    <row r="35" spans="1:19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5">
        <f>SUM(K2:K34)</f>
        <v>355</v>
      </c>
      <c r="L35" s="5">
        <f t="shared" si="1"/>
        <v>1</v>
      </c>
      <c r="M35" s="5"/>
      <c r="N35" s="7"/>
      <c r="O35" s="30" t="s">
        <v>74</v>
      </c>
      <c r="P35" s="7">
        <f>1+3.322*LOG(P33)</f>
        <v>6.0445033082743427</v>
      </c>
      <c r="Q35" s="7">
        <f>ROUNDUP(P35,0)</f>
        <v>7</v>
      </c>
      <c r="R35" s="7"/>
    </row>
    <row r="36" spans="1:19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  <c r="O36" s="30" t="s">
        <v>75</v>
      </c>
      <c r="P36" s="7">
        <f>P34/Q35</f>
        <v>5.2857142857142856</v>
      </c>
      <c r="Q36" s="7">
        <f>ROUND(P36,2)</f>
        <v>5.29</v>
      </c>
      <c r="R36" s="7"/>
    </row>
    <row r="37" spans="1:19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  <c r="O37" s="30" t="s">
        <v>76</v>
      </c>
      <c r="P37" s="7">
        <v>1</v>
      </c>
      <c r="Q37" s="7">
        <f t="shared" ref="Q37:Q42" si="3">R37-$Q$36</f>
        <v>4.9700000000000051</v>
      </c>
      <c r="R37" s="7">
        <f t="shared" ref="R37:R41" si="4">Q38</f>
        <v>10.260000000000005</v>
      </c>
      <c r="S37">
        <f t="array" ref="S37:S43">FREQUENCY(K2:K34,R37:R42)</f>
        <v>21</v>
      </c>
    </row>
    <row r="38" spans="1:19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  <c r="O38" s="26" t="s">
        <v>77</v>
      </c>
      <c r="P38" s="7">
        <v>2</v>
      </c>
      <c r="Q38" s="7">
        <f t="shared" si="3"/>
        <v>10.260000000000005</v>
      </c>
      <c r="R38" s="7">
        <f t="shared" si="4"/>
        <v>15.550000000000004</v>
      </c>
      <c r="S38">
        <v>5</v>
      </c>
    </row>
    <row r="39" spans="1:19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N39" s="7"/>
      <c r="O39" s="30" t="s">
        <v>135</v>
      </c>
      <c r="P39" s="7">
        <v>3</v>
      </c>
      <c r="Q39" s="7">
        <f t="shared" si="3"/>
        <v>15.550000000000004</v>
      </c>
      <c r="R39" s="7">
        <f t="shared" si="4"/>
        <v>20.840000000000003</v>
      </c>
      <c r="S39">
        <v>5</v>
      </c>
    </row>
    <row r="40" spans="1:19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N40" s="7"/>
      <c r="O40" s="7"/>
      <c r="P40" s="7">
        <v>4</v>
      </c>
      <c r="Q40" s="7">
        <f t="shared" si="3"/>
        <v>20.840000000000003</v>
      </c>
      <c r="R40" s="7">
        <f t="shared" si="4"/>
        <v>26.130000000000003</v>
      </c>
      <c r="S40">
        <v>1</v>
      </c>
    </row>
    <row r="41" spans="1:19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>
        <v>5</v>
      </c>
      <c r="Q41" s="7">
        <f t="shared" si="3"/>
        <v>26.130000000000003</v>
      </c>
      <c r="R41" s="7">
        <f t="shared" si="4"/>
        <v>31.42</v>
      </c>
      <c r="S41">
        <v>0</v>
      </c>
    </row>
    <row r="42" spans="1:19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>
        <v>6</v>
      </c>
      <c r="Q42" s="7">
        <f t="shared" si="3"/>
        <v>31.42</v>
      </c>
      <c r="R42" s="7">
        <f>Q43</f>
        <v>36.71</v>
      </c>
      <c r="S42">
        <v>0</v>
      </c>
    </row>
    <row r="43" spans="1:19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>
        <v>7</v>
      </c>
      <c r="Q43" s="7">
        <f>R43-$Q$36</f>
        <v>36.71</v>
      </c>
      <c r="R43" s="7">
        <f>P32</f>
        <v>42</v>
      </c>
      <c r="S43">
        <v>1</v>
      </c>
    </row>
    <row r="44" spans="1:19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</row>
    <row r="45" spans="1:19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</row>
    <row r="46" spans="1:19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</row>
    <row r="47" spans="1:19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</row>
    <row r="48" spans="1:19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</row>
    <row r="49" spans="1:18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</row>
    <row r="50" spans="1:18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</row>
    <row r="51" spans="1:18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</row>
    <row r="52" spans="1:18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</row>
    <row r="53" spans="1:18" ht="14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</row>
    <row r="54" spans="1:18" ht="14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</row>
    <row r="55" spans="1:18" ht="14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</row>
    <row r="56" spans="1:18" ht="14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</row>
    <row r="57" spans="1:18" ht="14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</row>
    <row r="58" spans="1:18" ht="14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</row>
    <row r="59" spans="1:18" ht="14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</row>
    <row r="60" spans="1:18" ht="14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</row>
    <row r="61" spans="1:18" ht="14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</row>
    <row r="62" spans="1:18" ht="14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</row>
    <row r="63" spans="1:18" ht="14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</row>
    <row r="64" spans="1:18" ht="14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</row>
    <row r="65" spans="1:18" ht="14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</row>
    <row r="66" spans="1:18" ht="14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</row>
    <row r="67" spans="1:18" ht="14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</row>
    <row r="68" spans="1:18" ht="14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</row>
    <row r="69" spans="1:18" ht="14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</row>
    <row r="70" spans="1:18" ht="14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</row>
    <row r="71" spans="1:18" ht="14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</row>
    <row r="72" spans="1:18" ht="14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</row>
    <row r="73" spans="1:18" ht="14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</row>
    <row r="74" spans="1:18" ht="1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</row>
    <row r="75" spans="1:18" ht="14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</row>
    <row r="76" spans="1:18" ht="14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</row>
    <row r="77" spans="1:18" ht="14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</row>
    <row r="78" spans="1:18" ht="14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</row>
    <row r="79" spans="1:18" ht="14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</row>
    <row r="80" spans="1:18" ht="14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</row>
    <row r="81" spans="1:18" ht="14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</row>
    <row r="82" spans="1:18" ht="14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</row>
    <row r="83" spans="1:18" ht="14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</row>
    <row r="84" spans="1:18" ht="14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</row>
    <row r="85" spans="1:18" ht="14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</row>
    <row r="86" spans="1:18" ht="14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</row>
    <row r="87" spans="1:18" ht="14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</row>
    <row r="88" spans="1:18" ht="14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</row>
    <row r="89" spans="1:18" ht="14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</row>
    <row r="90" spans="1:18" ht="14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</row>
    <row r="91" spans="1:18" ht="14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</row>
    <row r="92" spans="1:18" ht="14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</row>
    <row r="93" spans="1:18" ht="14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</row>
    <row r="94" spans="1:18" ht="14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</row>
    <row r="95" spans="1:18" ht="14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</row>
    <row r="96" spans="1:18" ht="14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</row>
    <row r="97" spans="1:18" ht="14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</row>
    <row r="98" spans="1:18" ht="1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</row>
    <row r="99" spans="1:18" ht="14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</row>
    <row r="100" spans="1:18" ht="14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</row>
    <row r="101" spans="1:18" ht="14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</row>
    <row r="102" spans="1:18" ht="14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</row>
    <row r="103" spans="1:18" ht="14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</row>
    <row r="104" spans="1:18" ht="14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</row>
    <row r="105" spans="1:18" ht="14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</row>
    <row r="106" spans="1:18" ht="14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</row>
    <row r="107" spans="1:18" ht="14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</row>
    <row r="108" spans="1:18" ht="14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</row>
    <row r="109" spans="1:18" ht="14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</row>
    <row r="110" spans="1:18" ht="14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</row>
    <row r="111" spans="1:18" ht="14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</row>
    <row r="112" spans="1:18" ht="14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</row>
    <row r="113" spans="1:18" ht="14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</row>
    <row r="114" spans="1:18" ht="14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</row>
    <row r="115" spans="1:18" ht="14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</row>
    <row r="116" spans="1:18" ht="14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</row>
    <row r="117" spans="1:18" ht="14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</row>
    <row r="118" spans="1:18" ht="14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</row>
    <row r="119" spans="1:18" ht="14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</row>
    <row r="120" spans="1:18" ht="1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</row>
    <row r="121" spans="1:18" ht="14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</row>
    <row r="122" spans="1:18" ht="14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</row>
    <row r="123" spans="1:18" ht="14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</row>
    <row r="124" spans="1:18" ht="14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</row>
    <row r="125" spans="1:18" ht="14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</row>
    <row r="126" spans="1:18" ht="14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</row>
    <row r="127" spans="1:18" ht="14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</row>
    <row r="128" spans="1:18" ht="14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</row>
    <row r="129" spans="1:18" ht="14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</row>
    <row r="130" spans="1:18" ht="14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</row>
    <row r="131" spans="1:18" ht="14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</row>
    <row r="132" spans="1:18" ht="14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</row>
    <row r="133" spans="1:18" ht="14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</row>
    <row r="134" spans="1:18" ht="14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</row>
    <row r="135" spans="1:18" ht="14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</row>
    <row r="136" spans="1:18" ht="14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</row>
    <row r="137" spans="1:18" ht="14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</row>
    <row r="138" spans="1:18" ht="1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</row>
    <row r="139" spans="1:18" ht="14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</row>
    <row r="140" spans="1:18" ht="14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</row>
    <row r="141" spans="1:18" ht="14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</row>
    <row r="142" spans="1:18" ht="14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</row>
    <row r="143" spans="1:18" ht="14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</row>
    <row r="144" spans="1:18" ht="14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</row>
    <row r="145" spans="1:18" ht="14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</row>
    <row r="146" spans="1:18" ht="14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</row>
    <row r="147" spans="1:18" ht="14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</row>
    <row r="148" spans="1:18" ht="14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</row>
    <row r="149" spans="1:18" ht="14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</row>
    <row r="150" spans="1:18" ht="14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</row>
    <row r="151" spans="1:18" ht="14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</row>
    <row r="152" spans="1:18" ht="14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</row>
    <row r="153" spans="1:18" ht="14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</row>
    <row r="154" spans="1:18" ht="14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</row>
    <row r="155" spans="1:18" ht="14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</row>
    <row r="156" spans="1:18" ht="14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</row>
    <row r="157" spans="1:18" ht="14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</row>
    <row r="158" spans="1:18" ht="14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</row>
    <row r="159" spans="1:18" ht="14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</row>
    <row r="160" spans="1:18" ht="14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</row>
    <row r="161" spans="1:18" ht="14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</row>
    <row r="162" spans="1:18" ht="14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</row>
    <row r="163" spans="1:18" ht="14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</row>
    <row r="164" spans="1:18" ht="14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</row>
    <row r="165" spans="1:18" ht="14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</row>
    <row r="166" spans="1:18" ht="14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</row>
    <row r="167" spans="1:18" ht="14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</row>
    <row r="168" spans="1:18" ht="14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</row>
    <row r="169" spans="1:18" ht="14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</row>
    <row r="170" spans="1:18" ht="14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</row>
    <row r="171" spans="1:18" ht="14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</row>
    <row r="172" spans="1:18" ht="14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</row>
    <row r="173" spans="1:18" ht="14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</row>
    <row r="174" spans="1:18" ht="14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</row>
    <row r="175" spans="1:18" ht="14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</row>
    <row r="176" spans="1:18" ht="14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</row>
    <row r="177" spans="1:18" ht="14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</row>
    <row r="178" spans="1:18" ht="14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</row>
    <row r="179" spans="1:18" ht="14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</row>
    <row r="180" spans="1:18" ht="14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</row>
    <row r="181" spans="1:18" ht="14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</row>
    <row r="182" spans="1:18" ht="14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</row>
    <row r="183" spans="1:18" ht="14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</row>
    <row r="184" spans="1:18" ht="14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</row>
    <row r="185" spans="1:18" ht="14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</row>
    <row r="186" spans="1:18" ht="14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</row>
    <row r="187" spans="1:18" ht="14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</row>
    <row r="188" spans="1:18" ht="14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</row>
    <row r="189" spans="1:18" ht="14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</row>
    <row r="190" spans="1:18" ht="14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</row>
    <row r="191" spans="1:18" ht="14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</row>
    <row r="192" spans="1:18" ht="14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</row>
    <row r="193" spans="1:18" ht="14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</row>
    <row r="194" spans="1:18" ht="14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</row>
    <row r="195" spans="1:18" ht="14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</row>
    <row r="196" spans="1:18" ht="14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</row>
    <row r="197" spans="1:18" ht="14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</row>
    <row r="198" spans="1:18" ht="14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</row>
    <row r="199" spans="1:18" ht="14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</row>
    <row r="200" spans="1:18" ht="14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</row>
    <row r="201" spans="1:18" ht="14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</row>
    <row r="202" spans="1:18" ht="14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</row>
    <row r="203" spans="1:18" ht="14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</row>
    <row r="204" spans="1:18" ht="14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</row>
    <row r="205" spans="1:18" ht="14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</row>
    <row r="206" spans="1:18" ht="14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</row>
    <row r="207" spans="1:18" ht="14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</row>
    <row r="208" spans="1:18" ht="14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</row>
    <row r="209" spans="1:18" ht="14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</row>
    <row r="210" spans="1:18" ht="14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</row>
    <row r="211" spans="1:18" ht="14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</row>
    <row r="212" spans="1:18" ht="14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</row>
    <row r="213" spans="1:18" ht="14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</row>
    <row r="214" spans="1:18" ht="14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</row>
    <row r="215" spans="1:18" ht="14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</row>
    <row r="216" spans="1:18" ht="14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</row>
    <row r="217" spans="1:18" ht="14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</row>
    <row r="218" spans="1:18" ht="14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</row>
    <row r="219" spans="1:18" ht="14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</row>
    <row r="220" spans="1:18" ht="14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</row>
    <row r="221" spans="1:18" ht="14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</row>
    <row r="222" spans="1:18" ht="14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</row>
    <row r="223" spans="1:18" ht="14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</row>
    <row r="224" spans="1:18" ht="14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</row>
    <row r="225" spans="1:18" ht="14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</row>
    <row r="226" spans="1:18" ht="14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</row>
    <row r="227" spans="1:18" ht="14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</row>
    <row r="228" spans="1:18" ht="14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</row>
    <row r="229" spans="1:18" ht="14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</row>
    <row r="230" spans="1:18" ht="14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</row>
    <row r="231" spans="1:18" ht="14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</row>
    <row r="232" spans="1:18" ht="14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</row>
    <row r="233" spans="1:18" ht="14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</row>
    <row r="234" spans="1:18" ht="14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</row>
    <row r="235" spans="1:18" ht="14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</row>
    <row r="236" spans="1:18" ht="14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</row>
    <row r="237" spans="1:18" ht="14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</row>
    <row r="238" spans="1:18" ht="14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</row>
    <row r="239" spans="1:18" ht="14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</row>
    <row r="240" spans="1:18" ht="14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</row>
    <row r="241" spans="1:18" ht="14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</row>
    <row r="242" spans="1:18" ht="14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</row>
    <row r="243" spans="1:18" ht="14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</row>
    <row r="244" spans="1:18" ht="14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</row>
    <row r="245" spans="1:18" ht="14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</row>
    <row r="246" spans="1:18" ht="14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</row>
    <row r="247" spans="1:18" ht="14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</row>
    <row r="248" spans="1:18" ht="14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</row>
    <row r="249" spans="1:18" ht="14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</row>
    <row r="250" spans="1:18" ht="14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</row>
    <row r="251" spans="1:18" ht="14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</row>
    <row r="252" spans="1:18" ht="14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</row>
    <row r="253" spans="1:18" ht="14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</row>
    <row r="254" spans="1:18" ht="14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</row>
    <row r="255" spans="1:18" ht="14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</row>
    <row r="256" spans="1:18" ht="14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</row>
    <row r="257" spans="1:18" ht="14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</row>
    <row r="258" spans="1:18" ht="14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</row>
    <row r="259" spans="1:18" ht="14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</row>
    <row r="260" spans="1:18" ht="14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</row>
    <row r="261" spans="1:18" ht="14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</row>
    <row r="262" spans="1:18" ht="14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</row>
    <row r="263" spans="1:18" ht="14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</row>
    <row r="264" spans="1:18" ht="14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</row>
    <row r="265" spans="1:18" ht="14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</row>
    <row r="266" spans="1:18" ht="14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</row>
    <row r="267" spans="1:18" ht="14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</row>
    <row r="268" spans="1:18" ht="14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</row>
    <row r="269" spans="1:18" ht="14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</row>
    <row r="270" spans="1:18" ht="14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</row>
    <row r="271" spans="1:18" ht="14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</row>
    <row r="272" spans="1:18" ht="14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</row>
    <row r="273" spans="1:18" ht="14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</row>
    <row r="274" spans="1:18" ht="14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</row>
    <row r="275" spans="1:18" ht="14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</row>
    <row r="276" spans="1:18" ht="14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</row>
    <row r="277" spans="1:18" ht="14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</row>
    <row r="278" spans="1:18" ht="14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</row>
    <row r="279" spans="1:18" ht="14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</row>
    <row r="280" spans="1:18" ht="14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</row>
    <row r="281" spans="1:18" ht="14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</row>
    <row r="282" spans="1:18" ht="14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4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4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4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4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14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4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4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4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4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14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4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4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4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4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14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4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4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4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4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14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4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4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4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4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4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</row>
    <row r="308" spans="1:18" ht="14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</row>
    <row r="309" spans="1:18" ht="14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</row>
    <row r="310" spans="1:18" ht="14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</row>
    <row r="311" spans="1:18" ht="14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</row>
    <row r="312" spans="1:18" ht="14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</row>
    <row r="313" spans="1:18" ht="14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</row>
    <row r="314" spans="1:18" ht="14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</row>
    <row r="315" spans="1:18" ht="14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</row>
    <row r="316" spans="1:18" ht="14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</row>
    <row r="317" spans="1:18" ht="14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</row>
    <row r="318" spans="1:18" ht="14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</row>
    <row r="319" spans="1:18" ht="14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</row>
    <row r="320" spans="1:18" ht="14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</row>
    <row r="321" spans="1:18" ht="14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</row>
    <row r="322" spans="1:18" ht="14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</row>
    <row r="323" spans="1:18" ht="14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</row>
    <row r="324" spans="1:18" ht="14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</row>
    <row r="325" spans="1:18" ht="14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</row>
    <row r="326" spans="1:18" ht="14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</row>
    <row r="327" spans="1:18" ht="14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</row>
    <row r="328" spans="1:18" ht="14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</row>
    <row r="329" spans="1:18" ht="14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</row>
    <row r="330" spans="1:18" ht="14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</row>
    <row r="331" spans="1:18" ht="14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</row>
    <row r="332" spans="1:18" ht="14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</row>
    <row r="333" spans="1:18" ht="14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</row>
    <row r="334" spans="1:18" ht="14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</row>
    <row r="335" spans="1:18" ht="14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</row>
    <row r="336" spans="1:18" ht="14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</row>
    <row r="337" spans="1:18" ht="14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</row>
    <row r="338" spans="1:18" ht="14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</row>
    <row r="339" spans="1:18" ht="14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</row>
    <row r="340" spans="1:18" ht="14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</row>
    <row r="341" spans="1:18" ht="14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</row>
    <row r="342" spans="1:18" ht="14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</row>
    <row r="343" spans="1:18" ht="14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</row>
    <row r="344" spans="1:18" ht="14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</row>
    <row r="345" spans="1:18" ht="14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</row>
    <row r="346" spans="1:18" ht="14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</row>
    <row r="347" spans="1:18" ht="14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</row>
    <row r="348" spans="1:18" ht="14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</row>
    <row r="349" spans="1:18" ht="14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</row>
    <row r="350" spans="1:18" ht="14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</row>
    <row r="351" spans="1:18" ht="14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</row>
    <row r="352" spans="1:18" ht="14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</row>
    <row r="353" spans="1:18" ht="14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</row>
    <row r="354" spans="1:18" ht="14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</row>
    <row r="355" spans="1:18" ht="14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</row>
    <row r="356" spans="1:18" ht="14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</row>
    <row r="357" spans="1:18" ht="14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</row>
    <row r="358" spans="1:18" ht="14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</row>
    <row r="359" spans="1:18" ht="14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</row>
    <row r="360" spans="1:18" ht="14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</row>
    <row r="361" spans="1:18" ht="14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</row>
    <row r="362" spans="1:18" ht="14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</row>
    <row r="363" spans="1:18" ht="14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</row>
    <row r="364" spans="1:18" ht="14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</row>
    <row r="365" spans="1:18" ht="14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</row>
    <row r="366" spans="1:18" ht="14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</row>
    <row r="367" spans="1:18" ht="14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</row>
    <row r="368" spans="1:18" ht="14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</row>
    <row r="369" spans="1:18" ht="14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</row>
    <row r="370" spans="1:18" ht="14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</row>
    <row r="371" spans="1:18" ht="14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</row>
    <row r="372" spans="1:18" ht="14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</row>
    <row r="373" spans="1:18" ht="14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</row>
    <row r="374" spans="1:18" ht="14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</row>
    <row r="375" spans="1:18" ht="14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</row>
    <row r="376" spans="1:18" ht="14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</row>
    <row r="377" spans="1:18" ht="14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</row>
    <row r="378" spans="1:18" ht="14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</row>
    <row r="379" spans="1:18" ht="14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</row>
    <row r="380" spans="1:18" ht="14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</row>
    <row r="381" spans="1:18" ht="14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</row>
    <row r="382" spans="1:18" ht="14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</row>
    <row r="383" spans="1:18" ht="14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</row>
    <row r="384" spans="1:18" ht="14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</row>
    <row r="385" spans="1:18" ht="14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</row>
    <row r="386" spans="1:18" ht="14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</row>
    <row r="387" spans="1:18" ht="14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</row>
    <row r="388" spans="1:18" ht="14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</row>
    <row r="389" spans="1:18" ht="14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</row>
    <row r="390" spans="1:18" ht="14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</row>
    <row r="391" spans="1:18" ht="14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</row>
    <row r="392" spans="1:18" ht="14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</row>
    <row r="393" spans="1:18" ht="14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</row>
    <row r="394" spans="1:18" ht="14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</row>
    <row r="395" spans="1:18" ht="14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</row>
    <row r="396" spans="1:18" ht="14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</row>
    <row r="397" spans="1:18" ht="14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</row>
    <row r="398" spans="1:18" ht="14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</row>
    <row r="399" spans="1:18" ht="14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</row>
    <row r="400" spans="1:18" ht="14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</row>
    <row r="401" spans="1:18" ht="14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</row>
    <row r="402" spans="1:18" ht="14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</row>
    <row r="403" spans="1:18" ht="14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</row>
    <row r="404" spans="1:18" ht="14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</row>
    <row r="405" spans="1:18" ht="14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</row>
    <row r="406" spans="1:18" ht="14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</row>
    <row r="407" spans="1:18" ht="14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</row>
    <row r="408" spans="1:18" ht="14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</row>
    <row r="409" spans="1:18" ht="14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</row>
    <row r="410" spans="1:18" ht="14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</row>
    <row r="411" spans="1:18" ht="14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</row>
    <row r="412" spans="1:18" ht="14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</row>
    <row r="413" spans="1:18" ht="14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</row>
    <row r="414" spans="1:18" ht="14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</row>
    <row r="415" spans="1:18" ht="14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</row>
    <row r="416" spans="1:18" ht="14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</row>
    <row r="417" spans="1:18" ht="14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</row>
    <row r="418" spans="1:18" ht="14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</row>
    <row r="419" spans="1:18" ht="14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</row>
    <row r="420" spans="1:18" ht="14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</row>
    <row r="421" spans="1:18" ht="14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</row>
    <row r="422" spans="1:18" ht="14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</row>
    <row r="423" spans="1:18" ht="14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</row>
    <row r="424" spans="1:18" ht="14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</row>
    <row r="425" spans="1:18" ht="14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</row>
    <row r="426" spans="1:18" ht="14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</row>
    <row r="427" spans="1:18" ht="14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</row>
    <row r="428" spans="1:18" ht="14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</row>
    <row r="429" spans="1:18" ht="14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</row>
    <row r="430" spans="1:18" ht="14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</row>
    <row r="431" spans="1:18" ht="14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</row>
    <row r="432" spans="1:18" ht="14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</row>
    <row r="433" spans="1:18" ht="14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</row>
    <row r="434" spans="1:18" ht="14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</row>
    <row r="435" spans="1:18" ht="14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</row>
    <row r="436" spans="1:18" ht="14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</row>
    <row r="437" spans="1:18" ht="14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</row>
    <row r="438" spans="1:18" ht="14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</row>
    <row r="439" spans="1:18" ht="14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</row>
    <row r="440" spans="1:18" ht="14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</row>
    <row r="441" spans="1:18" ht="14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</row>
    <row r="442" spans="1:18" ht="14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</row>
    <row r="443" spans="1:18" ht="14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</row>
    <row r="444" spans="1:18" ht="14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</row>
    <row r="445" spans="1:18" ht="14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</row>
    <row r="446" spans="1:18" ht="14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</row>
    <row r="447" spans="1:18" ht="14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</row>
    <row r="448" spans="1:18" ht="14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</row>
    <row r="449" spans="1:18" ht="14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</row>
    <row r="450" spans="1:18" ht="14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</row>
    <row r="451" spans="1:18" ht="14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</row>
    <row r="452" spans="1:18" ht="14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</row>
    <row r="453" spans="1:18" ht="14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</row>
    <row r="454" spans="1:18" ht="14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</row>
    <row r="455" spans="1:18" ht="14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</row>
    <row r="456" spans="1:18" ht="14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</row>
    <row r="457" spans="1:18" ht="14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</row>
    <row r="458" spans="1:18" ht="14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</row>
    <row r="459" spans="1:18" ht="14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</row>
    <row r="460" spans="1:18" ht="14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</row>
    <row r="461" spans="1:18" ht="14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</row>
    <row r="462" spans="1:18" ht="14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</row>
    <row r="463" spans="1:18" ht="14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</row>
    <row r="464" spans="1:18" ht="14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</row>
    <row r="465" spans="1:18" ht="14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</row>
    <row r="466" spans="1:18" ht="14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</row>
    <row r="467" spans="1:18" ht="14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</row>
    <row r="468" spans="1:18" ht="14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</row>
    <row r="469" spans="1:18" ht="14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</row>
    <row r="470" spans="1:18" ht="14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</row>
    <row r="471" spans="1:18" ht="14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</row>
    <row r="472" spans="1:18" ht="14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</row>
    <row r="473" spans="1:18" ht="14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</row>
    <row r="474" spans="1:18" ht="14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</row>
    <row r="475" spans="1:18" ht="14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</row>
    <row r="476" spans="1:18" ht="14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</row>
    <row r="477" spans="1:18" ht="14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</row>
    <row r="478" spans="1:18" ht="14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</row>
    <row r="479" spans="1:18" ht="14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</row>
    <row r="480" spans="1:18" ht="14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</row>
    <row r="481" spans="1:18" ht="14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</row>
    <row r="482" spans="1:18" ht="14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</row>
    <row r="483" spans="1:18" ht="14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</row>
    <row r="484" spans="1:18" ht="14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</row>
    <row r="485" spans="1:18" ht="14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</row>
    <row r="486" spans="1:18" ht="14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</row>
    <row r="487" spans="1:18" ht="14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</row>
    <row r="488" spans="1:18" ht="14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</row>
    <row r="489" spans="1:18" ht="14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</row>
    <row r="490" spans="1:18" ht="14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</row>
    <row r="491" spans="1:18" ht="14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</row>
    <row r="492" spans="1:18" ht="14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</row>
    <row r="493" spans="1:18" ht="14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</row>
    <row r="494" spans="1:18" ht="14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</row>
    <row r="495" spans="1:18" ht="14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</row>
    <row r="496" spans="1:18" ht="14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</row>
    <row r="497" spans="1:18" ht="14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</row>
    <row r="498" spans="1:18" ht="14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</row>
    <row r="499" spans="1:18" ht="14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</row>
    <row r="500" spans="1:18" ht="14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</row>
    <row r="501" spans="1:18" ht="14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</row>
    <row r="502" spans="1:18" ht="14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</row>
    <row r="503" spans="1:18" ht="14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</row>
    <row r="504" spans="1:18" ht="14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</row>
    <row r="505" spans="1:18" ht="14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</row>
    <row r="506" spans="1:18" ht="14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</row>
    <row r="507" spans="1:18" ht="14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</row>
    <row r="508" spans="1:18" ht="14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</row>
    <row r="509" spans="1:18" ht="14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</row>
    <row r="510" spans="1:18" ht="14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</row>
    <row r="511" spans="1:18" ht="14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</row>
    <row r="512" spans="1:18" ht="14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</row>
    <row r="513" spans="1:18" ht="14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</row>
    <row r="514" spans="1:18" ht="14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</row>
    <row r="515" spans="1:18" ht="14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</row>
    <row r="516" spans="1:18" ht="14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</row>
    <row r="517" spans="1:18" ht="14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</row>
    <row r="518" spans="1:18" ht="14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</row>
    <row r="519" spans="1:18" ht="14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</row>
    <row r="520" spans="1:18" ht="14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</row>
    <row r="521" spans="1:18" ht="14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</row>
    <row r="522" spans="1:18" ht="14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</row>
    <row r="523" spans="1:18" ht="14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</row>
    <row r="524" spans="1:18" ht="14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</row>
    <row r="525" spans="1:18" ht="14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</row>
    <row r="526" spans="1:18" ht="14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</row>
    <row r="527" spans="1:18" ht="14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</row>
    <row r="528" spans="1:18" ht="14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</row>
    <row r="529" spans="1:18" ht="14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</row>
    <row r="530" spans="1:18" ht="14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</row>
    <row r="531" spans="1:18" ht="14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</row>
    <row r="532" spans="1:18" ht="14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</row>
    <row r="533" spans="1:18" ht="14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</row>
    <row r="534" spans="1:18" ht="14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</row>
    <row r="535" spans="1:18" ht="14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</row>
    <row r="536" spans="1:18" ht="14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</row>
    <row r="537" spans="1:18" ht="14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</row>
    <row r="538" spans="1:18" ht="14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</row>
    <row r="539" spans="1:18" ht="14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</row>
    <row r="540" spans="1:18" ht="14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</row>
    <row r="541" spans="1:18" ht="14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</row>
    <row r="542" spans="1:18" ht="14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</row>
    <row r="543" spans="1:18" ht="14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</row>
    <row r="544" spans="1:18" ht="14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</row>
    <row r="545" spans="1:18" ht="14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</row>
    <row r="546" spans="1:18" ht="14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</row>
    <row r="547" spans="1:18" ht="14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</row>
    <row r="548" spans="1:18" ht="14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</row>
    <row r="549" spans="1:18" ht="14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</row>
    <row r="550" spans="1:18" ht="14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</row>
    <row r="551" spans="1:18" ht="14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</row>
    <row r="552" spans="1:18" ht="14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</row>
    <row r="553" spans="1:18" ht="14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</row>
    <row r="554" spans="1:18" ht="14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</row>
    <row r="555" spans="1:18" ht="14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</row>
    <row r="556" spans="1:18" ht="14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</row>
    <row r="557" spans="1:18" ht="14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</row>
    <row r="558" spans="1:18" ht="14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</row>
    <row r="559" spans="1:18" ht="14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</row>
    <row r="560" spans="1:18" ht="14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</row>
    <row r="561" spans="1:18" ht="14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</row>
    <row r="562" spans="1:18" ht="14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</row>
    <row r="563" spans="1:18" ht="14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</row>
    <row r="564" spans="1:18" ht="14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</row>
    <row r="565" spans="1:18" ht="14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</row>
    <row r="566" spans="1:18" ht="14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</row>
    <row r="567" spans="1:18" ht="14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</row>
    <row r="568" spans="1:18" ht="14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</row>
    <row r="569" spans="1:18" ht="14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</row>
    <row r="570" spans="1:18" ht="14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</row>
    <row r="571" spans="1:18" ht="14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</row>
    <row r="572" spans="1:18" ht="14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</row>
    <row r="573" spans="1:18" ht="14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</row>
    <row r="574" spans="1:18" ht="14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</row>
    <row r="575" spans="1:18" ht="14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</row>
    <row r="576" spans="1:18" ht="14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</row>
    <row r="577" spans="1:18" ht="14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</row>
    <row r="578" spans="1:18" ht="14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</row>
    <row r="579" spans="1:18" ht="14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</row>
    <row r="580" spans="1:18" ht="14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</row>
    <row r="581" spans="1:18" ht="14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</row>
    <row r="582" spans="1:18" ht="14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</row>
    <row r="583" spans="1:18" ht="14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</row>
    <row r="584" spans="1:18" ht="14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</row>
    <row r="585" spans="1:18" ht="14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</row>
    <row r="586" spans="1:18" ht="14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</row>
    <row r="587" spans="1:18" ht="14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</row>
    <row r="588" spans="1:18" ht="14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</row>
    <row r="589" spans="1:18" ht="14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</row>
    <row r="590" spans="1:18" ht="14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</row>
    <row r="591" spans="1:18" ht="14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</row>
    <row r="592" spans="1:18" ht="14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</row>
    <row r="593" spans="1:18" ht="14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</row>
    <row r="594" spans="1:18" ht="14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</row>
    <row r="595" spans="1:18" ht="14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</row>
    <row r="596" spans="1:18" ht="14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</row>
    <row r="597" spans="1:18" ht="14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</row>
    <row r="598" spans="1:18" ht="14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</row>
    <row r="599" spans="1:18" ht="14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</row>
    <row r="600" spans="1:18" ht="14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</row>
    <row r="601" spans="1:18" ht="14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</row>
    <row r="602" spans="1:18" ht="14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</row>
    <row r="603" spans="1:18" ht="14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</row>
    <row r="604" spans="1:18" ht="14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</row>
    <row r="605" spans="1:18" ht="14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</row>
    <row r="606" spans="1:18" ht="14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</row>
    <row r="607" spans="1:18" ht="14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</row>
    <row r="608" spans="1:18" ht="14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</row>
    <row r="609" spans="1:18" ht="14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</row>
    <row r="610" spans="1:18" ht="14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</row>
    <row r="611" spans="1:18" ht="14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</row>
    <row r="612" spans="1:18" ht="14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</row>
    <row r="613" spans="1:18" ht="14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</row>
    <row r="614" spans="1:18" ht="14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</row>
    <row r="615" spans="1:18" ht="14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</row>
    <row r="616" spans="1:18" ht="14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</row>
    <row r="617" spans="1:18" ht="14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</row>
    <row r="618" spans="1:18" ht="14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</row>
    <row r="619" spans="1:18" ht="14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</row>
    <row r="620" spans="1:18" ht="14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</row>
    <row r="621" spans="1:18" ht="14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</row>
    <row r="622" spans="1:18" ht="14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</row>
    <row r="623" spans="1:18" ht="14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</row>
    <row r="624" spans="1:18" ht="14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</row>
    <row r="625" spans="1:18" ht="14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</row>
    <row r="626" spans="1:18" ht="14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</row>
    <row r="627" spans="1:18" ht="14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</row>
    <row r="628" spans="1:18" ht="14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</row>
    <row r="629" spans="1:18" ht="14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</row>
    <row r="630" spans="1:18" ht="14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</row>
    <row r="631" spans="1:18" ht="14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</row>
    <row r="632" spans="1:18" ht="14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</row>
    <row r="633" spans="1:18" ht="14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</row>
    <row r="634" spans="1:18" ht="14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</row>
    <row r="635" spans="1:18" ht="14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</row>
    <row r="636" spans="1:18" ht="14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</row>
    <row r="637" spans="1:18" ht="14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</row>
    <row r="638" spans="1:18" ht="14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</row>
    <row r="639" spans="1:18" ht="14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</row>
    <row r="640" spans="1:18" ht="14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</row>
    <row r="641" spans="1:18" ht="14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</row>
    <row r="642" spans="1:18" ht="14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</row>
    <row r="643" spans="1:18" ht="14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</row>
    <row r="644" spans="1:18" ht="14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</row>
    <row r="645" spans="1:18" ht="14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</row>
    <row r="646" spans="1:18" ht="14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</row>
    <row r="647" spans="1:18" ht="14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</row>
    <row r="648" spans="1:18" ht="14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</row>
    <row r="649" spans="1:18" ht="14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</row>
    <row r="650" spans="1:18" ht="14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</row>
    <row r="651" spans="1:18" ht="14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</row>
    <row r="652" spans="1:18" ht="14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</row>
    <row r="653" spans="1:18" ht="14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</row>
    <row r="654" spans="1:18" ht="14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</row>
    <row r="655" spans="1:18" ht="14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</row>
    <row r="656" spans="1:18" ht="14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</row>
    <row r="657" spans="1:18" ht="14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</row>
    <row r="658" spans="1:18" ht="14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</row>
    <row r="659" spans="1:18" ht="14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</row>
    <row r="660" spans="1:18" ht="14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</row>
    <row r="661" spans="1:18" ht="14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</row>
    <row r="662" spans="1:18" ht="14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</row>
    <row r="663" spans="1:18" ht="14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</row>
    <row r="664" spans="1:18" ht="14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</row>
    <row r="665" spans="1:18" ht="14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</row>
    <row r="666" spans="1:18" ht="14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</row>
    <row r="667" spans="1:18" ht="14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</row>
    <row r="668" spans="1:18" ht="14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</row>
    <row r="669" spans="1:18" ht="14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</row>
    <row r="670" spans="1:18" ht="14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</row>
    <row r="671" spans="1:18" ht="14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</row>
    <row r="672" spans="1:18" ht="14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</row>
    <row r="673" spans="1:18" ht="14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</row>
    <row r="674" spans="1:18" ht="14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</row>
    <row r="675" spans="1:18" ht="14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</row>
    <row r="676" spans="1:18" ht="14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</row>
    <row r="677" spans="1:18" ht="14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</row>
    <row r="678" spans="1:18" ht="14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</row>
    <row r="679" spans="1:18" ht="14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</row>
    <row r="680" spans="1:18" ht="14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</row>
    <row r="681" spans="1:18" ht="14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</row>
    <row r="682" spans="1:18" ht="14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</row>
    <row r="683" spans="1:18" ht="14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</row>
    <row r="684" spans="1:18" ht="14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</row>
    <row r="685" spans="1:18" ht="14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</row>
    <row r="686" spans="1:18" ht="14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</row>
    <row r="687" spans="1:18" ht="14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</row>
    <row r="688" spans="1:18" ht="14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</row>
    <row r="689" spans="1:18" ht="14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</row>
    <row r="690" spans="1:18" ht="14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</row>
    <row r="691" spans="1:18" ht="14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</row>
    <row r="692" spans="1:18" ht="14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</row>
    <row r="693" spans="1:18" ht="14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</row>
    <row r="694" spans="1:18" ht="14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</row>
    <row r="695" spans="1:18" ht="14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</row>
    <row r="696" spans="1:18" ht="14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</row>
    <row r="697" spans="1:18" ht="14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</row>
    <row r="698" spans="1:18" ht="14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</row>
    <row r="699" spans="1:18" ht="14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</row>
    <row r="700" spans="1:18" ht="14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</row>
    <row r="701" spans="1:18" ht="14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</row>
    <row r="702" spans="1:18" ht="14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</row>
    <row r="703" spans="1:18" ht="14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</row>
    <row r="704" spans="1:18" ht="14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</row>
    <row r="705" spans="1:18" ht="14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</row>
    <row r="706" spans="1:18" ht="14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</row>
    <row r="707" spans="1:18" ht="14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</row>
    <row r="708" spans="1:18" ht="14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</row>
    <row r="709" spans="1:18" ht="14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</row>
    <row r="710" spans="1:18" ht="14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</row>
    <row r="711" spans="1:18" ht="14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</row>
    <row r="712" spans="1:18" ht="14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</row>
    <row r="713" spans="1:18" ht="14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</row>
    <row r="714" spans="1:18" ht="14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</row>
    <row r="715" spans="1:18" ht="14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</row>
    <row r="716" spans="1:18" ht="14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</row>
    <row r="717" spans="1:18" ht="14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</row>
    <row r="718" spans="1:18" ht="14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</row>
    <row r="719" spans="1:18" ht="14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</row>
    <row r="720" spans="1:18" ht="14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</row>
    <row r="721" spans="1:18" ht="14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</row>
    <row r="722" spans="1:18" ht="14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</row>
    <row r="723" spans="1:18" ht="14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</row>
    <row r="724" spans="1:18" ht="14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</row>
    <row r="725" spans="1:18" ht="14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</row>
    <row r="726" spans="1:18" ht="14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</row>
    <row r="727" spans="1:18" ht="14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</row>
    <row r="728" spans="1:18" ht="14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</row>
    <row r="729" spans="1:18" ht="14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</row>
    <row r="730" spans="1:18" ht="14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</row>
    <row r="731" spans="1:18" ht="14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</row>
    <row r="732" spans="1:18" ht="14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</row>
    <row r="733" spans="1:18" ht="14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</row>
    <row r="734" spans="1:18" ht="14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</row>
    <row r="735" spans="1:18" ht="14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</row>
    <row r="736" spans="1:18" ht="14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</row>
    <row r="737" spans="1:18" ht="14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</row>
    <row r="738" spans="1:18" ht="14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</row>
    <row r="739" spans="1:18" ht="14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</row>
    <row r="740" spans="1:18" ht="14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</row>
    <row r="741" spans="1:18" ht="14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</row>
    <row r="742" spans="1:18" ht="14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</row>
    <row r="743" spans="1:18" ht="14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</row>
    <row r="744" spans="1:18" ht="14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</row>
    <row r="745" spans="1:18" ht="14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</row>
    <row r="746" spans="1:18" ht="14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</row>
    <row r="747" spans="1:18" ht="14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</row>
    <row r="748" spans="1:18" ht="14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</row>
    <row r="749" spans="1:18" ht="14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</row>
    <row r="750" spans="1:18" ht="14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</row>
    <row r="751" spans="1:18" ht="14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</row>
    <row r="752" spans="1:18" ht="14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</row>
    <row r="753" spans="1:18" ht="14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</row>
    <row r="754" spans="1:18" ht="14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</row>
    <row r="755" spans="1:18" ht="14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</row>
    <row r="756" spans="1:18" ht="14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</row>
    <row r="757" spans="1:18" ht="14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</row>
    <row r="758" spans="1:18" ht="14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</row>
    <row r="759" spans="1:18" ht="14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</row>
    <row r="760" spans="1:18" ht="14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</row>
    <row r="761" spans="1:18" ht="14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</row>
    <row r="762" spans="1:18" ht="14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</row>
    <row r="763" spans="1:18" ht="14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</row>
    <row r="764" spans="1:18" ht="14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</row>
    <row r="765" spans="1:18" ht="14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</row>
    <row r="766" spans="1:18" ht="14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</row>
    <row r="767" spans="1:18" ht="14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</row>
    <row r="768" spans="1:18" ht="14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</row>
    <row r="769" spans="1:18" ht="14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</row>
    <row r="770" spans="1:18" ht="14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</row>
    <row r="771" spans="1:18" ht="14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</row>
    <row r="772" spans="1:18" ht="14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</row>
    <row r="773" spans="1:18" ht="14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</row>
    <row r="774" spans="1:18" ht="14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</row>
    <row r="775" spans="1:18" ht="14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</row>
    <row r="776" spans="1:18" ht="14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</row>
    <row r="777" spans="1:18" ht="14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</row>
    <row r="778" spans="1:18" ht="14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</row>
    <row r="779" spans="1:18" ht="14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</row>
    <row r="780" spans="1:18" ht="14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</row>
    <row r="781" spans="1:18" ht="14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</row>
    <row r="782" spans="1:18" ht="14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</row>
    <row r="783" spans="1:18" ht="14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</row>
    <row r="784" spans="1:18" ht="14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</row>
    <row r="785" spans="1:18" ht="14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</row>
    <row r="786" spans="1:18" ht="14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</row>
    <row r="787" spans="1:18" ht="14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</row>
    <row r="788" spans="1:18" ht="14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</row>
    <row r="789" spans="1:18" ht="14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</row>
    <row r="790" spans="1:18" ht="14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</row>
    <row r="791" spans="1:18" ht="14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</row>
    <row r="792" spans="1:18" ht="14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</row>
    <row r="793" spans="1:18" ht="14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</row>
    <row r="794" spans="1:18" ht="14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</row>
    <row r="795" spans="1:18" ht="14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</row>
    <row r="796" spans="1:18" ht="14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</row>
    <row r="797" spans="1:18" ht="14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</row>
    <row r="798" spans="1:18" ht="14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</row>
    <row r="799" spans="1:18" ht="14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</row>
    <row r="800" spans="1:18" ht="14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</row>
    <row r="801" spans="1:18" ht="14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</row>
    <row r="802" spans="1:18" ht="14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</row>
    <row r="803" spans="1:18" ht="14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</row>
    <row r="804" spans="1:18" ht="14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</row>
    <row r="805" spans="1:18" ht="14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</row>
    <row r="806" spans="1:18" ht="14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</row>
    <row r="807" spans="1:18" ht="14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</row>
    <row r="808" spans="1:18" ht="14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</row>
    <row r="809" spans="1:18" ht="14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</row>
    <row r="810" spans="1:18" ht="14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</row>
    <row r="811" spans="1:18" ht="14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</row>
    <row r="812" spans="1:18" ht="14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</row>
    <row r="813" spans="1:18" ht="14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</row>
    <row r="814" spans="1:18" ht="14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</row>
    <row r="815" spans="1:18" ht="14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</row>
    <row r="816" spans="1:18" ht="14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</row>
    <row r="817" spans="1:18" ht="14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</row>
    <row r="818" spans="1:18" ht="14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</row>
    <row r="819" spans="1:18" ht="14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</row>
    <row r="820" spans="1:18" ht="14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</row>
    <row r="821" spans="1:18" ht="14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</row>
    <row r="822" spans="1:18" ht="14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</row>
    <row r="823" spans="1:18" ht="14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</row>
    <row r="824" spans="1:18" ht="14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</row>
    <row r="825" spans="1:18" ht="14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</row>
    <row r="826" spans="1:18" ht="14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</row>
    <row r="827" spans="1:18" ht="14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</row>
    <row r="828" spans="1:18" ht="14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</row>
    <row r="829" spans="1:18" ht="14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</row>
    <row r="830" spans="1:18" ht="14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</row>
    <row r="831" spans="1:18" ht="14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</row>
    <row r="832" spans="1:18" ht="14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</row>
    <row r="833" spans="1:18" ht="14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</row>
    <row r="834" spans="1:18" ht="14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</row>
    <row r="835" spans="1:18" ht="14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</row>
    <row r="836" spans="1:18" ht="14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</row>
    <row r="837" spans="1:18" ht="14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</row>
    <row r="838" spans="1:18" ht="14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</row>
    <row r="839" spans="1:18" ht="14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</row>
    <row r="840" spans="1:18" ht="14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</row>
    <row r="841" spans="1:18" ht="14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</row>
    <row r="842" spans="1:18" ht="14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</row>
    <row r="843" spans="1:18" ht="14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</row>
    <row r="844" spans="1:18" ht="14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</row>
    <row r="845" spans="1:18" ht="14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</row>
    <row r="846" spans="1:18" ht="14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</row>
    <row r="847" spans="1:18" ht="14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</row>
    <row r="848" spans="1:18" ht="14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</row>
    <row r="849" spans="1:18" ht="14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</row>
    <row r="850" spans="1:18" ht="14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</row>
    <row r="851" spans="1:18" ht="14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</row>
    <row r="852" spans="1:18" ht="14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</row>
    <row r="853" spans="1:18" ht="14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</row>
    <row r="854" spans="1:18" ht="14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</row>
    <row r="855" spans="1:18" ht="14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</row>
    <row r="856" spans="1:18" ht="14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</row>
    <row r="857" spans="1:18" ht="14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</row>
    <row r="858" spans="1:18" ht="14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</row>
    <row r="859" spans="1:18" ht="14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</row>
    <row r="860" spans="1:18" ht="14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</row>
    <row r="861" spans="1:18" ht="14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</row>
    <row r="862" spans="1:18" ht="14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</row>
    <row r="863" spans="1:18" ht="14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</row>
    <row r="864" spans="1:18" ht="14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</row>
    <row r="865" spans="1:18" ht="14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</row>
    <row r="866" spans="1:18" ht="14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</row>
    <row r="867" spans="1:18" ht="14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</row>
    <row r="868" spans="1:18" ht="14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</row>
    <row r="869" spans="1:18" ht="14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</row>
    <row r="870" spans="1:18" ht="14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</row>
    <row r="871" spans="1:18" ht="14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</row>
    <row r="872" spans="1:18" ht="14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</row>
    <row r="873" spans="1:18" ht="14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</row>
    <row r="874" spans="1:18" ht="14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</row>
    <row r="875" spans="1:18" ht="14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</row>
    <row r="876" spans="1:18" ht="14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</row>
    <row r="877" spans="1:18" ht="14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</row>
    <row r="878" spans="1:18" ht="14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</row>
    <row r="879" spans="1:18" ht="14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</row>
    <row r="880" spans="1:18" ht="14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</row>
    <row r="881" spans="1:18" ht="14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</row>
    <row r="882" spans="1:18" ht="14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</row>
    <row r="883" spans="1:18" ht="14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</row>
    <row r="884" spans="1:18" ht="14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</row>
    <row r="885" spans="1:18" ht="14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</row>
    <row r="886" spans="1:18" ht="14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</row>
    <row r="887" spans="1:18" ht="14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</row>
    <row r="888" spans="1:18" ht="14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</row>
    <row r="889" spans="1:18" ht="14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</row>
    <row r="890" spans="1:18" ht="14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</row>
    <row r="891" spans="1:18" ht="14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</row>
    <row r="892" spans="1:18" ht="14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</row>
    <row r="893" spans="1:18" ht="14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</row>
    <row r="894" spans="1:18" ht="14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</row>
    <row r="895" spans="1:18" ht="14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</row>
    <row r="896" spans="1:18" ht="14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</row>
    <row r="897" spans="1:18" ht="14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</row>
    <row r="898" spans="1:18" ht="14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</row>
    <row r="899" spans="1:18" ht="14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</row>
    <row r="900" spans="1:18" ht="14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</row>
    <row r="901" spans="1:18" ht="14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</row>
    <row r="902" spans="1:18" ht="14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</row>
    <row r="903" spans="1:18" ht="14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</row>
    <row r="904" spans="1:18" ht="14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</row>
    <row r="905" spans="1:18" ht="14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</row>
    <row r="906" spans="1:18" ht="14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</row>
    <row r="907" spans="1:18" ht="14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</row>
    <row r="908" spans="1:18" ht="14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</row>
    <row r="909" spans="1:18" ht="14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</row>
    <row r="910" spans="1:18" ht="14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</row>
    <row r="911" spans="1:18" ht="14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</row>
    <row r="912" spans="1:18" ht="14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</row>
    <row r="913" spans="1:18" ht="14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</row>
    <row r="914" spans="1:18" ht="14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</row>
    <row r="915" spans="1:18" ht="14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</row>
    <row r="916" spans="1:18" ht="14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</row>
    <row r="917" spans="1:18" ht="14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</row>
    <row r="918" spans="1:18" ht="14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</row>
    <row r="919" spans="1:18" ht="14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</row>
    <row r="920" spans="1:18" ht="14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</row>
    <row r="921" spans="1:18" ht="14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</row>
    <row r="922" spans="1:18" ht="14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</row>
    <row r="923" spans="1:18" ht="14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</row>
    <row r="924" spans="1:18" ht="14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</row>
    <row r="925" spans="1:18" ht="14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</row>
    <row r="926" spans="1:18" ht="14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</row>
    <row r="927" spans="1:18" ht="14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</row>
    <row r="928" spans="1:18" ht="14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</row>
    <row r="929" spans="1:18" ht="14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</row>
    <row r="930" spans="1:18" ht="14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</row>
    <row r="931" spans="1:18" ht="14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</row>
    <row r="932" spans="1:18" ht="14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</row>
    <row r="933" spans="1:18" ht="14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</row>
    <row r="934" spans="1:18" ht="14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</row>
    <row r="935" spans="1:18" ht="14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</row>
    <row r="936" spans="1:18" ht="14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</row>
    <row r="937" spans="1:18" ht="14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</row>
    <row r="938" spans="1:18" ht="14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</row>
    <row r="939" spans="1:18" ht="14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</row>
    <row r="940" spans="1:18" ht="14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</row>
    <row r="941" spans="1:18" ht="14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</row>
    <row r="942" spans="1:18" ht="14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</row>
    <row r="943" spans="1:18" ht="14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</row>
    <row r="944" spans="1:18" ht="14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</row>
    <row r="945" spans="1:18" ht="14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</row>
    <row r="946" spans="1:18" ht="14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</row>
    <row r="947" spans="1:18" ht="14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</row>
    <row r="948" spans="1:18" ht="14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</row>
    <row r="949" spans="1:18" ht="14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</row>
    <row r="950" spans="1:18" ht="14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</row>
    <row r="951" spans="1:18" ht="14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</row>
    <row r="952" spans="1:18" ht="14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</row>
    <row r="953" spans="1:18" ht="14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</row>
    <row r="954" spans="1:18" ht="14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</row>
    <row r="955" spans="1:18" ht="14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</row>
    <row r="956" spans="1:18" ht="14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</row>
    <row r="957" spans="1:18" ht="14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</row>
    <row r="958" spans="1:18" ht="14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</row>
    <row r="959" spans="1:18" ht="14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</row>
    <row r="960" spans="1:18" ht="14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</row>
    <row r="961" spans="1:18" ht="14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</row>
    <row r="962" spans="1:18" ht="14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</row>
    <row r="963" spans="1:18" ht="14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</row>
    <row r="964" spans="1:18" ht="14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</row>
    <row r="965" spans="1:18" ht="14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</row>
    <row r="966" spans="1:18" ht="14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</row>
    <row r="967" spans="1:18" ht="14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</row>
    <row r="968" spans="1:18" ht="14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</row>
    <row r="969" spans="1:18" ht="14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</row>
    <row r="970" spans="1:18" ht="14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</row>
    <row r="971" spans="1:18" ht="14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</row>
    <row r="972" spans="1:18" ht="14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</row>
    <row r="973" spans="1:18" ht="14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</row>
    <row r="974" spans="1:18" ht="14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</row>
    <row r="975" spans="1:18" ht="14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</row>
    <row r="976" spans="1:18" ht="14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</row>
    <row r="977" spans="1:18" ht="14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</row>
    <row r="978" spans="1:18" ht="14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</row>
    <row r="979" spans="1:18" ht="14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</row>
    <row r="980" spans="1:18" ht="14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</row>
    <row r="981" spans="1:18" ht="14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</row>
    <row r="982" spans="1:18" ht="14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</row>
    <row r="983" spans="1:18" ht="14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</row>
    <row r="984" spans="1:18" ht="14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</row>
    <row r="985" spans="1:18" ht="14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</row>
    <row r="986" spans="1:18" ht="14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</row>
    <row r="987" spans="1:18" ht="14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</row>
    <row r="988" spans="1:18" ht="14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N988" s="7"/>
      <c r="O988" s="7"/>
      <c r="P988" s="7"/>
      <c r="Q988" s="7"/>
      <c r="R988" s="7"/>
    </row>
    <row r="989" spans="1:18" ht="14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N989" s="7"/>
      <c r="O989" s="7"/>
      <c r="P989" s="7"/>
      <c r="Q989" s="7"/>
      <c r="R989" s="7"/>
    </row>
    <row r="990" spans="1:18" ht="14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N990" s="7"/>
      <c r="O990" s="7"/>
      <c r="P990" s="7"/>
      <c r="Q990" s="7"/>
      <c r="R990" s="7"/>
    </row>
    <row r="991" spans="1:18" ht="14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N991" s="7"/>
      <c r="O991" s="7"/>
      <c r="P991" s="7"/>
      <c r="Q991" s="7"/>
      <c r="R991" s="7"/>
    </row>
    <row r="992" spans="1:18" ht="14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N992" s="7"/>
      <c r="O992" s="7"/>
      <c r="P992" s="7"/>
      <c r="Q992" s="7"/>
      <c r="R992" s="7"/>
    </row>
    <row r="993" spans="1:18" ht="14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N993" s="7"/>
      <c r="O993" s="7"/>
      <c r="P993" s="7"/>
      <c r="Q993" s="7"/>
      <c r="R993" s="7"/>
    </row>
    <row r="994" spans="1:18" ht="14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N994" s="7"/>
      <c r="O994" s="7"/>
      <c r="P994" s="7"/>
      <c r="Q994" s="7"/>
      <c r="R994" s="7"/>
    </row>
    <row r="995" spans="1:18" ht="14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N995" s="7"/>
      <c r="O995" s="7"/>
      <c r="P995" s="7"/>
      <c r="Q995" s="7"/>
      <c r="R995" s="7"/>
    </row>
    <row r="996" spans="1:18" ht="14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N996" s="7"/>
      <c r="O996" s="7"/>
      <c r="P996" s="7"/>
      <c r="Q996" s="7"/>
      <c r="R996" s="7"/>
    </row>
    <row r="997" spans="1:18" ht="14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N997" s="7"/>
      <c r="O997" s="7"/>
      <c r="P997" s="7"/>
      <c r="Q997" s="7"/>
      <c r="R997" s="7"/>
    </row>
    <row r="998" spans="1:18" ht="14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N998" s="7"/>
      <c r="O998" s="7"/>
      <c r="P998" s="7"/>
      <c r="Q998" s="7"/>
      <c r="R998" s="7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MINERALES</vt:lpstr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2019-08-10T15:57:36Z</dcterms:created>
  <dcterms:modified xsi:type="dcterms:W3CDTF">2019-08-11T13:16:41Z</dcterms:modified>
</cp:coreProperties>
</file>