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Consultorias/Estadistica/data/"/>
    </mc:Choice>
  </mc:AlternateContent>
  <bookViews>
    <workbookView xWindow="-20" yWindow="460" windowWidth="28800" windowHeight="17460" tabRatio="500" activeTab="6"/>
  </bookViews>
  <sheets>
    <sheet name="formato1" sheetId="1" r:id="rId1"/>
    <sheet name="formato2" sheetId="2" r:id="rId2"/>
    <sheet name="exploracionCATEGORICAF1" sheetId="5" r:id="rId3"/>
    <sheet name="exploracionNUMERICAF1" sheetId="6" r:id="rId4"/>
    <sheet name="diferenciaMediasF1" sheetId="7" r:id="rId5"/>
    <sheet name="correlacionF1" sheetId="3" r:id="rId6"/>
    <sheet name="regresionF1" sheetId="8" r:id="rId7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7" l="1"/>
  <c r="I34" i="7"/>
  <c r="G34" i="7"/>
  <c r="H33" i="7"/>
  <c r="I33" i="7"/>
  <c r="G33" i="7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R5" i="6"/>
  <c r="R4" i="6"/>
  <c r="R9" i="6"/>
  <c r="R10" i="6"/>
  <c r="Q5" i="6"/>
  <c r="Q4" i="6"/>
  <c r="Q9" i="6"/>
  <c r="Q10" i="6"/>
  <c r="N32" i="5"/>
  <c r="P22" i="5"/>
  <c r="P12" i="5"/>
  <c r="P19" i="5"/>
  <c r="P13" i="5"/>
  <c r="P5" i="5"/>
  <c r="P17" i="5"/>
  <c r="P2" i="5"/>
  <c r="P3" i="5"/>
  <c r="P6" i="5"/>
  <c r="P24" i="5"/>
  <c r="P11" i="5"/>
  <c r="P15" i="5"/>
  <c r="P20" i="5"/>
  <c r="P28" i="5"/>
  <c r="P30" i="5"/>
  <c r="P14" i="5"/>
  <c r="P29" i="5"/>
  <c r="P7" i="5"/>
  <c r="P31" i="5"/>
  <c r="P18" i="5"/>
  <c r="P27" i="5"/>
  <c r="P23" i="5"/>
  <c r="P25" i="5"/>
  <c r="P21" i="5"/>
  <c r="P4" i="5"/>
  <c r="P9" i="5"/>
  <c r="P16" i="5"/>
  <c r="P26" i="5"/>
  <c r="P10" i="5"/>
  <c r="P32" i="5"/>
  <c r="P8" i="5"/>
  <c r="M32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R8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Q8" i="6"/>
  <c r="R2" i="6"/>
  <c r="R3" i="6"/>
  <c r="R6" i="6"/>
  <c r="R7" i="6"/>
  <c r="Q7" i="6"/>
  <c r="Q6" i="6"/>
  <c r="Q3" i="6"/>
  <c r="Q2" i="6"/>
  <c r="G28" i="5"/>
  <c r="G29" i="5"/>
  <c r="O8" i="5"/>
  <c r="O22" i="5"/>
  <c r="O12" i="5"/>
  <c r="O19" i="5"/>
  <c r="O13" i="5"/>
  <c r="O5" i="5"/>
  <c r="O17" i="5"/>
  <c r="O2" i="5"/>
  <c r="O3" i="5"/>
  <c r="O6" i="5"/>
  <c r="O24" i="5"/>
  <c r="O11" i="5"/>
  <c r="O15" i="5"/>
  <c r="O20" i="5"/>
  <c r="O28" i="5"/>
  <c r="O30" i="5"/>
  <c r="O14" i="5"/>
  <c r="O29" i="5"/>
  <c r="O7" i="5"/>
  <c r="O31" i="5"/>
  <c r="O18" i="5"/>
  <c r="O27" i="5"/>
  <c r="O23" i="5"/>
  <c r="O25" i="5"/>
  <c r="O21" i="5"/>
  <c r="O4" i="5"/>
  <c r="O9" i="5"/>
  <c r="O16" i="5"/>
  <c r="O26" i="5"/>
  <c r="O10" i="5"/>
  <c r="O32" i="5"/>
  <c r="F28" i="5"/>
  <c r="F29" i="5"/>
  <c r="Q26" i="3"/>
</calcChain>
</file>

<file path=xl/sharedStrings.xml><?xml version="1.0" encoding="utf-8"?>
<sst xmlns="http://schemas.openxmlformats.org/spreadsheetml/2006/main" count="513" uniqueCount="145">
  <si>
    <t>sector</t>
  </si>
  <si>
    <t>pim2016G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</si>
  <si>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</si>
  <si>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</si>
  <si>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</si>
  <si>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</si>
  <si>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</si>
  <si>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</si>
  <si>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</si>
  <si>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</si>
  <si>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</si>
  <si>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</si>
  <si>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</si>
  <si>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</si>
  <si>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</si>
  <si>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</si>
  <si>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</si>
  <si>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</si>
  <si>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</si>
  <si>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</si>
  <si>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</si>
  <si>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</si>
  <si>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</si>
  <si>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</si>
  <si>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</si>
  <si>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</si>
  <si>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</si>
  <si>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</si>
  <si>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</si>
  <si>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</si>
  <si>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</si>
  <si>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</si>
  <si>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</si>
  <si>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</si>
  <si>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pim2018G</t>
  </si>
  <si>
    <t>devengado2018G</t>
  </si>
  <si>
    <t>girado2018G</t>
  </si>
  <si>
    <t>pim</t>
  </si>
  <si>
    <t>devengado</t>
  </si>
  <si>
    <t>girado</t>
  </si>
  <si>
    <t>periodo</t>
  </si>
  <si>
    <t>avance2016</t>
  </si>
  <si>
    <t>avance2018</t>
  </si>
  <si>
    <t>PEARSON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</si>
  <si>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</si>
  <si>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</si>
  <si>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</si>
  <si>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</si>
  <si>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</si>
  <si>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</si>
  <si>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</si>
  <si>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</si>
  <si>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</si>
  <si>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</si>
  <si>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</si>
  <si>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</si>
  <si>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</si>
  <si>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</si>
  <si>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</si>
  <si>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</si>
  <si>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</si>
  <si>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</si>
  <si>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</si>
  <si>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</si>
  <si>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</si>
  <si>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</si>
  <si>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</si>
  <si>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</si>
  <si>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</si>
  <si>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</si>
  <si>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</si>
  <si>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</si>
  <si>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</si>
  <si>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</si>
  <si>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PCM</t>
  </si>
  <si>
    <t>CUL</t>
  </si>
  <si>
    <t>PJ</t>
  </si>
  <si>
    <t>AMB</t>
  </si>
  <si>
    <t>JUS</t>
  </si>
  <si>
    <t>INT</t>
  </si>
  <si>
    <t>RREE</t>
  </si>
  <si>
    <t>MEF</t>
  </si>
  <si>
    <t>EDU</t>
  </si>
  <si>
    <t>SAL</t>
  </si>
  <si>
    <t>TRA</t>
  </si>
  <si>
    <t>AGRI</t>
  </si>
  <si>
    <t>EMIN</t>
  </si>
  <si>
    <t>CGR</t>
  </si>
  <si>
    <t>DP</t>
  </si>
  <si>
    <t>CNM</t>
  </si>
  <si>
    <t>FIS</t>
  </si>
  <si>
    <t>TC</t>
  </si>
  <si>
    <t>DEF</t>
  </si>
  <si>
    <t>FMP</t>
  </si>
  <si>
    <t>CONG</t>
  </si>
  <si>
    <t>JNE</t>
  </si>
  <si>
    <t>ONPE</t>
  </si>
  <si>
    <t>RENIEC</t>
  </si>
  <si>
    <t>TUR</t>
  </si>
  <si>
    <t>TYC</t>
  </si>
  <si>
    <t>VIV</t>
  </si>
  <si>
    <t>PRO</t>
  </si>
  <si>
    <t>MUJ</t>
  </si>
  <si>
    <t>DESA</t>
  </si>
  <si>
    <t>sectorn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</si>
  <si>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</si>
  <si>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</si>
  <si>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</si>
  <si>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</si>
  <si>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</si>
  <si>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</si>
  <si>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</si>
  <si>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</si>
  <si>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</si>
  <si>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</si>
  <si>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</si>
  <si>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</si>
  <si>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</si>
  <si>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</si>
  <si>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</si>
  <si>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</si>
  <si>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</si>
  <si>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pim2018%</t>
  </si>
  <si>
    <t>IQR</t>
  </si>
  <si>
    <t>umbral</t>
  </si>
  <si>
    <t>Estructura de tabla de datos usada en excel</t>
  </si>
  <si>
    <t>pim2016I</t>
  </si>
  <si>
    <t>Recaudado2016</t>
  </si>
  <si>
    <t>pim2018I</t>
  </si>
  <si>
    <t>Recaudado2018</t>
  </si>
  <si>
    <t>pimi</t>
  </si>
  <si>
    <t>recaudado</t>
  </si>
  <si>
    <t>gira_reca2016</t>
  </si>
  <si>
    <t>gira_reca2018</t>
  </si>
  <si>
    <t xml:space="preserve">1. Buscar qué p-valor es &lt; 0.05, esa variable tiene efecto. </t>
  </si>
  <si>
    <t>2. Ir al Coeficiente significativo:</t>
  </si>
  <si>
    <t>a. Ver el signo para ver direccion del efecto</t>
  </si>
  <si>
    <t>b. interpretar valor como el aumento o disminicion en la variable dependiente por cada incremento en una unidad de esa variable</t>
  </si>
  <si>
    <t>3. Buscar el R Cuadrado Ajustado, eso indica que tan bueno ha sido el modelo en su totatlidad.</t>
  </si>
  <si>
    <t>https://www.tesiseinvestigaciones.com/estadiacutesticos-descriptivos/coeficiente-de-pearson</t>
  </si>
  <si>
    <t>https://en.wikipedia.org/wiki/Pearson_correlation_coefficient</t>
  </si>
  <si>
    <t>medias</t>
  </si>
  <si>
    <t>medianas</t>
  </si>
  <si>
    <t>a. Si es &lt;0.05, las medias son diferentes</t>
  </si>
  <si>
    <t>Revisar P-valor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</si>
</sst>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</font>
    <font>
      <sz val="12"/>
      <color rgb="FF0070C0"/>
      <name val="Arial"/>
    </font>
    <font>
      <sz val="12"/>
      <color rgb="FF0070C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9" tint="-0.499984740745262"/>
      <name val="Calibri"/>
      <scheme val="minor"/>
    </font>
    <font>
      <b/>
      <sz val="12"/>
      <color rgb="FF7030A0"/>
      <name val="Calibri"/>
      <scheme val="minor"/>
    </font>
    <font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0" fillId="3" borderId="0" xfId="0" applyFill="1" applyBorder="1" applyAlignment="1"/>
    <xf numFmtId="0" fontId="6" fillId="0" borderId="0" xfId="0" applyFont="1"/>
    <xf numFmtId="0" fontId="5" fillId="0" borderId="4" xfId="0" applyFont="1" applyFill="1" applyBorder="1" applyAlignment="1">
      <alignment horizontal="centerContinuous"/>
    </xf>
    <xf numFmtId="2" fontId="2" fillId="5" borderId="1" xfId="1" applyNumberFormat="1" applyFont="1" applyFill="1" applyBorder="1" applyAlignment="1">
      <alignment vertical="center"/>
    </xf>
    <xf numFmtId="2" fontId="2" fillId="5" borderId="2" xfId="1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right"/>
    </xf>
    <xf numFmtId="2" fontId="2" fillId="6" borderId="1" xfId="1" applyNumberFormat="1" applyFont="1" applyFill="1" applyBorder="1" applyAlignment="1">
      <alignment vertical="center"/>
    </xf>
    <xf numFmtId="2" fontId="2" fillId="6" borderId="2" xfId="1" applyNumberFormat="1" applyFont="1" applyFill="1" applyBorder="1" applyAlignment="1">
      <alignment horizontal="center" vertical="center"/>
    </xf>
    <xf numFmtId="2" fontId="2" fillId="6" borderId="2" xfId="1" applyNumberFormat="1" applyFont="1" applyFill="1" applyBorder="1" applyAlignment="1">
      <alignment horizontal="right"/>
    </xf>
    <xf numFmtId="2" fontId="2" fillId="6" borderId="2" xfId="1" applyNumberFormat="1" applyFont="1" applyFill="1" applyBorder="1" applyAlignment="1">
      <alignment horizontal="right" wrapText="1"/>
    </xf>
    <xf numFmtId="2" fontId="2" fillId="7" borderId="1" xfId="1" applyNumberFormat="1" applyFont="1" applyFill="1" applyBorder="1" applyAlignment="1">
      <alignment vertical="center"/>
    </xf>
    <xf numFmtId="2" fontId="2" fillId="7" borderId="2" xfId="1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right"/>
    </xf>
    <xf numFmtId="2" fontId="0" fillId="0" borderId="0" xfId="0" applyNumberFormat="1" applyBorder="1"/>
    <xf numFmtId="0" fontId="7" fillId="0" borderId="0" xfId="0" applyFont="1"/>
    <xf numFmtId="2" fontId="2" fillId="0" borderId="2" xfId="0" applyNumberFormat="1" applyFont="1" applyFill="1" applyBorder="1" applyAlignment="1">
      <alignment horizontal="right"/>
    </xf>
    <xf numFmtId="0" fontId="0" fillId="0" borderId="0" xfId="0" applyAlignment="1"/>
    <xf numFmtId="2" fontId="2" fillId="0" borderId="1" xfId="1" applyNumberFormat="1" applyFont="1" applyFill="1" applyBorder="1" applyAlignment="1">
      <alignment horizontal="center" vertical="center"/>
    </xf>
    <xf numFmtId="169" fontId="0" fillId="3" borderId="0" xfId="0" applyNumberFormat="1" applyFill="1"/>
    <xf numFmtId="169" fontId="0" fillId="4" borderId="0" xfId="0" applyNumberFormat="1" applyFill="1"/>
    <xf numFmtId="2" fontId="9" fillId="6" borderId="2" xfId="1" applyNumberFormat="1" applyFont="1" applyFill="1" applyBorder="1" applyAlignment="1">
      <alignment horizontal="center" vertical="center"/>
    </xf>
    <xf numFmtId="2" fontId="9" fillId="6" borderId="2" xfId="1" applyNumberFormat="1" applyFont="1" applyFill="1" applyBorder="1" applyAlignment="1">
      <alignment horizontal="right"/>
    </xf>
    <xf numFmtId="2" fontId="9" fillId="6" borderId="2" xfId="1" applyNumberFormat="1" applyFont="1" applyFill="1" applyBorder="1" applyAlignment="1">
      <alignment horizontal="right" wrapText="1"/>
    </xf>
    <xf numFmtId="2" fontId="9" fillId="5" borderId="2" xfId="1" applyNumberFormat="1" applyFont="1" applyFill="1" applyBorder="1" applyAlignment="1">
      <alignment horizontal="center" vertical="center"/>
    </xf>
    <xf numFmtId="2" fontId="9" fillId="5" borderId="2" xfId="0" applyNumberFormat="1" applyFont="1" applyFill="1" applyBorder="1" applyAlignment="1">
      <alignment horizontal="right"/>
    </xf>
    <xf numFmtId="2" fontId="10" fillId="6" borderId="2" xfId="1" applyNumberFormat="1" applyFont="1" applyFill="1" applyBorder="1" applyAlignment="1">
      <alignment horizontal="center" vertical="center"/>
    </xf>
    <xf numFmtId="2" fontId="10" fillId="6" borderId="2" xfId="1" applyNumberFormat="1" applyFont="1" applyFill="1" applyBorder="1" applyAlignment="1">
      <alignment horizontal="right"/>
    </xf>
    <xf numFmtId="2" fontId="10" fillId="6" borderId="2" xfId="1" applyNumberFormat="1" applyFont="1" applyFill="1" applyBorder="1" applyAlignment="1">
      <alignment horizontal="right" wrapText="1"/>
    </xf>
    <xf numFmtId="0" fontId="11" fillId="0" borderId="0" xfId="0" applyFont="1"/>
    <xf numFmtId="2" fontId="9" fillId="7" borderId="1" xfId="1" applyNumberFormat="1" applyFont="1" applyFill="1" applyBorder="1" applyAlignment="1">
      <alignment vertical="center"/>
    </xf>
    <xf numFmtId="2" fontId="9" fillId="7" borderId="2" xfId="0" applyNumberFormat="1" applyFont="1" applyFill="1" applyBorder="1" applyAlignment="1">
      <alignment horizontal="right"/>
    </xf>
    <xf numFmtId="2" fontId="9" fillId="7" borderId="2" xfId="1" applyNumberFormat="1" applyFont="1" applyFill="1" applyBorder="1" applyAlignment="1">
      <alignment horizontal="center" vertical="center"/>
    </xf>
    <xf numFmtId="0" fontId="0" fillId="7" borderId="0" xfId="0" applyFill="1" applyBorder="1" applyAlignment="1"/>
    <xf numFmtId="0" fontId="12" fillId="3" borderId="3" xfId="0" applyFont="1" applyFill="1" applyBorder="1" applyAlignment="1"/>
    <xf numFmtId="0" fontId="8" fillId="8" borderId="0" xfId="0" applyFont="1" applyFill="1" applyBorder="1" applyAlignment="1"/>
    <xf numFmtId="0" fontId="0" fillId="8" borderId="0" xfId="0" applyFont="1" applyFill="1"/>
    <xf numFmtId="0" fontId="13" fillId="9" borderId="3" xfId="0" applyFont="1" applyFill="1" applyBorder="1" applyAlignment="1"/>
    <xf numFmtId="0" fontId="13" fillId="9" borderId="0" xfId="0" applyFont="1" applyFill="1" applyBorder="1" applyAlignment="1"/>
    <xf numFmtId="0" fontId="12" fillId="3" borderId="0" xfId="0" applyFont="1" applyFill="1"/>
    <xf numFmtId="0" fontId="8" fillId="0" borderId="0" xfId="0" applyFont="1"/>
    <xf numFmtId="0" fontId="8" fillId="9" borderId="0" xfId="0" applyFont="1" applyFill="1"/>
    <xf numFmtId="2" fontId="9" fillId="6" borderId="1" xfId="1" applyNumberFormat="1" applyFont="1" applyFill="1" applyBorder="1" applyAlignment="1">
      <alignment vertical="center"/>
    </xf>
    <xf numFmtId="2" fontId="7" fillId="0" borderId="0" xfId="0" applyNumberFormat="1" applyFont="1"/>
    <xf numFmtId="0" fontId="12" fillId="0" borderId="0" xfId="0" applyFont="1" applyFill="1" applyBorder="1" applyAlignment="1"/>
    <xf numFmtId="0" fontId="12" fillId="0" borderId="3" xfId="0" applyFont="1" applyFill="1" applyBorder="1" applyAlignment="1"/>
    <xf numFmtId="0" fontId="14" fillId="3" borderId="0" xfId="0" applyFont="1" applyFill="1" applyBorder="1" applyAlignment="1"/>
    <xf numFmtId="0" fontId="15" fillId="3" borderId="0" xfId="0" applyFont="1" applyFill="1"/>
    <xf numFmtId="0" fontId="14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Fill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exploracionCATEGORICAF1!$M$1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exploracionCATEGORICAF1!$L$2:$L$31</c:f>
              <c:strCache>
                <c:ptCount val="30"/>
                <c:pt idx="0">
                  <c:v>MEF</c:v>
                </c:pt>
                <c:pt idx="1">
                  <c:v>EDU</c:v>
                </c:pt>
                <c:pt idx="2">
                  <c:v>TYC</c:v>
                </c:pt>
                <c:pt idx="3">
                  <c:v>INT</c:v>
                </c:pt>
                <c:pt idx="4">
                  <c:v>SAL</c:v>
                </c:pt>
                <c:pt idx="5">
                  <c:v>DEF</c:v>
                </c:pt>
                <c:pt idx="6">
                  <c:v>PCM</c:v>
                </c:pt>
                <c:pt idx="7">
                  <c:v>VIV</c:v>
                </c:pt>
                <c:pt idx="8">
                  <c:v>DESA</c:v>
                </c:pt>
                <c:pt idx="9">
                  <c:v>AGRI</c:v>
                </c:pt>
                <c:pt idx="10">
                  <c:v>PJ</c:v>
                </c:pt>
                <c:pt idx="11">
                  <c:v>JUS</c:v>
                </c:pt>
                <c:pt idx="12">
                  <c:v>FIS</c:v>
                </c:pt>
                <c:pt idx="13">
                  <c:v>EMIN</c:v>
                </c:pt>
                <c:pt idx="14">
                  <c:v>PRO</c:v>
                </c:pt>
                <c:pt idx="15">
                  <c:v>RREE</c:v>
                </c:pt>
                <c:pt idx="16">
                  <c:v>CONG</c:v>
                </c:pt>
                <c:pt idx="17">
                  <c:v>AMB</c:v>
                </c:pt>
                <c:pt idx="18">
                  <c:v>CGR</c:v>
                </c:pt>
                <c:pt idx="19">
                  <c:v>TUR</c:v>
                </c:pt>
                <c:pt idx="20">
                  <c:v>CUL</c:v>
                </c:pt>
                <c:pt idx="21">
                  <c:v>ONPE</c:v>
                </c:pt>
                <c:pt idx="22">
                  <c:v>TRA</c:v>
                </c:pt>
                <c:pt idx="23">
                  <c:v>RENIEC</c:v>
                </c:pt>
                <c:pt idx="24">
                  <c:v>MUJ</c:v>
                </c:pt>
                <c:pt idx="25">
                  <c:v>JNE</c:v>
                </c:pt>
                <c:pt idx="26">
                  <c:v>DP</c:v>
                </c:pt>
                <c:pt idx="27">
                  <c:v>TC</c:v>
                </c:pt>
                <c:pt idx="28">
                  <c:v>CNM</c:v>
                </c:pt>
                <c:pt idx="29">
                  <c:v>FMP</c:v>
                </c:pt>
              </c:strCache>
            </c:strRef>
          </c:cat>
          <c:val>
            <c:numRef>
              <c:f>exploracionCATEGORICAF1!$M$2:$M$31</c:f>
              <c:numCache>
                <c:formatCode>0.00</c:formatCode>
                <c:ptCount val="30"/>
                <c:pt idx="0">
                  <c:v>2.3521643481E10</c:v>
                </c:pt>
                <c:pt idx="1">
                  <c:v>1.2767861642E10</c:v>
                </c:pt>
                <c:pt idx="2">
                  <c:v>1.0740402592E10</c:v>
                </c:pt>
                <c:pt idx="3">
                  <c:v>1.0512189064E10</c:v>
                </c:pt>
                <c:pt idx="4">
                  <c:v>7.430295255E9</c:v>
                </c:pt>
                <c:pt idx="5">
                  <c:v>9.009435584E9</c:v>
                </c:pt>
                <c:pt idx="6">
                  <c:v>2.024038576E9</c:v>
                </c:pt>
                <c:pt idx="7">
                  <c:v>2.478207482E9</c:v>
                </c:pt>
                <c:pt idx="8">
                  <c:v>3.840280984E9</c:v>
                </c:pt>
                <c:pt idx="9">
                  <c:v>2.287141902E9</c:v>
                </c:pt>
                <c:pt idx="10">
                  <c:v>2.123804552E9</c:v>
                </c:pt>
                <c:pt idx="11">
                  <c:v>1.743582602E9</c:v>
                </c:pt>
                <c:pt idx="12">
                  <c:v>1.634572569E9</c:v>
                </c:pt>
                <c:pt idx="13">
                  <c:v>8.96889925E8</c:v>
                </c:pt>
                <c:pt idx="14">
                  <c:v>8.16729717E8</c:v>
                </c:pt>
                <c:pt idx="15">
                  <c:v>9.5558557E8</c:v>
                </c:pt>
                <c:pt idx="16">
                  <c:v>6.51461557E8</c:v>
                </c:pt>
                <c:pt idx="17">
                  <c:v>6.48580409E8</c:v>
                </c:pt>
                <c:pt idx="18">
                  <c:v>5.11393528E8</c:v>
                </c:pt>
                <c:pt idx="19">
                  <c:v>5.37021774E8</c:v>
                </c:pt>
                <c:pt idx="20">
                  <c:v>5.42961434E8</c:v>
                </c:pt>
                <c:pt idx="21">
                  <c:v>4.80913173E8</c:v>
                </c:pt>
                <c:pt idx="22">
                  <c:v>3.30752523E8</c:v>
                </c:pt>
                <c:pt idx="23">
                  <c:v>3.53301038E8</c:v>
                </c:pt>
                <c:pt idx="24">
                  <c:v>3.64826004E8</c:v>
                </c:pt>
                <c:pt idx="25">
                  <c:v>1.69246249E8</c:v>
                </c:pt>
                <c:pt idx="26">
                  <c:v>6.1885045E7</c:v>
                </c:pt>
                <c:pt idx="27">
                  <c:v>5.3548462E7</c:v>
                </c:pt>
                <c:pt idx="28">
                  <c:v>5.8488564E7</c:v>
                </c:pt>
                <c:pt idx="29">
                  <c:v>2.087113E7</c:v>
                </c:pt>
              </c:numCache>
            </c:numRef>
          </c:val>
        </c:ser>
        <c:ser>
          <c:idx val="1"/>
          <c:order val="1"/>
          <c:tx>
            <c:strRef>
              <c:f>exploracionCATEGORICAF1!$N$1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exploracionCATEGORICAF1!$L$2:$L$31</c:f>
              <c:strCache>
                <c:ptCount val="30"/>
                <c:pt idx="0">
                  <c:v>MEF</c:v>
                </c:pt>
                <c:pt idx="1">
                  <c:v>EDU</c:v>
                </c:pt>
                <c:pt idx="2">
                  <c:v>TYC</c:v>
                </c:pt>
                <c:pt idx="3">
                  <c:v>INT</c:v>
                </c:pt>
                <c:pt idx="4">
                  <c:v>SAL</c:v>
                </c:pt>
                <c:pt idx="5">
                  <c:v>DEF</c:v>
                </c:pt>
                <c:pt idx="6">
                  <c:v>PCM</c:v>
                </c:pt>
                <c:pt idx="7">
                  <c:v>VIV</c:v>
                </c:pt>
                <c:pt idx="8">
                  <c:v>DESA</c:v>
                </c:pt>
                <c:pt idx="9">
                  <c:v>AGRI</c:v>
                </c:pt>
                <c:pt idx="10">
                  <c:v>PJ</c:v>
                </c:pt>
                <c:pt idx="11">
                  <c:v>JUS</c:v>
                </c:pt>
                <c:pt idx="12">
                  <c:v>FIS</c:v>
                </c:pt>
                <c:pt idx="13">
                  <c:v>EMIN</c:v>
                </c:pt>
                <c:pt idx="14">
                  <c:v>PRO</c:v>
                </c:pt>
                <c:pt idx="15">
                  <c:v>RREE</c:v>
                </c:pt>
                <c:pt idx="16">
                  <c:v>CONG</c:v>
                </c:pt>
                <c:pt idx="17">
                  <c:v>AMB</c:v>
                </c:pt>
                <c:pt idx="18">
                  <c:v>CGR</c:v>
                </c:pt>
                <c:pt idx="19">
                  <c:v>TUR</c:v>
                </c:pt>
                <c:pt idx="20">
                  <c:v>CUL</c:v>
                </c:pt>
                <c:pt idx="21">
                  <c:v>ONPE</c:v>
                </c:pt>
                <c:pt idx="22">
                  <c:v>TRA</c:v>
                </c:pt>
                <c:pt idx="23">
                  <c:v>RENIEC</c:v>
                </c:pt>
                <c:pt idx="24">
                  <c:v>MUJ</c:v>
                </c:pt>
                <c:pt idx="25">
                  <c:v>JNE</c:v>
                </c:pt>
                <c:pt idx="26">
                  <c:v>DP</c:v>
                </c:pt>
                <c:pt idx="27">
                  <c:v>TC</c:v>
                </c:pt>
                <c:pt idx="28">
                  <c:v>CNM</c:v>
                </c:pt>
                <c:pt idx="29">
                  <c:v>FMP</c:v>
                </c:pt>
              </c:strCache>
            </c:strRef>
          </c:cat>
          <c:val>
            <c:numRef>
              <c:f>exploracionCATEGORICAF1!$N$2:$N$31</c:f>
              <c:numCache>
                <c:formatCode>0.00</c:formatCode>
                <c:ptCount val="30"/>
                <c:pt idx="0">
                  <c:v>2.3817079535E10</c:v>
                </c:pt>
                <c:pt idx="1">
                  <c:v>1.1752676269E10</c:v>
                </c:pt>
                <c:pt idx="2">
                  <c:v>1.170139977E10</c:v>
                </c:pt>
                <c:pt idx="3">
                  <c:v>1.1296451326E10</c:v>
                </c:pt>
                <c:pt idx="4">
                  <c:v>9.370578946E9</c:v>
                </c:pt>
                <c:pt idx="5">
                  <c:v>8.498254914E9</c:v>
                </c:pt>
                <c:pt idx="6">
                  <c:v>7.241596982E9</c:v>
                </c:pt>
                <c:pt idx="7">
                  <c:v>5.135913677E9</c:v>
                </c:pt>
                <c:pt idx="8">
                  <c:v>4.358360723E9</c:v>
                </c:pt>
                <c:pt idx="9">
                  <c:v>2.802674788E9</c:v>
                </c:pt>
                <c:pt idx="10">
                  <c:v>2.487324456E9</c:v>
                </c:pt>
                <c:pt idx="11">
                  <c:v>2.166955714E9</c:v>
                </c:pt>
                <c:pt idx="12">
                  <c:v>1.940619713E9</c:v>
                </c:pt>
                <c:pt idx="13">
                  <c:v>1.656481662E9</c:v>
                </c:pt>
                <c:pt idx="14">
                  <c:v>9.11804592E8</c:v>
                </c:pt>
                <c:pt idx="15">
                  <c:v>8.87225987E8</c:v>
                </c:pt>
                <c:pt idx="16">
                  <c:v>7.09777837E8</c:v>
                </c:pt>
                <c:pt idx="17">
                  <c:v>6.81740039E8</c:v>
                </c:pt>
                <c:pt idx="18">
                  <c:v>6.69586761E8</c:v>
                </c:pt>
                <c:pt idx="19">
                  <c:v>6.42820599E8</c:v>
                </c:pt>
                <c:pt idx="20">
                  <c:v>6.19462643E8</c:v>
                </c:pt>
                <c:pt idx="21">
                  <c:v>5.65056032E8</c:v>
                </c:pt>
                <c:pt idx="22">
                  <c:v>5.19227956E8</c:v>
                </c:pt>
                <c:pt idx="23">
                  <c:v>4.78975262E8</c:v>
                </c:pt>
                <c:pt idx="24">
                  <c:v>4.56862459E8</c:v>
                </c:pt>
                <c:pt idx="25">
                  <c:v>2.08993846E8</c:v>
                </c:pt>
                <c:pt idx="26">
                  <c:v>7.2443571E7</c:v>
                </c:pt>
                <c:pt idx="27">
                  <c:v>4.2623551E7</c:v>
                </c:pt>
                <c:pt idx="28">
                  <c:v>3.9920288E7</c:v>
                </c:pt>
                <c:pt idx="29">
                  <c:v>2.1754388E7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817520"/>
        <c:axId val="1859618736"/>
      </c:barChart>
      <c:catAx>
        <c:axId val="-203481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18736"/>
        <c:crosses val="autoZero"/>
        <c:auto val="1"/>
        <c:lblAlgn val="ctr"/>
        <c:lblOffset val="100"/>
        <c:noMultiLvlLbl val="0"/>
      </c:catAx>
      <c:valAx>
        <c:axId val="1859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correlacionF1!$N$1</c:f>
              <c:strCache>
                <c:ptCount val="1"/>
                <c:pt idx="0">
                  <c:v>gira_reca2018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correlacionF1!$M$2:$M$31</c:f>
              <c:numCache>
                <c:formatCode>General</c:formatCode>
                <c:ptCount val="30"/>
                <c:pt idx="0">
                  <c:v>1.221578793802982</c:v>
                </c:pt>
                <c:pt idx="1">
                  <c:v>1.802044924640561</c:v>
                </c:pt>
                <c:pt idx="2">
                  <c:v>8.394102908413975</c:v>
                </c:pt>
                <c:pt idx="3">
                  <c:v>1.322752349377396</c:v>
                </c:pt>
                <c:pt idx="4">
                  <c:v>1.525944674150137</c:v>
                </c:pt>
                <c:pt idx="5">
                  <c:v>8.962139184653583</c:v>
                </c:pt>
                <c:pt idx="6">
                  <c:v>6.4621486417697</c:v>
                </c:pt>
                <c:pt idx="7">
                  <c:v>0.664342709395791</c:v>
                </c:pt>
                <c:pt idx="8">
                  <c:v>2.318216266383269</c:v>
                </c:pt>
                <c:pt idx="9">
                  <c:v>6.870031657725839</c:v>
                </c:pt>
                <c:pt idx="10">
                  <c:v>3.447810242017647</c:v>
                </c:pt>
                <c:pt idx="11">
                  <c:v>1.493095524354406</c:v>
                </c:pt>
                <c:pt idx="12">
                  <c:v>0.48673425957286</c:v>
                </c:pt>
                <c:pt idx="13">
                  <c:v>14.46459511217756</c:v>
                </c:pt>
                <c:pt idx="14">
                  <c:v>6.375079577858205</c:v>
                </c:pt>
                <c:pt idx="15">
                  <c:v>4.713621525511534</c:v>
                </c:pt>
                <c:pt idx="16">
                  <c:v>34.16871113055993</c:v>
                </c:pt>
                <c:pt idx="17">
                  <c:v>983.9934102791753</c:v>
                </c:pt>
                <c:pt idx="18">
                  <c:v>4.789200257217994</c:v>
                </c:pt>
                <c:pt idx="19">
                  <c:v>10.6527060755319</c:v>
                </c:pt>
                <c:pt idx="20">
                  <c:v>129.6413913331278</c:v>
                </c:pt>
                <c:pt idx="21">
                  <c:v>2.827817651990853</c:v>
                </c:pt>
                <c:pt idx="22">
                  <c:v>3.226451187195858</c:v>
                </c:pt>
                <c:pt idx="23">
                  <c:v>1.090053703611968</c:v>
                </c:pt>
                <c:pt idx="24">
                  <c:v>3.245654278805768</c:v>
                </c:pt>
                <c:pt idx="25">
                  <c:v>1.445545590335942</c:v>
                </c:pt>
                <c:pt idx="26">
                  <c:v>1.716040897591043</c:v>
                </c:pt>
                <c:pt idx="27">
                  <c:v>1.828841056778306</c:v>
                </c:pt>
                <c:pt idx="28">
                  <c:v>62.82745432750175</c:v>
                </c:pt>
                <c:pt idx="29">
                  <c:v>34.59230723175478</c:v>
                </c:pt>
              </c:numCache>
            </c:numRef>
          </c:xVal>
          <c:yVal>
            <c:numRef>
              <c:f>correlacionF1!$N$2:$N$31</c:f>
              <c:numCache>
                <c:formatCode>General</c:formatCode>
                <c:ptCount val="30"/>
                <c:pt idx="0">
                  <c:v>1.961686938412663</c:v>
                </c:pt>
                <c:pt idx="1">
                  <c:v>1.433589620862594</c:v>
                </c:pt>
                <c:pt idx="2">
                  <c:v>7.425202679411848</c:v>
                </c:pt>
                <c:pt idx="3">
                  <c:v>1.454889120802491</c:v>
                </c:pt>
                <c:pt idx="4">
                  <c:v>1.97412036403258</c:v>
                </c:pt>
                <c:pt idx="5">
                  <c:v>9.2475265188269</c:v>
                </c:pt>
                <c:pt idx="6">
                  <c:v>8.457228832561556</c:v>
                </c:pt>
                <c:pt idx="7">
                  <c:v>0.863077850315097</c:v>
                </c:pt>
                <c:pt idx="8">
                  <c:v>2.460942801936072</c:v>
                </c:pt>
                <c:pt idx="9">
                  <c:v>5.938051267102084</c:v>
                </c:pt>
                <c:pt idx="10">
                  <c:v>9.356422646732344</c:v>
                </c:pt>
                <c:pt idx="11">
                  <c:v>1.681000806113841</c:v>
                </c:pt>
                <c:pt idx="12">
                  <c:v>0.55615140226884</c:v>
                </c:pt>
                <c:pt idx="13">
                  <c:v>5.434760411506097</c:v>
                </c:pt>
                <c:pt idx="14">
                  <c:v>139.597137190484</c:v>
                </c:pt>
                <c:pt idx="15">
                  <c:v>3.796684108342363</c:v>
                </c:pt>
                <c:pt idx="16">
                  <c:v>27.13156583643511</c:v>
                </c:pt>
                <c:pt idx="17">
                  <c:v>326.1320579814767</c:v>
                </c:pt>
                <c:pt idx="18">
                  <c:v>6.818192948948057</c:v>
                </c:pt>
                <c:pt idx="19">
                  <c:v>11.00965815243638</c:v>
                </c:pt>
                <c:pt idx="20">
                  <c:v>112.4628600284588</c:v>
                </c:pt>
                <c:pt idx="21">
                  <c:v>4.470267199116912</c:v>
                </c:pt>
                <c:pt idx="22">
                  <c:v>3.716615569435985</c:v>
                </c:pt>
                <c:pt idx="23">
                  <c:v>1.006576088468192</c:v>
                </c:pt>
                <c:pt idx="24">
                  <c:v>2.887606288684795</c:v>
                </c:pt>
                <c:pt idx="25">
                  <c:v>2.2449020598156</c:v>
                </c:pt>
                <c:pt idx="26">
                  <c:v>2.038947620118802</c:v>
                </c:pt>
                <c:pt idx="27">
                  <c:v>1.691570429510211</c:v>
                </c:pt>
                <c:pt idx="28">
                  <c:v>233.5499503517408</c:v>
                </c:pt>
                <c:pt idx="29">
                  <c:v>174.7257812173528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01024"/>
        <c:axId val="1782584656"/>
      </c:scatterChart>
      <c:valAx>
        <c:axId val="178280102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84656"/>
        <c:crosses val="autoZero"/>
        <c:crossBetween val="midCat"/>
      </c:valAx>
      <c:valAx>
        <c:axId val="17825846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88900</xdr:rowOff>
    </xdr:from>
    <xdr:to>
      <xdr:col>10</xdr:col>
      <xdr:colOff>711200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0</xdr:row>
      <xdr:rowOff>63500</xdr:rowOff>
    </xdr:from>
    <xdr:to>
      <xdr:col>18</xdr:col>
      <xdr:colOff>3517900</xdr:colOff>
      <xdr:row>24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431799</xdr:colOff>
      <xdr:row>27</xdr:row>
      <xdr:rowOff>25400</xdr:rowOff>
    </xdr:from>
    <xdr:to>
      <xdr:col>18</xdr:col>
      <xdr:colOff>5440234</xdr:colOff>
      <xdr:row>38</xdr:row>
      <xdr:rowOff>63500</xdr:rowOff>
    </xdr:to>
    <xdr:pic>
      <xdr:nvPicPr>
        <xdr:cNvPr id="5" name="Picture 4" descr="https://upload.wikimedia.org/wikipedia/commons/thumb/d/d4/Correlation_examples2.svg/400px-Correlation_examples2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8384"/>
        <a:stretch/>
      </xdr:blipFill>
      <xdr:spPr bwMode="auto">
        <a:xfrm>
          <a:off x="20231099" y="5854700"/>
          <a:ext cx="825963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101600</xdr:colOff>
      <xdr:row>37</xdr:row>
      <xdr:rowOff>165100</xdr:rowOff>
    </xdr:from>
    <xdr:to>
      <xdr:col>18</xdr:col>
      <xdr:colOff>4301595</xdr:colOff>
      <xdr:row>54</xdr:row>
      <xdr:rowOff>165100</xdr:rowOff>
    </xdr:to>
    <xdr:pic>
      <xdr:nvPicPr>
        <xdr:cNvPr id="6" name="Picture 5" descr="https://www.tesiseinvestigaciones.com/uploads/2/0/0/2/20021199/2251740_ori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8077200"/>
          <a:ext cx="5952595" cy="345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iseinvestigaciones.com/estadiacutesticos-descriptivos/coeficiente-de-pearson" TargetMode="External"/><Relationship Id="rId2" Type="http://schemas.openxmlformats.org/officeDocument/2006/relationships/hyperlink" Target="https://en.wikipedia.org/wiki/Pearson_correlation_coefficient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5" width="16.1640625" bestFit="1" customWidth="1"/>
    <col min="6" max="6" width="17" bestFit="1" customWidth="1"/>
    <col min="7" max="8" width="16.1640625" bestFit="1" customWidth="1"/>
    <col min="9" max="9" width="17" bestFit="1" customWidth="1"/>
    <col min="10" max="10" width="16.1640625" bestFit="1" customWidth="1"/>
    <col min="11" max="11" width="17" bestFit="1" customWidth="1"/>
    <col min="12" max="12" width="16.1640625" bestFit="1" customWidth="1"/>
  </cols>
  <sheetData>
    <row r="1" spans="1:14" ht="17" thickBot="1" x14ac:dyDescent="0.25">
      <c r="A1" s="1" t="s">
        <v>0</v>
      </c>
      <c r="B1" s="1" t="s">
        <v>104</v>
      </c>
      <c r="C1" s="20" t="s">
        <v>1</v>
      </c>
      <c r="D1" s="21" t="s">
        <v>2</v>
      </c>
      <c r="E1" s="21" t="s">
        <v>3</v>
      </c>
      <c r="F1" s="21" t="s">
        <v>126</v>
      </c>
      <c r="G1" s="21" t="s">
        <v>127</v>
      </c>
      <c r="H1" s="23" t="s">
        <v>34</v>
      </c>
      <c r="I1" s="24" t="s">
        <v>35</v>
      </c>
      <c r="J1" s="24" t="s">
        <v>36</v>
      </c>
      <c r="K1" s="24" t="s">
        <v>128</v>
      </c>
      <c r="L1" s="24" t="s">
        <v>129</v>
      </c>
    </row>
    <row r="2" spans="1:14" ht="17" thickBot="1" x14ac:dyDescent="0.25">
      <c r="A2" s="4" t="s">
        <v>4</v>
      </c>
      <c r="B2" s="18" t="s">
        <v>74</v>
      </c>
      <c r="C2" s="22">
        <v>2024038576</v>
      </c>
      <c r="D2" s="22">
        <v>1704811508</v>
      </c>
      <c r="E2" s="22">
        <v>1698269491</v>
      </c>
      <c r="F2" s="22">
        <v>1134538791</v>
      </c>
      <c r="G2" s="22">
        <v>1390225092</v>
      </c>
      <c r="H2" s="25">
        <v>7241596982</v>
      </c>
      <c r="I2" s="25">
        <v>5304882546</v>
      </c>
      <c r="J2" s="25">
        <v>5301352967</v>
      </c>
      <c r="K2" s="25">
        <v>3132069093</v>
      </c>
      <c r="L2" s="25">
        <v>2702445973</v>
      </c>
    </row>
    <row r="3" spans="1:14" ht="17" thickBot="1" x14ac:dyDescent="0.25">
      <c r="A3" s="4" t="s">
        <v>5</v>
      </c>
      <c r="B3" s="18" t="s">
        <v>75</v>
      </c>
      <c r="C3" s="22">
        <v>542961434</v>
      </c>
      <c r="D3" s="22">
        <v>487547317</v>
      </c>
      <c r="E3" s="22">
        <v>487213709</v>
      </c>
      <c r="F3" s="22">
        <v>227620919</v>
      </c>
      <c r="G3" s="22">
        <v>270367127</v>
      </c>
      <c r="H3" s="26">
        <v>619462643</v>
      </c>
      <c r="I3" s="26">
        <v>583623325</v>
      </c>
      <c r="J3" s="26">
        <v>583148084</v>
      </c>
      <c r="K3" s="26">
        <v>255833851</v>
      </c>
      <c r="L3" s="26">
        <v>406774767</v>
      </c>
      <c r="M3" s="33" t="s">
        <v>125</v>
      </c>
      <c r="N3" s="33"/>
    </row>
    <row r="4" spans="1:14" ht="17" thickBot="1" x14ac:dyDescent="0.25">
      <c r="A4" s="4" t="s">
        <v>6</v>
      </c>
      <c r="B4" s="18" t="s">
        <v>76</v>
      </c>
      <c r="C4" s="22">
        <v>2123804552</v>
      </c>
      <c r="D4" s="22">
        <v>2086238254</v>
      </c>
      <c r="E4" s="22">
        <v>2081237451</v>
      </c>
      <c r="F4" s="22">
        <v>245770994</v>
      </c>
      <c r="G4" s="22">
        <v>247940426</v>
      </c>
      <c r="H4" s="26">
        <v>2487324456</v>
      </c>
      <c r="I4" s="26">
        <v>2382635784</v>
      </c>
      <c r="J4" s="26">
        <v>2378790085</v>
      </c>
      <c r="K4" s="26">
        <v>293910111</v>
      </c>
      <c r="L4" s="26">
        <v>320367024</v>
      </c>
      <c r="M4" s="33"/>
      <c r="N4" s="33"/>
    </row>
    <row r="5" spans="1:14" ht="17" thickBot="1" x14ac:dyDescent="0.25">
      <c r="A5" s="4" t="s">
        <v>7</v>
      </c>
      <c r="B5" s="18" t="s">
        <v>77</v>
      </c>
      <c r="C5" s="22">
        <v>648580409</v>
      </c>
      <c r="D5" s="22">
        <v>525216579</v>
      </c>
      <c r="E5" s="22">
        <v>524104420</v>
      </c>
      <c r="F5" s="22">
        <v>369985631</v>
      </c>
      <c r="G5" s="22">
        <v>396222634</v>
      </c>
      <c r="H5" s="26">
        <v>681740039</v>
      </c>
      <c r="I5" s="26">
        <v>624350365</v>
      </c>
      <c r="J5" s="26">
        <v>624115079</v>
      </c>
      <c r="K5" s="26">
        <v>347827044</v>
      </c>
      <c r="L5" s="26">
        <v>428977762</v>
      </c>
      <c r="M5" s="33"/>
      <c r="N5" s="33"/>
    </row>
    <row r="6" spans="1:14" ht="17" thickBot="1" x14ac:dyDescent="0.25">
      <c r="A6" s="4" t="s">
        <v>8</v>
      </c>
      <c r="B6" s="18" t="s">
        <v>78</v>
      </c>
      <c r="C6" s="22">
        <v>1743582602</v>
      </c>
      <c r="D6" s="22">
        <v>1490465995</v>
      </c>
      <c r="E6" s="22">
        <v>1490165445</v>
      </c>
      <c r="F6" s="22">
        <v>857030091</v>
      </c>
      <c r="G6" s="22">
        <v>976552735</v>
      </c>
      <c r="H6" s="26">
        <v>2166955714</v>
      </c>
      <c r="I6" s="26">
        <v>1729760524</v>
      </c>
      <c r="J6" s="26">
        <v>1729255362</v>
      </c>
      <c r="K6" s="26">
        <v>916919947</v>
      </c>
      <c r="L6" s="26">
        <v>875962476</v>
      </c>
      <c r="M6" s="33"/>
      <c r="N6" s="33"/>
    </row>
    <row r="7" spans="1:14" ht="17" thickBot="1" x14ac:dyDescent="0.25">
      <c r="A7" s="4" t="s">
        <v>9</v>
      </c>
      <c r="B7" s="18" t="s">
        <v>79</v>
      </c>
      <c r="C7" s="22">
        <v>10512189064</v>
      </c>
      <c r="D7" s="22">
        <v>10084091030</v>
      </c>
      <c r="E7" s="22">
        <v>10040198026</v>
      </c>
      <c r="F7" s="22">
        <v>683372943</v>
      </c>
      <c r="G7" s="22">
        <v>1120290348</v>
      </c>
      <c r="H7" s="26">
        <v>11296451326</v>
      </c>
      <c r="I7" s="26">
        <v>10884199689</v>
      </c>
      <c r="J7" s="26">
        <v>10881042737</v>
      </c>
      <c r="K7" s="26">
        <v>693023317</v>
      </c>
      <c r="L7" s="26">
        <v>1176643583</v>
      </c>
    </row>
    <row r="8" spans="1:14" ht="17" thickBot="1" x14ac:dyDescent="0.25">
      <c r="A8" s="4" t="s">
        <v>10</v>
      </c>
      <c r="B8" s="18" t="s">
        <v>80</v>
      </c>
      <c r="C8" s="22">
        <v>955585570</v>
      </c>
      <c r="D8" s="22">
        <v>903347585</v>
      </c>
      <c r="E8" s="22">
        <v>900817317</v>
      </c>
      <c r="F8" s="22">
        <v>134309970</v>
      </c>
      <c r="G8" s="22">
        <v>139399040</v>
      </c>
      <c r="H8" s="26">
        <v>887225987</v>
      </c>
      <c r="I8" s="26">
        <v>847624507</v>
      </c>
      <c r="J8" s="26">
        <v>846962417</v>
      </c>
      <c r="K8" s="26">
        <v>100295869</v>
      </c>
      <c r="L8" s="26">
        <v>100146565</v>
      </c>
    </row>
    <row r="9" spans="1:14" ht="17" thickBot="1" x14ac:dyDescent="0.25">
      <c r="A9" s="4" t="s">
        <v>11</v>
      </c>
      <c r="B9" s="18" t="s">
        <v>81</v>
      </c>
      <c r="C9" s="22">
        <v>23521643481</v>
      </c>
      <c r="D9" s="22">
        <v>20738246623</v>
      </c>
      <c r="E9" s="22">
        <v>20733758304</v>
      </c>
      <c r="F9" s="22">
        <v>19383669457</v>
      </c>
      <c r="G9" s="22">
        <v>31209431534</v>
      </c>
      <c r="H9" s="26">
        <v>23817079535</v>
      </c>
      <c r="I9" s="26">
        <v>22017982172</v>
      </c>
      <c r="J9" s="26">
        <v>21995689133</v>
      </c>
      <c r="K9" s="26">
        <v>19015710750</v>
      </c>
      <c r="L9" s="26">
        <v>25485173933</v>
      </c>
    </row>
    <row r="10" spans="1:14" ht="17" thickBot="1" x14ac:dyDescent="0.25">
      <c r="A10" s="4" t="s">
        <v>12</v>
      </c>
      <c r="B10" s="18" t="s">
        <v>82</v>
      </c>
      <c r="C10" s="22">
        <v>12767861642</v>
      </c>
      <c r="D10" s="22">
        <v>11175623678</v>
      </c>
      <c r="E10" s="22">
        <v>11163468591</v>
      </c>
      <c r="F10" s="22">
        <v>3032120612</v>
      </c>
      <c r="G10" s="22">
        <v>4815542343</v>
      </c>
      <c r="H10" s="26">
        <v>11752676269</v>
      </c>
      <c r="I10" s="26">
        <v>10454357496</v>
      </c>
      <c r="J10" s="26">
        <v>10424825119</v>
      </c>
      <c r="K10" s="26">
        <v>2321315921</v>
      </c>
      <c r="L10" s="26">
        <v>4236110287</v>
      </c>
    </row>
    <row r="11" spans="1:14" ht="17" thickBot="1" x14ac:dyDescent="0.25">
      <c r="A11" s="4" t="s">
        <v>13</v>
      </c>
      <c r="B11" s="18" t="s">
        <v>83</v>
      </c>
      <c r="C11" s="22">
        <v>7430295255</v>
      </c>
      <c r="D11" s="22">
        <v>7013773303</v>
      </c>
      <c r="E11" s="22">
        <v>7006605407</v>
      </c>
      <c r="F11" s="22">
        <v>1161064213</v>
      </c>
      <c r="G11" s="22">
        <v>1019879639</v>
      </c>
      <c r="H11" s="26">
        <v>9370578946</v>
      </c>
      <c r="I11" s="26">
        <v>8717774804</v>
      </c>
      <c r="J11" s="26">
        <v>8716168113</v>
      </c>
      <c r="K11" s="26">
        <v>1397820510</v>
      </c>
      <c r="L11" s="26">
        <v>1467849926</v>
      </c>
    </row>
    <row r="12" spans="1:14" ht="17" thickBot="1" x14ac:dyDescent="0.25">
      <c r="A12" s="4" t="s">
        <v>14</v>
      </c>
      <c r="B12" s="18" t="s">
        <v>84</v>
      </c>
      <c r="C12" s="22">
        <v>330752523</v>
      </c>
      <c r="D12" s="22">
        <v>318674610</v>
      </c>
      <c r="E12" s="22">
        <v>318410551</v>
      </c>
      <c r="F12" s="22">
        <v>72188954</v>
      </c>
      <c r="G12" s="22">
        <v>92351530</v>
      </c>
      <c r="H12" s="26">
        <v>519227956</v>
      </c>
      <c r="I12" s="26">
        <v>450133845</v>
      </c>
      <c r="J12" s="26">
        <v>448219876</v>
      </c>
      <c r="K12" s="26">
        <v>41343371</v>
      </c>
      <c r="L12" s="26">
        <v>47905048</v>
      </c>
    </row>
    <row r="13" spans="1:14" ht="17" thickBot="1" x14ac:dyDescent="0.25">
      <c r="A13" s="4" t="s">
        <v>15</v>
      </c>
      <c r="B13" s="18" t="s">
        <v>85</v>
      </c>
      <c r="C13" s="22">
        <v>2287141902</v>
      </c>
      <c r="D13" s="22">
        <v>1919812281</v>
      </c>
      <c r="E13" s="22">
        <v>1878134171</v>
      </c>
      <c r="F13" s="22">
        <v>1127873964</v>
      </c>
      <c r="G13" s="22">
        <v>1257879446</v>
      </c>
      <c r="H13" s="26">
        <v>2802674788</v>
      </c>
      <c r="I13" s="26">
        <v>2190522857</v>
      </c>
      <c r="J13" s="26">
        <v>2178609288</v>
      </c>
      <c r="K13" s="26">
        <v>1168535039</v>
      </c>
      <c r="L13" s="26">
        <v>1296019181</v>
      </c>
    </row>
    <row r="14" spans="1:14" ht="17" thickBot="1" x14ac:dyDescent="0.25">
      <c r="A14" s="4" t="s">
        <v>16</v>
      </c>
      <c r="B14" s="18" t="s">
        <v>86</v>
      </c>
      <c r="C14" s="22">
        <v>896889925</v>
      </c>
      <c r="D14" s="22">
        <v>763875533</v>
      </c>
      <c r="E14" s="22">
        <v>762772804</v>
      </c>
      <c r="F14" s="22">
        <v>602019912</v>
      </c>
      <c r="G14" s="22">
        <v>1567123721</v>
      </c>
      <c r="H14" s="26">
        <v>1656481662</v>
      </c>
      <c r="I14" s="26">
        <v>1546994183</v>
      </c>
      <c r="J14" s="26">
        <v>1546794735</v>
      </c>
      <c r="K14" s="26">
        <v>835927938</v>
      </c>
      <c r="L14" s="26">
        <v>2781247568</v>
      </c>
    </row>
    <row r="15" spans="1:14" ht="17" thickBot="1" x14ac:dyDescent="0.25">
      <c r="A15" s="4" t="s">
        <v>17</v>
      </c>
      <c r="B15" s="18" t="s">
        <v>87</v>
      </c>
      <c r="C15" s="22">
        <v>511393528</v>
      </c>
      <c r="D15" s="22">
        <v>494213505</v>
      </c>
      <c r="E15" s="22">
        <v>493843596</v>
      </c>
      <c r="F15" s="22">
        <v>30516018</v>
      </c>
      <c r="G15" s="22">
        <v>34141543</v>
      </c>
      <c r="H15" s="26">
        <v>669586761</v>
      </c>
      <c r="I15" s="26">
        <v>572233431</v>
      </c>
      <c r="J15" s="26">
        <v>571126613</v>
      </c>
      <c r="K15" s="26">
        <v>104608750</v>
      </c>
      <c r="L15" s="26">
        <v>105087726</v>
      </c>
    </row>
    <row r="16" spans="1:14" ht="17" thickBot="1" x14ac:dyDescent="0.25">
      <c r="A16" s="4" t="s">
        <v>18</v>
      </c>
      <c r="B16" s="18" t="s">
        <v>88</v>
      </c>
      <c r="C16" s="22">
        <v>61885045</v>
      </c>
      <c r="D16" s="22">
        <v>59546709</v>
      </c>
      <c r="E16" s="22">
        <v>59522639</v>
      </c>
      <c r="F16" s="22">
        <v>5827244</v>
      </c>
      <c r="G16" s="22">
        <v>9336768</v>
      </c>
      <c r="H16" s="26">
        <v>72443571</v>
      </c>
      <c r="I16" s="26">
        <v>71317194</v>
      </c>
      <c r="J16" s="26">
        <v>71300215</v>
      </c>
      <c r="K16" s="26">
        <v>441571</v>
      </c>
      <c r="L16" s="26">
        <v>510757</v>
      </c>
    </row>
    <row r="17" spans="1:12" ht="17" thickBot="1" x14ac:dyDescent="0.25">
      <c r="A17" s="4" t="s">
        <v>19</v>
      </c>
      <c r="B17" s="18" t="s">
        <v>89</v>
      </c>
      <c r="C17" s="22">
        <v>58488564</v>
      </c>
      <c r="D17" s="22">
        <v>47282482</v>
      </c>
      <c r="E17" s="22">
        <v>47267796</v>
      </c>
      <c r="F17" s="22">
        <v>8880702</v>
      </c>
      <c r="G17" s="22">
        <v>10027915</v>
      </c>
      <c r="H17" s="26">
        <v>39920288</v>
      </c>
      <c r="I17" s="26">
        <v>36559238</v>
      </c>
      <c r="J17" s="26">
        <v>36556988</v>
      </c>
      <c r="K17" s="26">
        <v>8415267</v>
      </c>
      <c r="L17" s="26">
        <v>9628662</v>
      </c>
    </row>
    <row r="18" spans="1:12" ht="17" thickBot="1" x14ac:dyDescent="0.25">
      <c r="A18" s="4" t="s">
        <v>20</v>
      </c>
      <c r="B18" s="18" t="s">
        <v>90</v>
      </c>
      <c r="C18" s="22">
        <v>1634572569</v>
      </c>
      <c r="D18" s="22">
        <v>1582071753</v>
      </c>
      <c r="E18" s="22">
        <v>1578512586</v>
      </c>
      <c r="F18" s="22">
        <v>43896030</v>
      </c>
      <c r="G18" s="22">
        <v>46197604</v>
      </c>
      <c r="H18" s="26">
        <v>1940619713</v>
      </c>
      <c r="I18" s="26">
        <v>1925717347</v>
      </c>
      <c r="J18" s="26">
        <v>1921423768</v>
      </c>
      <c r="K18" s="26">
        <v>67888283</v>
      </c>
      <c r="L18" s="26">
        <v>70818757</v>
      </c>
    </row>
    <row r="19" spans="1:12" ht="17" thickBot="1" x14ac:dyDescent="0.25">
      <c r="A19" s="4" t="s">
        <v>21</v>
      </c>
      <c r="B19" s="18" t="s">
        <v>91</v>
      </c>
      <c r="C19" s="22">
        <v>53548462</v>
      </c>
      <c r="D19" s="22">
        <v>49911240</v>
      </c>
      <c r="E19" s="22">
        <v>49873706</v>
      </c>
      <c r="F19" s="22">
        <v>41774</v>
      </c>
      <c r="G19" s="22">
        <v>50685</v>
      </c>
      <c r="H19" s="26">
        <v>42623551</v>
      </c>
      <c r="I19" s="26">
        <v>39760568</v>
      </c>
      <c r="J19" s="26">
        <v>39755824</v>
      </c>
      <c r="K19" s="26">
        <v>10000</v>
      </c>
      <c r="L19" s="26">
        <v>121901</v>
      </c>
    </row>
    <row r="20" spans="1:12" ht="17" thickBot="1" x14ac:dyDescent="0.25">
      <c r="A20" s="4" t="s">
        <v>22</v>
      </c>
      <c r="B20" s="18" t="s">
        <v>92</v>
      </c>
      <c r="C20" s="22">
        <v>9009435584</v>
      </c>
      <c r="D20" s="22">
        <v>8238711552</v>
      </c>
      <c r="E20" s="22">
        <v>8236185347</v>
      </c>
      <c r="F20" s="22">
        <v>2027548772</v>
      </c>
      <c r="G20" s="22">
        <v>1719741273</v>
      </c>
      <c r="H20" s="26">
        <v>8498254914</v>
      </c>
      <c r="I20" s="26">
        <v>8091362420</v>
      </c>
      <c r="J20" s="26">
        <v>8088160129</v>
      </c>
      <c r="K20" s="26">
        <v>1089859793</v>
      </c>
      <c r="L20" s="26">
        <v>1186261549</v>
      </c>
    </row>
    <row r="21" spans="1:12" ht="17" thickBot="1" x14ac:dyDescent="0.25">
      <c r="A21" s="4" t="s">
        <v>23</v>
      </c>
      <c r="B21" s="18" t="s">
        <v>93</v>
      </c>
      <c r="C21" s="22">
        <v>20871130</v>
      </c>
      <c r="D21" s="22">
        <v>19786475</v>
      </c>
      <c r="E21" s="22">
        <v>19774075</v>
      </c>
      <c r="F21" s="22">
        <v>2491125</v>
      </c>
      <c r="G21" s="22">
        <v>1856249</v>
      </c>
      <c r="H21" s="26">
        <v>21754388</v>
      </c>
      <c r="I21" s="26">
        <v>21703207</v>
      </c>
      <c r="J21" s="26">
        <v>21703207</v>
      </c>
      <c r="K21" s="26">
        <v>1919124</v>
      </c>
      <c r="L21" s="26">
        <v>1971288</v>
      </c>
    </row>
    <row r="22" spans="1:12" ht="17" thickBot="1" x14ac:dyDescent="0.25">
      <c r="A22" s="4" t="s">
        <v>24</v>
      </c>
      <c r="B22" s="18" t="s">
        <v>94</v>
      </c>
      <c r="C22" s="22">
        <v>651461557</v>
      </c>
      <c r="D22" s="22">
        <v>522541769</v>
      </c>
      <c r="E22" s="22">
        <v>521747354</v>
      </c>
      <c r="F22" s="22">
        <v>692300</v>
      </c>
      <c r="G22" s="22">
        <v>4024543</v>
      </c>
      <c r="H22" s="26">
        <v>709777837</v>
      </c>
      <c r="I22" s="26">
        <v>550915607</v>
      </c>
      <c r="J22" s="26">
        <v>550087338</v>
      </c>
      <c r="K22" s="26">
        <v>2163952</v>
      </c>
      <c r="L22" s="26">
        <v>4891280</v>
      </c>
    </row>
    <row r="23" spans="1:12" ht="17" thickBot="1" x14ac:dyDescent="0.25">
      <c r="A23" s="4" t="s">
        <v>25</v>
      </c>
      <c r="B23" s="18" t="s">
        <v>95</v>
      </c>
      <c r="C23" s="22">
        <v>169246249</v>
      </c>
      <c r="D23" s="22">
        <v>163431482</v>
      </c>
      <c r="E23" s="22">
        <v>163265319</v>
      </c>
      <c r="F23" s="22">
        <v>48566475</v>
      </c>
      <c r="G23" s="22">
        <v>57735448</v>
      </c>
      <c r="H23" s="26">
        <v>208993846</v>
      </c>
      <c r="I23" s="26">
        <v>194302252</v>
      </c>
      <c r="J23" s="26">
        <v>191387293</v>
      </c>
      <c r="K23" s="26">
        <v>29099966</v>
      </c>
      <c r="L23" s="26">
        <v>42813390</v>
      </c>
    </row>
    <row r="24" spans="1:12" ht="17" thickBot="1" x14ac:dyDescent="0.25">
      <c r="A24" s="4" t="s">
        <v>26</v>
      </c>
      <c r="B24" s="18" t="s">
        <v>96</v>
      </c>
      <c r="C24" s="22">
        <v>480913173</v>
      </c>
      <c r="D24" s="22">
        <v>403568530</v>
      </c>
      <c r="E24" s="22">
        <v>403537180</v>
      </c>
      <c r="F24" s="22">
        <v>105975584</v>
      </c>
      <c r="G24" s="22">
        <v>125071528</v>
      </c>
      <c r="H24" s="26">
        <v>565056032</v>
      </c>
      <c r="I24" s="26">
        <v>511572343</v>
      </c>
      <c r="J24" s="26">
        <v>507132161</v>
      </c>
      <c r="K24" s="26">
        <v>31376059</v>
      </c>
      <c r="L24" s="26">
        <v>136449991</v>
      </c>
    </row>
    <row r="25" spans="1:12" ht="17" thickBot="1" x14ac:dyDescent="0.25">
      <c r="A25" s="4" t="s">
        <v>27</v>
      </c>
      <c r="B25" s="18" t="s">
        <v>97</v>
      </c>
      <c r="C25" s="22">
        <v>353301038</v>
      </c>
      <c r="D25" s="22">
        <v>330625362</v>
      </c>
      <c r="E25" s="22">
        <v>330179823</v>
      </c>
      <c r="F25" s="22">
        <v>275831141</v>
      </c>
      <c r="G25" s="22">
        <v>302902345</v>
      </c>
      <c r="H25" s="26">
        <v>478975262</v>
      </c>
      <c r="I25" s="26">
        <v>392298191</v>
      </c>
      <c r="J25" s="26">
        <v>391669161</v>
      </c>
      <c r="K25" s="26">
        <v>371403402</v>
      </c>
      <c r="L25" s="26">
        <v>389110337</v>
      </c>
    </row>
    <row r="26" spans="1:12" ht="17" thickBot="1" x14ac:dyDescent="0.25">
      <c r="A26" s="4" t="s">
        <v>28</v>
      </c>
      <c r="B26" s="18" t="s">
        <v>98</v>
      </c>
      <c r="C26" s="22">
        <v>537021774</v>
      </c>
      <c r="D26" s="22">
        <v>497119895</v>
      </c>
      <c r="E26" s="22">
        <v>495025214</v>
      </c>
      <c r="F26" s="22">
        <v>71124695</v>
      </c>
      <c r="G26" s="22">
        <v>152519391</v>
      </c>
      <c r="H26" s="26">
        <v>642820599</v>
      </c>
      <c r="I26" s="26">
        <v>566827287</v>
      </c>
      <c r="J26" s="26">
        <v>565340009</v>
      </c>
      <c r="K26" s="26">
        <v>107232704</v>
      </c>
      <c r="L26" s="26">
        <v>195781541</v>
      </c>
    </row>
    <row r="27" spans="1:12" ht="17" thickBot="1" x14ac:dyDescent="0.25">
      <c r="A27" s="4" t="s">
        <v>29</v>
      </c>
      <c r="B27" s="18" t="s">
        <v>99</v>
      </c>
      <c r="C27" s="22">
        <v>10740402592</v>
      </c>
      <c r="D27" s="22">
        <v>8985887192</v>
      </c>
      <c r="E27" s="22">
        <v>8973458494</v>
      </c>
      <c r="F27" s="22">
        <v>3822865542</v>
      </c>
      <c r="G27" s="22">
        <v>6207662044</v>
      </c>
      <c r="H27" s="26">
        <v>11701399770</v>
      </c>
      <c r="I27" s="26">
        <v>10375601238</v>
      </c>
      <c r="J27" s="26">
        <v>10363223935</v>
      </c>
      <c r="K27" s="26">
        <v>2035383373</v>
      </c>
      <c r="L27" s="26">
        <v>4616336775</v>
      </c>
    </row>
    <row r="28" spans="1:12" ht="17" thickBot="1" x14ac:dyDescent="0.25">
      <c r="A28" s="4" t="s">
        <v>30</v>
      </c>
      <c r="B28" s="18" t="s">
        <v>100</v>
      </c>
      <c r="C28" s="22">
        <v>2478207482</v>
      </c>
      <c r="D28" s="22">
        <v>2038210653</v>
      </c>
      <c r="E28" s="22">
        <v>2022902732</v>
      </c>
      <c r="F28" s="22">
        <v>684343118</v>
      </c>
      <c r="G28" s="22">
        <v>1178819651</v>
      </c>
      <c r="H28" s="26">
        <v>5135913677</v>
      </c>
      <c r="I28" s="26">
        <v>4075019065</v>
      </c>
      <c r="J28" s="26">
        <v>4071740999</v>
      </c>
      <c r="K28" s="26">
        <v>1817560787</v>
      </c>
      <c r="L28" s="26">
        <v>1996981658</v>
      </c>
    </row>
    <row r="29" spans="1:12" ht="17" thickBot="1" x14ac:dyDescent="0.25">
      <c r="A29" s="4" t="s">
        <v>31</v>
      </c>
      <c r="B29" s="18" t="s">
        <v>101</v>
      </c>
      <c r="C29" s="22">
        <v>816729717</v>
      </c>
      <c r="D29" s="22">
        <v>649875257</v>
      </c>
      <c r="E29" s="22">
        <v>647699364</v>
      </c>
      <c r="F29" s="22">
        <v>219254547</v>
      </c>
      <c r="G29" s="22">
        <v>354158368</v>
      </c>
      <c r="H29" s="26">
        <v>911804592</v>
      </c>
      <c r="I29" s="26">
        <v>764555174</v>
      </c>
      <c r="J29" s="26">
        <v>763021317</v>
      </c>
      <c r="K29" s="26">
        <v>419385310</v>
      </c>
      <c r="L29" s="26">
        <v>451072745</v>
      </c>
    </row>
    <row r="30" spans="1:12" ht="17" thickBot="1" x14ac:dyDescent="0.25">
      <c r="A30" s="4" t="s">
        <v>32</v>
      </c>
      <c r="B30" s="18" t="s">
        <v>102</v>
      </c>
      <c r="C30" s="22">
        <v>364826004</v>
      </c>
      <c r="D30" s="22">
        <v>358943529</v>
      </c>
      <c r="E30" s="22">
        <v>358335569</v>
      </c>
      <c r="F30" s="22">
        <v>4693143</v>
      </c>
      <c r="G30" s="22">
        <v>5703487</v>
      </c>
      <c r="H30" s="26">
        <v>456862459</v>
      </c>
      <c r="I30" s="26">
        <v>446019402</v>
      </c>
      <c r="J30" s="26">
        <v>444536640</v>
      </c>
      <c r="K30" s="26">
        <v>1742696</v>
      </c>
      <c r="L30" s="26">
        <v>1903390</v>
      </c>
    </row>
    <row r="31" spans="1:12" ht="17" thickBot="1" x14ac:dyDescent="0.25">
      <c r="A31" s="4" t="s">
        <v>33</v>
      </c>
      <c r="B31" s="18" t="s">
        <v>103</v>
      </c>
      <c r="C31" s="22">
        <v>3840280984</v>
      </c>
      <c r="D31" s="22">
        <v>3751255363</v>
      </c>
      <c r="E31" s="22">
        <v>3747430581</v>
      </c>
      <c r="F31" s="22">
        <v>36561096</v>
      </c>
      <c r="G31" s="22">
        <v>108331328</v>
      </c>
      <c r="H31" s="26">
        <v>4358360723</v>
      </c>
      <c r="I31" s="26">
        <v>4266995079</v>
      </c>
      <c r="J31" s="26">
        <v>4264829176</v>
      </c>
      <c r="K31" s="26">
        <v>80472764</v>
      </c>
      <c r="L31" s="26">
        <v>24408700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H42" sqref="H42"/>
    </sheetView>
  </sheetViews>
  <sheetFormatPr baseColWidth="10" defaultRowHeight="16" x14ac:dyDescent="0.2"/>
  <cols>
    <col min="1" max="1" width="61.83203125" bestFit="1" customWidth="1"/>
    <col min="2" max="2" width="16.1640625" bestFit="1" customWidth="1"/>
    <col min="3" max="3" width="17" bestFit="1" customWidth="1"/>
    <col min="4" max="4" width="16.1640625" bestFit="1" customWidth="1"/>
    <col min="5" max="6" width="16.1640625" style="66" customWidth="1"/>
    <col min="7" max="7" width="16.1640625" style="10" bestFit="1" customWidth="1"/>
    <col min="8" max="8" width="16.1640625" bestFit="1" customWidth="1"/>
    <col min="9" max="9" width="17.6640625" bestFit="1" customWidth="1"/>
    <col min="10" max="10" width="24" bestFit="1" customWidth="1"/>
    <col min="11" max="11" width="25.5" bestFit="1" customWidth="1"/>
    <col min="12" max="12" width="17" bestFit="1" customWidth="1"/>
    <col min="13" max="13" width="16.1640625" bestFit="1" customWidth="1"/>
  </cols>
  <sheetData>
    <row r="1" spans="1:13" ht="17" thickBot="1" x14ac:dyDescent="0.25">
      <c r="A1" s="1" t="s">
        <v>0</v>
      </c>
      <c r="B1" s="2" t="s">
        <v>37</v>
      </c>
      <c r="C1" s="3" t="s">
        <v>38</v>
      </c>
      <c r="D1" s="3" t="s">
        <v>39</v>
      </c>
      <c r="E1" s="34" t="s">
        <v>130</v>
      </c>
      <c r="F1" s="34" t="s">
        <v>131</v>
      </c>
      <c r="G1" s="8" t="s">
        <v>40</v>
      </c>
      <c r="H1" s="2"/>
      <c r="I1" s="2"/>
      <c r="J1" s="2"/>
      <c r="K1" s="3"/>
      <c r="L1" s="3"/>
      <c r="M1" s="3"/>
    </row>
    <row r="2" spans="1:13" ht="17" thickBot="1" x14ac:dyDescent="0.25">
      <c r="A2" s="4" t="s">
        <v>4</v>
      </c>
      <c r="B2" s="5">
        <v>2024038576</v>
      </c>
      <c r="C2" s="5">
        <v>1704811508</v>
      </c>
      <c r="D2" s="5">
        <v>1698269491</v>
      </c>
      <c r="E2" s="32">
        <v>1134538791</v>
      </c>
      <c r="F2" s="32">
        <v>1390225092</v>
      </c>
      <c r="G2" s="9">
        <v>2016</v>
      </c>
      <c r="H2" s="6"/>
      <c r="I2" s="6"/>
      <c r="J2" s="6"/>
      <c r="K2" s="6"/>
      <c r="L2" s="6"/>
      <c r="M2" s="6"/>
    </row>
    <row r="3" spans="1:13" ht="17" thickBot="1" x14ac:dyDescent="0.25">
      <c r="A3" s="4" t="s">
        <v>5</v>
      </c>
      <c r="B3" s="5">
        <v>542961434</v>
      </c>
      <c r="C3" s="5">
        <v>487547317</v>
      </c>
      <c r="D3" s="5">
        <v>487213709</v>
      </c>
      <c r="E3" s="32">
        <v>227620919</v>
      </c>
      <c r="F3" s="32">
        <v>270367127</v>
      </c>
      <c r="G3" s="9">
        <v>2016</v>
      </c>
      <c r="H3" s="7"/>
      <c r="I3" s="7"/>
      <c r="J3" s="7"/>
      <c r="K3" s="7"/>
      <c r="L3" s="7"/>
      <c r="M3" s="7"/>
    </row>
    <row r="4" spans="1:13" ht="17" thickBot="1" x14ac:dyDescent="0.25">
      <c r="A4" s="4" t="s">
        <v>6</v>
      </c>
      <c r="B4" s="5">
        <v>2123804552</v>
      </c>
      <c r="C4" s="5">
        <v>2086238254</v>
      </c>
      <c r="D4" s="5">
        <v>2081237451</v>
      </c>
      <c r="E4" s="32">
        <v>245770994</v>
      </c>
      <c r="F4" s="32">
        <v>247940426</v>
      </c>
      <c r="G4" s="9">
        <v>2016</v>
      </c>
      <c r="H4" s="7"/>
      <c r="I4" s="7"/>
      <c r="J4" s="7"/>
      <c r="K4" s="7"/>
      <c r="L4" s="7"/>
      <c r="M4" s="7"/>
    </row>
    <row r="5" spans="1:13" ht="17" thickBot="1" x14ac:dyDescent="0.25">
      <c r="A5" s="4" t="s">
        <v>7</v>
      </c>
      <c r="B5" s="5">
        <v>648580409</v>
      </c>
      <c r="C5" s="5">
        <v>525216579</v>
      </c>
      <c r="D5" s="5">
        <v>524104420</v>
      </c>
      <c r="E5" s="32">
        <v>369985631</v>
      </c>
      <c r="F5" s="32">
        <v>396222634</v>
      </c>
      <c r="G5" s="9">
        <v>2016</v>
      </c>
      <c r="H5" s="7"/>
      <c r="I5" s="7"/>
      <c r="J5" s="7"/>
      <c r="K5" s="7"/>
      <c r="L5" s="7"/>
      <c r="M5" s="7"/>
    </row>
    <row r="6" spans="1:13" ht="17" thickBot="1" x14ac:dyDescent="0.25">
      <c r="A6" s="4" t="s">
        <v>8</v>
      </c>
      <c r="B6" s="5">
        <v>1743582602</v>
      </c>
      <c r="C6" s="5">
        <v>1490465995</v>
      </c>
      <c r="D6" s="5">
        <v>1490165445</v>
      </c>
      <c r="E6" s="32">
        <v>857030091</v>
      </c>
      <c r="F6" s="32">
        <v>976552735</v>
      </c>
      <c r="G6" s="9">
        <v>2016</v>
      </c>
      <c r="H6" s="7"/>
      <c r="I6" s="7"/>
      <c r="J6" s="7"/>
      <c r="K6" s="7"/>
      <c r="L6" s="7"/>
      <c r="M6" s="7"/>
    </row>
    <row r="7" spans="1:13" ht="17" thickBot="1" x14ac:dyDescent="0.25">
      <c r="A7" s="4" t="s">
        <v>9</v>
      </c>
      <c r="B7" s="5">
        <v>10512189064</v>
      </c>
      <c r="C7" s="5">
        <v>10084091030</v>
      </c>
      <c r="D7" s="5">
        <v>10040198026</v>
      </c>
      <c r="E7" s="32">
        <v>683372943</v>
      </c>
      <c r="F7" s="32">
        <v>1120290348</v>
      </c>
      <c r="G7" s="9">
        <v>2016</v>
      </c>
      <c r="H7" s="7"/>
      <c r="I7" s="7"/>
      <c r="J7" s="7"/>
      <c r="K7" s="7"/>
      <c r="L7" s="7"/>
      <c r="M7" s="7"/>
    </row>
    <row r="8" spans="1:13" ht="17" thickBot="1" x14ac:dyDescent="0.25">
      <c r="A8" s="4" t="s">
        <v>10</v>
      </c>
      <c r="B8" s="5">
        <v>955585570</v>
      </c>
      <c r="C8" s="5">
        <v>903347585</v>
      </c>
      <c r="D8" s="5">
        <v>900817317</v>
      </c>
      <c r="E8" s="32">
        <v>134309970</v>
      </c>
      <c r="F8" s="32">
        <v>139399040</v>
      </c>
      <c r="G8" s="9">
        <v>2016</v>
      </c>
      <c r="H8" s="7"/>
      <c r="I8" s="7"/>
      <c r="J8" s="7"/>
      <c r="K8" s="7"/>
      <c r="L8" s="7"/>
      <c r="M8" s="7"/>
    </row>
    <row r="9" spans="1:13" ht="17" thickBot="1" x14ac:dyDescent="0.25">
      <c r="A9" s="4" t="s">
        <v>11</v>
      </c>
      <c r="B9" s="5">
        <v>23521643481</v>
      </c>
      <c r="C9" s="5">
        <v>20738246623</v>
      </c>
      <c r="D9" s="5">
        <v>20733758304</v>
      </c>
      <c r="E9" s="32">
        <v>19383669457</v>
      </c>
      <c r="F9" s="32">
        <v>31209431534</v>
      </c>
      <c r="G9" s="9">
        <v>2016</v>
      </c>
      <c r="H9" s="7"/>
      <c r="I9" s="7"/>
      <c r="J9" s="7"/>
      <c r="K9" s="7"/>
      <c r="L9" s="7"/>
      <c r="M9" s="7"/>
    </row>
    <row r="10" spans="1:13" ht="17" thickBot="1" x14ac:dyDescent="0.25">
      <c r="A10" s="4" t="s">
        <v>12</v>
      </c>
      <c r="B10" s="5">
        <v>12767861642</v>
      </c>
      <c r="C10" s="5">
        <v>11175623678</v>
      </c>
      <c r="D10" s="5">
        <v>11163468591</v>
      </c>
      <c r="E10" s="32">
        <v>3032120612</v>
      </c>
      <c r="F10" s="32">
        <v>4815542343</v>
      </c>
      <c r="G10" s="9">
        <v>2016</v>
      </c>
      <c r="H10" s="7"/>
      <c r="I10" s="7"/>
      <c r="J10" s="7"/>
      <c r="K10" s="7"/>
      <c r="L10" s="7"/>
      <c r="M10" s="7"/>
    </row>
    <row r="11" spans="1:13" ht="17" thickBot="1" x14ac:dyDescent="0.25">
      <c r="A11" s="4" t="s">
        <v>13</v>
      </c>
      <c r="B11" s="5">
        <v>7430295255</v>
      </c>
      <c r="C11" s="5">
        <v>7013773303</v>
      </c>
      <c r="D11" s="5">
        <v>7006605407</v>
      </c>
      <c r="E11" s="32">
        <v>1161064213</v>
      </c>
      <c r="F11" s="32">
        <v>1019879639</v>
      </c>
      <c r="G11" s="9">
        <v>2016</v>
      </c>
      <c r="H11" s="7"/>
      <c r="I11" s="7"/>
      <c r="J11" s="7"/>
      <c r="K11" s="7"/>
      <c r="L11" s="7"/>
      <c r="M11" s="7"/>
    </row>
    <row r="12" spans="1:13" ht="17" thickBot="1" x14ac:dyDescent="0.25">
      <c r="A12" s="4" t="s">
        <v>14</v>
      </c>
      <c r="B12" s="5">
        <v>330752523</v>
      </c>
      <c r="C12" s="5">
        <v>318674610</v>
      </c>
      <c r="D12" s="5">
        <v>318410551</v>
      </c>
      <c r="E12" s="32">
        <v>72188954</v>
      </c>
      <c r="F12" s="32">
        <v>92351530</v>
      </c>
      <c r="G12" s="9">
        <v>2016</v>
      </c>
      <c r="H12" s="7"/>
      <c r="I12" s="7"/>
      <c r="J12" s="7"/>
      <c r="K12" s="7"/>
      <c r="L12" s="7"/>
      <c r="M12" s="7"/>
    </row>
    <row r="13" spans="1:13" ht="17" thickBot="1" x14ac:dyDescent="0.25">
      <c r="A13" s="4" t="s">
        <v>15</v>
      </c>
      <c r="B13" s="5">
        <v>2287141902</v>
      </c>
      <c r="C13" s="5">
        <v>1919812281</v>
      </c>
      <c r="D13" s="5">
        <v>1878134171</v>
      </c>
      <c r="E13" s="32">
        <v>1127873964</v>
      </c>
      <c r="F13" s="32">
        <v>1257879446</v>
      </c>
      <c r="G13" s="9">
        <v>2016</v>
      </c>
      <c r="H13" s="7"/>
      <c r="I13" s="7"/>
      <c r="J13" s="7"/>
      <c r="K13" s="7"/>
      <c r="L13" s="7"/>
      <c r="M13" s="7"/>
    </row>
    <row r="14" spans="1:13" ht="17" thickBot="1" x14ac:dyDescent="0.25">
      <c r="A14" s="4" t="s">
        <v>16</v>
      </c>
      <c r="B14" s="5">
        <v>896889925</v>
      </c>
      <c r="C14" s="5">
        <v>763875533</v>
      </c>
      <c r="D14" s="5">
        <v>762772804</v>
      </c>
      <c r="E14" s="32">
        <v>602019912</v>
      </c>
      <c r="F14" s="32">
        <v>1567123721</v>
      </c>
      <c r="G14" s="9">
        <v>2016</v>
      </c>
      <c r="H14" s="7"/>
      <c r="I14" s="7"/>
      <c r="J14" s="7"/>
      <c r="K14" s="7"/>
      <c r="L14" s="7"/>
      <c r="M14" s="7"/>
    </row>
    <row r="15" spans="1:13" ht="17" thickBot="1" x14ac:dyDescent="0.25">
      <c r="A15" s="4" t="s">
        <v>17</v>
      </c>
      <c r="B15" s="5">
        <v>511393528</v>
      </c>
      <c r="C15" s="5">
        <v>494213505</v>
      </c>
      <c r="D15" s="5">
        <v>493843596</v>
      </c>
      <c r="E15" s="32">
        <v>30516018</v>
      </c>
      <c r="F15" s="32">
        <v>34141543</v>
      </c>
      <c r="G15" s="9">
        <v>2016</v>
      </c>
      <c r="H15" s="7"/>
      <c r="I15" s="7"/>
      <c r="J15" s="7"/>
      <c r="K15" s="7"/>
      <c r="L15" s="7"/>
      <c r="M15" s="7"/>
    </row>
    <row r="16" spans="1:13" ht="17" thickBot="1" x14ac:dyDescent="0.25">
      <c r="A16" s="4" t="s">
        <v>18</v>
      </c>
      <c r="B16" s="5">
        <v>61885045</v>
      </c>
      <c r="C16" s="5">
        <v>59546709</v>
      </c>
      <c r="D16" s="5">
        <v>59522639</v>
      </c>
      <c r="E16" s="32">
        <v>5827244</v>
      </c>
      <c r="F16" s="32">
        <v>9336768</v>
      </c>
      <c r="G16" s="9">
        <v>2016</v>
      </c>
      <c r="H16" s="7"/>
      <c r="I16" s="7"/>
      <c r="J16" s="7"/>
      <c r="K16" s="7"/>
      <c r="L16" s="7"/>
      <c r="M16" s="7"/>
    </row>
    <row r="17" spans="1:13" ht="17" thickBot="1" x14ac:dyDescent="0.25">
      <c r="A17" s="4" t="s">
        <v>19</v>
      </c>
      <c r="B17" s="5">
        <v>58488564</v>
      </c>
      <c r="C17" s="5">
        <v>47282482</v>
      </c>
      <c r="D17" s="5">
        <v>47267796</v>
      </c>
      <c r="E17" s="32">
        <v>8880702</v>
      </c>
      <c r="F17" s="32">
        <v>10027915</v>
      </c>
      <c r="G17" s="9">
        <v>2016</v>
      </c>
      <c r="H17" s="7"/>
      <c r="I17" s="7"/>
      <c r="J17" s="7"/>
      <c r="K17" s="7"/>
      <c r="L17" s="7"/>
      <c r="M17" s="7"/>
    </row>
    <row r="18" spans="1:13" ht="17" thickBot="1" x14ac:dyDescent="0.25">
      <c r="A18" s="4" t="s">
        <v>20</v>
      </c>
      <c r="B18" s="5">
        <v>1634572569</v>
      </c>
      <c r="C18" s="5">
        <v>1582071753</v>
      </c>
      <c r="D18" s="5">
        <v>1578512586</v>
      </c>
      <c r="E18" s="32">
        <v>43896030</v>
      </c>
      <c r="F18" s="32">
        <v>46197604</v>
      </c>
      <c r="G18" s="9">
        <v>2016</v>
      </c>
      <c r="H18" s="7"/>
      <c r="I18" s="7"/>
      <c r="J18" s="7"/>
      <c r="K18" s="7"/>
      <c r="L18" s="7"/>
      <c r="M18" s="7"/>
    </row>
    <row r="19" spans="1:13" ht="17" thickBot="1" x14ac:dyDescent="0.25">
      <c r="A19" s="4" t="s">
        <v>21</v>
      </c>
      <c r="B19" s="5">
        <v>53548462</v>
      </c>
      <c r="C19" s="5">
        <v>49911240</v>
      </c>
      <c r="D19" s="5">
        <v>49873706</v>
      </c>
      <c r="E19" s="32">
        <v>41774</v>
      </c>
      <c r="F19" s="32">
        <v>50685</v>
      </c>
      <c r="G19" s="9">
        <v>2016</v>
      </c>
      <c r="H19" s="7"/>
      <c r="I19" s="7"/>
      <c r="J19" s="7"/>
      <c r="K19" s="7"/>
      <c r="L19" s="7"/>
      <c r="M19" s="7"/>
    </row>
    <row r="20" spans="1:13" ht="17" thickBot="1" x14ac:dyDescent="0.25">
      <c r="A20" s="4" t="s">
        <v>22</v>
      </c>
      <c r="B20" s="5">
        <v>9009435584</v>
      </c>
      <c r="C20" s="5">
        <v>8238711552</v>
      </c>
      <c r="D20" s="5">
        <v>8236185347</v>
      </c>
      <c r="E20" s="32">
        <v>2027548772</v>
      </c>
      <c r="F20" s="32">
        <v>1719741273</v>
      </c>
      <c r="G20" s="9">
        <v>2016</v>
      </c>
      <c r="H20" s="7"/>
      <c r="I20" s="7"/>
      <c r="J20" s="7"/>
      <c r="K20" s="7"/>
      <c r="L20" s="7"/>
      <c r="M20" s="7"/>
    </row>
    <row r="21" spans="1:13" ht="17" thickBot="1" x14ac:dyDescent="0.25">
      <c r="A21" s="4" t="s">
        <v>23</v>
      </c>
      <c r="B21" s="5">
        <v>20871130</v>
      </c>
      <c r="C21" s="5">
        <v>19786475</v>
      </c>
      <c r="D21" s="5">
        <v>19774075</v>
      </c>
      <c r="E21" s="32">
        <v>2491125</v>
      </c>
      <c r="F21" s="32">
        <v>1856249</v>
      </c>
      <c r="G21" s="9">
        <v>2016</v>
      </c>
      <c r="H21" s="7"/>
      <c r="I21" s="7"/>
      <c r="J21" s="7"/>
      <c r="K21" s="7"/>
      <c r="L21" s="7"/>
      <c r="M21" s="7"/>
    </row>
    <row r="22" spans="1:13" ht="17" thickBot="1" x14ac:dyDescent="0.25">
      <c r="A22" s="4" t="s">
        <v>24</v>
      </c>
      <c r="B22" s="5">
        <v>651461557</v>
      </c>
      <c r="C22" s="5">
        <v>522541769</v>
      </c>
      <c r="D22" s="5">
        <v>521747354</v>
      </c>
      <c r="E22" s="32">
        <v>692300</v>
      </c>
      <c r="F22" s="32">
        <v>4024543</v>
      </c>
      <c r="G22" s="9">
        <v>2016</v>
      </c>
      <c r="H22" s="7"/>
      <c r="I22" s="7"/>
      <c r="J22" s="7"/>
      <c r="K22" s="7"/>
      <c r="L22" s="7"/>
      <c r="M22" s="7"/>
    </row>
    <row r="23" spans="1:13" ht="17" thickBot="1" x14ac:dyDescent="0.25">
      <c r="A23" s="4" t="s">
        <v>25</v>
      </c>
      <c r="B23" s="5">
        <v>169246249</v>
      </c>
      <c r="C23" s="5">
        <v>163431482</v>
      </c>
      <c r="D23" s="5">
        <v>163265319</v>
      </c>
      <c r="E23" s="32">
        <v>48566475</v>
      </c>
      <c r="F23" s="32">
        <v>57735448</v>
      </c>
      <c r="G23" s="9">
        <v>2016</v>
      </c>
      <c r="H23" s="7"/>
      <c r="I23" s="7"/>
      <c r="J23" s="7"/>
      <c r="K23" s="7"/>
      <c r="L23" s="7"/>
      <c r="M23" s="7"/>
    </row>
    <row r="24" spans="1:13" ht="17" thickBot="1" x14ac:dyDescent="0.25">
      <c r="A24" s="4" t="s">
        <v>26</v>
      </c>
      <c r="B24" s="5">
        <v>480913173</v>
      </c>
      <c r="C24" s="5">
        <v>403568530</v>
      </c>
      <c r="D24" s="5">
        <v>403537180</v>
      </c>
      <c r="E24" s="32">
        <v>105975584</v>
      </c>
      <c r="F24" s="32">
        <v>125071528</v>
      </c>
      <c r="G24" s="9">
        <v>2016</v>
      </c>
      <c r="H24" s="7"/>
      <c r="I24" s="7"/>
      <c r="J24" s="7"/>
      <c r="K24" s="7"/>
      <c r="L24" s="7"/>
      <c r="M24" s="7"/>
    </row>
    <row r="25" spans="1:13" ht="17" thickBot="1" x14ac:dyDescent="0.25">
      <c r="A25" s="4" t="s">
        <v>27</v>
      </c>
      <c r="B25" s="5">
        <v>353301038</v>
      </c>
      <c r="C25" s="5">
        <v>330625362</v>
      </c>
      <c r="D25" s="5">
        <v>330179823</v>
      </c>
      <c r="E25" s="32">
        <v>275831141</v>
      </c>
      <c r="F25" s="32">
        <v>302902345</v>
      </c>
      <c r="G25" s="9">
        <v>2016</v>
      </c>
      <c r="H25" s="7"/>
      <c r="I25" s="7"/>
      <c r="J25" s="7"/>
      <c r="K25" s="7"/>
      <c r="L25" s="7"/>
      <c r="M25" s="7"/>
    </row>
    <row r="26" spans="1:13" ht="17" thickBot="1" x14ac:dyDescent="0.25">
      <c r="A26" s="4" t="s">
        <v>28</v>
      </c>
      <c r="B26" s="5">
        <v>537021774</v>
      </c>
      <c r="C26" s="5">
        <v>497119895</v>
      </c>
      <c r="D26" s="5">
        <v>495025214</v>
      </c>
      <c r="E26" s="32">
        <v>71124695</v>
      </c>
      <c r="F26" s="32">
        <v>152519391</v>
      </c>
      <c r="G26" s="9">
        <v>2016</v>
      </c>
      <c r="H26" s="7"/>
      <c r="I26" s="7"/>
      <c r="J26" s="7"/>
      <c r="K26" s="7"/>
      <c r="L26" s="7"/>
      <c r="M26" s="7"/>
    </row>
    <row r="27" spans="1:13" ht="17" thickBot="1" x14ac:dyDescent="0.25">
      <c r="A27" s="4" t="s">
        <v>29</v>
      </c>
      <c r="B27" s="5">
        <v>10740402592</v>
      </c>
      <c r="C27" s="5">
        <v>8985887192</v>
      </c>
      <c r="D27" s="5">
        <v>8973458494</v>
      </c>
      <c r="E27" s="32">
        <v>3822865542</v>
      </c>
      <c r="F27" s="32">
        <v>6207662044</v>
      </c>
      <c r="G27" s="9">
        <v>2016</v>
      </c>
      <c r="H27" s="7"/>
      <c r="I27" s="7"/>
      <c r="J27" s="7"/>
      <c r="K27" s="7"/>
      <c r="L27" s="7"/>
      <c r="M27" s="7"/>
    </row>
    <row r="28" spans="1:13" ht="17" thickBot="1" x14ac:dyDescent="0.25">
      <c r="A28" s="4" t="s">
        <v>30</v>
      </c>
      <c r="B28" s="5">
        <v>2478207482</v>
      </c>
      <c r="C28" s="5">
        <v>2038210653</v>
      </c>
      <c r="D28" s="5">
        <v>2022902732</v>
      </c>
      <c r="E28" s="32">
        <v>684343118</v>
      </c>
      <c r="F28" s="32">
        <v>1178819651</v>
      </c>
      <c r="G28" s="9">
        <v>2016</v>
      </c>
      <c r="H28" s="7"/>
      <c r="I28" s="7"/>
      <c r="J28" s="7"/>
      <c r="K28" s="7"/>
      <c r="L28" s="7"/>
      <c r="M28" s="7"/>
    </row>
    <row r="29" spans="1:13" ht="17" thickBot="1" x14ac:dyDescent="0.25">
      <c r="A29" s="4" t="s">
        <v>31</v>
      </c>
      <c r="B29" s="5">
        <v>816729717</v>
      </c>
      <c r="C29" s="5">
        <v>649875257</v>
      </c>
      <c r="D29" s="5">
        <v>647699364</v>
      </c>
      <c r="E29" s="32">
        <v>219254547</v>
      </c>
      <c r="F29" s="32">
        <v>354158368</v>
      </c>
      <c r="G29" s="9">
        <v>2016</v>
      </c>
      <c r="H29" s="7"/>
      <c r="I29" s="7"/>
      <c r="J29" s="7"/>
      <c r="K29" s="7"/>
      <c r="L29" s="7"/>
      <c r="M29" s="7"/>
    </row>
    <row r="30" spans="1:13" ht="17" thickBot="1" x14ac:dyDescent="0.25">
      <c r="A30" s="4" t="s">
        <v>32</v>
      </c>
      <c r="B30" s="5">
        <v>364826004</v>
      </c>
      <c r="C30" s="5">
        <v>358943529</v>
      </c>
      <c r="D30" s="5">
        <v>358335569</v>
      </c>
      <c r="E30" s="32">
        <v>4693143</v>
      </c>
      <c r="F30" s="32">
        <v>5703487</v>
      </c>
      <c r="G30" s="9">
        <v>2016</v>
      </c>
      <c r="H30" s="7"/>
      <c r="I30" s="7"/>
      <c r="J30" s="7"/>
      <c r="K30" s="7"/>
      <c r="L30" s="7"/>
      <c r="M30" s="7"/>
    </row>
    <row r="31" spans="1:13" ht="17" thickBot="1" x14ac:dyDescent="0.25">
      <c r="A31" s="4" t="s">
        <v>33</v>
      </c>
      <c r="B31" s="5">
        <v>3840280984</v>
      </c>
      <c r="C31" s="5">
        <v>3751255363</v>
      </c>
      <c r="D31" s="5">
        <v>3747430581</v>
      </c>
      <c r="E31" s="32">
        <v>36561096</v>
      </c>
      <c r="F31" s="32">
        <v>108331328</v>
      </c>
      <c r="G31" s="9">
        <v>2016</v>
      </c>
      <c r="H31" s="7"/>
      <c r="I31" s="7"/>
      <c r="J31" s="7"/>
      <c r="K31" s="7"/>
      <c r="L31" s="7"/>
      <c r="M31" s="7"/>
    </row>
    <row r="32" spans="1:13" ht="17" thickBot="1" x14ac:dyDescent="0.25">
      <c r="A32" s="4" t="s">
        <v>4</v>
      </c>
      <c r="B32" s="6">
        <v>7241596982</v>
      </c>
      <c r="C32" s="6">
        <v>5304882546</v>
      </c>
      <c r="D32" s="6">
        <v>5301352967</v>
      </c>
      <c r="E32" s="66">
        <v>3132069093</v>
      </c>
      <c r="F32" s="66">
        <v>2702445973</v>
      </c>
      <c r="G32" s="9">
        <v>2018</v>
      </c>
    </row>
    <row r="33" spans="1:7" ht="17" thickBot="1" x14ac:dyDescent="0.25">
      <c r="A33" s="4" t="s">
        <v>5</v>
      </c>
      <c r="B33" s="7">
        <v>619462643</v>
      </c>
      <c r="C33" s="7">
        <v>583623325</v>
      </c>
      <c r="D33" s="7">
        <v>583148084</v>
      </c>
      <c r="E33" s="66">
        <v>255833851</v>
      </c>
      <c r="F33" s="66">
        <v>406774767</v>
      </c>
      <c r="G33" s="9">
        <v>2018</v>
      </c>
    </row>
    <row r="34" spans="1:7" ht="17" thickBot="1" x14ac:dyDescent="0.25">
      <c r="A34" s="4" t="s">
        <v>6</v>
      </c>
      <c r="B34" s="7">
        <v>2487324456</v>
      </c>
      <c r="C34" s="7">
        <v>2382635784</v>
      </c>
      <c r="D34" s="7">
        <v>2378790085</v>
      </c>
      <c r="E34" s="66">
        <v>293910111</v>
      </c>
      <c r="F34" s="66">
        <v>320367024</v>
      </c>
      <c r="G34" s="9">
        <v>2018</v>
      </c>
    </row>
    <row r="35" spans="1:7" ht="17" thickBot="1" x14ac:dyDescent="0.25">
      <c r="A35" s="4" t="s">
        <v>7</v>
      </c>
      <c r="B35" s="7">
        <v>681740039</v>
      </c>
      <c r="C35" s="7">
        <v>624350365</v>
      </c>
      <c r="D35" s="7">
        <v>624115079</v>
      </c>
      <c r="E35" s="66">
        <v>347827044</v>
      </c>
      <c r="F35" s="66">
        <v>428977762</v>
      </c>
      <c r="G35" s="9">
        <v>2018</v>
      </c>
    </row>
    <row r="36" spans="1:7" ht="17" thickBot="1" x14ac:dyDescent="0.25">
      <c r="A36" s="4" t="s">
        <v>8</v>
      </c>
      <c r="B36" s="7">
        <v>2166955714</v>
      </c>
      <c r="C36" s="7">
        <v>1729760524</v>
      </c>
      <c r="D36" s="7">
        <v>1729255362</v>
      </c>
      <c r="E36" s="66">
        <v>916919947</v>
      </c>
      <c r="F36" s="66">
        <v>875962476</v>
      </c>
      <c r="G36" s="9">
        <v>2018</v>
      </c>
    </row>
    <row r="37" spans="1:7" ht="17" thickBot="1" x14ac:dyDescent="0.25">
      <c r="A37" s="4" t="s">
        <v>9</v>
      </c>
      <c r="B37" s="7">
        <v>11296451326</v>
      </c>
      <c r="C37" s="7">
        <v>10884199689</v>
      </c>
      <c r="D37" s="7">
        <v>10881042737</v>
      </c>
      <c r="E37" s="66">
        <v>693023317</v>
      </c>
      <c r="F37" s="66">
        <v>1176643583</v>
      </c>
      <c r="G37" s="9">
        <v>2018</v>
      </c>
    </row>
    <row r="38" spans="1:7" ht="17" thickBot="1" x14ac:dyDescent="0.25">
      <c r="A38" s="4" t="s">
        <v>10</v>
      </c>
      <c r="B38" s="7">
        <v>887225987</v>
      </c>
      <c r="C38" s="7">
        <v>847624507</v>
      </c>
      <c r="D38" s="7">
        <v>846962417</v>
      </c>
      <c r="E38" s="66">
        <v>100295869</v>
      </c>
      <c r="F38" s="66">
        <v>100146565</v>
      </c>
      <c r="G38" s="9">
        <v>2018</v>
      </c>
    </row>
    <row r="39" spans="1:7" ht="17" thickBot="1" x14ac:dyDescent="0.25">
      <c r="A39" s="4" t="s">
        <v>11</v>
      </c>
      <c r="B39" s="7">
        <v>23817079535</v>
      </c>
      <c r="C39" s="7">
        <v>22017982172</v>
      </c>
      <c r="D39" s="7">
        <v>21995689133</v>
      </c>
      <c r="E39" s="66">
        <v>19015710750</v>
      </c>
      <c r="F39" s="66">
        <v>25485173933</v>
      </c>
      <c r="G39" s="9">
        <v>2018</v>
      </c>
    </row>
    <row r="40" spans="1:7" ht="17" thickBot="1" x14ac:dyDescent="0.25">
      <c r="A40" s="4" t="s">
        <v>12</v>
      </c>
      <c r="B40" s="7">
        <v>11752676269</v>
      </c>
      <c r="C40" s="7">
        <v>10454357496</v>
      </c>
      <c r="D40" s="7">
        <v>10424825119</v>
      </c>
      <c r="E40" s="66">
        <v>2321315921</v>
      </c>
      <c r="F40" s="66">
        <v>4236110287</v>
      </c>
      <c r="G40" s="9">
        <v>2018</v>
      </c>
    </row>
    <row r="41" spans="1:7" ht="17" thickBot="1" x14ac:dyDescent="0.25">
      <c r="A41" s="4" t="s">
        <v>13</v>
      </c>
      <c r="B41" s="7">
        <v>9370578946</v>
      </c>
      <c r="C41" s="7">
        <v>8717774804</v>
      </c>
      <c r="D41" s="7">
        <v>8716168113</v>
      </c>
      <c r="E41" s="66">
        <v>1397820510</v>
      </c>
      <c r="F41" s="66">
        <v>1467849926</v>
      </c>
      <c r="G41" s="9">
        <v>2018</v>
      </c>
    </row>
    <row r="42" spans="1:7" ht="17" thickBot="1" x14ac:dyDescent="0.25">
      <c r="A42" s="4" t="s">
        <v>14</v>
      </c>
      <c r="B42" s="7">
        <v>519227956</v>
      </c>
      <c r="C42" s="7">
        <v>450133845</v>
      </c>
      <c r="D42" s="7">
        <v>448219876</v>
      </c>
      <c r="E42" s="66">
        <v>41343371</v>
      </c>
      <c r="F42" s="66">
        <v>47905048</v>
      </c>
      <c r="G42" s="9">
        <v>2018</v>
      </c>
    </row>
    <row r="43" spans="1:7" ht="17" thickBot="1" x14ac:dyDescent="0.25">
      <c r="A43" s="4" t="s">
        <v>15</v>
      </c>
      <c r="B43" s="7">
        <v>2802674788</v>
      </c>
      <c r="C43" s="7">
        <v>2190522857</v>
      </c>
      <c r="D43" s="7">
        <v>2178609288</v>
      </c>
      <c r="E43" s="66">
        <v>1168535039</v>
      </c>
      <c r="F43" s="66">
        <v>1296019181</v>
      </c>
      <c r="G43" s="9">
        <v>2018</v>
      </c>
    </row>
    <row r="44" spans="1:7" ht="17" thickBot="1" x14ac:dyDescent="0.25">
      <c r="A44" s="4" t="s">
        <v>16</v>
      </c>
      <c r="B44" s="7">
        <v>1656481662</v>
      </c>
      <c r="C44" s="7">
        <v>1546994183</v>
      </c>
      <c r="D44" s="7">
        <v>1546794735</v>
      </c>
      <c r="E44" s="66">
        <v>835927938</v>
      </c>
      <c r="F44" s="66">
        <v>2781247568</v>
      </c>
      <c r="G44" s="9">
        <v>2018</v>
      </c>
    </row>
    <row r="45" spans="1:7" ht="17" thickBot="1" x14ac:dyDescent="0.25">
      <c r="A45" s="4" t="s">
        <v>17</v>
      </c>
      <c r="B45" s="7">
        <v>669586761</v>
      </c>
      <c r="C45" s="7">
        <v>572233431</v>
      </c>
      <c r="D45" s="7">
        <v>571126613</v>
      </c>
      <c r="E45" s="66">
        <v>104608750</v>
      </c>
      <c r="F45" s="66">
        <v>105087726</v>
      </c>
      <c r="G45" s="9">
        <v>2018</v>
      </c>
    </row>
    <row r="46" spans="1:7" ht="17" thickBot="1" x14ac:dyDescent="0.25">
      <c r="A46" s="4" t="s">
        <v>18</v>
      </c>
      <c r="B46" s="7">
        <v>72443571</v>
      </c>
      <c r="C46" s="7">
        <v>71317194</v>
      </c>
      <c r="D46" s="7">
        <v>71300215</v>
      </c>
      <c r="E46" s="66">
        <v>441571</v>
      </c>
      <c r="F46" s="66">
        <v>510757</v>
      </c>
      <c r="G46" s="9">
        <v>2018</v>
      </c>
    </row>
    <row r="47" spans="1:7" ht="17" thickBot="1" x14ac:dyDescent="0.25">
      <c r="A47" s="4" t="s">
        <v>19</v>
      </c>
      <c r="B47" s="7">
        <v>39920288</v>
      </c>
      <c r="C47" s="7">
        <v>36559238</v>
      </c>
      <c r="D47" s="7">
        <v>36556988</v>
      </c>
      <c r="E47" s="66">
        <v>8415267</v>
      </c>
      <c r="F47" s="66">
        <v>9628662</v>
      </c>
      <c r="G47" s="9">
        <v>2018</v>
      </c>
    </row>
    <row r="48" spans="1:7" ht="17" thickBot="1" x14ac:dyDescent="0.25">
      <c r="A48" s="4" t="s">
        <v>20</v>
      </c>
      <c r="B48" s="7">
        <v>1940619713</v>
      </c>
      <c r="C48" s="7">
        <v>1925717347</v>
      </c>
      <c r="D48" s="7">
        <v>1921423768</v>
      </c>
      <c r="E48" s="66">
        <v>67888283</v>
      </c>
      <c r="F48" s="66">
        <v>70818757</v>
      </c>
      <c r="G48" s="9">
        <v>2018</v>
      </c>
    </row>
    <row r="49" spans="1:7" ht="17" thickBot="1" x14ac:dyDescent="0.25">
      <c r="A49" s="4" t="s">
        <v>21</v>
      </c>
      <c r="B49" s="7">
        <v>42623551</v>
      </c>
      <c r="C49" s="7">
        <v>39760568</v>
      </c>
      <c r="D49" s="7">
        <v>39755824</v>
      </c>
      <c r="E49" s="66">
        <v>10000</v>
      </c>
      <c r="F49" s="66">
        <v>121901</v>
      </c>
      <c r="G49" s="9">
        <v>2018</v>
      </c>
    </row>
    <row r="50" spans="1:7" ht="17" thickBot="1" x14ac:dyDescent="0.25">
      <c r="A50" s="4" t="s">
        <v>22</v>
      </c>
      <c r="B50" s="7">
        <v>8498254914</v>
      </c>
      <c r="C50" s="7">
        <v>8091362420</v>
      </c>
      <c r="D50" s="7">
        <v>8088160129</v>
      </c>
      <c r="E50" s="66">
        <v>1089859793</v>
      </c>
      <c r="F50" s="66">
        <v>1186261549</v>
      </c>
      <c r="G50" s="9">
        <v>2018</v>
      </c>
    </row>
    <row r="51" spans="1:7" ht="17" thickBot="1" x14ac:dyDescent="0.25">
      <c r="A51" s="4" t="s">
        <v>23</v>
      </c>
      <c r="B51" s="7">
        <v>21754388</v>
      </c>
      <c r="C51" s="7">
        <v>21703207</v>
      </c>
      <c r="D51" s="7">
        <v>21703207</v>
      </c>
      <c r="E51" s="66">
        <v>1919124</v>
      </c>
      <c r="F51" s="66">
        <v>1971288</v>
      </c>
      <c r="G51" s="9">
        <v>2018</v>
      </c>
    </row>
    <row r="52" spans="1:7" ht="17" thickBot="1" x14ac:dyDescent="0.25">
      <c r="A52" s="4" t="s">
        <v>24</v>
      </c>
      <c r="B52" s="7">
        <v>709777837</v>
      </c>
      <c r="C52" s="7">
        <v>550915607</v>
      </c>
      <c r="D52" s="7">
        <v>550087338</v>
      </c>
      <c r="E52" s="66">
        <v>2163952</v>
      </c>
      <c r="F52" s="66">
        <v>4891280</v>
      </c>
      <c r="G52" s="9">
        <v>2018</v>
      </c>
    </row>
    <row r="53" spans="1:7" ht="17" thickBot="1" x14ac:dyDescent="0.25">
      <c r="A53" s="4" t="s">
        <v>25</v>
      </c>
      <c r="B53" s="7">
        <v>208993846</v>
      </c>
      <c r="C53" s="7">
        <v>194302252</v>
      </c>
      <c r="D53" s="7">
        <v>191387293</v>
      </c>
      <c r="E53" s="66">
        <v>29099966</v>
      </c>
      <c r="F53" s="66">
        <v>42813390</v>
      </c>
      <c r="G53" s="9">
        <v>2018</v>
      </c>
    </row>
    <row r="54" spans="1:7" ht="17" thickBot="1" x14ac:dyDescent="0.25">
      <c r="A54" s="4" t="s">
        <v>26</v>
      </c>
      <c r="B54" s="7">
        <v>565056032</v>
      </c>
      <c r="C54" s="7">
        <v>511572343</v>
      </c>
      <c r="D54" s="7">
        <v>507132161</v>
      </c>
      <c r="E54" s="66">
        <v>31376059</v>
      </c>
      <c r="F54" s="66">
        <v>136449991</v>
      </c>
      <c r="G54" s="9">
        <v>2018</v>
      </c>
    </row>
    <row r="55" spans="1:7" ht="17" thickBot="1" x14ac:dyDescent="0.25">
      <c r="A55" s="4" t="s">
        <v>27</v>
      </c>
      <c r="B55" s="7">
        <v>478975262</v>
      </c>
      <c r="C55" s="7">
        <v>392298191</v>
      </c>
      <c r="D55" s="7">
        <v>391669161</v>
      </c>
      <c r="E55" s="66">
        <v>371403402</v>
      </c>
      <c r="F55" s="66">
        <v>389110337</v>
      </c>
      <c r="G55" s="9">
        <v>2018</v>
      </c>
    </row>
    <row r="56" spans="1:7" ht="17" thickBot="1" x14ac:dyDescent="0.25">
      <c r="A56" s="4" t="s">
        <v>28</v>
      </c>
      <c r="B56" s="7">
        <v>642820599</v>
      </c>
      <c r="C56" s="7">
        <v>566827287</v>
      </c>
      <c r="D56" s="7">
        <v>565340009</v>
      </c>
      <c r="E56" s="66">
        <v>107232704</v>
      </c>
      <c r="F56" s="66">
        <v>195781541</v>
      </c>
      <c r="G56" s="9">
        <v>2018</v>
      </c>
    </row>
    <row r="57" spans="1:7" ht="17" thickBot="1" x14ac:dyDescent="0.25">
      <c r="A57" s="4" t="s">
        <v>29</v>
      </c>
      <c r="B57" s="7">
        <v>11701399770</v>
      </c>
      <c r="C57" s="7">
        <v>10375601238</v>
      </c>
      <c r="D57" s="7">
        <v>10363223935</v>
      </c>
      <c r="E57" s="66">
        <v>2035383373</v>
      </c>
      <c r="F57" s="66">
        <v>4616336775</v>
      </c>
      <c r="G57" s="9">
        <v>2018</v>
      </c>
    </row>
    <row r="58" spans="1:7" ht="17" thickBot="1" x14ac:dyDescent="0.25">
      <c r="A58" s="4" t="s">
        <v>30</v>
      </c>
      <c r="B58" s="7">
        <v>5135913677</v>
      </c>
      <c r="C58" s="7">
        <v>4075019065</v>
      </c>
      <c r="D58" s="7">
        <v>4071740999</v>
      </c>
      <c r="E58" s="66">
        <v>1817560787</v>
      </c>
      <c r="F58" s="66">
        <v>1996981658</v>
      </c>
      <c r="G58" s="9">
        <v>2018</v>
      </c>
    </row>
    <row r="59" spans="1:7" ht="17" thickBot="1" x14ac:dyDescent="0.25">
      <c r="A59" s="4" t="s">
        <v>31</v>
      </c>
      <c r="B59" s="7">
        <v>911804592</v>
      </c>
      <c r="C59" s="7">
        <v>764555174</v>
      </c>
      <c r="D59" s="7">
        <v>763021317</v>
      </c>
      <c r="E59" s="66">
        <v>419385310</v>
      </c>
      <c r="F59" s="66">
        <v>451072745</v>
      </c>
      <c r="G59" s="9">
        <v>2018</v>
      </c>
    </row>
    <row r="60" spans="1:7" ht="17" thickBot="1" x14ac:dyDescent="0.25">
      <c r="A60" s="4" t="s">
        <v>32</v>
      </c>
      <c r="B60" s="7">
        <v>456862459</v>
      </c>
      <c r="C60" s="7">
        <v>446019402</v>
      </c>
      <c r="D60" s="7">
        <v>444536640</v>
      </c>
      <c r="E60" s="66">
        <v>1742696</v>
      </c>
      <c r="F60" s="66">
        <v>1903390</v>
      </c>
      <c r="G60" s="9">
        <v>2018</v>
      </c>
    </row>
    <row r="61" spans="1:7" ht="17" thickBot="1" x14ac:dyDescent="0.25">
      <c r="A61" s="4" t="s">
        <v>33</v>
      </c>
      <c r="B61" s="7">
        <v>4358360723</v>
      </c>
      <c r="C61" s="7">
        <v>4266995079</v>
      </c>
      <c r="D61" s="7">
        <v>4264829176</v>
      </c>
      <c r="E61" s="66">
        <v>80472764</v>
      </c>
      <c r="F61" s="66">
        <v>24408700</v>
      </c>
      <c r="G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2"/>
  <sheetViews>
    <sheetView workbookViewId="0">
      <selection activeCell="K34" sqref="K34"/>
    </sheetView>
  </sheetViews>
  <sheetFormatPr baseColWidth="10" defaultRowHeight="16" x14ac:dyDescent="0.2"/>
  <cols>
    <col min="12" max="12" width="8.6640625" bestFit="1" customWidth="1"/>
    <col min="13" max="14" width="16.1640625" bestFit="1" customWidth="1"/>
    <col min="15" max="16" width="12.1640625" bestFit="1" customWidth="1"/>
  </cols>
  <sheetData>
    <row r="1" spans="12:16" ht="17" thickBot="1" x14ac:dyDescent="0.25">
      <c r="L1" s="1" t="s">
        <v>104</v>
      </c>
      <c r="M1" s="2" t="s">
        <v>1</v>
      </c>
      <c r="N1" s="2" t="s">
        <v>34</v>
      </c>
      <c r="O1" t="s">
        <v>48</v>
      </c>
      <c r="P1" t="s">
        <v>122</v>
      </c>
    </row>
    <row r="2" spans="12:16" ht="17" thickBot="1" x14ac:dyDescent="0.25">
      <c r="L2" s="18" t="s">
        <v>81</v>
      </c>
      <c r="M2" s="5">
        <v>23521643481</v>
      </c>
      <c r="N2" s="7">
        <v>23817079535</v>
      </c>
      <c r="O2">
        <f>M2/$M$32</f>
        <v>0.24107970443912086</v>
      </c>
      <c r="P2">
        <f>N2/$N$32</f>
        <v>0.21311937134395828</v>
      </c>
    </row>
    <row r="3" spans="12:16" ht="17" thickBot="1" x14ac:dyDescent="0.25">
      <c r="L3" s="18" t="s">
        <v>82</v>
      </c>
      <c r="M3" s="5">
        <v>12767861642</v>
      </c>
      <c r="N3" s="7">
        <v>11752676269</v>
      </c>
      <c r="O3">
        <f>M3/$M$32</f>
        <v>0.13086127733630998</v>
      </c>
      <c r="P3">
        <f>N3/$N$32</f>
        <v>0.1051649919704707</v>
      </c>
    </row>
    <row r="4" spans="12:16" ht="17" thickBot="1" x14ac:dyDescent="0.25">
      <c r="L4" s="18" t="s">
        <v>99</v>
      </c>
      <c r="M4" s="5">
        <v>10740402592</v>
      </c>
      <c r="N4" s="7">
        <v>11701399770</v>
      </c>
      <c r="O4">
        <f>M4/$M$32</f>
        <v>0.11008129957109809</v>
      </c>
      <c r="P4">
        <f>N4/$N$32</f>
        <v>0.10470616093639955</v>
      </c>
    </row>
    <row r="5" spans="12:16" ht="17" thickBot="1" x14ac:dyDescent="0.25">
      <c r="L5" s="18" t="s">
        <v>79</v>
      </c>
      <c r="M5" s="5">
        <v>10512189064</v>
      </c>
      <c r="N5" s="7">
        <v>11296451326</v>
      </c>
      <c r="O5">
        <f>M5/$M$32</f>
        <v>0.10774227721818766</v>
      </c>
      <c r="P5">
        <f>N5/$N$32</f>
        <v>0.10108261180707956</v>
      </c>
    </row>
    <row r="6" spans="12:16" ht="17" thickBot="1" x14ac:dyDescent="0.25">
      <c r="L6" s="18" t="s">
        <v>83</v>
      </c>
      <c r="M6" s="5">
        <v>7430295255</v>
      </c>
      <c r="N6" s="7">
        <v>9370578946</v>
      </c>
      <c r="O6">
        <f>M6/$M$32</f>
        <v>7.6155111585538199E-2</v>
      </c>
      <c r="P6">
        <f>N6/$N$32</f>
        <v>8.3849570690046879E-2</v>
      </c>
    </row>
    <row r="7" spans="12:16" ht="17" thickBot="1" x14ac:dyDescent="0.25">
      <c r="L7" s="18" t="s">
        <v>92</v>
      </c>
      <c r="M7" s="5">
        <v>9009435584</v>
      </c>
      <c r="N7" s="7">
        <v>8498254914</v>
      </c>
      <c r="O7">
        <f>M7/$M$32</f>
        <v>9.2340149169784044E-2</v>
      </c>
      <c r="P7">
        <f>N7/$N$32</f>
        <v>7.6043863485900906E-2</v>
      </c>
    </row>
    <row r="8" spans="12:16" ht="17" thickBot="1" x14ac:dyDescent="0.25">
      <c r="L8" s="18" t="s">
        <v>74</v>
      </c>
      <c r="M8" s="5">
        <v>2024038576</v>
      </c>
      <c r="N8" s="6">
        <v>7241596982</v>
      </c>
      <c r="O8">
        <f>M8/$M$32</f>
        <v>2.0744920399359535E-2</v>
      </c>
      <c r="P8">
        <f>N8/$N$32</f>
        <v>6.4799069678638729E-2</v>
      </c>
    </row>
    <row r="9" spans="12:16" ht="17" thickBot="1" x14ac:dyDescent="0.25">
      <c r="L9" s="18" t="s">
        <v>100</v>
      </c>
      <c r="M9" s="5">
        <v>2478207482</v>
      </c>
      <c r="N9" s="7">
        <v>5135913677</v>
      </c>
      <c r="O9">
        <f>M9/$M$32</f>
        <v>2.5399820713292189E-2</v>
      </c>
      <c r="P9">
        <f>N9/$N$32</f>
        <v>4.5957049121433238E-2</v>
      </c>
    </row>
    <row r="10" spans="12:16" ht="17" thickBot="1" x14ac:dyDescent="0.25">
      <c r="L10" s="18" t="s">
        <v>103</v>
      </c>
      <c r="M10" s="5">
        <v>3840280984</v>
      </c>
      <c r="N10" s="7">
        <v>4358360723</v>
      </c>
      <c r="O10">
        <f>M10/$M$32</f>
        <v>3.9360081506793425E-2</v>
      </c>
      <c r="P10">
        <f>N10/$N$32</f>
        <v>3.8999370011381186E-2</v>
      </c>
    </row>
    <row r="11" spans="12:16" ht="17" thickBot="1" x14ac:dyDescent="0.25">
      <c r="L11" s="18" t="s">
        <v>85</v>
      </c>
      <c r="M11" s="5">
        <v>2287141902</v>
      </c>
      <c r="N11" s="7">
        <v>2802674788</v>
      </c>
      <c r="O11">
        <f>M11/$M$32</f>
        <v>2.3441537756061899E-2</v>
      </c>
      <c r="P11">
        <f>N11/$N$32</f>
        <v>2.5078821608768734E-2</v>
      </c>
    </row>
    <row r="12" spans="12:16" ht="17" thickBot="1" x14ac:dyDescent="0.25">
      <c r="L12" s="18" t="s">
        <v>76</v>
      </c>
      <c r="M12" s="5">
        <v>2123804552</v>
      </c>
      <c r="N12" s="7">
        <v>2487324456</v>
      </c>
      <c r="O12">
        <f>M12/$M$32</f>
        <v>2.1767448949568554E-2</v>
      </c>
      <c r="P12">
        <f>N12/$N$32</f>
        <v>2.225701197378871E-2</v>
      </c>
    </row>
    <row r="13" spans="12:16" ht="17" thickBot="1" x14ac:dyDescent="0.25">
      <c r="L13" s="18" t="s">
        <v>78</v>
      </c>
      <c r="M13" s="5">
        <v>1743582602</v>
      </c>
      <c r="N13" s="7">
        <v>2166955714</v>
      </c>
      <c r="O13">
        <f>M13/$M$32</f>
        <v>1.7870451046283899E-2</v>
      </c>
      <c r="P13">
        <f>N13/$N$32</f>
        <v>1.9390296733032188E-2</v>
      </c>
    </row>
    <row r="14" spans="12:16" ht="17" thickBot="1" x14ac:dyDescent="0.25">
      <c r="L14" s="18" t="s">
        <v>90</v>
      </c>
      <c r="M14" s="5">
        <v>1634572569</v>
      </c>
      <c r="N14" s="7">
        <v>1940619713</v>
      </c>
      <c r="O14">
        <f>M14/$M$32</f>
        <v>1.675317764836989E-2</v>
      </c>
      <c r="P14">
        <f>N14/$N$32</f>
        <v>1.7365002818438662E-2</v>
      </c>
    </row>
    <row r="15" spans="12:16" ht="17" thickBot="1" x14ac:dyDescent="0.25">
      <c r="L15" s="18" t="s">
        <v>86</v>
      </c>
      <c r="M15" s="5">
        <v>896889925</v>
      </c>
      <c r="N15" s="7">
        <v>1656481662</v>
      </c>
      <c r="O15">
        <f>M15/$M$32</f>
        <v>9.1924681286867631E-3</v>
      </c>
      <c r="P15">
        <f>N15/$N$32</f>
        <v>1.4822486104119029E-2</v>
      </c>
    </row>
    <row r="16" spans="12:16" ht="17" thickBot="1" x14ac:dyDescent="0.25">
      <c r="L16" s="18" t="s">
        <v>101</v>
      </c>
      <c r="M16" s="5">
        <v>816729717</v>
      </c>
      <c r="N16" s="7">
        <v>911804592</v>
      </c>
      <c r="O16">
        <f>M16/$M$32</f>
        <v>8.3708844129048061E-3</v>
      </c>
      <c r="P16">
        <f>N16/$N$32</f>
        <v>8.1589861238028725E-3</v>
      </c>
    </row>
    <row r="17" spans="5:16" ht="17" thickBot="1" x14ac:dyDescent="0.25">
      <c r="L17" s="18" t="s">
        <v>80</v>
      </c>
      <c r="M17" s="5">
        <v>955585570</v>
      </c>
      <c r="N17" s="7">
        <v>887225987</v>
      </c>
      <c r="O17">
        <f>M17/$M$32</f>
        <v>9.7940557158761425E-3</v>
      </c>
      <c r="P17">
        <f>N17/$N$32</f>
        <v>7.9390524901088756E-3</v>
      </c>
    </row>
    <row r="18" spans="5:16" ht="17" thickBot="1" x14ac:dyDescent="0.25">
      <c r="L18" s="18" t="s">
        <v>94</v>
      </c>
      <c r="M18" s="5">
        <v>651461557</v>
      </c>
      <c r="N18" s="7">
        <v>709777837</v>
      </c>
      <c r="O18">
        <f>M18/$M$32</f>
        <v>6.6770062109763979E-3</v>
      </c>
      <c r="P18">
        <f>N18/$N$32</f>
        <v>6.3512155717086113E-3</v>
      </c>
    </row>
    <row r="19" spans="5:16" ht="17" thickBot="1" x14ac:dyDescent="0.25">
      <c r="L19" s="18" t="s">
        <v>77</v>
      </c>
      <c r="M19" s="5">
        <v>648580409</v>
      </c>
      <c r="N19" s="7">
        <v>681740039</v>
      </c>
      <c r="O19">
        <f>M19/$M$32</f>
        <v>6.6474765435938256E-3</v>
      </c>
      <c r="P19">
        <f>N19/$N$32</f>
        <v>6.1003284772246785E-3</v>
      </c>
    </row>
    <row r="20" spans="5:16" ht="17" thickBot="1" x14ac:dyDescent="0.25">
      <c r="L20" s="18" t="s">
        <v>87</v>
      </c>
      <c r="M20" s="5">
        <v>511393528</v>
      </c>
      <c r="N20" s="7">
        <v>669586761</v>
      </c>
      <c r="O20">
        <f>M20/$M$32</f>
        <v>5.2414109873702526E-3</v>
      </c>
      <c r="P20">
        <f>N20/$N$32</f>
        <v>5.9915788312690475E-3</v>
      </c>
    </row>
    <row r="21" spans="5:16" ht="17" thickBot="1" x14ac:dyDescent="0.25">
      <c r="L21" s="18" t="s">
        <v>98</v>
      </c>
      <c r="M21" s="5">
        <v>537021774</v>
      </c>
      <c r="N21" s="7">
        <v>642820599</v>
      </c>
      <c r="O21">
        <f>M21/$M$32</f>
        <v>5.5040818324565595E-3</v>
      </c>
      <c r="P21">
        <f>N21/$N$32</f>
        <v>5.7520705569507058E-3</v>
      </c>
    </row>
    <row r="22" spans="5:16" ht="17" thickBot="1" x14ac:dyDescent="0.25">
      <c r="L22" s="18" t="s">
        <v>75</v>
      </c>
      <c r="M22" s="5">
        <v>542961434</v>
      </c>
      <c r="N22" s="7">
        <v>619462643</v>
      </c>
      <c r="O22">
        <f>M22/$M$32</f>
        <v>5.5649590189688685E-3</v>
      </c>
      <c r="P22">
        <f>N22/$N$32</f>
        <v>5.5430595028756477E-3</v>
      </c>
    </row>
    <row r="23" spans="5:16" ht="17" thickBot="1" x14ac:dyDescent="0.25">
      <c r="L23" s="18" t="s">
        <v>96</v>
      </c>
      <c r="M23" s="5">
        <v>480913173</v>
      </c>
      <c r="N23" s="7">
        <v>565056032</v>
      </c>
      <c r="O23">
        <f>M23/$M$32</f>
        <v>4.9290095609760848E-3</v>
      </c>
      <c r="P23">
        <f>N23/$N$32</f>
        <v>5.0562196820556392E-3</v>
      </c>
    </row>
    <row r="24" spans="5:16" ht="17" thickBot="1" x14ac:dyDescent="0.25">
      <c r="L24" s="18" t="s">
        <v>84</v>
      </c>
      <c r="M24" s="5">
        <v>330752523</v>
      </c>
      <c r="N24" s="7">
        <v>519227956</v>
      </c>
      <c r="O24">
        <f>M24/$M$32</f>
        <v>3.3899723270503185E-3</v>
      </c>
      <c r="P24">
        <f>N24/$N$32</f>
        <v>4.6461420848980858E-3</v>
      </c>
    </row>
    <row r="25" spans="5:16" ht="17" thickBot="1" x14ac:dyDescent="0.25">
      <c r="L25" s="18" t="s">
        <v>97</v>
      </c>
      <c r="M25" s="5">
        <v>353301038</v>
      </c>
      <c r="N25" s="7">
        <v>478975262</v>
      </c>
      <c r="O25">
        <f>M25/$M$32</f>
        <v>3.6210781737200928E-3</v>
      </c>
      <c r="P25">
        <f>N25/$N$32</f>
        <v>4.2859539758743018E-3</v>
      </c>
    </row>
    <row r="26" spans="5:16" ht="17" thickBot="1" x14ac:dyDescent="0.25">
      <c r="F26" s="12">
        <v>2016</v>
      </c>
      <c r="G26" s="13">
        <v>2018</v>
      </c>
      <c r="L26" s="18" t="s">
        <v>102</v>
      </c>
      <c r="M26" s="5">
        <v>364826004</v>
      </c>
      <c r="N26" s="7">
        <v>456862459</v>
      </c>
      <c r="O26">
        <f>M26/$M$32</f>
        <v>3.7392006764778293E-3</v>
      </c>
      <c r="P26">
        <f>N26/$N$32</f>
        <v>4.0880847674733571E-3</v>
      </c>
    </row>
    <row r="27" spans="5:16" ht="17" thickBot="1" x14ac:dyDescent="0.25">
      <c r="E27" t="s">
        <v>45</v>
      </c>
      <c r="F27" s="12" t="s">
        <v>46</v>
      </c>
      <c r="G27" s="13" t="s">
        <v>46</v>
      </c>
      <c r="L27" s="18" t="s">
        <v>95</v>
      </c>
      <c r="M27" s="5">
        <v>169246249</v>
      </c>
      <c r="N27" s="7">
        <v>208993846</v>
      </c>
      <c r="O27">
        <f>M27/$M$32</f>
        <v>1.734650715172527E-3</v>
      </c>
      <c r="P27">
        <f>N27/$N$32</f>
        <v>1.8701132944877674E-3</v>
      </c>
    </row>
    <row r="28" spans="5:16" ht="17" thickBot="1" x14ac:dyDescent="0.25">
      <c r="E28" t="s">
        <v>47</v>
      </c>
      <c r="F28" s="12">
        <f>SUMSQ(O2:O31)</f>
        <v>0.11803976358824901</v>
      </c>
      <c r="G28" s="13">
        <f>SUMSQ(P2:P31)</f>
        <v>0.10072083448933139</v>
      </c>
      <c r="L28" s="18" t="s">
        <v>88</v>
      </c>
      <c r="M28" s="5">
        <v>61885045</v>
      </c>
      <c r="N28" s="7">
        <v>72443571</v>
      </c>
      <c r="O28">
        <f>M28/$M$32</f>
        <v>6.3427661293535679E-4</v>
      </c>
      <c r="P28">
        <f>N28/$N$32</f>
        <v>6.4823767694704504E-4</v>
      </c>
    </row>
    <row r="29" spans="5:16" ht="17" thickBot="1" x14ac:dyDescent="0.25">
      <c r="E29" t="s">
        <v>49</v>
      </c>
      <c r="F29" s="12">
        <f>1/F28</f>
        <v>8.4717214741994891</v>
      </c>
      <c r="G29" s="13">
        <f>1/G28</f>
        <v>9.9284324347602837</v>
      </c>
      <c r="L29" s="18" t="s">
        <v>91</v>
      </c>
      <c r="M29" s="5">
        <v>53548462</v>
      </c>
      <c r="N29" s="7">
        <v>42623551</v>
      </c>
      <c r="O29">
        <f>M29/$M$32</f>
        <v>5.4883271241473058E-4</v>
      </c>
      <c r="P29">
        <f>N29/$N$32</f>
        <v>3.8140294993842721E-4</v>
      </c>
    </row>
    <row r="30" spans="5:16" ht="17" thickBot="1" x14ac:dyDescent="0.25">
      <c r="L30" s="18" t="s">
        <v>89</v>
      </c>
      <c r="M30" s="5">
        <v>58488564</v>
      </c>
      <c r="N30" s="7">
        <v>39920288</v>
      </c>
      <c r="O30">
        <f>M30/$M$32</f>
        <v>5.9946515784827892E-4</v>
      </c>
      <c r="P30">
        <f>N30/$N$32</f>
        <v>3.5721368230421714E-4</v>
      </c>
    </row>
    <row r="31" spans="5:16" ht="17" thickBot="1" x14ac:dyDescent="0.25">
      <c r="L31" s="18" t="s">
        <v>93</v>
      </c>
      <c r="M31" s="5">
        <v>20871130</v>
      </c>
      <c r="N31" s="7">
        <v>21754388</v>
      </c>
      <c r="O31">
        <f>M31/$M$32</f>
        <v>2.139138728029286E-4</v>
      </c>
      <c r="P31">
        <f>N31/$N$32</f>
        <v>1.9466204862436548E-4</v>
      </c>
    </row>
    <row r="32" spans="5:16" x14ac:dyDescent="0.2">
      <c r="M32" s="30">
        <f>SUM(M2:M31)</f>
        <v>97567912387</v>
      </c>
      <c r="N32" s="30">
        <f>SUM(N2:N31)</f>
        <v>111754644286</v>
      </c>
      <c r="O32">
        <f>M32/$M$32</f>
        <v>1</v>
      </c>
      <c r="P32">
        <f>N32/$N$32</f>
        <v>1</v>
      </c>
    </row>
  </sheetData>
  <sortState ref="L2:P31">
    <sortCondition descending="1" ref="N2:N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E1" workbookViewId="0">
      <selection activeCell="F1" sqref="F1:G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5" width="16.1640625" bestFit="1" customWidth="1"/>
    <col min="6" max="6" width="17" bestFit="1" customWidth="1"/>
    <col min="7" max="8" width="16.1640625" bestFit="1" customWidth="1"/>
    <col min="9" max="9" width="17" bestFit="1" customWidth="1"/>
    <col min="10" max="10" width="16.1640625" bestFit="1" customWidth="1"/>
    <col min="11" max="11" width="17" bestFit="1" customWidth="1"/>
    <col min="12" max="12" width="16.1640625" bestFit="1" customWidth="1"/>
    <col min="13" max="14" width="12" bestFit="1" customWidth="1"/>
    <col min="16" max="16" width="8.6640625" bestFit="1" customWidth="1"/>
    <col min="17" max="18" width="12.6640625" bestFit="1" customWidth="1"/>
  </cols>
  <sheetData>
    <row r="1" spans="1:18" ht="17" thickBot="1" x14ac:dyDescent="0.25">
      <c r="A1" s="1" t="s">
        <v>0</v>
      </c>
      <c r="B1" s="1" t="s">
        <v>104</v>
      </c>
      <c r="C1" s="27" t="s">
        <v>1</v>
      </c>
      <c r="D1" s="28" t="s">
        <v>2</v>
      </c>
      <c r="E1" s="28" t="s">
        <v>3</v>
      </c>
      <c r="F1" s="21" t="s">
        <v>126</v>
      </c>
      <c r="G1" s="21" t="s">
        <v>127</v>
      </c>
      <c r="H1" s="23" t="s">
        <v>34</v>
      </c>
      <c r="I1" s="24" t="s">
        <v>35</v>
      </c>
      <c r="J1" s="24" t="s">
        <v>36</v>
      </c>
      <c r="K1" s="24" t="s">
        <v>128</v>
      </c>
      <c r="L1" s="24" t="s">
        <v>129</v>
      </c>
      <c r="M1" s="12" t="s">
        <v>41</v>
      </c>
      <c r="N1" s="13" t="s">
        <v>42</v>
      </c>
      <c r="Q1" s="12">
        <v>2016</v>
      </c>
      <c r="R1" s="13">
        <v>2018</v>
      </c>
    </row>
    <row r="2" spans="1:18" ht="17" thickBot="1" x14ac:dyDescent="0.25">
      <c r="A2" s="4" t="s">
        <v>4</v>
      </c>
      <c r="B2" s="18" t="s">
        <v>74</v>
      </c>
      <c r="C2" s="29">
        <v>2024038576</v>
      </c>
      <c r="D2" s="29">
        <v>1704811508</v>
      </c>
      <c r="E2" s="29">
        <v>1698269491</v>
      </c>
      <c r="F2" s="22">
        <v>1134538791</v>
      </c>
      <c r="G2" s="22">
        <v>1390225092</v>
      </c>
      <c r="H2" s="25">
        <v>7241596982</v>
      </c>
      <c r="I2" s="25">
        <v>5304882546</v>
      </c>
      <c r="J2" s="25">
        <v>5301352967</v>
      </c>
      <c r="K2" s="25">
        <v>3132069093</v>
      </c>
      <c r="L2" s="25">
        <v>2702445973</v>
      </c>
      <c r="M2" s="35">
        <f>D2/C2</f>
        <v>0.84228212259132362</v>
      </c>
      <c r="N2" s="36">
        <f>I2/H2</f>
        <v>0.73255699801936314</v>
      </c>
      <c r="P2" t="s">
        <v>50</v>
      </c>
      <c r="Q2" s="12">
        <f>MIN(M2:M31)</f>
        <v>0.79570418888039551</v>
      </c>
      <c r="R2" s="13">
        <f>MIN(N2:N31)</f>
        <v>0.73255699801936314</v>
      </c>
    </row>
    <row r="3" spans="1:18" ht="17" thickBot="1" x14ac:dyDescent="0.25">
      <c r="A3" s="4" t="s">
        <v>5</v>
      </c>
      <c r="B3" s="18" t="s">
        <v>75</v>
      </c>
      <c r="C3" s="29">
        <v>542961434</v>
      </c>
      <c r="D3" s="29">
        <v>487547317</v>
      </c>
      <c r="E3" s="29">
        <v>487213709</v>
      </c>
      <c r="F3" s="22">
        <v>227620919</v>
      </c>
      <c r="G3" s="22">
        <v>270367127</v>
      </c>
      <c r="H3" s="26">
        <v>619462643</v>
      </c>
      <c r="I3" s="26">
        <v>583623325</v>
      </c>
      <c r="J3" s="26">
        <v>583148084</v>
      </c>
      <c r="K3" s="26">
        <v>255833851</v>
      </c>
      <c r="L3" s="26">
        <v>406774767</v>
      </c>
      <c r="M3" s="35">
        <f>D3/C3</f>
        <v>0.89794097051835908</v>
      </c>
      <c r="N3" s="36">
        <f>I3/H3</f>
        <v>0.94214450474941713</v>
      </c>
      <c r="P3" t="s">
        <v>51</v>
      </c>
      <c r="Q3" s="12">
        <f>MAX(M2:M31)</f>
        <v>0.98387594377729715</v>
      </c>
      <c r="R3" s="13">
        <f>MAX(N2:N31)</f>
        <v>0.99764732522008892</v>
      </c>
    </row>
    <row r="4" spans="1:18" ht="17" thickBot="1" x14ac:dyDescent="0.25">
      <c r="A4" s="4" t="s">
        <v>6</v>
      </c>
      <c r="B4" s="18" t="s">
        <v>76</v>
      </c>
      <c r="C4" s="29">
        <v>2123804552</v>
      </c>
      <c r="D4" s="29">
        <v>2086238254</v>
      </c>
      <c r="E4" s="29">
        <v>2081237451</v>
      </c>
      <c r="F4" s="22">
        <v>245770994</v>
      </c>
      <c r="G4" s="22">
        <v>247940426</v>
      </c>
      <c r="H4" s="26">
        <v>2487324456</v>
      </c>
      <c r="I4" s="26">
        <v>2382635784</v>
      </c>
      <c r="J4" s="26">
        <v>2378790085</v>
      </c>
      <c r="K4" s="26">
        <v>293910111</v>
      </c>
      <c r="L4" s="26">
        <v>320367024</v>
      </c>
      <c r="M4" s="35">
        <f>D4/C4</f>
        <v>0.98231179137241065</v>
      </c>
      <c r="N4" s="36">
        <f>I4/H4</f>
        <v>0.95791113147805595</v>
      </c>
      <c r="P4" t="s">
        <v>52</v>
      </c>
      <c r="Q4" s="12">
        <f>QUARTILE(M2:M31,1)</f>
        <v>0.84011573267089279</v>
      </c>
      <c r="R4" s="13">
        <f>QUARTILE(N2:N31,1)</f>
        <v>0.85768742051267455</v>
      </c>
    </row>
    <row r="5" spans="1:18" ht="17" thickBot="1" x14ac:dyDescent="0.25">
      <c r="A5" s="4" t="s">
        <v>7</v>
      </c>
      <c r="B5" s="18" t="s">
        <v>77</v>
      </c>
      <c r="C5" s="29">
        <v>648580409</v>
      </c>
      <c r="D5" s="29">
        <v>525216579</v>
      </c>
      <c r="E5" s="29">
        <v>524104420</v>
      </c>
      <c r="F5" s="22">
        <v>369985631</v>
      </c>
      <c r="G5" s="22">
        <v>396222634</v>
      </c>
      <c r="H5" s="26">
        <v>681740039</v>
      </c>
      <c r="I5" s="26">
        <v>624350365</v>
      </c>
      <c r="J5" s="26">
        <v>624115079</v>
      </c>
      <c r="K5" s="26">
        <v>347827044</v>
      </c>
      <c r="L5" s="26">
        <v>428977762</v>
      </c>
      <c r="M5" s="35">
        <f>D5/C5</f>
        <v>0.80979408522344065</v>
      </c>
      <c r="N5" s="36">
        <f>I5/H5</f>
        <v>0.91581883017435628</v>
      </c>
      <c r="P5" t="s">
        <v>53</v>
      </c>
      <c r="Q5" s="12">
        <f>QUARTILE(M2:M31,3)</f>
        <v>0.9614801423677074</v>
      </c>
      <c r="R5" s="13">
        <f>QUARTILE(N2:N31,3)</f>
        <v>0.95455374106961166</v>
      </c>
    </row>
    <row r="6" spans="1:18" ht="17" thickBot="1" x14ac:dyDescent="0.25">
      <c r="A6" s="4" t="s">
        <v>8</v>
      </c>
      <c r="B6" s="18" t="s">
        <v>78</v>
      </c>
      <c r="C6" s="29">
        <v>1743582602</v>
      </c>
      <c r="D6" s="29">
        <v>1490465995</v>
      </c>
      <c r="E6" s="29">
        <v>1490165445</v>
      </c>
      <c r="F6" s="22">
        <v>857030091</v>
      </c>
      <c r="G6" s="22">
        <v>976552735</v>
      </c>
      <c r="H6" s="26">
        <v>2166955714</v>
      </c>
      <c r="I6" s="26">
        <v>1729760524</v>
      </c>
      <c r="J6" s="26">
        <v>1729255362</v>
      </c>
      <c r="K6" s="26">
        <v>916919947</v>
      </c>
      <c r="L6" s="26">
        <v>875962476</v>
      </c>
      <c r="M6" s="35">
        <f>D6/C6</f>
        <v>0.85482958667420794</v>
      </c>
      <c r="N6" s="36">
        <f>I6/H6</f>
        <v>0.79824452010005409</v>
      </c>
      <c r="P6" t="s">
        <v>54</v>
      </c>
      <c r="Q6" s="12">
        <f>MEDIAN(M2:M31)</f>
        <v>0.9200757603851919</v>
      </c>
      <c r="R6" s="13">
        <f>MEDIAN(N2:N31)</f>
        <v>0.92014035611510381</v>
      </c>
    </row>
    <row r="7" spans="1:18" ht="17" thickBot="1" x14ac:dyDescent="0.25">
      <c r="A7" s="4" t="s">
        <v>9</v>
      </c>
      <c r="B7" s="18" t="s">
        <v>79</v>
      </c>
      <c r="C7" s="29">
        <v>10512189064</v>
      </c>
      <c r="D7" s="29">
        <v>10084091030</v>
      </c>
      <c r="E7" s="29">
        <v>10040198026</v>
      </c>
      <c r="F7" s="22">
        <v>683372943</v>
      </c>
      <c r="G7" s="22">
        <v>1120290348</v>
      </c>
      <c r="H7" s="26">
        <v>11296451326</v>
      </c>
      <c r="I7" s="26">
        <v>10884199689</v>
      </c>
      <c r="J7" s="26">
        <v>10881042737</v>
      </c>
      <c r="K7" s="26">
        <v>693023317</v>
      </c>
      <c r="L7" s="26">
        <v>1176643583</v>
      </c>
      <c r="M7" s="35">
        <f>D7/C7</f>
        <v>0.9592760336221442</v>
      </c>
      <c r="N7" s="36">
        <f>I7/H7</f>
        <v>0.9635060936303812</v>
      </c>
      <c r="P7" t="s">
        <v>44</v>
      </c>
      <c r="Q7" s="12">
        <f>AVERAGE(M2:M31)</f>
        <v>0.90102138521952069</v>
      </c>
      <c r="R7" s="13">
        <f>AVERAGE(N2:N31)</f>
        <v>0.90026889309851343</v>
      </c>
    </row>
    <row r="8" spans="1:18" ht="17" thickBot="1" x14ac:dyDescent="0.25">
      <c r="A8" s="4" t="s">
        <v>10</v>
      </c>
      <c r="B8" s="18" t="s">
        <v>80</v>
      </c>
      <c r="C8" s="29">
        <v>955585570</v>
      </c>
      <c r="D8" s="29">
        <v>903347585</v>
      </c>
      <c r="E8" s="29">
        <v>900817317</v>
      </c>
      <c r="F8" s="22">
        <v>134309970</v>
      </c>
      <c r="G8" s="22">
        <v>139399040</v>
      </c>
      <c r="H8" s="26">
        <v>887225987</v>
      </c>
      <c r="I8" s="26">
        <v>847624507</v>
      </c>
      <c r="J8" s="26">
        <v>846962417</v>
      </c>
      <c r="K8" s="26">
        <v>100295869</v>
      </c>
      <c r="L8" s="26">
        <v>100146565</v>
      </c>
      <c r="M8" s="35">
        <f>D8/C8</f>
        <v>0.94533405836172268</v>
      </c>
      <c r="N8" s="36">
        <f>I8/H8</f>
        <v>0.95536483310874887</v>
      </c>
      <c r="P8" t="s">
        <v>55</v>
      </c>
      <c r="Q8" s="12">
        <f>SKEW(M2:M31)</f>
        <v>-0.27961140918530902</v>
      </c>
      <c r="R8" s="13">
        <f>SKEW(N2:N31)</f>
        <v>-0.72054706170012583</v>
      </c>
    </row>
    <row r="9" spans="1:18" ht="17" thickBot="1" x14ac:dyDescent="0.25">
      <c r="A9" s="4" t="s">
        <v>11</v>
      </c>
      <c r="B9" s="18" t="s">
        <v>81</v>
      </c>
      <c r="C9" s="29">
        <v>23521643481</v>
      </c>
      <c r="D9" s="29">
        <v>20738246623</v>
      </c>
      <c r="E9" s="29">
        <v>20733758304</v>
      </c>
      <c r="F9" s="22">
        <v>19383669457</v>
      </c>
      <c r="G9" s="22">
        <v>31209431534</v>
      </c>
      <c r="H9" s="26">
        <v>23817079535</v>
      </c>
      <c r="I9" s="26">
        <v>22017982172</v>
      </c>
      <c r="J9" s="26">
        <v>21995689133</v>
      </c>
      <c r="K9" s="26">
        <v>19015710750</v>
      </c>
      <c r="L9" s="26">
        <v>25485173933</v>
      </c>
      <c r="M9" s="35">
        <f>D9/C9</f>
        <v>0.88166656550813149</v>
      </c>
      <c r="N9" s="36">
        <f>I9/H9</f>
        <v>0.92446188205585134</v>
      </c>
      <c r="P9" t="s">
        <v>123</v>
      </c>
      <c r="Q9">
        <f>Q5-Q4</f>
        <v>0.12136440969681461</v>
      </c>
      <c r="R9">
        <f>R5-R4</f>
        <v>9.6866320556937113E-2</v>
      </c>
    </row>
    <row r="10" spans="1:18" ht="17" thickBot="1" x14ac:dyDescent="0.25">
      <c r="A10" s="4" t="s">
        <v>12</v>
      </c>
      <c r="B10" s="18" t="s">
        <v>82</v>
      </c>
      <c r="C10" s="29">
        <v>12767861642</v>
      </c>
      <c r="D10" s="29">
        <v>11175623678</v>
      </c>
      <c r="E10" s="29">
        <v>11163468591</v>
      </c>
      <c r="F10" s="22">
        <v>3032120612</v>
      </c>
      <c r="G10" s="22">
        <v>4815542343</v>
      </c>
      <c r="H10" s="26">
        <v>11752676269</v>
      </c>
      <c r="I10" s="26">
        <v>10454357496</v>
      </c>
      <c r="J10" s="26">
        <v>10424825119</v>
      </c>
      <c r="K10" s="26">
        <v>2321315921</v>
      </c>
      <c r="L10" s="26">
        <v>4236110287</v>
      </c>
      <c r="M10" s="35">
        <f>D10/C10</f>
        <v>0.87529329431622926</v>
      </c>
      <c r="N10" s="36">
        <f>I10/H10</f>
        <v>0.88952994677267072</v>
      </c>
      <c r="P10" s="31" t="s">
        <v>124</v>
      </c>
      <c r="Q10" s="31">
        <f>Q5+Q9</f>
        <v>1.082844552064522</v>
      </c>
      <c r="R10" s="31">
        <f>R5+R9</f>
        <v>1.0514200616265488</v>
      </c>
    </row>
    <row r="11" spans="1:18" ht="17" thickBot="1" x14ac:dyDescent="0.25">
      <c r="A11" s="4" t="s">
        <v>13</v>
      </c>
      <c r="B11" s="18" t="s">
        <v>83</v>
      </c>
      <c r="C11" s="29">
        <v>7430295255</v>
      </c>
      <c r="D11" s="29">
        <v>7013773303</v>
      </c>
      <c r="E11" s="29">
        <v>7006605407</v>
      </c>
      <c r="F11" s="22">
        <v>1161064213</v>
      </c>
      <c r="G11" s="22">
        <v>1019879639</v>
      </c>
      <c r="H11" s="26">
        <v>9370578946</v>
      </c>
      <c r="I11" s="26">
        <v>8717774804</v>
      </c>
      <c r="J11" s="26">
        <v>8716168113</v>
      </c>
      <c r="K11" s="26">
        <v>1397820510</v>
      </c>
      <c r="L11" s="26">
        <v>1467849926</v>
      </c>
      <c r="M11" s="35">
        <f>D11/C11</f>
        <v>0.94394274551610668</v>
      </c>
      <c r="N11" s="36">
        <f>I11/H11</f>
        <v>0.930334705490245</v>
      </c>
    </row>
    <row r="12" spans="1:18" ht="17" thickBot="1" x14ac:dyDescent="0.25">
      <c r="A12" s="4" t="s">
        <v>14</v>
      </c>
      <c r="B12" s="18" t="s">
        <v>84</v>
      </c>
      <c r="C12" s="29">
        <v>330752523</v>
      </c>
      <c r="D12" s="29">
        <v>318674610</v>
      </c>
      <c r="E12" s="29">
        <v>318410551</v>
      </c>
      <c r="F12" s="22">
        <v>72188954</v>
      </c>
      <c r="G12" s="22">
        <v>92351530</v>
      </c>
      <c r="H12" s="26">
        <v>519227956</v>
      </c>
      <c r="I12" s="26">
        <v>450133845</v>
      </c>
      <c r="J12" s="26">
        <v>448219876</v>
      </c>
      <c r="K12" s="26">
        <v>41343371</v>
      </c>
      <c r="L12" s="26">
        <v>47905048</v>
      </c>
      <c r="M12" s="35">
        <f>D12/C12</f>
        <v>0.96348353478773008</v>
      </c>
      <c r="N12" s="36">
        <f>I12/H12</f>
        <v>0.86692913930851601</v>
      </c>
    </row>
    <row r="13" spans="1:18" ht="17" thickBot="1" x14ac:dyDescent="0.25">
      <c r="A13" s="4" t="s">
        <v>15</v>
      </c>
      <c r="B13" s="18" t="s">
        <v>85</v>
      </c>
      <c r="C13" s="29">
        <v>2287141902</v>
      </c>
      <c r="D13" s="29">
        <v>1919812281</v>
      </c>
      <c r="E13" s="29">
        <v>1878134171</v>
      </c>
      <c r="F13" s="22">
        <v>1127873964</v>
      </c>
      <c r="G13" s="22">
        <v>1257879446</v>
      </c>
      <c r="H13" s="26">
        <v>2802674788</v>
      </c>
      <c r="I13" s="26">
        <v>2190522857</v>
      </c>
      <c r="J13" s="26">
        <v>2178609288</v>
      </c>
      <c r="K13" s="26">
        <v>1168535039</v>
      </c>
      <c r="L13" s="26">
        <v>1296019181</v>
      </c>
      <c r="M13" s="35">
        <f>D13/C13</f>
        <v>0.83939360269741581</v>
      </c>
      <c r="N13" s="36">
        <f>I13/H13</f>
        <v>0.78158296009904382</v>
      </c>
    </row>
    <row r="14" spans="1:18" ht="17" thickBot="1" x14ac:dyDescent="0.25">
      <c r="A14" s="4" t="s">
        <v>16</v>
      </c>
      <c r="B14" s="18" t="s">
        <v>86</v>
      </c>
      <c r="C14" s="29">
        <v>896889925</v>
      </c>
      <c r="D14" s="29">
        <v>763875533</v>
      </c>
      <c r="E14" s="29">
        <v>762772804</v>
      </c>
      <c r="F14" s="22">
        <v>602019912</v>
      </c>
      <c r="G14" s="22">
        <v>1567123721</v>
      </c>
      <c r="H14" s="26">
        <v>1656481662</v>
      </c>
      <c r="I14" s="26">
        <v>1546994183</v>
      </c>
      <c r="J14" s="26">
        <v>1546794735</v>
      </c>
      <c r="K14" s="26">
        <v>835927938</v>
      </c>
      <c r="L14" s="26">
        <v>2781247568</v>
      </c>
      <c r="M14" s="35">
        <f>D14/C14</f>
        <v>0.85169373822545724</v>
      </c>
      <c r="N14" s="36">
        <f>I14/H14</f>
        <v>0.93390359729801831</v>
      </c>
    </row>
    <row r="15" spans="1:18" ht="17" thickBot="1" x14ac:dyDescent="0.25">
      <c r="A15" s="4" t="s">
        <v>17</v>
      </c>
      <c r="B15" s="18" t="s">
        <v>87</v>
      </c>
      <c r="C15" s="29">
        <v>511393528</v>
      </c>
      <c r="D15" s="29">
        <v>494213505</v>
      </c>
      <c r="E15" s="29">
        <v>493843596</v>
      </c>
      <c r="F15" s="22">
        <v>30516018</v>
      </c>
      <c r="G15" s="22">
        <v>34141543</v>
      </c>
      <c r="H15" s="26">
        <v>669586761</v>
      </c>
      <c r="I15" s="26">
        <v>572233431</v>
      </c>
      <c r="J15" s="26">
        <v>571126613</v>
      </c>
      <c r="K15" s="26">
        <v>104608750</v>
      </c>
      <c r="L15" s="26">
        <v>105087726</v>
      </c>
      <c r="M15" s="35">
        <f>D15/C15</f>
        <v>0.96640547433756341</v>
      </c>
      <c r="N15" s="36">
        <f>I15/H15</f>
        <v>0.85460684758072747</v>
      </c>
    </row>
    <row r="16" spans="1:18" ht="17" thickBot="1" x14ac:dyDescent="0.25">
      <c r="A16" s="4" t="s">
        <v>18</v>
      </c>
      <c r="B16" s="18" t="s">
        <v>88</v>
      </c>
      <c r="C16" s="29">
        <v>61885045</v>
      </c>
      <c r="D16" s="29">
        <v>59546709</v>
      </c>
      <c r="E16" s="29">
        <v>59522639</v>
      </c>
      <c r="F16" s="22">
        <v>5827244</v>
      </c>
      <c r="G16" s="22">
        <v>9336768</v>
      </c>
      <c r="H16" s="26">
        <v>72443571</v>
      </c>
      <c r="I16" s="26">
        <v>71317194</v>
      </c>
      <c r="J16" s="26">
        <v>71300215</v>
      </c>
      <c r="K16" s="26">
        <v>441571</v>
      </c>
      <c r="L16" s="26">
        <v>510757</v>
      </c>
      <c r="M16" s="35">
        <f>D16/C16</f>
        <v>0.96221484528289514</v>
      </c>
      <c r="N16" s="36">
        <f>I16/H16</f>
        <v>0.98445166376461479</v>
      </c>
    </row>
    <row r="17" spans="1:18" ht="17" thickBot="1" x14ac:dyDescent="0.25">
      <c r="A17" s="4" t="s">
        <v>19</v>
      </c>
      <c r="B17" s="18" t="s">
        <v>89</v>
      </c>
      <c r="C17" s="29">
        <v>58488564</v>
      </c>
      <c r="D17" s="29">
        <v>47282482</v>
      </c>
      <c r="E17" s="29">
        <v>47267796</v>
      </c>
      <c r="F17" s="22">
        <v>8880702</v>
      </c>
      <c r="G17" s="22">
        <v>10027915</v>
      </c>
      <c r="H17" s="26">
        <v>39920288</v>
      </c>
      <c r="I17" s="26">
        <v>36559238</v>
      </c>
      <c r="J17" s="26">
        <v>36556988</v>
      </c>
      <c r="K17" s="26">
        <v>8415267</v>
      </c>
      <c r="L17" s="26">
        <v>9628662</v>
      </c>
      <c r="M17" s="35">
        <f>D17/C17</f>
        <v>0.80840558848392996</v>
      </c>
      <c r="N17" s="36">
        <f>I17/H17</f>
        <v>0.91580596813329607</v>
      </c>
    </row>
    <row r="18" spans="1:18" ht="17" thickBot="1" x14ac:dyDescent="0.25">
      <c r="A18" s="4" t="s">
        <v>20</v>
      </c>
      <c r="B18" s="18" t="s">
        <v>90</v>
      </c>
      <c r="C18" s="29">
        <v>1634572569</v>
      </c>
      <c r="D18" s="29">
        <v>1582071753</v>
      </c>
      <c r="E18" s="29">
        <v>1578512586</v>
      </c>
      <c r="F18" s="22">
        <v>43896030</v>
      </c>
      <c r="G18" s="22">
        <v>46197604</v>
      </c>
      <c r="H18" s="26">
        <v>1940619713</v>
      </c>
      <c r="I18" s="26">
        <v>1925717347</v>
      </c>
      <c r="J18" s="26">
        <v>1921423768</v>
      </c>
      <c r="K18" s="26">
        <v>67888283</v>
      </c>
      <c r="L18" s="26">
        <v>70818757</v>
      </c>
      <c r="M18" s="35">
        <f>D18/C18</f>
        <v>0.96788101244589042</v>
      </c>
      <c r="N18" s="36">
        <f>I18/H18</f>
        <v>0.99232082107577768</v>
      </c>
    </row>
    <row r="19" spans="1:18" ht="17" thickBot="1" x14ac:dyDescent="0.25">
      <c r="A19" s="4" t="s">
        <v>21</v>
      </c>
      <c r="B19" s="18" t="s">
        <v>91</v>
      </c>
      <c r="C19" s="29">
        <v>53548462</v>
      </c>
      <c r="D19" s="29">
        <v>49911240</v>
      </c>
      <c r="E19" s="29">
        <v>49873706</v>
      </c>
      <c r="F19" s="22">
        <v>41774</v>
      </c>
      <c r="G19" s="22">
        <v>50685</v>
      </c>
      <c r="H19" s="26">
        <v>42623551</v>
      </c>
      <c r="I19" s="26">
        <v>39760568</v>
      </c>
      <c r="J19" s="26">
        <v>39755824</v>
      </c>
      <c r="K19" s="26">
        <v>10000</v>
      </c>
      <c r="L19" s="26">
        <v>121901</v>
      </c>
      <c r="M19" s="35">
        <f>D19/C19</f>
        <v>0.93207606971046153</v>
      </c>
      <c r="N19" s="36">
        <f>I19/H19</f>
        <v>0.93283096004835453</v>
      </c>
    </row>
    <row r="20" spans="1:18" ht="17" thickBot="1" x14ac:dyDescent="0.25">
      <c r="A20" s="4" t="s">
        <v>22</v>
      </c>
      <c r="B20" s="18" t="s">
        <v>92</v>
      </c>
      <c r="C20" s="29">
        <v>9009435584</v>
      </c>
      <c r="D20" s="29">
        <v>8238711552</v>
      </c>
      <c r="E20" s="29">
        <v>8236185347</v>
      </c>
      <c r="F20" s="22">
        <v>2027548772</v>
      </c>
      <c r="G20" s="22">
        <v>1719741273</v>
      </c>
      <c r="H20" s="26">
        <v>8498254914</v>
      </c>
      <c r="I20" s="26">
        <v>8091362420</v>
      </c>
      <c r="J20" s="26">
        <v>8088160129</v>
      </c>
      <c r="K20" s="26">
        <v>1089859793</v>
      </c>
      <c r="L20" s="26">
        <v>1186261549</v>
      </c>
      <c r="M20" s="35">
        <f>D20/C20</f>
        <v>0.91445368305105135</v>
      </c>
      <c r="N20" s="36">
        <f>I20/H20</f>
        <v>0.95212046495220015</v>
      </c>
    </row>
    <row r="21" spans="1:18" ht="17" thickBot="1" x14ac:dyDescent="0.25">
      <c r="A21" s="4" t="s">
        <v>23</v>
      </c>
      <c r="B21" s="18" t="s">
        <v>93</v>
      </c>
      <c r="C21" s="29">
        <v>20871130</v>
      </c>
      <c r="D21" s="29">
        <v>19786475</v>
      </c>
      <c r="E21" s="29">
        <v>19774075</v>
      </c>
      <c r="F21" s="22">
        <v>2491125</v>
      </c>
      <c r="G21" s="22">
        <v>1856249</v>
      </c>
      <c r="H21" s="26">
        <v>21754388</v>
      </c>
      <c r="I21" s="26">
        <v>21703207</v>
      </c>
      <c r="J21" s="26">
        <v>21703207</v>
      </c>
      <c r="K21" s="26">
        <v>1919124</v>
      </c>
      <c r="L21" s="26">
        <v>1971288</v>
      </c>
      <c r="M21" s="35">
        <f>D21/C21</f>
        <v>0.94803084452063691</v>
      </c>
      <c r="N21" s="36">
        <f>I21/H21</f>
        <v>0.99764732522008892</v>
      </c>
    </row>
    <row r="22" spans="1:18" ht="17" thickBot="1" x14ac:dyDescent="0.25">
      <c r="A22" s="4" t="s">
        <v>24</v>
      </c>
      <c r="B22" s="18" t="s">
        <v>94</v>
      </c>
      <c r="C22" s="29">
        <v>651461557</v>
      </c>
      <c r="D22" s="29">
        <v>522541769</v>
      </c>
      <c r="E22" s="29">
        <v>521747354</v>
      </c>
      <c r="F22" s="22">
        <v>692300</v>
      </c>
      <c r="G22" s="22">
        <v>4024543</v>
      </c>
      <c r="H22" s="26">
        <v>709777837</v>
      </c>
      <c r="I22" s="26">
        <v>550915607</v>
      </c>
      <c r="J22" s="26">
        <v>550087338</v>
      </c>
      <c r="K22" s="26">
        <v>2163952</v>
      </c>
      <c r="L22" s="26">
        <v>4891280</v>
      </c>
      <c r="M22" s="35">
        <f>D22/C22</f>
        <v>0.80210683713452025</v>
      </c>
      <c r="N22" s="36">
        <f>I22/H22</f>
        <v>0.77618034585095108</v>
      </c>
    </row>
    <row r="23" spans="1:18" ht="17" thickBot="1" x14ac:dyDescent="0.25">
      <c r="A23" s="4" t="s">
        <v>25</v>
      </c>
      <c r="B23" s="18" t="s">
        <v>95</v>
      </c>
      <c r="C23" s="29">
        <v>169246249</v>
      </c>
      <c r="D23" s="29">
        <v>163431482</v>
      </c>
      <c r="E23" s="29">
        <v>163265319</v>
      </c>
      <c r="F23" s="22">
        <v>48566475</v>
      </c>
      <c r="G23" s="22">
        <v>57735448</v>
      </c>
      <c r="H23" s="26">
        <v>208993846</v>
      </c>
      <c r="I23" s="26">
        <v>194302252</v>
      </c>
      <c r="J23" s="26">
        <v>191387293</v>
      </c>
      <c r="K23" s="26">
        <v>29099966</v>
      </c>
      <c r="L23" s="26">
        <v>42813390</v>
      </c>
      <c r="M23" s="35">
        <f>D23/C23</f>
        <v>0.96564315584920291</v>
      </c>
      <c r="N23" s="36">
        <f>I23/H23</f>
        <v>0.92970322197908162</v>
      </c>
    </row>
    <row r="24" spans="1:18" ht="17" thickBot="1" x14ac:dyDescent="0.25">
      <c r="A24" s="4" t="s">
        <v>26</v>
      </c>
      <c r="B24" s="18" t="s">
        <v>96</v>
      </c>
      <c r="C24" s="29">
        <v>480913173</v>
      </c>
      <c r="D24" s="29">
        <v>403568530</v>
      </c>
      <c r="E24" s="29">
        <v>403537180</v>
      </c>
      <c r="F24" s="22">
        <v>105975584</v>
      </c>
      <c r="G24" s="22">
        <v>125071528</v>
      </c>
      <c r="H24" s="26">
        <v>565056032</v>
      </c>
      <c r="I24" s="26">
        <v>511572343</v>
      </c>
      <c r="J24" s="26">
        <v>507132161</v>
      </c>
      <c r="K24" s="26">
        <v>31376059</v>
      </c>
      <c r="L24" s="26">
        <v>136449991</v>
      </c>
      <c r="M24" s="35">
        <f>D24/C24</f>
        <v>0.83917129464864959</v>
      </c>
      <c r="N24" s="36">
        <f>I24/H24</f>
        <v>0.90534799033877056</v>
      </c>
      <c r="R24" s="10"/>
    </row>
    <row r="25" spans="1:18" ht="17" thickBot="1" x14ac:dyDescent="0.25">
      <c r="A25" s="4" t="s">
        <v>27</v>
      </c>
      <c r="B25" s="18" t="s">
        <v>97</v>
      </c>
      <c r="C25" s="29">
        <v>353301038</v>
      </c>
      <c r="D25" s="29">
        <v>330625362</v>
      </c>
      <c r="E25" s="29">
        <v>330179823</v>
      </c>
      <c r="F25" s="22">
        <v>275831141</v>
      </c>
      <c r="G25" s="22">
        <v>302902345</v>
      </c>
      <c r="H25" s="26">
        <v>478975262</v>
      </c>
      <c r="I25" s="26">
        <v>392298191</v>
      </c>
      <c r="J25" s="26">
        <v>391669161</v>
      </c>
      <c r="K25" s="26">
        <v>371403402</v>
      </c>
      <c r="L25" s="26">
        <v>389110337</v>
      </c>
      <c r="M25" s="35">
        <f>D25/C25</f>
        <v>0.93581769210652588</v>
      </c>
      <c r="N25" s="36">
        <f>I25/H25</f>
        <v>0.81903643491299971</v>
      </c>
      <c r="R25" s="10"/>
    </row>
    <row r="26" spans="1:18" ht="17" thickBot="1" x14ac:dyDescent="0.25">
      <c r="A26" s="4" t="s">
        <v>28</v>
      </c>
      <c r="B26" s="18" t="s">
        <v>98</v>
      </c>
      <c r="C26" s="29">
        <v>537021774</v>
      </c>
      <c r="D26" s="29">
        <v>497119895</v>
      </c>
      <c r="E26" s="29">
        <v>495025214</v>
      </c>
      <c r="F26" s="22">
        <v>71124695</v>
      </c>
      <c r="G26" s="22">
        <v>152519391</v>
      </c>
      <c r="H26" s="26">
        <v>642820599</v>
      </c>
      <c r="I26" s="26">
        <v>566827287</v>
      </c>
      <c r="J26" s="26">
        <v>565340009</v>
      </c>
      <c r="K26" s="26">
        <v>107232704</v>
      </c>
      <c r="L26" s="26">
        <v>195781541</v>
      </c>
      <c r="M26" s="35">
        <f>D26/C26</f>
        <v>0.92569783771933245</v>
      </c>
      <c r="N26" s="36">
        <f>I26/H26</f>
        <v>0.88178146108227007</v>
      </c>
      <c r="R26" s="10"/>
    </row>
    <row r="27" spans="1:18" ht="17" thickBot="1" x14ac:dyDescent="0.25">
      <c r="A27" s="4" t="s">
        <v>29</v>
      </c>
      <c r="B27" s="18" t="s">
        <v>99</v>
      </c>
      <c r="C27" s="29">
        <v>10740402592</v>
      </c>
      <c r="D27" s="29">
        <v>8985887192</v>
      </c>
      <c r="E27" s="29">
        <v>8973458494</v>
      </c>
      <c r="F27" s="22">
        <v>3822865542</v>
      </c>
      <c r="G27" s="22">
        <v>6207662044</v>
      </c>
      <c r="H27" s="26">
        <v>11701399770</v>
      </c>
      <c r="I27" s="26">
        <v>10375601238</v>
      </c>
      <c r="J27" s="26">
        <v>10363223935</v>
      </c>
      <c r="K27" s="26">
        <v>2035383373</v>
      </c>
      <c r="L27" s="26">
        <v>4616336775</v>
      </c>
      <c r="M27" s="35">
        <f>D27/C27</f>
        <v>0.83664342328220986</v>
      </c>
      <c r="N27" s="36">
        <f>I27/H27</f>
        <v>0.88669744149763374</v>
      </c>
      <c r="R27" s="10"/>
    </row>
    <row r="28" spans="1:18" ht="17" thickBot="1" x14ac:dyDescent="0.25">
      <c r="A28" s="4" t="s">
        <v>30</v>
      </c>
      <c r="B28" s="18" t="s">
        <v>100</v>
      </c>
      <c r="C28" s="29">
        <v>2478207482</v>
      </c>
      <c r="D28" s="29">
        <v>2038210653</v>
      </c>
      <c r="E28" s="29">
        <v>2022902732</v>
      </c>
      <c r="F28" s="22">
        <v>684343118</v>
      </c>
      <c r="G28" s="22">
        <v>1178819651</v>
      </c>
      <c r="H28" s="26">
        <v>5135913677</v>
      </c>
      <c r="I28" s="26">
        <v>4075019065</v>
      </c>
      <c r="J28" s="26">
        <v>4071740999</v>
      </c>
      <c r="K28" s="26">
        <v>1817560787</v>
      </c>
      <c r="L28" s="26">
        <v>1996981658</v>
      </c>
      <c r="M28" s="35">
        <f>D28/C28</f>
        <v>0.82245359511024185</v>
      </c>
      <c r="N28" s="36">
        <f>I28/H28</f>
        <v>0.79343605077496326</v>
      </c>
      <c r="R28" s="10"/>
    </row>
    <row r="29" spans="1:18" ht="17" thickBot="1" x14ac:dyDescent="0.25">
      <c r="A29" s="4" t="s">
        <v>31</v>
      </c>
      <c r="B29" s="18" t="s">
        <v>101</v>
      </c>
      <c r="C29" s="29">
        <v>816729717</v>
      </c>
      <c r="D29" s="29">
        <v>649875257</v>
      </c>
      <c r="E29" s="29">
        <v>647699364</v>
      </c>
      <c r="F29" s="22">
        <v>219254547</v>
      </c>
      <c r="G29" s="22">
        <v>354158368</v>
      </c>
      <c r="H29" s="26">
        <v>911804592</v>
      </c>
      <c r="I29" s="26">
        <v>764555174</v>
      </c>
      <c r="J29" s="26">
        <v>763021317</v>
      </c>
      <c r="K29" s="26">
        <v>419385310</v>
      </c>
      <c r="L29" s="26">
        <v>451072745</v>
      </c>
      <c r="M29" s="35">
        <f>D29/C29</f>
        <v>0.79570418888039551</v>
      </c>
      <c r="N29" s="36">
        <f>I29/H29</f>
        <v>0.83850770297502519</v>
      </c>
      <c r="R29" s="10"/>
    </row>
    <row r="30" spans="1:18" ht="17" thickBot="1" x14ac:dyDescent="0.25">
      <c r="A30" s="4" t="s">
        <v>32</v>
      </c>
      <c r="B30" s="18" t="s">
        <v>102</v>
      </c>
      <c r="C30" s="29">
        <v>364826004</v>
      </c>
      <c r="D30" s="29">
        <v>358943529</v>
      </c>
      <c r="E30" s="29">
        <v>358335569</v>
      </c>
      <c r="F30" s="22">
        <v>4693143</v>
      </c>
      <c r="G30" s="22">
        <v>5703487</v>
      </c>
      <c r="H30" s="26">
        <v>456862459</v>
      </c>
      <c r="I30" s="26">
        <v>446019402</v>
      </c>
      <c r="J30" s="26">
        <v>444536640</v>
      </c>
      <c r="K30" s="26">
        <v>1742696</v>
      </c>
      <c r="L30" s="26">
        <v>1903390</v>
      </c>
      <c r="M30" s="35">
        <f>D30/C30</f>
        <v>0.98387594377729715</v>
      </c>
      <c r="N30" s="36">
        <f>I30/H30</f>
        <v>0.97626625522321586</v>
      </c>
      <c r="R30" s="10"/>
    </row>
    <row r="31" spans="1:18" ht="17" thickBot="1" x14ac:dyDescent="0.25">
      <c r="A31" s="4" t="s">
        <v>33</v>
      </c>
      <c r="B31" s="18" t="s">
        <v>103</v>
      </c>
      <c r="C31" s="29">
        <v>3840280984</v>
      </c>
      <c r="D31" s="29">
        <v>3751255363</v>
      </c>
      <c r="E31" s="29">
        <v>3747430581</v>
      </c>
      <c r="F31" s="22">
        <v>36561096</v>
      </c>
      <c r="G31" s="22">
        <v>108331328</v>
      </c>
      <c r="H31" s="26">
        <v>4358360723</v>
      </c>
      <c r="I31" s="26">
        <v>4266995079</v>
      </c>
      <c r="J31" s="26">
        <v>4264829176</v>
      </c>
      <c r="K31" s="26">
        <v>80472764</v>
      </c>
      <c r="L31" s="26">
        <v>24408700</v>
      </c>
      <c r="M31" s="35">
        <f>D31/C31</f>
        <v>0.97681794083013385</v>
      </c>
      <c r="N31" s="36">
        <f>I31/H31</f>
        <v>0.97903669526071024</v>
      </c>
      <c r="R31" s="10"/>
    </row>
  </sheetData>
  <sortState ref="R24:R31">
    <sortCondition ref="R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E1" workbookViewId="0">
      <selection activeCell="R22" sqref="R22"/>
    </sheetView>
  </sheetViews>
  <sheetFormatPr baseColWidth="10" defaultRowHeight="16" x14ac:dyDescent="0.2"/>
  <cols>
    <col min="1" max="1" width="61.83203125" bestFit="1" customWidth="1"/>
    <col min="2" max="2" width="16.1640625" bestFit="1" customWidth="1"/>
    <col min="3" max="3" width="17" bestFit="1" customWidth="1"/>
    <col min="4" max="4" width="16.1640625" bestFit="1" customWidth="1"/>
    <col min="5" max="5" width="17" bestFit="1" customWidth="1"/>
    <col min="6" max="6" width="16.1640625" bestFit="1" customWidth="1"/>
    <col min="7" max="7" width="16.1640625" style="31" bestFit="1" customWidth="1"/>
    <col min="8" max="8" width="17" style="31" bestFit="1" customWidth="1"/>
    <col min="9" max="9" width="16.1640625" style="31" bestFit="1" customWidth="1"/>
    <col min="10" max="10" width="17" bestFit="1" customWidth="1"/>
    <col min="11" max="11" width="16.1640625" bestFit="1" customWidth="1"/>
    <col min="13" max="13" width="17.6640625" bestFit="1" customWidth="1"/>
    <col min="16" max="16" width="16.5" customWidth="1"/>
  </cols>
  <sheetData>
    <row r="1" spans="1:19" ht="17" thickBot="1" x14ac:dyDescent="0.25">
      <c r="A1" s="1" t="s">
        <v>0</v>
      </c>
      <c r="B1" s="27" t="s">
        <v>1</v>
      </c>
      <c r="C1" s="28" t="s">
        <v>2</v>
      </c>
      <c r="D1" s="28" t="s">
        <v>3</v>
      </c>
      <c r="E1" s="21" t="s">
        <v>126</v>
      </c>
      <c r="F1" s="21" t="s">
        <v>127</v>
      </c>
      <c r="G1" s="58" t="s">
        <v>34</v>
      </c>
      <c r="H1" s="37" t="s">
        <v>35</v>
      </c>
      <c r="I1" s="37" t="s">
        <v>36</v>
      </c>
      <c r="J1" s="24" t="s">
        <v>128</v>
      </c>
      <c r="K1" s="24" t="s">
        <v>129</v>
      </c>
    </row>
    <row r="2" spans="1:19" ht="17" thickBot="1" x14ac:dyDescent="0.25">
      <c r="A2" s="4" t="s">
        <v>4</v>
      </c>
      <c r="B2" s="29">
        <v>2024038576</v>
      </c>
      <c r="C2" s="29">
        <v>1704811508</v>
      </c>
      <c r="D2" s="29">
        <v>1698269491</v>
      </c>
      <c r="E2" s="22">
        <v>1134538791</v>
      </c>
      <c r="F2" s="22">
        <v>1390225092</v>
      </c>
      <c r="G2" s="38">
        <v>7241596982</v>
      </c>
      <c r="H2" s="38">
        <v>5304882546</v>
      </c>
      <c r="I2" s="38">
        <v>5301352967</v>
      </c>
      <c r="J2" s="25">
        <v>3132069093</v>
      </c>
      <c r="K2" s="25">
        <v>2702445973</v>
      </c>
      <c r="M2" t="s">
        <v>56</v>
      </c>
    </row>
    <row r="3" spans="1:19" ht="17" thickBot="1" x14ac:dyDescent="0.25">
      <c r="A3" s="4" t="s">
        <v>5</v>
      </c>
      <c r="B3" s="29">
        <v>542961434</v>
      </c>
      <c r="C3" s="29">
        <v>487547317</v>
      </c>
      <c r="D3" s="29">
        <v>487213709</v>
      </c>
      <c r="E3" s="22">
        <v>227620919</v>
      </c>
      <c r="F3" s="22">
        <v>270367127</v>
      </c>
      <c r="G3" s="39">
        <v>619462643</v>
      </c>
      <c r="H3" s="39">
        <v>583623325</v>
      </c>
      <c r="I3" s="39">
        <v>583148084</v>
      </c>
      <c r="J3" s="26">
        <v>255833851</v>
      </c>
      <c r="K3" s="26">
        <v>406774767</v>
      </c>
    </row>
    <row r="4" spans="1:19" ht="17" thickBot="1" x14ac:dyDescent="0.25">
      <c r="A4" s="4" t="s">
        <v>6</v>
      </c>
      <c r="B4" s="29">
        <v>2123804552</v>
      </c>
      <c r="C4" s="29">
        <v>2086238254</v>
      </c>
      <c r="D4" s="29">
        <v>2081237451</v>
      </c>
      <c r="E4" s="22">
        <v>245770994</v>
      </c>
      <c r="F4" s="22">
        <v>247940426</v>
      </c>
      <c r="G4" s="39">
        <v>2487324456</v>
      </c>
      <c r="H4" s="39">
        <v>2382635784</v>
      </c>
      <c r="I4" s="39">
        <v>2378790085</v>
      </c>
      <c r="J4" s="26">
        <v>293910111</v>
      </c>
      <c r="K4" s="26">
        <v>320367024</v>
      </c>
      <c r="M4" t="s">
        <v>57</v>
      </c>
    </row>
    <row r="5" spans="1:19" ht="17" thickBot="1" x14ac:dyDescent="0.25">
      <c r="A5" s="4" t="s">
        <v>7</v>
      </c>
      <c r="B5" s="29">
        <v>648580409</v>
      </c>
      <c r="C5" s="29">
        <v>525216579</v>
      </c>
      <c r="D5" s="29">
        <v>524104420</v>
      </c>
      <c r="E5" s="22">
        <v>369985631</v>
      </c>
      <c r="F5" s="22">
        <v>396222634</v>
      </c>
      <c r="G5" s="39">
        <v>681740039</v>
      </c>
      <c r="H5" s="39">
        <v>624350365</v>
      </c>
      <c r="I5" s="39">
        <v>624115079</v>
      </c>
      <c r="J5" s="26">
        <v>347827044</v>
      </c>
      <c r="K5" s="26">
        <v>428977762</v>
      </c>
      <c r="M5" s="16" t="s">
        <v>58</v>
      </c>
      <c r="N5" s="16" t="s">
        <v>59</v>
      </c>
      <c r="O5" s="16" t="s">
        <v>60</v>
      </c>
      <c r="P5" s="16" t="s">
        <v>61</v>
      </c>
      <c r="Q5" s="16" t="s">
        <v>62</v>
      </c>
    </row>
    <row r="6" spans="1:19" ht="17" thickBot="1" x14ac:dyDescent="0.25">
      <c r="A6" s="4" t="s">
        <v>8</v>
      </c>
      <c r="B6" s="29">
        <v>1743582602</v>
      </c>
      <c r="C6" s="29">
        <v>1490465995</v>
      </c>
      <c r="D6" s="29">
        <v>1490165445</v>
      </c>
      <c r="E6" s="22">
        <v>857030091</v>
      </c>
      <c r="F6" s="22">
        <v>976552735</v>
      </c>
      <c r="G6" s="39">
        <v>2166955714</v>
      </c>
      <c r="H6" s="39">
        <v>1729760524</v>
      </c>
      <c r="I6" s="39">
        <v>1729255362</v>
      </c>
      <c r="J6" s="26">
        <v>916919947</v>
      </c>
      <c r="K6" s="26">
        <v>875962476</v>
      </c>
      <c r="M6" s="60" t="s">
        <v>34</v>
      </c>
      <c r="N6" s="14">
        <v>30</v>
      </c>
      <c r="O6" s="14">
        <v>111754644286</v>
      </c>
      <c r="P6" s="60">
        <v>3725154809.5333333</v>
      </c>
      <c r="Q6" s="14">
        <v>2.9021009506708091E+19</v>
      </c>
    </row>
    <row r="7" spans="1:19" ht="17" thickBot="1" x14ac:dyDescent="0.25">
      <c r="A7" s="4" t="s">
        <v>9</v>
      </c>
      <c r="B7" s="29">
        <v>10512189064</v>
      </c>
      <c r="C7" s="29">
        <v>10084091030</v>
      </c>
      <c r="D7" s="29">
        <v>10040198026</v>
      </c>
      <c r="E7" s="22">
        <v>683372943</v>
      </c>
      <c r="F7" s="22">
        <v>1120290348</v>
      </c>
      <c r="G7" s="39">
        <v>11296451326</v>
      </c>
      <c r="H7" s="39">
        <v>10884199689</v>
      </c>
      <c r="I7" s="39">
        <v>10881042737</v>
      </c>
      <c r="J7" s="26">
        <v>693023317</v>
      </c>
      <c r="K7" s="26">
        <v>1176643583</v>
      </c>
      <c r="M7" s="60" t="s">
        <v>35</v>
      </c>
      <c r="N7" s="14">
        <v>30</v>
      </c>
      <c r="O7" s="14">
        <v>100637601140</v>
      </c>
      <c r="P7" s="60">
        <v>3354586704.6666665</v>
      </c>
      <c r="Q7" s="14">
        <v>2.4498244738600649E+19</v>
      </c>
    </row>
    <row r="8" spans="1:19" ht="17" thickBot="1" x14ac:dyDescent="0.25">
      <c r="A8" s="4" t="s">
        <v>10</v>
      </c>
      <c r="B8" s="29">
        <v>955585570</v>
      </c>
      <c r="C8" s="29">
        <v>903347585</v>
      </c>
      <c r="D8" s="29">
        <v>900817317</v>
      </c>
      <c r="E8" s="22">
        <v>134309970</v>
      </c>
      <c r="F8" s="22">
        <v>139399040</v>
      </c>
      <c r="G8" s="39">
        <v>887225987</v>
      </c>
      <c r="H8" s="39">
        <v>847624507</v>
      </c>
      <c r="I8" s="39">
        <v>846962417</v>
      </c>
      <c r="J8" s="26">
        <v>100295869</v>
      </c>
      <c r="K8" s="26">
        <v>100146565</v>
      </c>
      <c r="M8" s="61" t="s">
        <v>36</v>
      </c>
      <c r="N8" s="15">
        <v>30</v>
      </c>
      <c r="O8" s="15">
        <v>100517967768</v>
      </c>
      <c r="P8" s="61">
        <v>3350598925.5999999</v>
      </c>
      <c r="Q8" s="15">
        <v>2.4450310421779878E+19</v>
      </c>
    </row>
    <row r="9" spans="1:19" ht="17" thickBot="1" x14ac:dyDescent="0.25">
      <c r="A9" s="4" t="s">
        <v>11</v>
      </c>
      <c r="B9" s="29">
        <v>23521643481</v>
      </c>
      <c r="C9" s="29">
        <v>20738246623</v>
      </c>
      <c r="D9" s="29">
        <v>20733758304</v>
      </c>
      <c r="E9" s="22">
        <v>19383669457</v>
      </c>
      <c r="F9" s="22">
        <v>31209431534</v>
      </c>
      <c r="G9" s="39">
        <v>23817079535</v>
      </c>
      <c r="H9" s="39">
        <v>22017982172</v>
      </c>
      <c r="I9" s="39">
        <v>21995689133</v>
      </c>
      <c r="J9" s="26">
        <v>19015710750</v>
      </c>
      <c r="K9" s="26">
        <v>25485173933</v>
      </c>
    </row>
    <row r="10" spans="1:19" ht="17" thickBot="1" x14ac:dyDescent="0.25">
      <c r="A10" s="4" t="s">
        <v>12</v>
      </c>
      <c r="B10" s="29">
        <v>12767861642</v>
      </c>
      <c r="C10" s="29">
        <v>11175623678</v>
      </c>
      <c r="D10" s="29">
        <v>11163468591</v>
      </c>
      <c r="E10" s="22">
        <v>3032120612</v>
      </c>
      <c r="F10" s="22">
        <v>4815542343</v>
      </c>
      <c r="G10" s="39">
        <v>11752676269</v>
      </c>
      <c r="H10" s="39">
        <v>10454357496</v>
      </c>
      <c r="I10" s="39">
        <v>10424825119</v>
      </c>
      <c r="J10" s="26">
        <v>2321315921</v>
      </c>
      <c r="K10" s="26">
        <v>4236110287</v>
      </c>
    </row>
    <row r="11" spans="1:19" ht="17" thickBot="1" x14ac:dyDescent="0.25">
      <c r="A11" s="4" t="s">
        <v>13</v>
      </c>
      <c r="B11" s="29">
        <v>7430295255</v>
      </c>
      <c r="C11" s="29">
        <v>7013773303</v>
      </c>
      <c r="D11" s="29">
        <v>7006605407</v>
      </c>
      <c r="E11" s="22">
        <v>1161064213</v>
      </c>
      <c r="F11" s="22">
        <v>1019879639</v>
      </c>
      <c r="G11" s="39">
        <v>9370578946</v>
      </c>
      <c r="H11" s="39">
        <v>8717774804</v>
      </c>
      <c r="I11" s="39">
        <v>8716168113</v>
      </c>
      <c r="J11" s="26">
        <v>1397820510</v>
      </c>
      <c r="K11" s="26">
        <v>1467849926</v>
      </c>
      <c r="M11" t="s">
        <v>63</v>
      </c>
    </row>
    <row r="12" spans="1:19" ht="17" thickBot="1" x14ac:dyDescent="0.25">
      <c r="A12" s="4" t="s">
        <v>14</v>
      </c>
      <c r="B12" s="29">
        <v>330752523</v>
      </c>
      <c r="C12" s="29">
        <v>318674610</v>
      </c>
      <c r="D12" s="29">
        <v>318410551</v>
      </c>
      <c r="E12" s="22">
        <v>72188954</v>
      </c>
      <c r="F12" s="22">
        <v>92351530</v>
      </c>
      <c r="G12" s="39">
        <v>519227956</v>
      </c>
      <c r="H12" s="39">
        <v>450133845</v>
      </c>
      <c r="I12" s="39">
        <v>448219876</v>
      </c>
      <c r="J12" s="26">
        <v>41343371</v>
      </c>
      <c r="K12" s="26">
        <v>47905048</v>
      </c>
      <c r="M12" s="16" t="s">
        <v>64</v>
      </c>
      <c r="N12" s="16" t="s">
        <v>65</v>
      </c>
      <c r="O12" s="16" t="s">
        <v>66</v>
      </c>
      <c r="P12" s="16" t="s">
        <v>67</v>
      </c>
      <c r="Q12" s="16" t="s">
        <v>68</v>
      </c>
      <c r="R12" s="16" t="s">
        <v>69</v>
      </c>
      <c r="S12" s="16" t="s">
        <v>70</v>
      </c>
    </row>
    <row r="13" spans="1:19" ht="17" thickBot="1" x14ac:dyDescent="0.25">
      <c r="A13" s="4" t="s">
        <v>15</v>
      </c>
      <c r="B13" s="29">
        <v>2287141902</v>
      </c>
      <c r="C13" s="29">
        <v>1919812281</v>
      </c>
      <c r="D13" s="29">
        <v>1878134171</v>
      </c>
      <c r="E13" s="22">
        <v>1127873964</v>
      </c>
      <c r="F13" s="22">
        <v>1257879446</v>
      </c>
      <c r="G13" s="39">
        <v>2802674788</v>
      </c>
      <c r="H13" s="39">
        <v>2190522857</v>
      </c>
      <c r="I13" s="39">
        <v>2178609288</v>
      </c>
      <c r="J13" s="26">
        <v>1168535039</v>
      </c>
      <c r="K13" s="26">
        <v>1296019181</v>
      </c>
      <c r="M13" s="14" t="s">
        <v>71</v>
      </c>
      <c r="N13" s="14">
        <v>2.7762873291537121E+18</v>
      </c>
      <c r="O13" s="14">
        <v>2</v>
      </c>
      <c r="P13" s="14">
        <v>1.3881436645768561E+18</v>
      </c>
      <c r="Q13" s="14">
        <v>5.3410981727443144E-2</v>
      </c>
      <c r="R13" s="62">
        <v>0.94802138543178749</v>
      </c>
      <c r="S13" s="14">
        <v>3.1012957566671893</v>
      </c>
    </row>
    <row r="14" spans="1:19" ht="17" thickBot="1" x14ac:dyDescent="0.25">
      <c r="A14" s="4" t="s">
        <v>16</v>
      </c>
      <c r="B14" s="29">
        <v>896889925</v>
      </c>
      <c r="C14" s="29">
        <v>763875533</v>
      </c>
      <c r="D14" s="29">
        <v>762772804</v>
      </c>
      <c r="E14" s="22">
        <v>602019912</v>
      </c>
      <c r="F14" s="22">
        <v>1567123721</v>
      </c>
      <c r="G14" s="39">
        <v>1656481662</v>
      </c>
      <c r="H14" s="39">
        <v>1546994183</v>
      </c>
      <c r="I14" s="39">
        <v>1546794735</v>
      </c>
      <c r="J14" s="26">
        <v>835927938</v>
      </c>
      <c r="K14" s="26">
        <v>2781247568</v>
      </c>
      <c r="M14" s="14" t="s">
        <v>72</v>
      </c>
      <c r="N14" s="14">
        <v>2.2611173753455709E+21</v>
      </c>
      <c r="O14" s="14">
        <v>87</v>
      </c>
      <c r="P14" s="14">
        <v>2.598985488902955E+19</v>
      </c>
      <c r="Q14" s="14"/>
      <c r="R14" s="14"/>
      <c r="S14" s="14"/>
    </row>
    <row r="15" spans="1:19" ht="17" thickBot="1" x14ac:dyDescent="0.25">
      <c r="A15" s="4" t="s">
        <v>17</v>
      </c>
      <c r="B15" s="29">
        <v>511393528</v>
      </c>
      <c r="C15" s="29">
        <v>494213505</v>
      </c>
      <c r="D15" s="29">
        <v>493843596</v>
      </c>
      <c r="E15" s="22">
        <v>30516018</v>
      </c>
      <c r="F15" s="22">
        <v>34141543</v>
      </c>
      <c r="G15" s="39">
        <v>669586761</v>
      </c>
      <c r="H15" s="39">
        <v>572233431</v>
      </c>
      <c r="I15" s="39">
        <v>571126613</v>
      </c>
      <c r="J15" s="26">
        <v>104608750</v>
      </c>
      <c r="K15" s="26">
        <v>105087726</v>
      </c>
      <c r="M15" s="14"/>
      <c r="N15" s="14"/>
      <c r="O15" s="14"/>
      <c r="P15" s="14"/>
      <c r="Q15" s="14"/>
      <c r="R15" s="14"/>
      <c r="S15" s="14"/>
    </row>
    <row r="16" spans="1:19" ht="17" thickBot="1" x14ac:dyDescent="0.25">
      <c r="A16" s="4" t="s">
        <v>18</v>
      </c>
      <c r="B16" s="29">
        <v>61885045</v>
      </c>
      <c r="C16" s="29">
        <v>59546709</v>
      </c>
      <c r="D16" s="29">
        <v>59522639</v>
      </c>
      <c r="E16" s="22">
        <v>5827244</v>
      </c>
      <c r="F16" s="22">
        <v>9336768</v>
      </c>
      <c r="G16" s="39">
        <v>72443571</v>
      </c>
      <c r="H16" s="39">
        <v>71317194</v>
      </c>
      <c r="I16" s="39">
        <v>71300215</v>
      </c>
      <c r="J16" s="26">
        <v>441571</v>
      </c>
      <c r="K16" s="26">
        <v>510757</v>
      </c>
      <c r="M16" s="15" t="s">
        <v>73</v>
      </c>
      <c r="N16" s="15">
        <v>2.2638936626747246E+21</v>
      </c>
      <c r="O16" s="15">
        <v>89</v>
      </c>
      <c r="P16" s="15"/>
      <c r="Q16" s="15"/>
      <c r="R16" s="15"/>
      <c r="S16" s="15"/>
    </row>
    <row r="17" spans="1:16" ht="17" thickBot="1" x14ac:dyDescent="0.25">
      <c r="A17" s="4" t="s">
        <v>19</v>
      </c>
      <c r="B17" s="29">
        <v>58488564</v>
      </c>
      <c r="C17" s="29">
        <v>47282482</v>
      </c>
      <c r="D17" s="29">
        <v>47267796</v>
      </c>
      <c r="E17" s="22">
        <v>8880702</v>
      </c>
      <c r="F17" s="22">
        <v>10027915</v>
      </c>
      <c r="G17" s="39">
        <v>39920288</v>
      </c>
      <c r="H17" s="39">
        <v>36559238</v>
      </c>
      <c r="I17" s="39">
        <v>36556988</v>
      </c>
      <c r="J17" s="26">
        <v>8415267</v>
      </c>
      <c r="K17" s="26">
        <v>9628662</v>
      </c>
    </row>
    <row r="18" spans="1:16" ht="17" thickBot="1" x14ac:dyDescent="0.25">
      <c r="A18" s="4" t="s">
        <v>20</v>
      </c>
      <c r="B18" s="29">
        <v>1634572569</v>
      </c>
      <c r="C18" s="29">
        <v>1582071753</v>
      </c>
      <c r="D18" s="29">
        <v>1578512586</v>
      </c>
      <c r="E18" s="22">
        <v>43896030</v>
      </c>
      <c r="F18" s="22">
        <v>46197604</v>
      </c>
      <c r="G18" s="39">
        <v>1940619713</v>
      </c>
      <c r="H18" s="39">
        <v>1925717347</v>
      </c>
      <c r="I18" s="39">
        <v>1921423768</v>
      </c>
      <c r="J18" s="26">
        <v>67888283</v>
      </c>
      <c r="K18" s="26">
        <v>70818757</v>
      </c>
      <c r="M18" s="64" t="s">
        <v>144</v>
      </c>
      <c r="N18" s="64" t="s">
        <v>143</v>
      </c>
      <c r="O18" s="65"/>
      <c r="P18" s="63"/>
    </row>
    <row r="19" spans="1:16" ht="17" thickBot="1" x14ac:dyDescent="0.25">
      <c r="A19" s="4" t="s">
        <v>21</v>
      </c>
      <c r="B19" s="29">
        <v>53548462</v>
      </c>
      <c r="C19" s="29">
        <v>49911240</v>
      </c>
      <c r="D19" s="29">
        <v>49873706</v>
      </c>
      <c r="E19" s="22">
        <v>41774</v>
      </c>
      <c r="F19" s="22">
        <v>50685</v>
      </c>
      <c r="G19" s="39">
        <v>42623551</v>
      </c>
      <c r="H19" s="39">
        <v>39760568</v>
      </c>
      <c r="I19" s="39">
        <v>39755824</v>
      </c>
      <c r="J19" s="26">
        <v>10000</v>
      </c>
      <c r="K19" s="26">
        <v>121901</v>
      </c>
    </row>
    <row r="20" spans="1:16" ht="17" thickBot="1" x14ac:dyDescent="0.25">
      <c r="A20" s="4" t="s">
        <v>22</v>
      </c>
      <c r="B20" s="29">
        <v>9009435584</v>
      </c>
      <c r="C20" s="29">
        <v>8238711552</v>
      </c>
      <c r="D20" s="29">
        <v>8236185347</v>
      </c>
      <c r="E20" s="22">
        <v>2027548772</v>
      </c>
      <c r="F20" s="22">
        <v>1719741273</v>
      </c>
      <c r="G20" s="39">
        <v>8498254914</v>
      </c>
      <c r="H20" s="39">
        <v>8091362420</v>
      </c>
      <c r="I20" s="39">
        <v>8088160129</v>
      </c>
      <c r="J20" s="26">
        <v>1089859793</v>
      </c>
      <c r="K20" s="26">
        <v>1186261549</v>
      </c>
    </row>
    <row r="21" spans="1:16" ht="17" thickBot="1" x14ac:dyDescent="0.25">
      <c r="A21" s="4" t="s">
        <v>23</v>
      </c>
      <c r="B21" s="29">
        <v>20871130</v>
      </c>
      <c r="C21" s="29">
        <v>19786475</v>
      </c>
      <c r="D21" s="29">
        <v>19774075</v>
      </c>
      <c r="E21" s="22">
        <v>2491125</v>
      </c>
      <c r="F21" s="22">
        <v>1856249</v>
      </c>
      <c r="G21" s="39">
        <v>21754388</v>
      </c>
      <c r="H21" s="39">
        <v>21703207</v>
      </c>
      <c r="I21" s="39">
        <v>21703207</v>
      </c>
      <c r="J21" s="26">
        <v>1919124</v>
      </c>
      <c r="K21" s="26">
        <v>1971288</v>
      </c>
    </row>
    <row r="22" spans="1:16" ht="17" thickBot="1" x14ac:dyDescent="0.25">
      <c r="A22" s="4" t="s">
        <v>24</v>
      </c>
      <c r="B22" s="29">
        <v>651461557</v>
      </c>
      <c r="C22" s="29">
        <v>522541769</v>
      </c>
      <c r="D22" s="29">
        <v>521747354</v>
      </c>
      <c r="E22" s="22">
        <v>692300</v>
      </c>
      <c r="F22" s="22">
        <v>4024543</v>
      </c>
      <c r="G22" s="39">
        <v>709777837</v>
      </c>
      <c r="H22" s="39">
        <v>550915607</v>
      </c>
      <c r="I22" s="39">
        <v>550087338</v>
      </c>
      <c r="J22" s="26">
        <v>2163952</v>
      </c>
      <c r="K22" s="26">
        <v>4891280</v>
      </c>
    </row>
    <row r="23" spans="1:16" ht="17" thickBot="1" x14ac:dyDescent="0.25">
      <c r="A23" s="4" t="s">
        <v>25</v>
      </c>
      <c r="B23" s="29">
        <v>169246249</v>
      </c>
      <c r="C23" s="29">
        <v>163431482</v>
      </c>
      <c r="D23" s="29">
        <v>163265319</v>
      </c>
      <c r="E23" s="22">
        <v>48566475</v>
      </c>
      <c r="F23" s="22">
        <v>57735448</v>
      </c>
      <c r="G23" s="39">
        <v>208993846</v>
      </c>
      <c r="H23" s="39">
        <v>194302252</v>
      </c>
      <c r="I23" s="39">
        <v>191387293</v>
      </c>
      <c r="J23" s="26">
        <v>29099966</v>
      </c>
      <c r="K23" s="26">
        <v>42813390</v>
      </c>
    </row>
    <row r="24" spans="1:16" ht="17" thickBot="1" x14ac:dyDescent="0.25">
      <c r="A24" s="4" t="s">
        <v>26</v>
      </c>
      <c r="B24" s="29">
        <v>480913173</v>
      </c>
      <c r="C24" s="29">
        <v>403568530</v>
      </c>
      <c r="D24" s="29">
        <v>403537180</v>
      </c>
      <c r="E24" s="22">
        <v>105975584</v>
      </c>
      <c r="F24" s="22">
        <v>125071528</v>
      </c>
      <c r="G24" s="39">
        <v>565056032</v>
      </c>
      <c r="H24" s="39">
        <v>511572343</v>
      </c>
      <c r="I24" s="39">
        <v>507132161</v>
      </c>
      <c r="J24" s="26">
        <v>31376059</v>
      </c>
      <c r="K24" s="26">
        <v>136449991</v>
      </c>
    </row>
    <row r="25" spans="1:16" ht="17" thickBot="1" x14ac:dyDescent="0.25">
      <c r="A25" s="4" t="s">
        <v>27</v>
      </c>
      <c r="B25" s="29">
        <v>353301038</v>
      </c>
      <c r="C25" s="29">
        <v>330625362</v>
      </c>
      <c r="D25" s="29">
        <v>330179823</v>
      </c>
      <c r="E25" s="22">
        <v>275831141</v>
      </c>
      <c r="F25" s="22">
        <v>302902345</v>
      </c>
      <c r="G25" s="39">
        <v>478975262</v>
      </c>
      <c r="H25" s="39">
        <v>392298191</v>
      </c>
      <c r="I25" s="39">
        <v>391669161</v>
      </c>
      <c r="J25" s="26">
        <v>371403402</v>
      </c>
      <c r="K25" s="26">
        <v>389110337</v>
      </c>
    </row>
    <row r="26" spans="1:16" ht="17" thickBot="1" x14ac:dyDescent="0.25">
      <c r="A26" s="4" t="s">
        <v>28</v>
      </c>
      <c r="B26" s="29">
        <v>537021774</v>
      </c>
      <c r="C26" s="29">
        <v>497119895</v>
      </c>
      <c r="D26" s="29">
        <v>495025214</v>
      </c>
      <c r="E26" s="22">
        <v>71124695</v>
      </c>
      <c r="F26" s="22">
        <v>152519391</v>
      </c>
      <c r="G26" s="39">
        <v>642820599</v>
      </c>
      <c r="H26" s="39">
        <v>566827287</v>
      </c>
      <c r="I26" s="39">
        <v>565340009</v>
      </c>
      <c r="J26" s="26">
        <v>107232704</v>
      </c>
      <c r="K26" s="26">
        <v>195781541</v>
      </c>
    </row>
    <row r="27" spans="1:16" ht="17" thickBot="1" x14ac:dyDescent="0.25">
      <c r="A27" s="4" t="s">
        <v>29</v>
      </c>
      <c r="B27" s="29">
        <v>10740402592</v>
      </c>
      <c r="C27" s="29">
        <v>8985887192</v>
      </c>
      <c r="D27" s="29">
        <v>8973458494</v>
      </c>
      <c r="E27" s="22">
        <v>3822865542</v>
      </c>
      <c r="F27" s="22">
        <v>6207662044</v>
      </c>
      <c r="G27" s="39">
        <v>11701399770</v>
      </c>
      <c r="H27" s="39">
        <v>10375601238</v>
      </c>
      <c r="I27" s="39">
        <v>10363223935</v>
      </c>
      <c r="J27" s="26">
        <v>2035383373</v>
      </c>
      <c r="K27" s="26">
        <v>4616336775</v>
      </c>
    </row>
    <row r="28" spans="1:16" ht="17" thickBot="1" x14ac:dyDescent="0.25">
      <c r="A28" s="4" t="s">
        <v>30</v>
      </c>
      <c r="B28" s="29">
        <v>2478207482</v>
      </c>
      <c r="C28" s="29">
        <v>2038210653</v>
      </c>
      <c r="D28" s="29">
        <v>2022902732</v>
      </c>
      <c r="E28" s="22">
        <v>684343118</v>
      </c>
      <c r="F28" s="22">
        <v>1178819651</v>
      </c>
      <c r="G28" s="39">
        <v>5135913677</v>
      </c>
      <c r="H28" s="39">
        <v>4075019065</v>
      </c>
      <c r="I28" s="39">
        <v>4071740999</v>
      </c>
      <c r="J28" s="26">
        <v>1817560787</v>
      </c>
      <c r="K28" s="26">
        <v>1996981658</v>
      </c>
    </row>
    <row r="29" spans="1:16" ht="17" thickBot="1" x14ac:dyDescent="0.25">
      <c r="A29" s="4" t="s">
        <v>31</v>
      </c>
      <c r="B29" s="29">
        <v>816729717</v>
      </c>
      <c r="C29" s="29">
        <v>649875257</v>
      </c>
      <c r="D29" s="29">
        <v>647699364</v>
      </c>
      <c r="E29" s="22">
        <v>219254547</v>
      </c>
      <c r="F29" s="22">
        <v>354158368</v>
      </c>
      <c r="G29" s="39">
        <v>911804592</v>
      </c>
      <c r="H29" s="39">
        <v>764555174</v>
      </c>
      <c r="I29" s="39">
        <v>763021317</v>
      </c>
      <c r="J29" s="26">
        <v>419385310</v>
      </c>
      <c r="K29" s="26">
        <v>451072745</v>
      </c>
    </row>
    <row r="30" spans="1:16" ht="17" thickBot="1" x14ac:dyDescent="0.25">
      <c r="A30" s="4" t="s">
        <v>32</v>
      </c>
      <c r="B30" s="29">
        <v>364826004</v>
      </c>
      <c r="C30" s="29">
        <v>358943529</v>
      </c>
      <c r="D30" s="29">
        <v>358335569</v>
      </c>
      <c r="E30" s="22">
        <v>4693143</v>
      </c>
      <c r="F30" s="22">
        <v>5703487</v>
      </c>
      <c r="G30" s="39">
        <v>456862459</v>
      </c>
      <c r="H30" s="39">
        <v>446019402</v>
      </c>
      <c r="I30" s="39">
        <v>444536640</v>
      </c>
      <c r="J30" s="26">
        <v>1742696</v>
      </c>
      <c r="K30" s="26">
        <v>1903390</v>
      </c>
    </row>
    <row r="31" spans="1:16" ht="17" thickBot="1" x14ac:dyDescent="0.25">
      <c r="A31" s="4" t="s">
        <v>33</v>
      </c>
      <c r="B31" s="29">
        <v>3840280984</v>
      </c>
      <c r="C31" s="29">
        <v>3751255363</v>
      </c>
      <c r="D31" s="29">
        <v>3747430581</v>
      </c>
      <c r="E31" s="22">
        <v>36561096</v>
      </c>
      <c r="F31" s="22">
        <v>108331328</v>
      </c>
      <c r="G31" s="39">
        <v>4358360723</v>
      </c>
      <c r="H31" s="39">
        <v>4266995079</v>
      </c>
      <c r="I31" s="39">
        <v>4264829176</v>
      </c>
      <c r="J31" s="26">
        <v>80472764</v>
      </c>
      <c r="K31" s="26">
        <v>24408700</v>
      </c>
    </row>
    <row r="33" spans="6:9" x14ac:dyDescent="0.2">
      <c r="F33" t="s">
        <v>141</v>
      </c>
      <c r="G33" s="59">
        <f>AVERAGE(G2:G31)</f>
        <v>3725154809.5333333</v>
      </c>
      <c r="H33" s="59">
        <f t="shared" ref="H33:I33" si="0">AVERAGE(H2:H31)</f>
        <v>3354586704.6666665</v>
      </c>
      <c r="I33" s="59">
        <f t="shared" si="0"/>
        <v>3350598925.5999999</v>
      </c>
    </row>
    <row r="34" spans="6:9" x14ac:dyDescent="0.2">
      <c r="F34" t="s">
        <v>142</v>
      </c>
      <c r="G34" s="59">
        <f>MEDIAN(G2:G31)</f>
        <v>899515289.5</v>
      </c>
      <c r="H34" s="59">
        <f t="shared" ref="H34:I34" si="1">MEDIAN(H2:H31)</f>
        <v>806089840.5</v>
      </c>
      <c r="I34" s="59">
        <f t="shared" si="1"/>
        <v>804991867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H1" workbookViewId="0">
      <selection activeCell="U34" sqref="U34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5" width="16.1640625" bestFit="1" customWidth="1"/>
    <col min="6" max="6" width="17" bestFit="1" customWidth="1"/>
    <col min="7" max="8" width="16.1640625" bestFit="1" customWidth="1"/>
    <col min="9" max="9" width="17" bestFit="1" customWidth="1"/>
    <col min="10" max="10" width="16.1640625" bestFit="1" customWidth="1"/>
    <col min="11" max="11" width="17" bestFit="1" customWidth="1"/>
    <col min="12" max="12" width="16.1640625" bestFit="1" customWidth="1"/>
    <col min="13" max="14" width="12.1640625" bestFit="1" customWidth="1"/>
    <col min="16" max="16" width="8.83203125" bestFit="1" customWidth="1"/>
    <col min="17" max="17" width="12.1640625" bestFit="1" customWidth="1"/>
    <col min="19" max="19" width="78" bestFit="1" customWidth="1"/>
  </cols>
  <sheetData>
    <row r="1" spans="1:14" ht="17" thickBot="1" x14ac:dyDescent="0.25">
      <c r="A1" s="1" t="s">
        <v>0</v>
      </c>
      <c r="B1" s="1" t="s">
        <v>104</v>
      </c>
      <c r="C1" s="27" t="s">
        <v>1</v>
      </c>
      <c r="D1" s="28" t="s">
        <v>2</v>
      </c>
      <c r="E1" s="28" t="s">
        <v>3</v>
      </c>
      <c r="F1" s="21" t="s">
        <v>126</v>
      </c>
      <c r="G1" s="21" t="s">
        <v>127</v>
      </c>
      <c r="H1" s="23" t="s">
        <v>34</v>
      </c>
      <c r="I1" s="24" t="s">
        <v>35</v>
      </c>
      <c r="J1" s="24" t="s">
        <v>36</v>
      </c>
      <c r="K1" s="24" t="s">
        <v>128</v>
      </c>
      <c r="L1" s="24" t="s">
        <v>129</v>
      </c>
      <c r="M1" s="12" t="s">
        <v>132</v>
      </c>
      <c r="N1" s="13" t="s">
        <v>133</v>
      </c>
    </row>
    <row r="2" spans="1:14" ht="17" thickBot="1" x14ac:dyDescent="0.25">
      <c r="A2" s="4" t="s">
        <v>4</v>
      </c>
      <c r="B2" s="18" t="s">
        <v>74</v>
      </c>
      <c r="C2" s="29">
        <v>2024038576</v>
      </c>
      <c r="D2" s="29">
        <v>1704811508</v>
      </c>
      <c r="E2" s="29">
        <v>1698269491</v>
      </c>
      <c r="F2" s="22">
        <v>1134538791</v>
      </c>
      <c r="G2" s="22">
        <v>1390225092</v>
      </c>
      <c r="H2" s="25">
        <v>7241596982</v>
      </c>
      <c r="I2" s="25">
        <v>5304882546</v>
      </c>
      <c r="J2" s="25">
        <v>5301352967</v>
      </c>
      <c r="K2" s="25">
        <v>3132069093</v>
      </c>
      <c r="L2" s="25">
        <v>2702445973</v>
      </c>
      <c r="M2" s="12">
        <f>E2/G2</f>
        <v>1.2215787938029823</v>
      </c>
      <c r="N2" s="13">
        <f>J2/L2</f>
        <v>1.961686938412663</v>
      </c>
    </row>
    <row r="3" spans="1:14" ht="17" thickBot="1" x14ac:dyDescent="0.25">
      <c r="A3" s="4" t="s">
        <v>5</v>
      </c>
      <c r="B3" s="18" t="s">
        <v>75</v>
      </c>
      <c r="C3" s="29">
        <v>542961434</v>
      </c>
      <c r="D3" s="29">
        <v>487547317</v>
      </c>
      <c r="E3" s="29">
        <v>487213709</v>
      </c>
      <c r="F3" s="22">
        <v>227620919</v>
      </c>
      <c r="G3" s="22">
        <v>270367127</v>
      </c>
      <c r="H3" s="26">
        <v>619462643</v>
      </c>
      <c r="I3" s="26">
        <v>583623325</v>
      </c>
      <c r="J3" s="26">
        <v>583148084</v>
      </c>
      <c r="K3" s="26">
        <v>255833851</v>
      </c>
      <c r="L3" s="26">
        <v>406774767</v>
      </c>
      <c r="M3" s="12">
        <f t="shared" ref="M3:M31" si="0">E3/G3</f>
        <v>1.802044924640561</v>
      </c>
      <c r="N3" s="13">
        <f t="shared" ref="N3:N31" si="1">J3/L3</f>
        <v>1.433589620862594</v>
      </c>
    </row>
    <row r="4" spans="1:14" ht="17" thickBot="1" x14ac:dyDescent="0.25">
      <c r="A4" s="4" t="s">
        <v>6</v>
      </c>
      <c r="B4" s="18" t="s">
        <v>76</v>
      </c>
      <c r="C4" s="29">
        <v>2123804552</v>
      </c>
      <c r="D4" s="29">
        <v>2086238254</v>
      </c>
      <c r="E4" s="29">
        <v>2081237451</v>
      </c>
      <c r="F4" s="22">
        <v>245770994</v>
      </c>
      <c r="G4" s="22">
        <v>247940426</v>
      </c>
      <c r="H4" s="26">
        <v>2487324456</v>
      </c>
      <c r="I4" s="26">
        <v>2382635784</v>
      </c>
      <c r="J4" s="26">
        <v>2378790085</v>
      </c>
      <c r="K4" s="26">
        <v>293910111</v>
      </c>
      <c r="L4" s="26">
        <v>320367024</v>
      </c>
      <c r="M4" s="12">
        <f t="shared" si="0"/>
        <v>8.3941029084139753</v>
      </c>
      <c r="N4" s="13">
        <f t="shared" si="1"/>
        <v>7.4252026794118482</v>
      </c>
    </row>
    <row r="5" spans="1:14" ht="17" thickBot="1" x14ac:dyDescent="0.25">
      <c r="A5" s="4" t="s">
        <v>7</v>
      </c>
      <c r="B5" s="18" t="s">
        <v>77</v>
      </c>
      <c r="C5" s="29">
        <v>648580409</v>
      </c>
      <c r="D5" s="29">
        <v>525216579</v>
      </c>
      <c r="E5" s="29">
        <v>524104420</v>
      </c>
      <c r="F5" s="22">
        <v>369985631</v>
      </c>
      <c r="G5" s="22">
        <v>396222634</v>
      </c>
      <c r="H5" s="26">
        <v>681740039</v>
      </c>
      <c r="I5" s="26">
        <v>624350365</v>
      </c>
      <c r="J5" s="26">
        <v>624115079</v>
      </c>
      <c r="K5" s="26">
        <v>347827044</v>
      </c>
      <c r="L5" s="26">
        <v>428977762</v>
      </c>
      <c r="M5" s="12">
        <f t="shared" si="0"/>
        <v>1.3227523493773958</v>
      </c>
      <c r="N5" s="13">
        <f t="shared" si="1"/>
        <v>1.4548891208024906</v>
      </c>
    </row>
    <row r="6" spans="1:14" ht="17" thickBot="1" x14ac:dyDescent="0.25">
      <c r="A6" s="4" t="s">
        <v>8</v>
      </c>
      <c r="B6" s="18" t="s">
        <v>78</v>
      </c>
      <c r="C6" s="29">
        <v>1743582602</v>
      </c>
      <c r="D6" s="29">
        <v>1490465995</v>
      </c>
      <c r="E6" s="29">
        <v>1490165445</v>
      </c>
      <c r="F6" s="22">
        <v>857030091</v>
      </c>
      <c r="G6" s="22">
        <v>976552735</v>
      </c>
      <c r="H6" s="26">
        <v>2166955714</v>
      </c>
      <c r="I6" s="26">
        <v>1729760524</v>
      </c>
      <c r="J6" s="26">
        <v>1729255362</v>
      </c>
      <c r="K6" s="26">
        <v>916919947</v>
      </c>
      <c r="L6" s="26">
        <v>875962476</v>
      </c>
      <c r="M6" s="12">
        <f t="shared" si="0"/>
        <v>1.525944674150137</v>
      </c>
      <c r="N6" s="13">
        <f t="shared" si="1"/>
        <v>1.97412036403258</v>
      </c>
    </row>
    <row r="7" spans="1:14" ht="17" thickBot="1" x14ac:dyDescent="0.25">
      <c r="A7" s="4" t="s">
        <v>9</v>
      </c>
      <c r="B7" s="18" t="s">
        <v>79</v>
      </c>
      <c r="C7" s="29">
        <v>10512189064</v>
      </c>
      <c r="D7" s="29">
        <v>10084091030</v>
      </c>
      <c r="E7" s="29">
        <v>10040198026</v>
      </c>
      <c r="F7" s="22">
        <v>683372943</v>
      </c>
      <c r="G7" s="22">
        <v>1120290348</v>
      </c>
      <c r="H7" s="26">
        <v>11296451326</v>
      </c>
      <c r="I7" s="26">
        <v>10884199689</v>
      </c>
      <c r="J7" s="26">
        <v>10881042737</v>
      </c>
      <c r="K7" s="26">
        <v>693023317</v>
      </c>
      <c r="L7" s="26">
        <v>1176643583</v>
      </c>
      <c r="M7" s="12">
        <f t="shared" si="0"/>
        <v>8.9621391846535836</v>
      </c>
      <c r="N7" s="13">
        <f t="shared" si="1"/>
        <v>9.2475265188269002</v>
      </c>
    </row>
    <row r="8" spans="1:14" ht="17" thickBot="1" x14ac:dyDescent="0.25">
      <c r="A8" s="4" t="s">
        <v>10</v>
      </c>
      <c r="B8" s="18" t="s">
        <v>80</v>
      </c>
      <c r="C8" s="29">
        <v>955585570</v>
      </c>
      <c r="D8" s="29">
        <v>903347585</v>
      </c>
      <c r="E8" s="29">
        <v>900817317</v>
      </c>
      <c r="F8" s="22">
        <v>134309970</v>
      </c>
      <c r="G8" s="22">
        <v>139399040</v>
      </c>
      <c r="H8" s="26">
        <v>887225987</v>
      </c>
      <c r="I8" s="26">
        <v>847624507</v>
      </c>
      <c r="J8" s="26">
        <v>846962417</v>
      </c>
      <c r="K8" s="26">
        <v>100295869</v>
      </c>
      <c r="L8" s="26">
        <v>100146565</v>
      </c>
      <c r="M8" s="12">
        <f t="shared" si="0"/>
        <v>6.4621486417696996</v>
      </c>
      <c r="N8" s="13">
        <f t="shared" si="1"/>
        <v>8.4572288325615563</v>
      </c>
    </row>
    <row r="9" spans="1:14" ht="17" thickBot="1" x14ac:dyDescent="0.25">
      <c r="A9" s="4" t="s">
        <v>11</v>
      </c>
      <c r="B9" s="18" t="s">
        <v>81</v>
      </c>
      <c r="C9" s="29">
        <v>23521643481</v>
      </c>
      <c r="D9" s="29">
        <v>20738246623</v>
      </c>
      <c r="E9" s="29">
        <v>20733758304</v>
      </c>
      <c r="F9" s="22">
        <v>19383669457</v>
      </c>
      <c r="G9" s="22">
        <v>31209431534</v>
      </c>
      <c r="H9" s="26">
        <v>23817079535</v>
      </c>
      <c r="I9" s="26">
        <v>22017982172</v>
      </c>
      <c r="J9" s="26">
        <v>21995689133</v>
      </c>
      <c r="K9" s="26">
        <v>19015710750</v>
      </c>
      <c r="L9" s="26">
        <v>25485173933</v>
      </c>
      <c r="M9" s="12">
        <f t="shared" si="0"/>
        <v>0.6643427093957911</v>
      </c>
      <c r="N9" s="13">
        <f t="shared" si="1"/>
        <v>0.86307785031509754</v>
      </c>
    </row>
    <row r="10" spans="1:14" ht="17" thickBot="1" x14ac:dyDescent="0.25">
      <c r="A10" s="4" t="s">
        <v>12</v>
      </c>
      <c r="B10" s="18" t="s">
        <v>82</v>
      </c>
      <c r="C10" s="29">
        <v>12767861642</v>
      </c>
      <c r="D10" s="29">
        <v>11175623678</v>
      </c>
      <c r="E10" s="29">
        <v>11163468591</v>
      </c>
      <c r="F10" s="22">
        <v>3032120612</v>
      </c>
      <c r="G10" s="22">
        <v>4815542343</v>
      </c>
      <c r="H10" s="26">
        <v>11752676269</v>
      </c>
      <c r="I10" s="26">
        <v>10454357496</v>
      </c>
      <c r="J10" s="26">
        <v>10424825119</v>
      </c>
      <c r="K10" s="26">
        <v>2321315921</v>
      </c>
      <c r="L10" s="26">
        <v>4236110287</v>
      </c>
      <c r="M10" s="12">
        <f t="shared" si="0"/>
        <v>2.3182162663832693</v>
      </c>
      <c r="N10" s="13">
        <f t="shared" si="1"/>
        <v>2.4609428019360724</v>
      </c>
    </row>
    <row r="11" spans="1:14" ht="17" thickBot="1" x14ac:dyDescent="0.25">
      <c r="A11" s="4" t="s">
        <v>13</v>
      </c>
      <c r="B11" s="18" t="s">
        <v>83</v>
      </c>
      <c r="C11" s="29">
        <v>7430295255</v>
      </c>
      <c r="D11" s="29">
        <v>7013773303</v>
      </c>
      <c r="E11" s="29">
        <v>7006605407</v>
      </c>
      <c r="F11" s="22">
        <v>1161064213</v>
      </c>
      <c r="G11" s="22">
        <v>1019879639</v>
      </c>
      <c r="H11" s="26">
        <v>9370578946</v>
      </c>
      <c r="I11" s="26">
        <v>8717774804</v>
      </c>
      <c r="J11" s="26">
        <v>8716168113</v>
      </c>
      <c r="K11" s="26">
        <v>1397820510</v>
      </c>
      <c r="L11" s="26">
        <v>1467849926</v>
      </c>
      <c r="M11" s="12">
        <f t="shared" si="0"/>
        <v>6.8700316577258391</v>
      </c>
      <c r="N11" s="13">
        <f t="shared" si="1"/>
        <v>5.9380512671020842</v>
      </c>
    </row>
    <row r="12" spans="1:14" ht="17" thickBot="1" x14ac:dyDescent="0.25">
      <c r="A12" s="4" t="s">
        <v>14</v>
      </c>
      <c r="B12" s="18" t="s">
        <v>84</v>
      </c>
      <c r="C12" s="29">
        <v>330752523</v>
      </c>
      <c r="D12" s="29">
        <v>318674610</v>
      </c>
      <c r="E12" s="29">
        <v>318410551</v>
      </c>
      <c r="F12" s="22">
        <v>72188954</v>
      </c>
      <c r="G12" s="22">
        <v>92351530</v>
      </c>
      <c r="H12" s="26">
        <v>519227956</v>
      </c>
      <c r="I12" s="26">
        <v>450133845</v>
      </c>
      <c r="J12" s="26">
        <v>448219876</v>
      </c>
      <c r="K12" s="26">
        <v>41343371</v>
      </c>
      <c r="L12" s="26">
        <v>47905048</v>
      </c>
      <c r="M12" s="12">
        <f t="shared" si="0"/>
        <v>3.4478102420176473</v>
      </c>
      <c r="N12" s="13">
        <f t="shared" si="1"/>
        <v>9.3564226467323444</v>
      </c>
    </row>
    <row r="13" spans="1:14" ht="17" thickBot="1" x14ac:dyDescent="0.25">
      <c r="A13" s="4" t="s">
        <v>15</v>
      </c>
      <c r="B13" s="18" t="s">
        <v>85</v>
      </c>
      <c r="C13" s="29">
        <v>2287141902</v>
      </c>
      <c r="D13" s="29">
        <v>1919812281</v>
      </c>
      <c r="E13" s="29">
        <v>1878134171</v>
      </c>
      <c r="F13" s="22">
        <v>1127873964</v>
      </c>
      <c r="G13" s="22">
        <v>1257879446</v>
      </c>
      <c r="H13" s="26">
        <v>2802674788</v>
      </c>
      <c r="I13" s="26">
        <v>2190522857</v>
      </c>
      <c r="J13" s="26">
        <v>2178609288</v>
      </c>
      <c r="K13" s="26">
        <v>1168535039</v>
      </c>
      <c r="L13" s="26">
        <v>1296019181</v>
      </c>
      <c r="M13" s="12">
        <f t="shared" si="0"/>
        <v>1.4930955243544062</v>
      </c>
      <c r="N13" s="13">
        <f t="shared" si="1"/>
        <v>1.6810008061138411</v>
      </c>
    </row>
    <row r="14" spans="1:14" ht="17" thickBot="1" x14ac:dyDescent="0.25">
      <c r="A14" s="4" t="s">
        <v>16</v>
      </c>
      <c r="B14" s="18" t="s">
        <v>86</v>
      </c>
      <c r="C14" s="29">
        <v>896889925</v>
      </c>
      <c r="D14" s="29">
        <v>763875533</v>
      </c>
      <c r="E14" s="29">
        <v>762772804</v>
      </c>
      <c r="F14" s="22">
        <v>602019912</v>
      </c>
      <c r="G14" s="22">
        <v>1567123721</v>
      </c>
      <c r="H14" s="26">
        <v>1656481662</v>
      </c>
      <c r="I14" s="26">
        <v>1546994183</v>
      </c>
      <c r="J14" s="26">
        <v>1546794735</v>
      </c>
      <c r="K14" s="26">
        <v>835927938</v>
      </c>
      <c r="L14" s="26">
        <v>2781247568</v>
      </c>
      <c r="M14" s="12">
        <f t="shared" si="0"/>
        <v>0.48673425957285987</v>
      </c>
      <c r="N14" s="13">
        <f t="shared" si="1"/>
        <v>0.55615140226883963</v>
      </c>
    </row>
    <row r="15" spans="1:14" ht="17" thickBot="1" x14ac:dyDescent="0.25">
      <c r="A15" s="4" t="s">
        <v>17</v>
      </c>
      <c r="B15" s="18" t="s">
        <v>87</v>
      </c>
      <c r="C15" s="29">
        <v>511393528</v>
      </c>
      <c r="D15" s="29">
        <v>494213505</v>
      </c>
      <c r="E15" s="29">
        <v>493843596</v>
      </c>
      <c r="F15" s="22">
        <v>30516018</v>
      </c>
      <c r="G15" s="22">
        <v>34141543</v>
      </c>
      <c r="H15" s="26">
        <v>669586761</v>
      </c>
      <c r="I15" s="26">
        <v>572233431</v>
      </c>
      <c r="J15" s="26">
        <v>571126613</v>
      </c>
      <c r="K15" s="26">
        <v>104608750</v>
      </c>
      <c r="L15" s="26">
        <v>105087726</v>
      </c>
      <c r="M15" s="12">
        <f t="shared" si="0"/>
        <v>14.464595112177561</v>
      </c>
      <c r="N15" s="13">
        <f t="shared" si="1"/>
        <v>5.4347604115060975</v>
      </c>
    </row>
    <row r="16" spans="1:14" ht="17" thickBot="1" x14ac:dyDescent="0.25">
      <c r="A16" s="4" t="s">
        <v>18</v>
      </c>
      <c r="B16" s="18" t="s">
        <v>88</v>
      </c>
      <c r="C16" s="29">
        <v>61885045</v>
      </c>
      <c r="D16" s="29">
        <v>59546709</v>
      </c>
      <c r="E16" s="29">
        <v>59522639</v>
      </c>
      <c r="F16" s="22">
        <v>5827244</v>
      </c>
      <c r="G16" s="22">
        <v>9336768</v>
      </c>
      <c r="H16" s="26">
        <v>72443571</v>
      </c>
      <c r="I16" s="26">
        <v>71317194</v>
      </c>
      <c r="J16" s="26">
        <v>71300215</v>
      </c>
      <c r="K16" s="26">
        <v>441571</v>
      </c>
      <c r="L16" s="26">
        <v>510757</v>
      </c>
      <c r="M16" s="12">
        <f t="shared" si="0"/>
        <v>6.3750795778582052</v>
      </c>
      <c r="N16" s="13">
        <f t="shared" si="1"/>
        <v>139.59713719048392</v>
      </c>
    </row>
    <row r="17" spans="1:19" ht="17" thickBot="1" x14ac:dyDescent="0.25">
      <c r="A17" s="4" t="s">
        <v>19</v>
      </c>
      <c r="B17" s="18" t="s">
        <v>89</v>
      </c>
      <c r="C17" s="29">
        <v>58488564</v>
      </c>
      <c r="D17" s="29">
        <v>47282482</v>
      </c>
      <c r="E17" s="29">
        <v>47267796</v>
      </c>
      <c r="F17" s="22">
        <v>8880702</v>
      </c>
      <c r="G17" s="22">
        <v>10027915</v>
      </c>
      <c r="H17" s="26">
        <v>39920288</v>
      </c>
      <c r="I17" s="26">
        <v>36559238</v>
      </c>
      <c r="J17" s="26">
        <v>36556988</v>
      </c>
      <c r="K17" s="26">
        <v>8415267</v>
      </c>
      <c r="L17" s="26">
        <v>9628662</v>
      </c>
      <c r="M17" s="12">
        <f t="shared" si="0"/>
        <v>4.7136215255115346</v>
      </c>
      <c r="N17" s="13">
        <f t="shared" si="1"/>
        <v>3.7966841083423635</v>
      </c>
    </row>
    <row r="18" spans="1:19" ht="17" thickBot="1" x14ac:dyDescent="0.25">
      <c r="A18" s="4" t="s">
        <v>20</v>
      </c>
      <c r="B18" s="18" t="s">
        <v>90</v>
      </c>
      <c r="C18" s="29">
        <v>1634572569</v>
      </c>
      <c r="D18" s="29">
        <v>1582071753</v>
      </c>
      <c r="E18" s="29">
        <v>1578512586</v>
      </c>
      <c r="F18" s="22">
        <v>43896030</v>
      </c>
      <c r="G18" s="22">
        <v>46197604</v>
      </c>
      <c r="H18" s="26">
        <v>1940619713</v>
      </c>
      <c r="I18" s="26">
        <v>1925717347</v>
      </c>
      <c r="J18" s="26">
        <v>1921423768</v>
      </c>
      <c r="K18" s="26">
        <v>67888283</v>
      </c>
      <c r="L18" s="26">
        <v>70818757</v>
      </c>
      <c r="M18" s="12">
        <f t="shared" si="0"/>
        <v>34.168711130559934</v>
      </c>
      <c r="N18" s="13">
        <f t="shared" si="1"/>
        <v>27.131565836435112</v>
      </c>
    </row>
    <row r="19" spans="1:19" ht="17" thickBot="1" x14ac:dyDescent="0.25">
      <c r="A19" s="4" t="s">
        <v>21</v>
      </c>
      <c r="B19" s="18" t="s">
        <v>91</v>
      </c>
      <c r="C19" s="29">
        <v>53548462</v>
      </c>
      <c r="D19" s="29">
        <v>49911240</v>
      </c>
      <c r="E19" s="29">
        <v>49873706</v>
      </c>
      <c r="F19" s="22">
        <v>41774</v>
      </c>
      <c r="G19" s="22">
        <v>50685</v>
      </c>
      <c r="H19" s="26">
        <v>42623551</v>
      </c>
      <c r="I19" s="26">
        <v>39760568</v>
      </c>
      <c r="J19" s="26">
        <v>39755824</v>
      </c>
      <c r="K19" s="26">
        <v>10000</v>
      </c>
      <c r="L19" s="26">
        <v>121901</v>
      </c>
      <c r="M19" s="12">
        <f t="shared" si="0"/>
        <v>983.99341027917535</v>
      </c>
      <c r="N19" s="13">
        <f t="shared" si="1"/>
        <v>326.13205798147675</v>
      </c>
    </row>
    <row r="20" spans="1:19" ht="17" thickBot="1" x14ac:dyDescent="0.25">
      <c r="A20" s="4" t="s">
        <v>22</v>
      </c>
      <c r="B20" s="18" t="s">
        <v>92</v>
      </c>
      <c r="C20" s="29">
        <v>9009435584</v>
      </c>
      <c r="D20" s="29">
        <v>8238711552</v>
      </c>
      <c r="E20" s="29">
        <v>8236185347</v>
      </c>
      <c r="F20" s="22">
        <v>2027548772</v>
      </c>
      <c r="G20" s="22">
        <v>1719741273</v>
      </c>
      <c r="H20" s="26">
        <v>8498254914</v>
      </c>
      <c r="I20" s="26">
        <v>8091362420</v>
      </c>
      <c r="J20" s="26">
        <v>8088160129</v>
      </c>
      <c r="K20" s="26">
        <v>1089859793</v>
      </c>
      <c r="L20" s="26">
        <v>1186261549</v>
      </c>
      <c r="M20" s="12">
        <f t="shared" si="0"/>
        <v>4.7892002572179937</v>
      </c>
      <c r="N20" s="13">
        <f t="shared" si="1"/>
        <v>6.8181929489480568</v>
      </c>
    </row>
    <row r="21" spans="1:19" ht="17" thickBot="1" x14ac:dyDescent="0.25">
      <c r="A21" s="4" t="s">
        <v>23</v>
      </c>
      <c r="B21" s="18" t="s">
        <v>93</v>
      </c>
      <c r="C21" s="29">
        <v>20871130</v>
      </c>
      <c r="D21" s="29">
        <v>19786475</v>
      </c>
      <c r="E21" s="29">
        <v>19774075</v>
      </c>
      <c r="F21" s="22">
        <v>2491125</v>
      </c>
      <c r="G21" s="22">
        <v>1856249</v>
      </c>
      <c r="H21" s="26">
        <v>21754388</v>
      </c>
      <c r="I21" s="26">
        <v>21703207</v>
      </c>
      <c r="J21" s="26">
        <v>21703207</v>
      </c>
      <c r="K21" s="26">
        <v>1919124</v>
      </c>
      <c r="L21" s="26">
        <v>1971288</v>
      </c>
      <c r="M21" s="12">
        <f t="shared" si="0"/>
        <v>10.652706075531892</v>
      </c>
      <c r="N21" s="13">
        <f t="shared" si="1"/>
        <v>11.009658152436376</v>
      </c>
    </row>
    <row r="22" spans="1:19" ht="17" thickBot="1" x14ac:dyDescent="0.25">
      <c r="A22" s="4" t="s">
        <v>24</v>
      </c>
      <c r="B22" s="18" t="s">
        <v>94</v>
      </c>
      <c r="C22" s="29">
        <v>651461557</v>
      </c>
      <c r="D22" s="29">
        <v>522541769</v>
      </c>
      <c r="E22" s="29">
        <v>521747354</v>
      </c>
      <c r="F22" s="22">
        <v>692300</v>
      </c>
      <c r="G22" s="22">
        <v>4024543</v>
      </c>
      <c r="H22" s="26">
        <v>709777837</v>
      </c>
      <c r="I22" s="26">
        <v>550915607</v>
      </c>
      <c r="J22" s="26">
        <v>550087338</v>
      </c>
      <c r="K22" s="26">
        <v>2163952</v>
      </c>
      <c r="L22" s="26">
        <v>4891280</v>
      </c>
      <c r="M22" s="12">
        <f t="shared" si="0"/>
        <v>129.64139133312776</v>
      </c>
      <c r="N22" s="13">
        <f t="shared" si="1"/>
        <v>112.46286002845881</v>
      </c>
    </row>
    <row r="23" spans="1:19" ht="17" thickBot="1" x14ac:dyDescent="0.25">
      <c r="A23" s="4" t="s">
        <v>25</v>
      </c>
      <c r="B23" s="18" t="s">
        <v>95</v>
      </c>
      <c r="C23" s="29">
        <v>169246249</v>
      </c>
      <c r="D23" s="29">
        <v>163431482</v>
      </c>
      <c r="E23" s="29">
        <v>163265319</v>
      </c>
      <c r="F23" s="22">
        <v>48566475</v>
      </c>
      <c r="G23" s="22">
        <v>57735448</v>
      </c>
      <c r="H23" s="26">
        <v>208993846</v>
      </c>
      <c r="I23" s="26">
        <v>194302252</v>
      </c>
      <c r="J23" s="26">
        <v>191387293</v>
      </c>
      <c r="K23" s="26">
        <v>29099966</v>
      </c>
      <c r="L23" s="26">
        <v>42813390</v>
      </c>
      <c r="M23" s="12">
        <f t="shared" si="0"/>
        <v>2.8278176519908533</v>
      </c>
      <c r="N23" s="13">
        <f t="shared" si="1"/>
        <v>4.4702671991169121</v>
      </c>
    </row>
    <row r="24" spans="1:19" ht="17" thickBot="1" x14ac:dyDescent="0.25">
      <c r="A24" s="4" t="s">
        <v>26</v>
      </c>
      <c r="B24" s="18" t="s">
        <v>96</v>
      </c>
      <c r="C24" s="29">
        <v>480913173</v>
      </c>
      <c r="D24" s="29">
        <v>403568530</v>
      </c>
      <c r="E24" s="29">
        <v>403537180</v>
      </c>
      <c r="F24" s="22">
        <v>105975584</v>
      </c>
      <c r="G24" s="22">
        <v>125071528</v>
      </c>
      <c r="H24" s="26">
        <v>565056032</v>
      </c>
      <c r="I24" s="26">
        <v>511572343</v>
      </c>
      <c r="J24" s="26">
        <v>507132161</v>
      </c>
      <c r="K24" s="26">
        <v>31376059</v>
      </c>
      <c r="L24" s="26">
        <v>136449991</v>
      </c>
      <c r="M24" s="12">
        <f t="shared" si="0"/>
        <v>3.2264511871958579</v>
      </c>
      <c r="N24" s="13">
        <f t="shared" si="1"/>
        <v>3.7166155694359846</v>
      </c>
    </row>
    <row r="25" spans="1:19" ht="17" thickBot="1" x14ac:dyDescent="0.25">
      <c r="A25" s="4" t="s">
        <v>27</v>
      </c>
      <c r="B25" s="18" t="s">
        <v>97</v>
      </c>
      <c r="C25" s="29">
        <v>353301038</v>
      </c>
      <c r="D25" s="29">
        <v>330625362</v>
      </c>
      <c r="E25" s="29">
        <v>330179823</v>
      </c>
      <c r="F25" s="22">
        <v>275831141</v>
      </c>
      <c r="G25" s="22">
        <v>302902345</v>
      </c>
      <c r="H25" s="26">
        <v>478975262</v>
      </c>
      <c r="I25" s="26">
        <v>392298191</v>
      </c>
      <c r="J25" s="26">
        <v>391669161</v>
      </c>
      <c r="K25" s="26">
        <v>371403402</v>
      </c>
      <c r="L25" s="26">
        <v>389110337</v>
      </c>
      <c r="M25" s="12">
        <f t="shared" si="0"/>
        <v>1.0900537036119677</v>
      </c>
      <c r="N25" s="13">
        <f t="shared" si="1"/>
        <v>1.006576088468192</v>
      </c>
    </row>
    <row r="26" spans="1:19" ht="17" thickBot="1" x14ac:dyDescent="0.25">
      <c r="A26" s="4" t="s">
        <v>28</v>
      </c>
      <c r="B26" s="18" t="s">
        <v>98</v>
      </c>
      <c r="C26" s="29">
        <v>537021774</v>
      </c>
      <c r="D26" s="29">
        <v>497119895</v>
      </c>
      <c r="E26" s="29">
        <v>495025214</v>
      </c>
      <c r="F26" s="22">
        <v>71124695</v>
      </c>
      <c r="G26" s="22">
        <v>152519391</v>
      </c>
      <c r="H26" s="26">
        <v>642820599</v>
      </c>
      <c r="I26" s="26">
        <v>566827287</v>
      </c>
      <c r="J26" s="26">
        <v>565340009</v>
      </c>
      <c r="K26" s="26">
        <v>107232704</v>
      </c>
      <c r="L26" s="26">
        <v>195781541</v>
      </c>
      <c r="M26" s="12">
        <f t="shared" si="0"/>
        <v>3.2456542788057683</v>
      </c>
      <c r="N26" s="13">
        <f t="shared" si="1"/>
        <v>2.8876062886847951</v>
      </c>
      <c r="P26" s="56" t="s">
        <v>43</v>
      </c>
      <c r="Q26" s="57">
        <f>PEARSON(M2:M31,N2:N31)</f>
        <v>0.74615040976390645</v>
      </c>
    </row>
    <row r="27" spans="1:19" ht="17" thickBot="1" x14ac:dyDescent="0.25">
      <c r="A27" s="4" t="s">
        <v>29</v>
      </c>
      <c r="B27" s="18" t="s">
        <v>99</v>
      </c>
      <c r="C27" s="29">
        <v>10740402592</v>
      </c>
      <c r="D27" s="29">
        <v>8985887192</v>
      </c>
      <c r="E27" s="29">
        <v>8973458494</v>
      </c>
      <c r="F27" s="22">
        <v>3822865542</v>
      </c>
      <c r="G27" s="22">
        <v>6207662044</v>
      </c>
      <c r="H27" s="26">
        <v>11701399770</v>
      </c>
      <c r="I27" s="26">
        <v>10375601238</v>
      </c>
      <c r="J27" s="26">
        <v>10363223935</v>
      </c>
      <c r="K27" s="26">
        <v>2035383373</v>
      </c>
      <c r="L27" s="26">
        <v>4616336775</v>
      </c>
      <c r="M27" s="12">
        <f t="shared" si="0"/>
        <v>1.445545590335942</v>
      </c>
      <c r="N27" s="13">
        <f t="shared" si="1"/>
        <v>2.2449020598155993</v>
      </c>
      <c r="S27" s="11" t="s">
        <v>140</v>
      </c>
    </row>
    <row r="28" spans="1:19" ht="17" thickBot="1" x14ac:dyDescent="0.25">
      <c r="A28" s="4" t="s">
        <v>30</v>
      </c>
      <c r="B28" s="18" t="s">
        <v>100</v>
      </c>
      <c r="C28" s="29">
        <v>2478207482</v>
      </c>
      <c r="D28" s="29">
        <v>2038210653</v>
      </c>
      <c r="E28" s="29">
        <v>2022902732</v>
      </c>
      <c r="F28" s="22">
        <v>684343118</v>
      </c>
      <c r="G28" s="22">
        <v>1178819651</v>
      </c>
      <c r="H28" s="26">
        <v>5135913677</v>
      </c>
      <c r="I28" s="26">
        <v>4075019065</v>
      </c>
      <c r="J28" s="26">
        <v>4071740999</v>
      </c>
      <c r="K28" s="26">
        <v>1817560787</v>
      </c>
      <c r="L28" s="26">
        <v>1996981658</v>
      </c>
      <c r="M28" s="12">
        <f t="shared" si="0"/>
        <v>1.7160408975910431</v>
      </c>
      <c r="N28" s="13">
        <f t="shared" si="1"/>
        <v>2.0389476201188024</v>
      </c>
    </row>
    <row r="29" spans="1:19" ht="17" thickBot="1" x14ac:dyDescent="0.25">
      <c r="A29" s="4" t="s">
        <v>31</v>
      </c>
      <c r="B29" s="18" t="s">
        <v>101</v>
      </c>
      <c r="C29" s="29">
        <v>816729717</v>
      </c>
      <c r="D29" s="29">
        <v>649875257</v>
      </c>
      <c r="E29" s="29">
        <v>647699364</v>
      </c>
      <c r="F29" s="22">
        <v>219254547</v>
      </c>
      <c r="G29" s="22">
        <v>354158368</v>
      </c>
      <c r="H29" s="26">
        <v>911804592</v>
      </c>
      <c r="I29" s="26">
        <v>764555174</v>
      </c>
      <c r="J29" s="26">
        <v>763021317</v>
      </c>
      <c r="K29" s="26">
        <v>419385310</v>
      </c>
      <c r="L29" s="26">
        <v>451072745</v>
      </c>
      <c r="M29" s="12">
        <f t="shared" si="0"/>
        <v>1.8288410567783056</v>
      </c>
      <c r="N29" s="13">
        <f t="shared" si="1"/>
        <v>1.6915704295102112</v>
      </c>
    </row>
    <row r="30" spans="1:19" ht="17" thickBot="1" x14ac:dyDescent="0.25">
      <c r="A30" s="4" t="s">
        <v>32</v>
      </c>
      <c r="B30" s="18" t="s">
        <v>102</v>
      </c>
      <c r="C30" s="29">
        <v>364826004</v>
      </c>
      <c r="D30" s="29">
        <v>358943529</v>
      </c>
      <c r="E30" s="29">
        <v>358335569</v>
      </c>
      <c r="F30" s="22">
        <v>4693143</v>
      </c>
      <c r="G30" s="22">
        <v>5703487</v>
      </c>
      <c r="H30" s="26">
        <v>456862459</v>
      </c>
      <c r="I30" s="26">
        <v>446019402</v>
      </c>
      <c r="J30" s="26">
        <v>444536640</v>
      </c>
      <c r="K30" s="26">
        <v>1742696</v>
      </c>
      <c r="L30" s="26">
        <v>1903390</v>
      </c>
      <c r="M30" s="12">
        <f t="shared" si="0"/>
        <v>62.827454327501755</v>
      </c>
      <c r="N30" s="13">
        <f t="shared" si="1"/>
        <v>233.54995035174085</v>
      </c>
    </row>
    <row r="31" spans="1:19" ht="17" thickBot="1" x14ac:dyDescent="0.25">
      <c r="A31" s="4" t="s">
        <v>33</v>
      </c>
      <c r="B31" s="18" t="s">
        <v>103</v>
      </c>
      <c r="C31" s="29">
        <v>3840280984</v>
      </c>
      <c r="D31" s="29">
        <v>3751255363</v>
      </c>
      <c r="E31" s="29">
        <v>3747430581</v>
      </c>
      <c r="F31" s="22">
        <v>36561096</v>
      </c>
      <c r="G31" s="22">
        <v>108331328</v>
      </c>
      <c r="H31" s="26">
        <v>4358360723</v>
      </c>
      <c r="I31" s="26">
        <v>4266995079</v>
      </c>
      <c r="J31" s="26">
        <v>4264829176</v>
      </c>
      <c r="K31" s="26">
        <v>80472764</v>
      </c>
      <c r="L31" s="26">
        <v>24408700</v>
      </c>
      <c r="M31" s="12">
        <f t="shared" si="0"/>
        <v>34.592307231754788</v>
      </c>
      <c r="N31" s="13">
        <f t="shared" si="1"/>
        <v>174.72578121735282</v>
      </c>
    </row>
    <row r="32" spans="1:19" x14ac:dyDescent="0.2">
      <c r="S32" s="11"/>
    </row>
    <row r="56" spans="18:18" x14ac:dyDescent="0.2">
      <c r="R56" s="11" t="s">
        <v>139</v>
      </c>
    </row>
  </sheetData>
  <hyperlinks>
    <hyperlink ref="R56" r:id="rId1"/>
    <hyperlink ref="S27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X9" sqref="X9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style="31" bestFit="1" customWidth="1"/>
    <col min="4" max="4" width="17" style="31" bestFit="1" customWidth="1"/>
    <col min="5" max="5" width="16.1640625" style="31" bestFit="1" customWidth="1"/>
    <col min="6" max="6" width="17" style="31" bestFit="1" customWidth="1"/>
    <col min="7" max="7" width="16.1640625" style="31" bestFit="1" customWidth="1"/>
    <col min="8" max="8" width="16.1640625" bestFit="1" customWidth="1"/>
    <col min="9" max="9" width="17" bestFit="1" customWidth="1"/>
    <col min="10" max="10" width="16.1640625" bestFit="1" customWidth="1"/>
    <col min="11" max="11" width="17" bestFit="1" customWidth="1"/>
    <col min="12" max="12" width="16.1640625" style="45" bestFit="1" customWidth="1"/>
    <col min="14" max="14" width="17.1640625" bestFit="1" customWidth="1"/>
  </cols>
  <sheetData>
    <row r="1" spans="1:19" ht="17" thickBot="1" x14ac:dyDescent="0.25">
      <c r="A1" s="1" t="s">
        <v>0</v>
      </c>
      <c r="B1" s="1" t="s">
        <v>104</v>
      </c>
      <c r="C1" s="46" t="s">
        <v>1</v>
      </c>
      <c r="D1" s="48" t="s">
        <v>2</v>
      </c>
      <c r="E1" s="48" t="s">
        <v>3</v>
      </c>
      <c r="F1" s="40" t="s">
        <v>126</v>
      </c>
      <c r="G1" s="40" t="s">
        <v>127</v>
      </c>
      <c r="H1" s="23" t="s">
        <v>34</v>
      </c>
      <c r="I1" s="24" t="s">
        <v>35</v>
      </c>
      <c r="J1" s="24" t="s">
        <v>36</v>
      </c>
      <c r="K1" s="24" t="s">
        <v>128</v>
      </c>
      <c r="L1" s="42" t="s">
        <v>129</v>
      </c>
    </row>
    <row r="2" spans="1:19" ht="17" thickBot="1" x14ac:dyDescent="0.25">
      <c r="A2" s="4" t="s">
        <v>4</v>
      </c>
      <c r="B2" s="18" t="s">
        <v>74</v>
      </c>
      <c r="C2" s="47">
        <v>2024038576</v>
      </c>
      <c r="D2" s="47">
        <v>1704811508</v>
      </c>
      <c r="E2" s="47">
        <v>1698269491</v>
      </c>
      <c r="F2" s="41">
        <v>1134538791</v>
      </c>
      <c r="G2" s="41">
        <v>1390225092</v>
      </c>
      <c r="H2" s="25">
        <v>7241596982</v>
      </c>
      <c r="I2" s="25">
        <v>5304882546</v>
      </c>
      <c r="J2" s="25">
        <v>5301352967</v>
      </c>
      <c r="K2" s="25">
        <v>3132069093</v>
      </c>
      <c r="L2" s="43">
        <v>2702445973</v>
      </c>
    </row>
    <row r="3" spans="1:19" ht="17" thickBot="1" x14ac:dyDescent="0.25">
      <c r="A3" s="4" t="s">
        <v>5</v>
      </c>
      <c r="B3" s="18" t="s">
        <v>75</v>
      </c>
      <c r="C3" s="47">
        <v>542961434</v>
      </c>
      <c r="D3" s="47">
        <v>487547317</v>
      </c>
      <c r="E3" s="47">
        <v>487213709</v>
      </c>
      <c r="F3" s="41">
        <v>227620919</v>
      </c>
      <c r="G3" s="41">
        <v>270367127</v>
      </c>
      <c r="H3" s="26">
        <v>619462643</v>
      </c>
      <c r="I3" s="26">
        <v>583623325</v>
      </c>
      <c r="J3" s="26">
        <v>583148084</v>
      </c>
      <c r="K3" s="26">
        <v>255833851</v>
      </c>
      <c r="L3" s="44">
        <v>406774767</v>
      </c>
      <c r="N3" t="s">
        <v>105</v>
      </c>
    </row>
    <row r="4" spans="1:19" ht="17" thickBot="1" x14ac:dyDescent="0.25">
      <c r="A4" s="4" t="s">
        <v>6</v>
      </c>
      <c r="B4" s="18" t="s">
        <v>76</v>
      </c>
      <c r="C4" s="47">
        <v>2123804552</v>
      </c>
      <c r="D4" s="47">
        <v>2086238254</v>
      </c>
      <c r="E4" s="47">
        <v>2081237451</v>
      </c>
      <c r="F4" s="41">
        <v>245770994</v>
      </c>
      <c r="G4" s="41">
        <v>247940426</v>
      </c>
      <c r="H4" s="26">
        <v>2487324456</v>
      </c>
      <c r="I4" s="26">
        <v>2382635784</v>
      </c>
      <c r="J4" s="26">
        <v>2378790085</v>
      </c>
      <c r="K4" s="26">
        <v>293910111</v>
      </c>
      <c r="L4" s="44">
        <v>320367024</v>
      </c>
    </row>
    <row r="5" spans="1:19" ht="17" thickBot="1" x14ac:dyDescent="0.25">
      <c r="A5" s="4" t="s">
        <v>7</v>
      </c>
      <c r="B5" s="18" t="s">
        <v>77</v>
      </c>
      <c r="C5" s="47">
        <v>648580409</v>
      </c>
      <c r="D5" s="47">
        <v>525216579</v>
      </c>
      <c r="E5" s="47">
        <v>524104420</v>
      </c>
      <c r="F5" s="41">
        <v>369985631</v>
      </c>
      <c r="G5" s="41">
        <v>396222634</v>
      </c>
      <c r="H5" s="26">
        <v>681740039</v>
      </c>
      <c r="I5" s="26">
        <v>624350365</v>
      </c>
      <c r="J5" s="26">
        <v>624115079</v>
      </c>
      <c r="K5" s="26">
        <v>347827044</v>
      </c>
      <c r="L5" s="44">
        <v>428977762</v>
      </c>
      <c r="N5" s="19" t="s">
        <v>106</v>
      </c>
      <c r="O5" s="19"/>
    </row>
    <row r="6" spans="1:19" ht="17" thickBot="1" x14ac:dyDescent="0.25">
      <c r="A6" s="4" t="s">
        <v>8</v>
      </c>
      <c r="B6" s="18" t="s">
        <v>78</v>
      </c>
      <c r="C6" s="47">
        <v>1743582602</v>
      </c>
      <c r="D6" s="47">
        <v>1490465995</v>
      </c>
      <c r="E6" s="47">
        <v>1490165445</v>
      </c>
      <c r="F6" s="41">
        <v>857030091</v>
      </c>
      <c r="G6" s="41">
        <v>976552735</v>
      </c>
      <c r="H6" s="26">
        <v>2166955714</v>
      </c>
      <c r="I6" s="26">
        <v>1729760524</v>
      </c>
      <c r="J6" s="26">
        <v>1729255362</v>
      </c>
      <c r="K6" s="26">
        <v>916919947</v>
      </c>
      <c r="L6" s="44">
        <v>875962476</v>
      </c>
      <c r="N6" s="14" t="s">
        <v>107</v>
      </c>
      <c r="O6" s="14">
        <v>0.99576136599043275</v>
      </c>
    </row>
    <row r="7" spans="1:19" ht="17" thickBot="1" x14ac:dyDescent="0.25">
      <c r="A7" s="4" t="s">
        <v>9</v>
      </c>
      <c r="B7" s="18" t="s">
        <v>79</v>
      </c>
      <c r="C7" s="47">
        <v>10512189064</v>
      </c>
      <c r="D7" s="47">
        <v>10084091030</v>
      </c>
      <c r="E7" s="47">
        <v>10040198026</v>
      </c>
      <c r="F7" s="41">
        <v>683372943</v>
      </c>
      <c r="G7" s="41">
        <v>1120290348</v>
      </c>
      <c r="H7" s="26">
        <v>11296451326</v>
      </c>
      <c r="I7" s="26">
        <v>10884199689</v>
      </c>
      <c r="J7" s="26">
        <v>10881042737</v>
      </c>
      <c r="K7" s="26">
        <v>693023317</v>
      </c>
      <c r="L7" s="44">
        <v>1176643583</v>
      </c>
      <c r="N7" s="14" t="s">
        <v>108</v>
      </c>
      <c r="O7" s="14">
        <v>0.99154069799913258</v>
      </c>
    </row>
    <row r="8" spans="1:19" ht="17" thickBot="1" x14ac:dyDescent="0.25">
      <c r="A8" s="4" t="s">
        <v>10</v>
      </c>
      <c r="B8" s="18" t="s">
        <v>80</v>
      </c>
      <c r="C8" s="47">
        <v>955585570</v>
      </c>
      <c r="D8" s="47">
        <v>903347585</v>
      </c>
      <c r="E8" s="47">
        <v>900817317</v>
      </c>
      <c r="F8" s="41">
        <v>134309970</v>
      </c>
      <c r="G8" s="41">
        <v>139399040</v>
      </c>
      <c r="H8" s="26">
        <v>887225987</v>
      </c>
      <c r="I8" s="26">
        <v>847624507</v>
      </c>
      <c r="J8" s="26">
        <v>846962417</v>
      </c>
      <c r="K8" s="26">
        <v>100295869</v>
      </c>
      <c r="L8" s="44">
        <v>100146565</v>
      </c>
      <c r="N8" s="14" t="s">
        <v>109</v>
      </c>
      <c r="O8" s="51">
        <v>0.98977834341561854</v>
      </c>
    </row>
    <row r="9" spans="1:19" ht="17" thickBot="1" x14ac:dyDescent="0.25">
      <c r="A9" s="4" t="s">
        <v>11</v>
      </c>
      <c r="B9" s="18" t="s">
        <v>81</v>
      </c>
      <c r="C9" s="47">
        <v>23521643481</v>
      </c>
      <c r="D9" s="47">
        <v>20738246623</v>
      </c>
      <c r="E9" s="47">
        <v>20733758304</v>
      </c>
      <c r="F9" s="41">
        <v>19383669457</v>
      </c>
      <c r="G9" s="41">
        <v>31209431534</v>
      </c>
      <c r="H9" s="26">
        <v>23817079535</v>
      </c>
      <c r="I9" s="26">
        <v>22017982172</v>
      </c>
      <c r="J9" s="26">
        <v>21995689133</v>
      </c>
      <c r="K9" s="26">
        <v>19015710750</v>
      </c>
      <c r="L9" s="44">
        <v>25485173933</v>
      </c>
      <c r="N9" s="14" t="s">
        <v>110</v>
      </c>
      <c r="O9" s="14">
        <v>471548266.88581187</v>
      </c>
    </row>
    <row r="10" spans="1:19" ht="17" thickBot="1" x14ac:dyDescent="0.25">
      <c r="A10" s="4" t="s">
        <v>12</v>
      </c>
      <c r="B10" s="18" t="s">
        <v>82</v>
      </c>
      <c r="C10" s="47">
        <v>12767861642</v>
      </c>
      <c r="D10" s="47">
        <v>11175623678</v>
      </c>
      <c r="E10" s="47">
        <v>11163468591</v>
      </c>
      <c r="F10" s="41">
        <v>3032120612</v>
      </c>
      <c r="G10" s="41">
        <v>4815542343</v>
      </c>
      <c r="H10" s="26">
        <v>11752676269</v>
      </c>
      <c r="I10" s="26">
        <v>10454357496</v>
      </c>
      <c r="J10" s="26">
        <v>10424825119</v>
      </c>
      <c r="K10" s="26">
        <v>2321315921</v>
      </c>
      <c r="L10" s="44">
        <v>4236110287</v>
      </c>
      <c r="N10" s="15" t="s">
        <v>111</v>
      </c>
      <c r="O10" s="15">
        <v>30</v>
      </c>
    </row>
    <row r="11" spans="1:19" ht="17" thickBot="1" x14ac:dyDescent="0.25">
      <c r="A11" s="4" t="s">
        <v>13</v>
      </c>
      <c r="B11" s="18" t="s">
        <v>83</v>
      </c>
      <c r="C11" s="47">
        <v>7430295255</v>
      </c>
      <c r="D11" s="47">
        <v>7013773303</v>
      </c>
      <c r="E11" s="47">
        <v>7006605407</v>
      </c>
      <c r="F11" s="41">
        <v>1161064213</v>
      </c>
      <c r="G11" s="41">
        <v>1019879639</v>
      </c>
      <c r="H11" s="26">
        <v>9370578946</v>
      </c>
      <c r="I11" s="26">
        <v>8717774804</v>
      </c>
      <c r="J11" s="26">
        <v>8716168113</v>
      </c>
      <c r="K11" s="26">
        <v>1397820510</v>
      </c>
      <c r="L11" s="44">
        <v>1467849926</v>
      </c>
    </row>
    <row r="12" spans="1:19" ht="17" thickBot="1" x14ac:dyDescent="0.25">
      <c r="A12" s="4" t="s">
        <v>14</v>
      </c>
      <c r="B12" s="18" t="s">
        <v>84</v>
      </c>
      <c r="C12" s="47">
        <v>330752523</v>
      </c>
      <c r="D12" s="47">
        <v>318674610</v>
      </c>
      <c r="E12" s="47">
        <v>318410551</v>
      </c>
      <c r="F12" s="41">
        <v>72188954</v>
      </c>
      <c r="G12" s="41">
        <v>92351530</v>
      </c>
      <c r="H12" s="26">
        <v>519227956</v>
      </c>
      <c r="I12" s="26">
        <v>450133845</v>
      </c>
      <c r="J12" s="26">
        <v>448219876</v>
      </c>
      <c r="K12" s="26">
        <v>41343371</v>
      </c>
      <c r="L12" s="44">
        <v>47905048</v>
      </c>
      <c r="N12" t="s">
        <v>63</v>
      </c>
    </row>
    <row r="13" spans="1:19" ht="17" thickBot="1" x14ac:dyDescent="0.25">
      <c r="A13" s="4" t="s">
        <v>15</v>
      </c>
      <c r="B13" s="18" t="s">
        <v>85</v>
      </c>
      <c r="C13" s="47">
        <v>2287141902</v>
      </c>
      <c r="D13" s="47">
        <v>1919812281</v>
      </c>
      <c r="E13" s="47">
        <v>1878134171</v>
      </c>
      <c r="F13" s="41">
        <v>1127873964</v>
      </c>
      <c r="G13" s="41">
        <v>1257879446</v>
      </c>
      <c r="H13" s="26">
        <v>2802674788</v>
      </c>
      <c r="I13" s="26">
        <v>2190522857</v>
      </c>
      <c r="J13" s="26">
        <v>2178609288</v>
      </c>
      <c r="K13" s="26">
        <v>1168535039</v>
      </c>
      <c r="L13" s="44">
        <v>1296019181</v>
      </c>
      <c r="N13" s="16"/>
      <c r="O13" s="16" t="s">
        <v>66</v>
      </c>
      <c r="P13" s="16" t="s">
        <v>65</v>
      </c>
      <c r="Q13" s="16" t="s">
        <v>67</v>
      </c>
      <c r="R13" s="16" t="s">
        <v>68</v>
      </c>
      <c r="S13" s="16" t="s">
        <v>115</v>
      </c>
    </row>
    <row r="14" spans="1:19" ht="17" thickBot="1" x14ac:dyDescent="0.25">
      <c r="A14" s="4" t="s">
        <v>16</v>
      </c>
      <c r="B14" s="18" t="s">
        <v>86</v>
      </c>
      <c r="C14" s="47">
        <v>896889925</v>
      </c>
      <c r="D14" s="47">
        <v>763875533</v>
      </c>
      <c r="E14" s="47">
        <v>762772804</v>
      </c>
      <c r="F14" s="41">
        <v>602019912</v>
      </c>
      <c r="G14" s="41">
        <v>1567123721</v>
      </c>
      <c r="H14" s="26">
        <v>1656481662</v>
      </c>
      <c r="I14" s="26">
        <v>1546994183</v>
      </c>
      <c r="J14" s="26">
        <v>1546794735</v>
      </c>
      <c r="K14" s="26">
        <v>835927938</v>
      </c>
      <c r="L14" s="44">
        <v>2781247568</v>
      </c>
      <c r="N14" s="14" t="s">
        <v>112</v>
      </c>
      <c r="O14" s="14">
        <v>5</v>
      </c>
      <c r="P14" s="14">
        <v>6.2551764143744588E+20</v>
      </c>
      <c r="Q14" s="14">
        <v>1.2510352828748918E+20</v>
      </c>
      <c r="R14" s="14">
        <v>562.62270219313439</v>
      </c>
      <c r="S14" s="14">
        <v>4.8128461344242655E-24</v>
      </c>
    </row>
    <row r="15" spans="1:19" ht="17" thickBot="1" x14ac:dyDescent="0.25">
      <c r="A15" s="4" t="s">
        <v>17</v>
      </c>
      <c r="B15" s="18" t="s">
        <v>87</v>
      </c>
      <c r="C15" s="47">
        <v>511393528</v>
      </c>
      <c r="D15" s="47">
        <v>494213505</v>
      </c>
      <c r="E15" s="47">
        <v>493843596</v>
      </c>
      <c r="F15" s="41">
        <v>30516018</v>
      </c>
      <c r="G15" s="41">
        <v>34141543</v>
      </c>
      <c r="H15" s="26">
        <v>669586761</v>
      </c>
      <c r="I15" s="26">
        <v>572233431</v>
      </c>
      <c r="J15" s="26">
        <v>571126613</v>
      </c>
      <c r="K15" s="26">
        <v>104608750</v>
      </c>
      <c r="L15" s="44">
        <v>105087726</v>
      </c>
      <c r="N15" s="14" t="s">
        <v>113</v>
      </c>
      <c r="O15" s="14">
        <v>24</v>
      </c>
      <c r="P15" s="14">
        <v>5.3365864320723087E+18</v>
      </c>
      <c r="Q15" s="14">
        <v>2.2235776800301286E+17</v>
      </c>
      <c r="R15" s="14"/>
      <c r="S15" s="14"/>
    </row>
    <row r="16" spans="1:19" ht="17" thickBot="1" x14ac:dyDescent="0.25">
      <c r="A16" s="4" t="s">
        <v>18</v>
      </c>
      <c r="B16" s="18" t="s">
        <v>88</v>
      </c>
      <c r="C16" s="47">
        <v>61885045</v>
      </c>
      <c r="D16" s="47">
        <v>59546709</v>
      </c>
      <c r="E16" s="47">
        <v>59522639</v>
      </c>
      <c r="F16" s="41">
        <v>5827244</v>
      </c>
      <c r="G16" s="41">
        <v>9336768</v>
      </c>
      <c r="H16" s="26">
        <v>72443571</v>
      </c>
      <c r="I16" s="26">
        <v>71317194</v>
      </c>
      <c r="J16" s="26">
        <v>71300215</v>
      </c>
      <c r="K16" s="26">
        <v>441571</v>
      </c>
      <c r="L16" s="44">
        <v>510757</v>
      </c>
      <c r="N16" s="15" t="s">
        <v>73</v>
      </c>
      <c r="O16" s="15">
        <v>29</v>
      </c>
      <c r="P16" s="15">
        <v>6.3085422786951814E+20</v>
      </c>
      <c r="Q16" s="15"/>
      <c r="R16" s="15"/>
      <c r="S16" s="15"/>
    </row>
    <row r="17" spans="1:22" ht="17" thickBot="1" x14ac:dyDescent="0.25">
      <c r="A17" s="4" t="s">
        <v>19</v>
      </c>
      <c r="B17" s="18" t="s">
        <v>89</v>
      </c>
      <c r="C17" s="47">
        <v>58488564</v>
      </c>
      <c r="D17" s="47">
        <v>47282482</v>
      </c>
      <c r="E17" s="47">
        <v>47267796</v>
      </c>
      <c r="F17" s="41">
        <v>8880702</v>
      </c>
      <c r="G17" s="41">
        <v>10027915</v>
      </c>
      <c r="H17" s="26">
        <v>39920288</v>
      </c>
      <c r="I17" s="26">
        <v>36559238</v>
      </c>
      <c r="J17" s="26">
        <v>36556988</v>
      </c>
      <c r="K17" s="26">
        <v>8415267</v>
      </c>
      <c r="L17" s="44">
        <v>9628662</v>
      </c>
    </row>
    <row r="18" spans="1:22" ht="17" thickBot="1" x14ac:dyDescent="0.25">
      <c r="A18" s="4" t="s">
        <v>20</v>
      </c>
      <c r="B18" s="18" t="s">
        <v>90</v>
      </c>
      <c r="C18" s="47">
        <v>1634572569</v>
      </c>
      <c r="D18" s="47">
        <v>1582071753</v>
      </c>
      <c r="E18" s="47">
        <v>1578512586</v>
      </c>
      <c r="F18" s="41">
        <v>43896030</v>
      </c>
      <c r="G18" s="41">
        <v>46197604</v>
      </c>
      <c r="H18" s="26">
        <v>1940619713</v>
      </c>
      <c r="I18" s="26">
        <v>1925717347</v>
      </c>
      <c r="J18" s="26">
        <v>1921423768</v>
      </c>
      <c r="K18" s="26">
        <v>67888283</v>
      </c>
      <c r="L18" s="44">
        <v>70818757</v>
      </c>
      <c r="N18" s="16"/>
      <c r="O18" s="16" t="s">
        <v>116</v>
      </c>
      <c r="P18" s="16" t="s">
        <v>110</v>
      </c>
      <c r="Q18" s="16" t="s">
        <v>117</v>
      </c>
      <c r="R18" s="16" t="s">
        <v>69</v>
      </c>
      <c r="S18" s="16" t="s">
        <v>118</v>
      </c>
      <c r="T18" s="16" t="s">
        <v>119</v>
      </c>
      <c r="U18" s="16" t="s">
        <v>120</v>
      </c>
      <c r="V18" s="16" t="s">
        <v>121</v>
      </c>
    </row>
    <row r="19" spans="1:22" ht="17" thickBot="1" x14ac:dyDescent="0.25">
      <c r="A19" s="4" t="s">
        <v>21</v>
      </c>
      <c r="B19" s="18" t="s">
        <v>91</v>
      </c>
      <c r="C19" s="47">
        <v>53548462</v>
      </c>
      <c r="D19" s="47">
        <v>49911240</v>
      </c>
      <c r="E19" s="47">
        <v>49873706</v>
      </c>
      <c r="F19" s="41">
        <v>41774</v>
      </c>
      <c r="G19" s="41">
        <v>50685</v>
      </c>
      <c r="H19" s="26">
        <v>42623551</v>
      </c>
      <c r="I19" s="26">
        <v>39760568</v>
      </c>
      <c r="J19" s="26">
        <v>39755824</v>
      </c>
      <c r="K19" s="26">
        <v>10000</v>
      </c>
      <c r="L19" s="44">
        <v>121901</v>
      </c>
      <c r="N19" s="49" t="s">
        <v>114</v>
      </c>
      <c r="O19" s="49">
        <v>205452855.9791944</v>
      </c>
      <c r="P19" s="49">
        <v>108819843.31664057</v>
      </c>
      <c r="Q19" s="49">
        <v>1.8880091141224502</v>
      </c>
      <c r="R19" s="49">
        <v>7.1172918830786233E-2</v>
      </c>
      <c r="S19" s="49">
        <v>-19140262.118607163</v>
      </c>
      <c r="T19" s="49">
        <v>430045974.07699597</v>
      </c>
      <c r="U19" s="49">
        <v>-19140262.118607163</v>
      </c>
      <c r="V19" s="49">
        <v>430045974.07699597</v>
      </c>
    </row>
    <row r="20" spans="1:22" ht="17" thickBot="1" x14ac:dyDescent="0.25">
      <c r="A20" s="4" t="s">
        <v>22</v>
      </c>
      <c r="B20" s="18" t="s">
        <v>92</v>
      </c>
      <c r="C20" s="47">
        <v>9009435584</v>
      </c>
      <c r="D20" s="47">
        <v>8238711552</v>
      </c>
      <c r="E20" s="47">
        <v>8236185347</v>
      </c>
      <c r="F20" s="41">
        <v>2027548772</v>
      </c>
      <c r="G20" s="41">
        <v>1719741273</v>
      </c>
      <c r="H20" s="26">
        <v>8498254914</v>
      </c>
      <c r="I20" s="26">
        <v>8091362420</v>
      </c>
      <c r="J20" s="26">
        <v>8088160129</v>
      </c>
      <c r="K20" s="26">
        <v>1089859793</v>
      </c>
      <c r="L20" s="44">
        <v>1186261549</v>
      </c>
      <c r="N20" s="14" t="s">
        <v>1</v>
      </c>
      <c r="O20" s="14">
        <v>-6.1840977851929026E-2</v>
      </c>
      <c r="P20" s="14">
        <v>0.41960861860145304</v>
      </c>
      <c r="Q20" s="14">
        <v>-0.14737775896511313</v>
      </c>
      <c r="R20" s="17">
        <v>0.88406497535010331</v>
      </c>
      <c r="S20" s="14">
        <v>-0.92787060223019069</v>
      </c>
      <c r="T20" s="14">
        <v>0.80418864652633271</v>
      </c>
      <c r="U20" s="14">
        <v>-0.92787060223019069</v>
      </c>
      <c r="V20" s="14">
        <v>0.80418864652633271</v>
      </c>
    </row>
    <row r="21" spans="1:22" ht="17" thickBot="1" x14ac:dyDescent="0.25">
      <c r="A21" s="4" t="s">
        <v>23</v>
      </c>
      <c r="B21" s="18" t="s">
        <v>93</v>
      </c>
      <c r="C21" s="47">
        <v>20871130</v>
      </c>
      <c r="D21" s="47">
        <v>19786475</v>
      </c>
      <c r="E21" s="47">
        <v>19774075</v>
      </c>
      <c r="F21" s="41">
        <v>2491125</v>
      </c>
      <c r="G21" s="41">
        <v>1856249</v>
      </c>
      <c r="H21" s="26">
        <v>21754388</v>
      </c>
      <c r="I21" s="26">
        <v>21703207</v>
      </c>
      <c r="J21" s="26">
        <v>21703207</v>
      </c>
      <c r="K21" s="26">
        <v>1919124</v>
      </c>
      <c r="L21" s="44">
        <v>1971288</v>
      </c>
      <c r="N21" s="14" t="s">
        <v>2</v>
      </c>
      <c r="O21" s="14">
        <v>9.8698883804715187</v>
      </c>
      <c r="P21" s="14">
        <v>9.6056474285548958</v>
      </c>
      <c r="Q21" s="14">
        <v>1.0275089163829925</v>
      </c>
      <c r="R21" s="17">
        <v>0.31442597384382892</v>
      </c>
      <c r="S21" s="14">
        <v>-9.9551935308288719</v>
      </c>
      <c r="T21" s="14">
        <v>29.694970291771909</v>
      </c>
      <c r="U21" s="14">
        <v>-9.9551935308288719</v>
      </c>
      <c r="V21" s="14">
        <v>29.694970291771909</v>
      </c>
    </row>
    <row r="22" spans="1:22" ht="17" thickBot="1" x14ac:dyDescent="0.25">
      <c r="A22" s="4" t="s">
        <v>24</v>
      </c>
      <c r="B22" s="18" t="s">
        <v>94</v>
      </c>
      <c r="C22" s="47">
        <v>651461557</v>
      </c>
      <c r="D22" s="47">
        <v>522541769</v>
      </c>
      <c r="E22" s="47">
        <v>521747354</v>
      </c>
      <c r="F22" s="41">
        <v>692300</v>
      </c>
      <c r="G22" s="41">
        <v>4024543</v>
      </c>
      <c r="H22" s="26">
        <v>709777837</v>
      </c>
      <c r="I22" s="26">
        <v>550915607</v>
      </c>
      <c r="J22" s="26">
        <v>550087338</v>
      </c>
      <c r="K22" s="26">
        <v>2163952</v>
      </c>
      <c r="L22" s="44">
        <v>4891280</v>
      </c>
      <c r="N22" s="14" t="s">
        <v>3</v>
      </c>
      <c r="O22" s="14">
        <v>-9.8275873570950747</v>
      </c>
      <c r="P22" s="14">
        <v>9.6415606818960597</v>
      </c>
      <c r="Q22" s="14">
        <v>-1.0192942492752566</v>
      </c>
      <c r="R22" s="17">
        <v>0.31822896780129567</v>
      </c>
      <c r="S22" s="14">
        <v>-29.726790580309675</v>
      </c>
      <c r="T22" s="14">
        <v>10.071615866119528</v>
      </c>
      <c r="U22" s="14">
        <v>-29.726790580309675</v>
      </c>
      <c r="V22" s="14">
        <v>10.071615866119528</v>
      </c>
    </row>
    <row r="23" spans="1:22" ht="17" thickBot="1" x14ac:dyDescent="0.25">
      <c r="A23" s="4" t="s">
        <v>25</v>
      </c>
      <c r="B23" s="18" t="s">
        <v>95</v>
      </c>
      <c r="C23" s="47">
        <v>169246249</v>
      </c>
      <c r="D23" s="47">
        <v>163431482</v>
      </c>
      <c r="E23" s="47">
        <v>163265319</v>
      </c>
      <c r="F23" s="41">
        <v>48566475</v>
      </c>
      <c r="G23" s="41">
        <v>57735448</v>
      </c>
      <c r="H23" s="26">
        <v>208993846</v>
      </c>
      <c r="I23" s="26">
        <v>194302252</v>
      </c>
      <c r="J23" s="26">
        <v>191387293</v>
      </c>
      <c r="K23" s="26">
        <v>29099966</v>
      </c>
      <c r="L23" s="44">
        <v>42813390</v>
      </c>
      <c r="N23" s="14" t="s">
        <v>126</v>
      </c>
      <c r="O23" s="14">
        <v>-0.16788311675691914</v>
      </c>
      <c r="P23" s="14">
        <v>0.43677679737278224</v>
      </c>
      <c r="Q23" s="14">
        <v>-0.38436821224647949</v>
      </c>
      <c r="R23" s="17">
        <v>0.70409023317800457</v>
      </c>
      <c r="S23" s="14">
        <v>-1.0693461206070998</v>
      </c>
      <c r="T23" s="14">
        <v>0.73357988709326161</v>
      </c>
      <c r="U23" s="14">
        <v>-1.0693461206070998</v>
      </c>
      <c r="V23" s="14">
        <v>0.73357988709326161</v>
      </c>
    </row>
    <row r="24" spans="1:22" ht="17" thickBot="1" x14ac:dyDescent="0.25">
      <c r="A24" s="4" t="s">
        <v>26</v>
      </c>
      <c r="B24" s="18" t="s">
        <v>96</v>
      </c>
      <c r="C24" s="47">
        <v>480913173</v>
      </c>
      <c r="D24" s="47">
        <v>403568530</v>
      </c>
      <c r="E24" s="47">
        <v>403537180</v>
      </c>
      <c r="F24" s="41">
        <v>105975584</v>
      </c>
      <c r="G24" s="41">
        <v>125071528</v>
      </c>
      <c r="H24" s="26">
        <v>565056032</v>
      </c>
      <c r="I24" s="26">
        <v>511572343</v>
      </c>
      <c r="J24" s="26">
        <v>507132161</v>
      </c>
      <c r="K24" s="26">
        <v>31376059</v>
      </c>
      <c r="L24" s="44">
        <v>136449991</v>
      </c>
      <c r="N24" s="15" t="s">
        <v>127</v>
      </c>
      <c r="O24" s="53">
        <v>0.93333065049676422</v>
      </c>
      <c r="P24" s="15">
        <v>0.26138224062322324</v>
      </c>
      <c r="Q24" s="15">
        <v>3.5707500565891155</v>
      </c>
      <c r="R24" s="50">
        <v>1.5460160116732632E-3</v>
      </c>
      <c r="S24" s="15">
        <v>0.39386422003938337</v>
      </c>
      <c r="T24" s="15">
        <v>1.4727970809541451</v>
      </c>
      <c r="U24" s="15">
        <v>0.39386422003938337</v>
      </c>
      <c r="V24" s="15">
        <v>1.4727970809541451</v>
      </c>
    </row>
    <row r="25" spans="1:22" ht="17" thickBot="1" x14ac:dyDescent="0.25">
      <c r="A25" s="4" t="s">
        <v>27</v>
      </c>
      <c r="B25" s="18" t="s">
        <v>97</v>
      </c>
      <c r="C25" s="47">
        <v>353301038</v>
      </c>
      <c r="D25" s="47">
        <v>330625362</v>
      </c>
      <c r="E25" s="47">
        <v>330179823</v>
      </c>
      <c r="F25" s="41">
        <v>275831141</v>
      </c>
      <c r="G25" s="41">
        <v>302902345</v>
      </c>
      <c r="H25" s="26">
        <v>478975262</v>
      </c>
      <c r="I25" s="26">
        <v>392298191</v>
      </c>
      <c r="J25" s="26">
        <v>391669161</v>
      </c>
      <c r="K25" s="26">
        <v>371403402</v>
      </c>
      <c r="L25" s="44">
        <v>389110337</v>
      </c>
    </row>
    <row r="26" spans="1:22" ht="17" thickBot="1" x14ac:dyDescent="0.25">
      <c r="A26" s="4" t="s">
        <v>28</v>
      </c>
      <c r="B26" s="18" t="s">
        <v>98</v>
      </c>
      <c r="C26" s="47">
        <v>537021774</v>
      </c>
      <c r="D26" s="47">
        <v>497119895</v>
      </c>
      <c r="E26" s="47">
        <v>495025214</v>
      </c>
      <c r="F26" s="41">
        <v>71124695</v>
      </c>
      <c r="G26" s="41">
        <v>152519391</v>
      </c>
      <c r="H26" s="26">
        <v>642820599</v>
      </c>
      <c r="I26" s="26">
        <v>566827287</v>
      </c>
      <c r="J26" s="26">
        <v>565340009</v>
      </c>
      <c r="K26" s="26">
        <v>107232704</v>
      </c>
      <c r="L26" s="44">
        <v>195781541</v>
      </c>
    </row>
    <row r="27" spans="1:22" ht="17" thickBot="1" x14ac:dyDescent="0.25">
      <c r="A27" s="4" t="s">
        <v>29</v>
      </c>
      <c r="B27" s="18" t="s">
        <v>99</v>
      </c>
      <c r="C27" s="47">
        <v>10740402592</v>
      </c>
      <c r="D27" s="47">
        <v>8985887192</v>
      </c>
      <c r="E27" s="47">
        <v>8973458494</v>
      </c>
      <c r="F27" s="41">
        <v>3822865542</v>
      </c>
      <c r="G27" s="41">
        <v>6207662044</v>
      </c>
      <c r="H27" s="26">
        <v>11701399770</v>
      </c>
      <c r="I27" s="26">
        <v>10375601238</v>
      </c>
      <c r="J27" s="26">
        <v>10363223935</v>
      </c>
      <c r="K27" s="26">
        <v>2035383373</v>
      </c>
      <c r="L27" s="44">
        <v>4616336775</v>
      </c>
      <c r="N27" s="55" t="s">
        <v>134</v>
      </c>
      <c r="O27" s="55"/>
      <c r="P27" s="55"/>
      <c r="Q27" s="55"/>
    </row>
    <row r="28" spans="1:22" ht="17" thickBot="1" x14ac:dyDescent="0.25">
      <c r="A28" s="4" t="s">
        <v>30</v>
      </c>
      <c r="B28" s="18" t="s">
        <v>100</v>
      </c>
      <c r="C28" s="47">
        <v>2478207482</v>
      </c>
      <c r="D28" s="47">
        <v>2038210653</v>
      </c>
      <c r="E28" s="47">
        <v>2022902732</v>
      </c>
      <c r="F28" s="41">
        <v>684343118</v>
      </c>
      <c r="G28" s="41">
        <v>1178819651</v>
      </c>
      <c r="H28" s="26">
        <v>5135913677</v>
      </c>
      <c r="I28" s="26">
        <v>4075019065</v>
      </c>
      <c r="J28" s="26">
        <v>4071740999</v>
      </c>
      <c r="K28" s="26">
        <v>1817560787</v>
      </c>
      <c r="L28" s="44">
        <v>1996981658</v>
      </c>
      <c r="N28" s="54" t="s">
        <v>135</v>
      </c>
      <c r="O28" s="54"/>
    </row>
    <row r="29" spans="1:22" ht="17" thickBot="1" x14ac:dyDescent="0.25">
      <c r="A29" s="4" t="s">
        <v>31</v>
      </c>
      <c r="B29" s="18" t="s">
        <v>101</v>
      </c>
      <c r="C29" s="47">
        <v>816729717</v>
      </c>
      <c r="D29" s="47">
        <v>649875257</v>
      </c>
      <c r="E29" s="47">
        <v>647699364</v>
      </c>
      <c r="F29" s="41">
        <v>219254547</v>
      </c>
      <c r="G29" s="41">
        <v>354158368</v>
      </c>
      <c r="H29" s="26">
        <v>911804592</v>
      </c>
      <c r="I29" s="26">
        <v>764555174</v>
      </c>
      <c r="J29" s="26">
        <v>763021317</v>
      </c>
      <c r="K29" s="26">
        <v>419385310</v>
      </c>
      <c r="L29" s="44">
        <v>451072745</v>
      </c>
      <c r="O29" t="s">
        <v>136</v>
      </c>
    </row>
    <row r="30" spans="1:22" ht="17" thickBot="1" x14ac:dyDescent="0.25">
      <c r="A30" s="4" t="s">
        <v>32</v>
      </c>
      <c r="B30" s="18" t="s">
        <v>102</v>
      </c>
      <c r="C30" s="47">
        <v>364826004</v>
      </c>
      <c r="D30" s="47">
        <v>358943529</v>
      </c>
      <c r="E30" s="47">
        <v>358335569</v>
      </c>
      <c r="F30" s="41">
        <v>4693143</v>
      </c>
      <c r="G30" s="41">
        <v>5703487</v>
      </c>
      <c r="H30" s="26">
        <v>456862459</v>
      </c>
      <c r="I30" s="26">
        <v>446019402</v>
      </c>
      <c r="J30" s="26">
        <v>444536640</v>
      </c>
      <c r="K30" s="26">
        <v>1742696</v>
      </c>
      <c r="L30" s="44">
        <v>1903390</v>
      </c>
      <c r="O30" t="s">
        <v>137</v>
      </c>
    </row>
    <row r="31" spans="1:22" ht="17" thickBot="1" x14ac:dyDescent="0.25">
      <c r="A31" s="4" t="s">
        <v>33</v>
      </c>
      <c r="B31" s="18" t="s">
        <v>103</v>
      </c>
      <c r="C31" s="47">
        <v>3840280984</v>
      </c>
      <c r="D31" s="47">
        <v>3751255363</v>
      </c>
      <c r="E31" s="47">
        <v>3747430581</v>
      </c>
      <c r="F31" s="41">
        <v>36561096</v>
      </c>
      <c r="G31" s="41">
        <v>108331328</v>
      </c>
      <c r="H31" s="26">
        <v>4358360723</v>
      </c>
      <c r="I31" s="26">
        <v>4266995079</v>
      </c>
      <c r="J31" s="26">
        <v>4264829176</v>
      </c>
      <c r="K31" s="26">
        <v>80472764</v>
      </c>
      <c r="L31" s="44">
        <v>24408700</v>
      </c>
      <c r="N31" s="51" t="s">
        <v>138</v>
      </c>
      <c r="O31" s="52"/>
      <c r="P31" s="52"/>
      <c r="Q31" s="52"/>
      <c r="R31" s="52"/>
      <c r="S31" s="52"/>
      <c r="T31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formato1</vt:lpstr>
      <vt:lpstr>formato2</vt:lpstr>
      <vt:lpstr>exploracionCATEGORICAF1</vt:lpstr>
      <vt:lpstr>exploracionNUMERICAF1</vt:lpstr>
      <vt:lpstr>diferenciaMediasF1</vt:lpstr>
      <vt:lpstr>correlacionF1</vt:lpstr>
      <vt:lpstr>regresionF1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2019-09-10T14:51:24Z</dcterms:modified>
</cp:coreProperties>
</file>