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WTC3_c13\"/>
    </mc:Choice>
  </mc:AlternateContent>
  <bookViews>
    <workbookView xWindow="0" yWindow="0" windowWidth="23040" windowHeight="10635"/>
  </bookViews>
  <sheets>
    <sheet name="marchtest2" sheetId="1" r:id="rId1"/>
  </sheets>
  <definedNames>
    <definedName name="_xlnm._FilterDatabase" localSheetId="0" hidden="1">marchtest2!$A$1:$AI$54</definedName>
  </definedNames>
  <calcPr calcId="162913"/>
</workbook>
</file>

<file path=xl/calcChain.xml><?xml version="1.0" encoding="utf-8"?>
<calcChain xmlns="http://schemas.openxmlformats.org/spreadsheetml/2006/main">
  <c r="AC7" i="1" l="1"/>
  <c r="U7" i="1"/>
  <c r="AD7" i="1" s="1"/>
  <c r="U2" i="1" l="1"/>
  <c r="AD2" i="1" s="1"/>
  <c r="V2" i="1"/>
  <c r="W2" i="1"/>
  <c r="X2" i="1"/>
  <c r="Z2" i="1"/>
  <c r="AA2" i="1"/>
  <c r="AC2" i="1"/>
  <c r="U3" i="1"/>
  <c r="AD3" i="1" s="1"/>
  <c r="V3" i="1"/>
  <c r="W3" i="1"/>
  <c r="X3" i="1"/>
  <c r="Z3" i="1"/>
  <c r="AA3" i="1"/>
  <c r="AC3" i="1"/>
  <c r="U4" i="1"/>
  <c r="AD4" i="1" s="1"/>
  <c r="V4" i="1"/>
  <c r="W4" i="1"/>
  <c r="X4" i="1"/>
  <c r="Z4" i="1"/>
  <c r="AA4" i="1"/>
  <c r="AC4" i="1"/>
  <c r="U5" i="1"/>
  <c r="AD5" i="1" s="1"/>
  <c r="V5" i="1"/>
  <c r="W5" i="1"/>
  <c r="X5" i="1"/>
  <c r="Z5" i="1"/>
  <c r="AA5" i="1"/>
  <c r="AC5" i="1"/>
  <c r="U6" i="1"/>
  <c r="AD6" i="1" s="1"/>
  <c r="V6" i="1"/>
  <c r="W6" i="1"/>
  <c r="X6" i="1"/>
  <c r="Z6" i="1"/>
  <c r="AA6" i="1"/>
  <c r="AC6" i="1"/>
  <c r="V7" i="1"/>
  <c r="W7" i="1"/>
  <c r="X7" i="1"/>
  <c r="Z7" i="1"/>
  <c r="AA7" i="1"/>
  <c r="U8" i="1"/>
  <c r="AD8" i="1" s="1"/>
  <c r="V8" i="1"/>
  <c r="W8" i="1"/>
  <c r="X8" i="1"/>
  <c r="Z8" i="1"/>
  <c r="AA8" i="1"/>
  <c r="AC8" i="1"/>
  <c r="U9" i="1"/>
  <c r="AD9" i="1" s="1"/>
  <c r="V9" i="1"/>
  <c r="W9" i="1"/>
  <c r="X9" i="1"/>
  <c r="Z9" i="1"/>
  <c r="AA9" i="1"/>
  <c r="AC9" i="1"/>
  <c r="U10" i="1"/>
  <c r="AD10" i="1" s="1"/>
  <c r="V10" i="1"/>
  <c r="W10" i="1"/>
  <c r="X10" i="1"/>
  <c r="Z10" i="1"/>
  <c r="AA10" i="1"/>
  <c r="AC10" i="1"/>
  <c r="U11" i="1"/>
  <c r="AD11" i="1" s="1"/>
  <c r="V11" i="1"/>
  <c r="W11" i="1"/>
  <c r="X11" i="1"/>
  <c r="Z11" i="1"/>
  <c r="AA11" i="1"/>
  <c r="AC11" i="1"/>
  <c r="U12" i="1"/>
  <c r="AD12" i="1" s="1"/>
  <c r="V12" i="1"/>
  <c r="W12" i="1"/>
  <c r="X12" i="1"/>
  <c r="Z12" i="1"/>
  <c r="AA12" i="1"/>
  <c r="AC12" i="1"/>
  <c r="U13" i="1"/>
  <c r="AD13" i="1" s="1"/>
  <c r="V13" i="1"/>
  <c r="W13" i="1"/>
  <c r="X13" i="1"/>
  <c r="Z13" i="1"/>
  <c r="AA13" i="1"/>
  <c r="AC13" i="1"/>
  <c r="U14" i="1"/>
  <c r="AD14" i="1" s="1"/>
  <c r="V14" i="1"/>
  <c r="W14" i="1"/>
  <c r="X14" i="1"/>
  <c r="Z14" i="1"/>
  <c r="AA14" i="1"/>
  <c r="AC14" i="1"/>
  <c r="U15" i="1"/>
  <c r="AD15" i="1" s="1"/>
  <c r="V15" i="1"/>
  <c r="W15" i="1"/>
  <c r="X15" i="1"/>
  <c r="Z15" i="1"/>
  <c r="AA15" i="1"/>
  <c r="AC15" i="1"/>
  <c r="U16" i="1"/>
  <c r="AD16" i="1" s="1"/>
  <c r="V16" i="1"/>
  <c r="W16" i="1"/>
  <c r="X16" i="1"/>
  <c r="Z16" i="1"/>
  <c r="AA16" i="1"/>
  <c r="AC16" i="1"/>
  <c r="U17" i="1"/>
  <c r="AD17" i="1" s="1"/>
  <c r="V17" i="1"/>
  <c r="W17" i="1"/>
  <c r="X17" i="1"/>
  <c r="Z17" i="1"/>
  <c r="AA17" i="1"/>
  <c r="AC17" i="1"/>
  <c r="U18" i="1"/>
  <c r="AD18" i="1" s="1"/>
  <c r="V18" i="1"/>
  <c r="W18" i="1"/>
  <c r="X18" i="1"/>
  <c r="Z18" i="1"/>
  <c r="AA18" i="1"/>
  <c r="AC18" i="1"/>
  <c r="U19" i="1"/>
  <c r="AD19" i="1" s="1"/>
  <c r="V19" i="1"/>
  <c r="W19" i="1"/>
  <c r="X19" i="1"/>
  <c r="Z19" i="1"/>
  <c r="AA19" i="1"/>
  <c r="AC19" i="1"/>
  <c r="U20" i="1"/>
  <c r="AD20" i="1" s="1"/>
  <c r="V20" i="1"/>
  <c r="W20" i="1"/>
  <c r="X20" i="1"/>
  <c r="Z20" i="1"/>
  <c r="AA20" i="1"/>
  <c r="AC20" i="1"/>
  <c r="U21" i="1"/>
  <c r="AD21" i="1" s="1"/>
  <c r="V21" i="1"/>
  <c r="W21" i="1"/>
  <c r="X21" i="1"/>
  <c r="Z21" i="1"/>
  <c r="AA21" i="1"/>
  <c r="AC21" i="1"/>
  <c r="U22" i="1"/>
  <c r="AD22" i="1" s="1"/>
  <c r="V22" i="1"/>
  <c r="W22" i="1"/>
  <c r="X22" i="1"/>
  <c r="Z22" i="1"/>
  <c r="AA22" i="1"/>
  <c r="AC22" i="1"/>
  <c r="U23" i="1"/>
  <c r="AD23" i="1" s="1"/>
  <c r="V23" i="1"/>
  <c r="W23" i="1"/>
  <c r="X23" i="1"/>
  <c r="Z23" i="1"/>
  <c r="AA23" i="1"/>
  <c r="AC23" i="1"/>
  <c r="U24" i="1"/>
  <c r="AD24" i="1" s="1"/>
  <c r="V24" i="1"/>
  <c r="W24" i="1"/>
  <c r="X24" i="1"/>
  <c r="Z24" i="1"/>
  <c r="AA24" i="1"/>
  <c r="AC24" i="1"/>
  <c r="U25" i="1"/>
  <c r="AD25" i="1" s="1"/>
  <c r="V25" i="1"/>
  <c r="W25" i="1"/>
  <c r="X25" i="1"/>
  <c r="Z25" i="1"/>
  <c r="AA25" i="1"/>
  <c r="AC25" i="1"/>
  <c r="U26" i="1"/>
  <c r="AD26" i="1" s="1"/>
  <c r="V26" i="1"/>
  <c r="W26" i="1"/>
  <c r="X26" i="1"/>
  <c r="Z26" i="1"/>
  <c r="AA26" i="1"/>
  <c r="AC26" i="1"/>
  <c r="U27" i="1"/>
  <c r="AD27" i="1" s="1"/>
  <c r="V27" i="1"/>
  <c r="W27" i="1"/>
  <c r="X27" i="1"/>
  <c r="Z27" i="1"/>
  <c r="AA27" i="1"/>
  <c r="AC27" i="1"/>
  <c r="U28" i="1"/>
  <c r="AD28" i="1" s="1"/>
  <c r="V28" i="1"/>
  <c r="W28" i="1"/>
  <c r="X28" i="1"/>
  <c r="Z28" i="1"/>
  <c r="AA28" i="1"/>
  <c r="AC28" i="1"/>
  <c r="U29" i="1"/>
  <c r="AD29" i="1" s="1"/>
  <c r="V29" i="1"/>
  <c r="W29" i="1"/>
  <c r="X29" i="1"/>
  <c r="Z29" i="1"/>
  <c r="AA29" i="1"/>
  <c r="AC29" i="1"/>
  <c r="U30" i="1"/>
  <c r="AD30" i="1" s="1"/>
  <c r="V30" i="1"/>
  <c r="W30" i="1"/>
  <c r="X30" i="1"/>
  <c r="Z30" i="1"/>
  <c r="AA30" i="1"/>
  <c r="AC30" i="1"/>
  <c r="U31" i="1"/>
  <c r="AD31" i="1" s="1"/>
  <c r="V31" i="1"/>
  <c r="W31" i="1"/>
  <c r="X31" i="1"/>
  <c r="Z31" i="1"/>
  <c r="AA31" i="1"/>
  <c r="AC31" i="1"/>
  <c r="U32" i="1"/>
  <c r="AD32" i="1" s="1"/>
  <c r="V32" i="1"/>
  <c r="W32" i="1"/>
  <c r="X32" i="1"/>
  <c r="Z32" i="1"/>
  <c r="AA32" i="1"/>
  <c r="AC32" i="1"/>
  <c r="U33" i="1"/>
  <c r="AD33" i="1" s="1"/>
  <c r="V33" i="1"/>
  <c r="W33" i="1"/>
  <c r="X33" i="1"/>
  <c r="Z33" i="1"/>
  <c r="AA33" i="1"/>
  <c r="AC33" i="1"/>
  <c r="U34" i="1"/>
  <c r="AD34" i="1" s="1"/>
  <c r="V34" i="1"/>
  <c r="W34" i="1"/>
  <c r="X34" i="1"/>
  <c r="Z34" i="1"/>
  <c r="AA34" i="1"/>
  <c r="AC34" i="1"/>
  <c r="U35" i="1"/>
  <c r="AD35" i="1" s="1"/>
  <c r="V35" i="1"/>
  <c r="W35" i="1"/>
  <c r="X35" i="1"/>
  <c r="Z35" i="1"/>
  <c r="AA35" i="1"/>
  <c r="AC35" i="1"/>
  <c r="U36" i="1"/>
  <c r="AD36" i="1" s="1"/>
  <c r="V36" i="1"/>
  <c r="W36" i="1"/>
  <c r="X36" i="1"/>
  <c r="Z36" i="1"/>
  <c r="AA36" i="1"/>
  <c r="AC36" i="1"/>
  <c r="U37" i="1"/>
  <c r="AD37" i="1" s="1"/>
  <c r="V37" i="1"/>
  <c r="W37" i="1"/>
  <c r="X37" i="1"/>
  <c r="Z37" i="1"/>
  <c r="AA37" i="1"/>
  <c r="AC37" i="1"/>
  <c r="U38" i="1"/>
  <c r="AD38" i="1" s="1"/>
  <c r="V38" i="1"/>
  <c r="W38" i="1"/>
  <c r="X38" i="1"/>
  <c r="Z38" i="1"/>
  <c r="AA38" i="1"/>
  <c r="AC38" i="1"/>
  <c r="U39" i="1"/>
  <c r="AD39" i="1" s="1"/>
  <c r="V39" i="1"/>
  <c r="W39" i="1"/>
  <c r="X39" i="1"/>
  <c r="Z39" i="1"/>
  <c r="AA39" i="1"/>
  <c r="AC39" i="1"/>
  <c r="U40" i="1"/>
  <c r="AD40" i="1" s="1"/>
  <c r="V40" i="1"/>
  <c r="W40" i="1"/>
  <c r="X40" i="1"/>
  <c r="Z40" i="1"/>
  <c r="AA40" i="1"/>
  <c r="AC40" i="1"/>
  <c r="U41" i="1"/>
  <c r="AD41" i="1" s="1"/>
  <c r="V41" i="1"/>
  <c r="W41" i="1"/>
  <c r="X41" i="1"/>
  <c r="Z41" i="1"/>
  <c r="AA41" i="1"/>
  <c r="AC41" i="1"/>
  <c r="U42" i="1"/>
  <c r="AD42" i="1" s="1"/>
  <c r="V42" i="1"/>
  <c r="W42" i="1"/>
  <c r="X42" i="1"/>
  <c r="Z42" i="1"/>
  <c r="AA42" i="1"/>
  <c r="AC42" i="1"/>
  <c r="U43" i="1"/>
  <c r="AD43" i="1" s="1"/>
  <c r="V43" i="1"/>
  <c r="W43" i="1"/>
  <c r="X43" i="1"/>
  <c r="Z43" i="1"/>
  <c r="AA43" i="1"/>
  <c r="AC43" i="1"/>
  <c r="U44" i="1"/>
  <c r="AD44" i="1" s="1"/>
  <c r="V44" i="1"/>
  <c r="W44" i="1"/>
  <c r="X44" i="1"/>
  <c r="Z44" i="1"/>
  <c r="AA44" i="1"/>
  <c r="AC44" i="1"/>
  <c r="U45" i="1"/>
  <c r="AD45" i="1" s="1"/>
  <c r="V45" i="1"/>
  <c r="W45" i="1"/>
  <c r="X45" i="1"/>
  <c r="Z45" i="1"/>
  <c r="AA45" i="1"/>
  <c r="AC45" i="1"/>
  <c r="U46" i="1"/>
  <c r="AD46" i="1" s="1"/>
  <c r="V46" i="1"/>
  <c r="W46" i="1"/>
  <c r="X46" i="1"/>
  <c r="Z46" i="1"/>
  <c r="AA46" i="1"/>
  <c r="AC46" i="1"/>
  <c r="U47" i="1"/>
  <c r="AD47" i="1" s="1"/>
  <c r="V47" i="1"/>
  <c r="W47" i="1"/>
  <c r="X47" i="1"/>
  <c r="Z47" i="1"/>
  <c r="AA47" i="1"/>
  <c r="AC47" i="1"/>
  <c r="U48" i="1"/>
  <c r="AD48" i="1" s="1"/>
  <c r="V48" i="1"/>
  <c r="W48" i="1"/>
  <c r="X48" i="1"/>
  <c r="Z48" i="1"/>
  <c r="AA48" i="1"/>
  <c r="AC48" i="1"/>
  <c r="U49" i="1"/>
  <c r="AD49" i="1" s="1"/>
  <c r="V49" i="1"/>
  <c r="W49" i="1"/>
  <c r="X49" i="1"/>
  <c r="Z49" i="1"/>
  <c r="AA49" i="1"/>
  <c r="AC49" i="1"/>
  <c r="U50" i="1"/>
  <c r="AD50" i="1" s="1"/>
  <c r="V50" i="1"/>
  <c r="W50" i="1"/>
  <c r="X50" i="1"/>
  <c r="Z50" i="1"/>
  <c r="AA50" i="1"/>
  <c r="AC50" i="1"/>
  <c r="U51" i="1"/>
  <c r="AD51" i="1" s="1"/>
  <c r="V51" i="1"/>
  <c r="W51" i="1"/>
  <c r="X51" i="1"/>
  <c r="Z51" i="1"/>
  <c r="AA51" i="1"/>
  <c r="AC51" i="1"/>
  <c r="U52" i="1"/>
  <c r="AD52" i="1" s="1"/>
  <c r="V52" i="1"/>
  <c r="W52" i="1"/>
  <c r="X52" i="1"/>
  <c r="Z52" i="1"/>
  <c r="AA52" i="1"/>
  <c r="AC52" i="1"/>
  <c r="U53" i="1"/>
  <c r="AD53" i="1" s="1"/>
  <c r="V53" i="1"/>
  <c r="W53" i="1"/>
  <c r="X53" i="1"/>
  <c r="Z53" i="1"/>
  <c r="AA53" i="1"/>
  <c r="AC53" i="1"/>
  <c r="U54" i="1"/>
  <c r="AD54" i="1" s="1"/>
  <c r="V54" i="1"/>
  <c r="W54" i="1"/>
  <c r="X54" i="1"/>
  <c r="Z54" i="1"/>
  <c r="AA54" i="1"/>
  <c r="AC54" i="1"/>
  <c r="AF2" i="1" l="1"/>
  <c r="AH2" i="1" s="1"/>
  <c r="Y51" i="1"/>
  <c r="AB51" i="1" s="1"/>
  <c r="AE51" i="1" s="1"/>
  <c r="AG51" i="1" s="1"/>
  <c r="Y36" i="1"/>
  <c r="AB36" i="1" s="1"/>
  <c r="AE36" i="1" s="1"/>
  <c r="AG36" i="1" s="1"/>
  <c r="Y44" i="1"/>
  <c r="AB44" i="1" s="1"/>
  <c r="AE44" i="1" s="1"/>
  <c r="AG44" i="1" s="1"/>
  <c r="Y37" i="1"/>
  <c r="AB37" i="1" s="1"/>
  <c r="AE37" i="1" s="1"/>
  <c r="AG37" i="1" s="1"/>
  <c r="AF4" i="1"/>
  <c r="AH4" i="1" s="1"/>
  <c r="AF51" i="1"/>
  <c r="AH51" i="1" s="1"/>
  <c r="AF53" i="1"/>
  <c r="AH53" i="1" s="1"/>
  <c r="Y45" i="1"/>
  <c r="AB45" i="1" s="1"/>
  <c r="AE45" i="1" s="1"/>
  <c r="AG45" i="1" s="1"/>
  <c r="Y47" i="1"/>
  <c r="AB47" i="1" s="1"/>
  <c r="AE47" i="1" s="1"/>
  <c r="AG47" i="1" s="1"/>
  <c r="Y54" i="1"/>
  <c r="AB54" i="1" s="1"/>
  <c r="AE54" i="1" s="1"/>
  <c r="AG54" i="1" s="1"/>
  <c r="Y46" i="1"/>
  <c r="AB46" i="1" s="1"/>
  <c r="AE46" i="1" s="1"/>
  <c r="AG46" i="1" s="1"/>
  <c r="Y40" i="1"/>
  <c r="AB40" i="1" s="1"/>
  <c r="AE40" i="1" s="1"/>
  <c r="AG40" i="1" s="1"/>
  <c r="Y33" i="1"/>
  <c r="AB33" i="1" s="1"/>
  <c r="AE33" i="1" s="1"/>
  <c r="AG33" i="1" s="1"/>
  <c r="Y28" i="1"/>
  <c r="AB28" i="1" s="1"/>
  <c r="AE28" i="1" s="1"/>
  <c r="AG28" i="1" s="1"/>
  <c r="Y41" i="1"/>
  <c r="AB41" i="1" s="1"/>
  <c r="AE41" i="1" s="1"/>
  <c r="AG41" i="1" s="1"/>
  <c r="Y34" i="1"/>
  <c r="AB34" i="1" s="1"/>
  <c r="AE34" i="1" s="1"/>
  <c r="AG34" i="1" s="1"/>
  <c r="Y29" i="1"/>
  <c r="AB29" i="1" s="1"/>
  <c r="AE29" i="1" s="1"/>
  <c r="AG29" i="1" s="1"/>
  <c r="Y42" i="1"/>
  <c r="AB42" i="1" s="1"/>
  <c r="AE42" i="1" s="1"/>
  <c r="AG42" i="1" s="1"/>
  <c r="Y35" i="1"/>
  <c r="AB35" i="1" s="1"/>
  <c r="AE35" i="1" s="1"/>
  <c r="AG35" i="1" s="1"/>
  <c r="Y30" i="1"/>
  <c r="Y2" i="1"/>
  <c r="AB2" i="1" s="1"/>
  <c r="AE2" i="1" s="1"/>
  <c r="AG2" i="1" s="1"/>
  <c r="AF34" i="1"/>
  <c r="AH34" i="1" s="1"/>
  <c r="Y53" i="1"/>
  <c r="AB53" i="1" s="1"/>
  <c r="AE53" i="1" s="1"/>
  <c r="AG53" i="1" s="1"/>
  <c r="Y43" i="1"/>
  <c r="AB43" i="1" s="1"/>
  <c r="AE43" i="1" s="1"/>
  <c r="AG43" i="1" s="1"/>
  <c r="Y31" i="1"/>
  <c r="AB31" i="1" s="1"/>
  <c r="AE31" i="1" s="1"/>
  <c r="AG31" i="1" s="1"/>
  <c r="AF28" i="1"/>
  <c r="AH28" i="1" s="1"/>
  <c r="Y14" i="1"/>
  <c r="AB14" i="1" s="1"/>
  <c r="AE14" i="1" s="1"/>
  <c r="AG14" i="1" s="1"/>
  <c r="Y13" i="1"/>
  <c r="AB13" i="1" s="1"/>
  <c r="AE13" i="1" s="1"/>
  <c r="AG13" i="1" s="1"/>
  <c r="Y12" i="1"/>
  <c r="AB12" i="1" s="1"/>
  <c r="AE12" i="1" s="1"/>
  <c r="AG12" i="1" s="1"/>
  <c r="Y11" i="1"/>
  <c r="AB11" i="1" s="1"/>
  <c r="AE11" i="1" s="1"/>
  <c r="AG11" i="1" s="1"/>
  <c r="Y10" i="1"/>
  <c r="AB10" i="1" s="1"/>
  <c r="AE10" i="1" s="1"/>
  <c r="AG10" i="1" s="1"/>
  <c r="Y9" i="1"/>
  <c r="AB9" i="1" s="1"/>
  <c r="AE9" i="1" s="1"/>
  <c r="AG9" i="1" s="1"/>
  <c r="Y8" i="1"/>
  <c r="AB8" i="1" s="1"/>
  <c r="AE8" i="1" s="1"/>
  <c r="AG8" i="1" s="1"/>
  <c r="Y7" i="1"/>
  <c r="AB7" i="1" s="1"/>
  <c r="AE7" i="1" s="1"/>
  <c r="AG7" i="1" s="1"/>
  <c r="Y6" i="1"/>
  <c r="AB6" i="1" s="1"/>
  <c r="AE6" i="1" s="1"/>
  <c r="AG6" i="1" s="1"/>
  <c r="Y5" i="1"/>
  <c r="AB5" i="1" s="1"/>
  <c r="AE5" i="1" s="1"/>
  <c r="AG5" i="1" s="1"/>
  <c r="Y48" i="1"/>
  <c r="AB48" i="1" s="1"/>
  <c r="AE48" i="1" s="1"/>
  <c r="AG48" i="1" s="1"/>
  <c r="Y38" i="1"/>
  <c r="AB38" i="1" s="1"/>
  <c r="AE38" i="1" s="1"/>
  <c r="AG38" i="1" s="1"/>
  <c r="AF52" i="1"/>
  <c r="AH52" i="1" s="1"/>
  <c r="Y49" i="1"/>
  <c r="AB49" i="1" s="1"/>
  <c r="AE49" i="1" s="1"/>
  <c r="AG49" i="1" s="1"/>
  <c r="Y39" i="1"/>
  <c r="AB39" i="1" s="1"/>
  <c r="AE39" i="1" s="1"/>
  <c r="AG39" i="1" s="1"/>
  <c r="Y32" i="1"/>
  <c r="AB32" i="1" s="1"/>
  <c r="AE32" i="1" s="1"/>
  <c r="AG32" i="1" s="1"/>
  <c r="Y27" i="1"/>
  <c r="AB27" i="1" s="1"/>
  <c r="AE27" i="1" s="1"/>
  <c r="AG27" i="1" s="1"/>
  <c r="Y26" i="1"/>
  <c r="AB26" i="1" s="1"/>
  <c r="AE26" i="1" s="1"/>
  <c r="AG26" i="1" s="1"/>
  <c r="Y50" i="1"/>
  <c r="AB50" i="1" s="1"/>
  <c r="AE50" i="1" s="1"/>
  <c r="AG50" i="1" s="1"/>
  <c r="AF54" i="1"/>
  <c r="AH54" i="1" s="1"/>
  <c r="Y52" i="1"/>
  <c r="AB52" i="1" s="1"/>
  <c r="AE52" i="1" s="1"/>
  <c r="AG52" i="1" s="1"/>
  <c r="AF41" i="1"/>
  <c r="AH41" i="1" s="1"/>
  <c r="AF40" i="1"/>
  <c r="AH40" i="1" s="1"/>
  <c r="AF36" i="1"/>
  <c r="AH36" i="1" s="1"/>
  <c r="Y25" i="1"/>
  <c r="AB25" i="1" s="1"/>
  <c r="AE25" i="1" s="1"/>
  <c r="AG25" i="1" s="1"/>
  <c r="Y24" i="1"/>
  <c r="AB24" i="1" s="1"/>
  <c r="AE24" i="1" s="1"/>
  <c r="AG24" i="1" s="1"/>
  <c r="Y23" i="1"/>
  <c r="AB23" i="1" s="1"/>
  <c r="AE23" i="1" s="1"/>
  <c r="AG23" i="1" s="1"/>
  <c r="Y22" i="1"/>
  <c r="AB22" i="1" s="1"/>
  <c r="AE22" i="1" s="1"/>
  <c r="AG22" i="1" s="1"/>
  <c r="Y21" i="1"/>
  <c r="AB21" i="1" s="1"/>
  <c r="AE21" i="1" s="1"/>
  <c r="AG21" i="1" s="1"/>
  <c r="Y20" i="1"/>
  <c r="AB20" i="1" s="1"/>
  <c r="AE20" i="1" s="1"/>
  <c r="AG20" i="1" s="1"/>
  <c r="Y19" i="1"/>
  <c r="AB19" i="1" s="1"/>
  <c r="AE19" i="1" s="1"/>
  <c r="AG19" i="1" s="1"/>
  <c r="Y18" i="1"/>
  <c r="AB18" i="1" s="1"/>
  <c r="AE18" i="1" s="1"/>
  <c r="AG18" i="1" s="1"/>
  <c r="Y17" i="1"/>
  <c r="AB17" i="1" s="1"/>
  <c r="AE17" i="1" s="1"/>
  <c r="AG17" i="1" s="1"/>
  <c r="Y16" i="1"/>
  <c r="AB16" i="1" s="1"/>
  <c r="AE16" i="1" s="1"/>
  <c r="AG16" i="1" s="1"/>
  <c r="Y15" i="1"/>
  <c r="AB15" i="1" s="1"/>
  <c r="AE15" i="1" s="1"/>
  <c r="AG15" i="1" s="1"/>
  <c r="AF26" i="1"/>
  <c r="AH26" i="1" s="1"/>
  <c r="AF50" i="1"/>
  <c r="AH50" i="1" s="1"/>
  <c r="AF49" i="1"/>
  <c r="AH49" i="1" s="1"/>
  <c r="AF48" i="1"/>
  <c r="AH48" i="1" s="1"/>
  <c r="AF46" i="1"/>
  <c r="AH46" i="1" s="1"/>
  <c r="AF25" i="1"/>
  <c r="AH25" i="1" s="1"/>
  <c r="AF24" i="1"/>
  <c r="AH24" i="1" s="1"/>
  <c r="AF23" i="1"/>
  <c r="AF21" i="1"/>
  <c r="AH21" i="1" s="1"/>
  <c r="AF20" i="1"/>
  <c r="AH20" i="1" s="1"/>
  <c r="AF19" i="1"/>
  <c r="AH19" i="1" s="1"/>
  <c r="AF17" i="1"/>
  <c r="AH17" i="1" s="1"/>
  <c r="Y4" i="1"/>
  <c r="AB4" i="1" s="1"/>
  <c r="AE4" i="1" s="1"/>
  <c r="AG4" i="1" s="1"/>
  <c r="Y3" i="1"/>
  <c r="AB3" i="1" s="1"/>
  <c r="AE3" i="1" s="1"/>
  <c r="AG3" i="1" s="1"/>
  <c r="AF14" i="1"/>
  <c r="AH14" i="1" s="1"/>
  <c r="AF13" i="1"/>
  <c r="AH13" i="1" s="1"/>
  <c r="AF12" i="1"/>
  <c r="AH12" i="1" s="1"/>
  <c r="AF11" i="1"/>
  <c r="AH11" i="1" s="1"/>
  <c r="AF10" i="1"/>
  <c r="AH10" i="1" s="1"/>
  <c r="AF9" i="1"/>
  <c r="AH9" i="1" s="1"/>
  <c r="AF7" i="1"/>
  <c r="AH7" i="1" s="1"/>
  <c r="AF6" i="1"/>
  <c r="AH6" i="1" s="1"/>
  <c r="AF5" i="1"/>
  <c r="AH5" i="1" s="1"/>
  <c r="AF47" i="1"/>
  <c r="AH47" i="1" s="1"/>
  <c r="AF43" i="1"/>
  <c r="AH43" i="1" s="1"/>
  <c r="AF38" i="1"/>
  <c r="AH38" i="1" s="1"/>
  <c r="AF18" i="1"/>
  <c r="AH18" i="1" s="1"/>
  <c r="AF37" i="1"/>
  <c r="AH37" i="1" s="1"/>
  <c r="AF33" i="1"/>
  <c r="AH33" i="1" s="1"/>
  <c r="AF30" i="1"/>
  <c r="AH30" i="1" s="1"/>
  <c r="AF29" i="1"/>
  <c r="AH29" i="1" s="1"/>
  <c r="AF16" i="1"/>
  <c r="AH16" i="1" s="1"/>
  <c r="AF45" i="1"/>
  <c r="AH45" i="1" s="1"/>
  <c r="AF42" i="1"/>
  <c r="AH42" i="1" s="1"/>
  <c r="AF32" i="1"/>
  <c r="AH32" i="1" s="1"/>
  <c r="AF27" i="1"/>
  <c r="AH27" i="1" s="1"/>
  <c r="AF15" i="1"/>
  <c r="AH15" i="1" s="1"/>
  <c r="AF8" i="1"/>
  <c r="AH8" i="1" s="1"/>
  <c r="AF44" i="1"/>
  <c r="AH44" i="1" s="1"/>
  <c r="AF39" i="1"/>
  <c r="AH39" i="1" s="1"/>
  <c r="AF35" i="1"/>
  <c r="AH35" i="1" s="1"/>
  <c r="AF31" i="1"/>
  <c r="AH31" i="1" s="1"/>
  <c r="AB30" i="1"/>
  <c r="AE30" i="1" s="1"/>
  <c r="AG30" i="1" s="1"/>
  <c r="AF22" i="1"/>
  <c r="AH22" i="1" s="1"/>
  <c r="AF3" i="1"/>
  <c r="AH3" i="1" s="1"/>
  <c r="AI54" i="1" l="1"/>
  <c r="AI2" i="1"/>
  <c r="AH23" i="1"/>
  <c r="AI23" i="1" s="1"/>
  <c r="AI21" i="1"/>
  <c r="AI48" i="1"/>
  <c r="AI20" i="1"/>
  <c r="AI27" i="1"/>
  <c r="AI6" i="1"/>
  <c r="AI13" i="1"/>
  <c r="AI4" i="1"/>
  <c r="AI17" i="1"/>
  <c r="AI50" i="1"/>
  <c r="AI40" i="1"/>
  <c r="AI18" i="1"/>
  <c r="AI16" i="1"/>
  <c r="AI43" i="1"/>
  <c r="AI7" i="1"/>
  <c r="AI8" i="1"/>
  <c r="AI14" i="1"/>
  <c r="AI37" i="1"/>
  <c r="AI39" i="1"/>
  <c r="AI38" i="1"/>
  <c r="AI9" i="1"/>
  <c r="AI29" i="1"/>
  <c r="AI28" i="1"/>
  <c r="AI49" i="1"/>
  <c r="AI24" i="1"/>
  <c r="AI19" i="1"/>
  <c r="AI10" i="1"/>
  <c r="AI34" i="1"/>
  <c r="AI33" i="1"/>
  <c r="AI47" i="1"/>
  <c r="AI26" i="1"/>
  <c r="AI31" i="1"/>
  <c r="AI41" i="1"/>
  <c r="AI53" i="1"/>
  <c r="AI25" i="1"/>
  <c r="AI36" i="1"/>
  <c r="AI52" i="1"/>
  <c r="AI11" i="1"/>
  <c r="AI44" i="1"/>
  <c r="AI45" i="1"/>
  <c r="AI15" i="1"/>
  <c r="AI22" i="1"/>
  <c r="AI5" i="1"/>
  <c r="AI12" i="1"/>
  <c r="AI46" i="1"/>
  <c r="AI35" i="1"/>
  <c r="AI32" i="1"/>
  <c r="AI42" i="1"/>
  <c r="AI30" i="1"/>
  <c r="AI3" i="1"/>
  <c r="AI51" i="1"/>
</calcChain>
</file>

<file path=xl/sharedStrings.xml><?xml version="1.0" encoding="utf-8"?>
<sst xmlns="http://schemas.openxmlformats.org/spreadsheetml/2006/main" count="194" uniqueCount="43">
  <si>
    <t>chamber</t>
  </si>
  <si>
    <t>datetimeFM</t>
  </si>
  <si>
    <t>T_treatment</t>
  </si>
  <si>
    <t>Water_treatment</t>
  </si>
  <si>
    <t>totalCO2_ref_flow</t>
  </si>
  <si>
    <t>VPDmol</t>
  </si>
  <si>
    <t>xi</t>
  </si>
  <si>
    <t>C01</t>
  </si>
  <si>
    <t>ambient</t>
  </si>
  <si>
    <t>drydown</t>
  </si>
  <si>
    <t>C02</t>
  </si>
  <si>
    <t>warmed</t>
  </si>
  <si>
    <t>control</t>
  </si>
  <si>
    <t>C03</t>
  </si>
  <si>
    <t>C04</t>
  </si>
  <si>
    <t>E_mol.m2.s</t>
  </si>
  <si>
    <t>A_mumol.m2.s</t>
  </si>
  <si>
    <t>gsc_mol.m2.s</t>
  </si>
  <si>
    <t>CO2inAmb_ppm</t>
  </si>
  <si>
    <t>CO2out_ppm</t>
  </si>
  <si>
    <t>Ci_ppm</t>
  </si>
  <si>
    <t>CO2inTotal_ppm</t>
  </si>
  <si>
    <t>del13C_CO2_total</t>
  </si>
  <si>
    <t>Ci.Ca</t>
  </si>
  <si>
    <t>DELTAi_permil</t>
  </si>
  <si>
    <t>DELTAobs_permil</t>
  </si>
  <si>
    <t>gmes_mol.m2.s</t>
  </si>
  <si>
    <t>leafArea_m2</t>
  </si>
  <si>
    <t>totalCO2_ppm</t>
  </si>
  <si>
    <t>Corrdel13C_Avg_permil</t>
  </si>
  <si>
    <t>totalCO2_ref_ppm</t>
  </si>
  <si>
    <t>Corrdel13C_Avg_ref_permil</t>
  </si>
  <si>
    <t>FluxH2O_mol.s</t>
  </si>
  <si>
    <t>FluxCO2_mmol.s</t>
  </si>
  <si>
    <t>CO2Injection_mmol.s</t>
  </si>
  <si>
    <t>H2Oin_mol.s</t>
  </si>
  <si>
    <t>H2Oout_mol.s</t>
  </si>
  <si>
    <t>CO2in_mmol.s</t>
  </si>
  <si>
    <t>CO2out_mmol.s</t>
  </si>
  <si>
    <t>Air_in_stdL.s</t>
  </si>
  <si>
    <t>Air_out_stdL.s</t>
  </si>
  <si>
    <t>VPDair_kPa</t>
  </si>
  <si>
    <t>del13C_CO2_inj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</si>
</sst>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33" borderId="0" xfId="0" applyFill="1"/>
    <xf numFmtId="165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165" fontId="0" fillId="36" borderId="0" xfId="0" applyNumberFormat="1" applyFill="1"/>
    <xf numFmtId="0" fontId="16" fillId="0" borderId="0" xfId="0" applyFont="1"/>
    <xf numFmtId="22" fontId="16" fillId="0" borderId="0" xfId="0" applyNumberFormat="1" applyFont="1"/>
    <xf numFmtId="0" fontId="16" fillId="35" borderId="0" xfId="0" applyFont="1" applyFill="1"/>
    <xf numFmtId="165" fontId="16" fillId="33" borderId="0" xfId="0" applyNumberFormat="1" applyFont="1" applyFill="1"/>
    <xf numFmtId="164" fontId="16" fillId="33" borderId="0" xfId="0" applyNumberFormat="1" applyFont="1" applyFill="1"/>
    <xf numFmtId="165" fontId="16" fillId="36" borderId="0" xfId="0" applyNumberFormat="1" applyFont="1" applyFill="1"/>
    <xf numFmtId="0" fontId="16" fillId="34" borderId="0" xfId="0" applyFont="1" applyFill="1"/>
    <xf numFmtId="165" fontId="16" fillId="0" borderId="0" xfId="0" applyNumberFormat="1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abSelected="1" workbookViewId="0">
      <selection activeCell="A55" sqref="A55:XFD176"/>
    </sheetView>
  </sheetViews>
  <sheetFormatPr defaultColWidth="11.42578125" defaultRowHeight="15" x14ac:dyDescent="0.25"/>
  <cols>
    <col min="4" max="4" width="15.85546875" bestFit="1" customWidth="1"/>
    <col min="6" max="6" width="12.85546875" bestFit="1" customWidth="1"/>
    <col min="7" max="7" width="20.28515625" bestFit="1" customWidth="1"/>
    <col min="8" max="8" width="16.28515625" bestFit="1" customWidth="1"/>
    <col min="9" max="9" width="23.7109375" bestFit="1" customWidth="1"/>
    <col min="10" max="10" width="13.85546875" style="9" bestFit="1" customWidth="1"/>
    <col min="11" max="11" width="13.28515625" bestFit="1" customWidth="1"/>
    <col min="12" max="12" width="14.7109375" bestFit="1" customWidth="1"/>
    <col min="13" max="13" width="18.7109375" bestFit="1" customWidth="1"/>
    <col min="14" max="14" width="12" bestFit="1" customWidth="1"/>
    <col min="15" max="15" width="12.7109375" bestFit="1" customWidth="1"/>
    <col min="16" max="16" width="12.85546875" bestFit="1" customWidth="1"/>
    <col min="17" max="17" width="14.28515625" bestFit="1" customWidth="1"/>
    <col min="21" max="21" width="16.42578125" bestFit="1" customWidth="1"/>
    <col min="24" max="24" width="7.5703125" customWidth="1"/>
    <col min="25" max="25" width="12.140625" bestFit="1" customWidth="1"/>
    <col min="26" max="26" width="14.140625" customWidth="1"/>
    <col min="27" max="27" width="11.5703125" customWidth="1"/>
    <col min="28" max="28" width="7.140625" customWidth="1"/>
    <col min="29" max="29" width="14.7109375" customWidth="1"/>
    <col min="30" max="30" width="15.85546875" customWidth="1"/>
    <col min="31" max="32" width="11.5703125" customWidth="1"/>
    <col min="33" max="33" width="12.7109375" customWidth="1"/>
    <col min="34" max="34" width="15.28515625" customWidth="1"/>
    <col min="35" max="35" width="13.7109375" bestFit="1" customWidth="1"/>
  </cols>
  <sheetData>
    <row r="1" spans="1:35" x14ac:dyDescent="0.25">
      <c r="A1" t="s">
        <v>0</v>
      </c>
      <c r="B1" t="s">
        <v>2</v>
      </c>
      <c r="C1" t="s">
        <v>3</v>
      </c>
      <c r="D1" t="s">
        <v>1</v>
      </c>
      <c r="E1" s="8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10" t="s">
        <v>42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9" t="s">
        <v>4</v>
      </c>
      <c r="V1" s="9" t="s">
        <v>15</v>
      </c>
      <c r="W1" s="9" t="s">
        <v>16</v>
      </c>
      <c r="X1" s="9" t="s">
        <v>5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6</v>
      </c>
      <c r="AG1" s="9" t="s">
        <v>24</v>
      </c>
      <c r="AH1" s="9" t="s">
        <v>25</v>
      </c>
      <c r="AI1" s="9" t="s">
        <v>26</v>
      </c>
    </row>
    <row r="2" spans="1:35" x14ac:dyDescent="0.25">
      <c r="A2" t="s">
        <v>7</v>
      </c>
      <c r="B2" t="s">
        <v>8</v>
      </c>
      <c r="C2" t="s">
        <v>9</v>
      </c>
      <c r="D2" s="1">
        <v>41721.364583333336</v>
      </c>
      <c r="E2" s="8">
        <v>17.626333382779201</v>
      </c>
      <c r="F2" s="5">
        <v>483.59955413660799</v>
      </c>
      <c r="G2" s="6">
        <v>-10.749895</v>
      </c>
      <c r="H2" s="5">
        <v>442.35687483672598</v>
      </c>
      <c r="I2" s="6">
        <v>-9.8656577500000004</v>
      </c>
      <c r="J2" s="11">
        <v>-31.9</v>
      </c>
      <c r="K2" s="7">
        <v>9.9951308220624906E-3</v>
      </c>
      <c r="L2" s="7">
        <v>9.4032511115074199E-2</v>
      </c>
      <c r="M2" s="7">
        <v>8.6130246520042406E-2</v>
      </c>
      <c r="N2" s="7">
        <v>6.0935579240322096E-3</v>
      </c>
      <c r="O2" s="7">
        <v>6.2970272265374704E-3</v>
      </c>
      <c r="P2" s="7">
        <v>0.118703402578831</v>
      </c>
      <c r="Q2" s="7">
        <v>0.119967810809612</v>
      </c>
      <c r="R2" s="7">
        <v>6.3611392974853498</v>
      </c>
      <c r="S2" s="7">
        <v>6.3656969070434597</v>
      </c>
      <c r="T2" s="7">
        <v>0.36009245914629401</v>
      </c>
      <c r="U2">
        <f>H2*R2/(1000*22.4)</f>
        <v>0.12562025446592437</v>
      </c>
      <c r="V2">
        <f>K2/E2</f>
        <v>5.6705672161106748E-4</v>
      </c>
      <c r="W2">
        <f>L2*1000/E2</f>
        <v>5.334774344330925</v>
      </c>
      <c r="X2">
        <f t="shared" ref="X2:X33" si="0">T2/101.3</f>
        <v>3.5547133183247187E-3</v>
      </c>
      <c r="Y2">
        <f t="shared" ref="Y2:Y33" si="1">V2/(X2*1.6)</f>
        <v>9.9701556572766137E-2</v>
      </c>
      <c r="Z2" s="3">
        <f t="shared" ref="Z2:Z33" si="2">P2*1000*22.4/R2</f>
        <v>417.99999865070367</v>
      </c>
      <c r="AA2" s="3">
        <f t="shared" ref="AA2:AA33" si="3">Q2*1000*22.4/S2</f>
        <v>422.15000201500516</v>
      </c>
      <c r="AB2" s="3">
        <f t="shared" ref="AB2:AB33" si="4">((Y2-0.5*V2)*AA2-W2)/(Y2+0.5*V2)</f>
        <v>366.40011347707946</v>
      </c>
      <c r="AC2" s="3">
        <f>(P2+M2)*1000*22.4/R2</f>
        <v>721.29747915260646</v>
      </c>
      <c r="AD2" s="2">
        <f>(U2*I2+M2*J2)/(U2+M2)</f>
        <v>-18.828202447947415</v>
      </c>
      <c r="AE2" s="2">
        <f t="shared" ref="AE2:AE33" si="5">AB2/AA2</f>
        <v>0.8679382014169833</v>
      </c>
      <c r="AF2" s="2">
        <f t="shared" ref="AF2:AF33" si="6">AC2/(AC2-AA2)</f>
        <v>2.4111768752133762</v>
      </c>
      <c r="AG2" s="2">
        <f t="shared" ref="AG2:AG33" si="7">4.4+(30-4.4)*AE2</f>
        <v>26.619217956274774</v>
      </c>
      <c r="AH2">
        <f>(AF2*(G2-AD2))/(1000+G2-AF2*(G2-AD2))</f>
        <v>2.0085371182145782E-2</v>
      </c>
      <c r="AI2">
        <f t="shared" ref="AI2:AI33" si="8">W2*(30-1.8)/((AG2-AH2*1000)*AA2)</f>
        <v>5.4541794281076271E-2</v>
      </c>
    </row>
    <row r="3" spans="1:35" x14ac:dyDescent="0.25">
      <c r="A3" t="s">
        <v>7</v>
      </c>
      <c r="B3" t="s">
        <v>8</v>
      </c>
      <c r="C3" t="s">
        <v>9</v>
      </c>
      <c r="D3" s="1">
        <v>41721.375</v>
      </c>
      <c r="E3" s="8">
        <v>17.626333382779201</v>
      </c>
      <c r="F3" s="5">
        <v>467.70496386203899</v>
      </c>
      <c r="G3" s="6">
        <v>-10.2153666666667</v>
      </c>
      <c r="H3" s="5">
        <v>435.60234545076997</v>
      </c>
      <c r="I3" s="6">
        <v>-9.5785619999999998</v>
      </c>
      <c r="J3" s="11">
        <v>-31.9</v>
      </c>
      <c r="K3" s="7">
        <v>5.7416697964072201E-3</v>
      </c>
      <c r="L3" s="7">
        <v>8.9466884732246399E-2</v>
      </c>
      <c r="M3" s="7">
        <v>8.8891990482807201E-2</v>
      </c>
      <c r="N3" s="7">
        <v>5.9607932344079E-3</v>
      </c>
      <c r="O3" s="7">
        <v>6.0982303693890598E-3</v>
      </c>
      <c r="P3" s="7">
        <v>0.117238812148571</v>
      </c>
      <c r="Q3" s="7">
        <v>0.119806736707687</v>
      </c>
      <c r="R3" s="7">
        <v>6.3896579742431596</v>
      </c>
      <c r="S3" s="7">
        <v>6.3927364349365199</v>
      </c>
      <c r="T3" s="7">
        <v>0.41912570367569502</v>
      </c>
      <c r="U3">
        <f>H3*R3/(1000*22.4)</f>
        <v>0.12425669643788105</v>
      </c>
      <c r="V3">
        <f>K3/E3</f>
        <v>3.257438556118988E-4</v>
      </c>
      <c r="W3">
        <f>L3*1000/E3</f>
        <v>5.0757513085310695</v>
      </c>
      <c r="X3">
        <f t="shared" si="0"/>
        <v>4.1374699276968911E-3</v>
      </c>
      <c r="Y3">
        <f t="shared" si="1"/>
        <v>4.9206378128472436E-2</v>
      </c>
      <c r="Z3" s="3">
        <f t="shared" si="2"/>
        <v>410.99999447764679</v>
      </c>
      <c r="AA3" s="3">
        <f t="shared" si="3"/>
        <v>419.80002297386091</v>
      </c>
      <c r="AB3" s="3">
        <f t="shared" si="4"/>
        <v>314.21813585468124</v>
      </c>
      <c r="AC3" s="3">
        <f>(P3+M3)*1000*22.4/R3</f>
        <v>722.62552981011208</v>
      </c>
      <c r="AD3" s="2">
        <f>(U3*I3+M3*J3)/(U3+M3)</f>
        <v>-18.887542894622552</v>
      </c>
      <c r="AE3" s="2">
        <f t="shared" si="5"/>
        <v>0.74849480385627853</v>
      </c>
      <c r="AF3" s="2">
        <f t="shared" si="6"/>
        <v>2.3862769598231437</v>
      </c>
      <c r="AG3" s="2">
        <f t="shared" si="7"/>
        <v>23.56146697872073</v>
      </c>
      <c r="AH3">
        <f>(AF3*(G3-AD3))/(1000+G3-AF3*(G3-AD3))</f>
        <v>2.1354265730393177E-2</v>
      </c>
      <c r="AI3">
        <f t="shared" si="8"/>
        <v>0.15447743600286135</v>
      </c>
    </row>
    <row r="4" spans="1:35" x14ac:dyDescent="0.25">
      <c r="A4" t="s">
        <v>7</v>
      </c>
      <c r="B4" t="s">
        <v>8</v>
      </c>
      <c r="C4" t="s">
        <v>9</v>
      </c>
      <c r="D4" s="1">
        <v>41721.395833333336</v>
      </c>
      <c r="E4" s="8">
        <v>17.626333382779201</v>
      </c>
      <c r="F4" s="5">
        <v>429.92687371474102</v>
      </c>
      <c r="G4" s="6">
        <v>-9.0383036666666694</v>
      </c>
      <c r="H4" s="5">
        <v>424.73063253153299</v>
      </c>
      <c r="I4" s="6">
        <v>-9.6250213333333292</v>
      </c>
      <c r="J4" s="11">
        <v>-31.9</v>
      </c>
      <c r="K4" s="7">
        <v>1.5376919880509401E-2</v>
      </c>
      <c r="L4" s="7">
        <v>0.10457486659288399</v>
      </c>
      <c r="M4" s="7">
        <v>7.9070985317230197E-2</v>
      </c>
      <c r="N4" s="7">
        <v>6.3771787099540199E-3</v>
      </c>
      <c r="O4" s="7">
        <v>6.59565627574921E-3</v>
      </c>
      <c r="P4" s="7">
        <v>0.114507421851158</v>
      </c>
      <c r="Q4" s="7">
        <v>0.119646348059177</v>
      </c>
      <c r="R4" s="7">
        <v>6.4060096740722701</v>
      </c>
      <c r="S4" s="7">
        <v>6.4109034538268999</v>
      </c>
      <c r="T4" s="7">
        <v>0.51499425927926401</v>
      </c>
      <c r="U4">
        <f>H4*R4/(1000*22.4)</f>
        <v>0.12146555986034976</v>
      </c>
      <c r="V4">
        <f>K4/E4</f>
        <v>8.7238335657105742E-4</v>
      </c>
      <c r="W4">
        <f>L4*1000/E4</f>
        <v>5.9328769246503006</v>
      </c>
      <c r="X4">
        <f t="shared" si="0"/>
        <v>5.0838525101605534E-3</v>
      </c>
      <c r="Y4">
        <f t="shared" si="1"/>
        <v>0.10724929505079045</v>
      </c>
      <c r="Z4" s="3">
        <f t="shared" si="2"/>
        <v>400.39999624842937</v>
      </c>
      <c r="AA4" s="3">
        <f t="shared" si="3"/>
        <v>418.05000119378326</v>
      </c>
      <c r="AB4" s="3">
        <f t="shared" si="4"/>
        <v>359.56879839483753</v>
      </c>
      <c r="AC4" s="3">
        <f>(P4+M4)*1000*22.4/R4</f>
        <v>676.88881865447149</v>
      </c>
      <c r="AD4" s="2">
        <f>(U4*I4+M4*J4)/(U4+M4)</f>
        <v>-18.407981613884381</v>
      </c>
      <c r="AE4" s="2">
        <f t="shared" si="5"/>
        <v>0.86010954997740252</v>
      </c>
      <c r="AF4" s="2">
        <f t="shared" si="6"/>
        <v>2.6150977867037875</v>
      </c>
      <c r="AG4" s="2">
        <f t="shared" si="7"/>
        <v>26.418804479421503</v>
      </c>
      <c r="AH4">
        <f>(AF4*(G4-AD4))/(1000+G4-AF4*(G4-AD4))</f>
        <v>2.5352986758465222E-2</v>
      </c>
      <c r="AI4">
        <f t="shared" si="8"/>
        <v>0.3754942419324992</v>
      </c>
    </row>
    <row r="5" spans="1:35" x14ac:dyDescent="0.25">
      <c r="A5" t="s">
        <v>7</v>
      </c>
      <c r="B5" t="s">
        <v>8</v>
      </c>
      <c r="C5" t="s">
        <v>9</v>
      </c>
      <c r="D5" s="1">
        <v>41721.416666666664</v>
      </c>
      <c r="E5" s="8">
        <v>17.626333382779201</v>
      </c>
      <c r="F5" s="5">
        <v>420.33192700065001</v>
      </c>
      <c r="G5" s="6">
        <v>-9.89151633333333</v>
      </c>
      <c r="H5" s="5">
        <v>409.36955602890998</v>
      </c>
      <c r="I5" s="6">
        <v>-9.1648163333333308</v>
      </c>
      <c r="J5" s="11">
        <v>-31.9</v>
      </c>
      <c r="K5" s="7">
        <v>1.33464951068163E-2</v>
      </c>
      <c r="L5" s="7">
        <v>0.114461943507195</v>
      </c>
      <c r="M5" s="7">
        <v>0.128821685910225</v>
      </c>
      <c r="N5" s="7">
        <v>6.4178337343037102E-3</v>
      </c>
      <c r="O5" s="7">
        <v>6.5055480226874404E-3</v>
      </c>
      <c r="P5" s="7">
        <v>0.113089516758919</v>
      </c>
      <c r="Q5" s="7">
        <v>0.115139707922935</v>
      </c>
      <c r="R5" s="7">
        <v>6.4018325805664098</v>
      </c>
      <c r="S5" s="7">
        <v>6.4037976264953604</v>
      </c>
      <c r="T5" s="7">
        <v>0.63537364430434795</v>
      </c>
      <c r="U5">
        <f>H5*R5/(1000*22.4)</f>
        <v>0.11699622148561975</v>
      </c>
      <c r="V5">
        <f>K5/E5</f>
        <v>7.5719066563530049E-4</v>
      </c>
      <c r="W5">
        <f>L5*1000/E5</f>
        <v>6.4938033918627394</v>
      </c>
      <c r="X5">
        <f t="shared" si="0"/>
        <v>6.2721978707240668E-3</v>
      </c>
      <c r="Y5">
        <f t="shared" si="1"/>
        <v>7.5451089996851628E-2</v>
      </c>
      <c r="Z5" s="3">
        <f t="shared" si="2"/>
        <v>395.70000363484314</v>
      </c>
      <c r="AA5" s="3">
        <f t="shared" si="3"/>
        <v>402.74999428506885</v>
      </c>
      <c r="AB5" s="3">
        <f t="shared" si="4"/>
        <v>313.09167777534753</v>
      </c>
      <c r="AC5" s="3">
        <f>(P5+M5)*1000*22.4/R5</f>
        <v>846.44683715071312</v>
      </c>
      <c r="AD5" s="2">
        <f>(U5*I5+M5*J5)/(U5+M5)</f>
        <v>-21.079264391433263</v>
      </c>
      <c r="AE5" s="2">
        <f t="shared" si="5"/>
        <v>0.77738468583003717</v>
      </c>
      <c r="AF5" s="2">
        <f t="shared" si="6"/>
        <v>1.9077143566852592</v>
      </c>
      <c r="AG5" s="2">
        <f t="shared" si="7"/>
        <v>24.301047957248954</v>
      </c>
      <c r="AH5">
        <f>(AF5*(G5-AD5))/(1000+G5-AF5*(G5-AD5))</f>
        <v>2.2031160850674393E-2</v>
      </c>
      <c r="AI5">
        <f t="shared" si="8"/>
        <v>0.20031268075086045</v>
      </c>
    </row>
    <row r="6" spans="1:35" x14ac:dyDescent="0.25">
      <c r="A6" t="s">
        <v>7</v>
      </c>
      <c r="B6" t="s">
        <v>8</v>
      </c>
      <c r="C6" t="s">
        <v>9</v>
      </c>
      <c r="D6" s="1">
        <v>41721.427083333336</v>
      </c>
      <c r="E6" s="8">
        <v>17.626333382779201</v>
      </c>
      <c r="F6" s="5">
        <v>420.33398157265401</v>
      </c>
      <c r="G6" s="6">
        <v>-10.492027500000001</v>
      </c>
      <c r="H6" s="5">
        <v>409.19185589695098</v>
      </c>
      <c r="I6" s="6">
        <v>-9.2475024999999995</v>
      </c>
      <c r="J6" s="11">
        <v>-31.9</v>
      </c>
      <c r="K6" s="7">
        <v>1.2486434541642701E-2</v>
      </c>
      <c r="L6" s="7">
        <v>0.116155214607716</v>
      </c>
      <c r="M6" s="7">
        <v>0.125504806637764</v>
      </c>
      <c r="N6" s="7">
        <v>6.2863021157681899E-3</v>
      </c>
      <c r="O6" s="7">
        <v>6.36710878461599E-3</v>
      </c>
      <c r="P6" s="7">
        <v>0.113150075078011</v>
      </c>
      <c r="Q6" s="7">
        <v>0.116213962435722</v>
      </c>
      <c r="R6" s="7">
        <v>6.4052605628967303</v>
      </c>
      <c r="S6" s="7">
        <v>6.4070706367492702</v>
      </c>
      <c r="T6" s="7">
        <v>0.73726667757517905</v>
      </c>
      <c r="U6">
        <f>H6*R6/(1000*22.4)</f>
        <v>0.11700805612657419</v>
      </c>
      <c r="V6">
        <f>K6/E6</f>
        <v>7.0839659448639818E-4</v>
      </c>
      <c r="W6">
        <f>L6*1000/E6</f>
        <v>6.5898682434543527</v>
      </c>
      <c r="X6">
        <f t="shared" si="0"/>
        <v>7.2780520984716589E-3</v>
      </c>
      <c r="Y6">
        <f t="shared" si="1"/>
        <v>6.0833292419955727E-2</v>
      </c>
      <c r="Z6" s="3">
        <f t="shared" si="2"/>
        <v>395.70001202280673</v>
      </c>
      <c r="AA6" s="3">
        <f t="shared" si="3"/>
        <v>406.29999357724336</v>
      </c>
      <c r="AB6" s="3">
        <f t="shared" si="4"/>
        <v>293.89646640806825</v>
      </c>
      <c r="AC6" s="3">
        <f>(P6+M6)*1000*22.4/R6</f>
        <v>834.6060707350415</v>
      </c>
      <c r="AD6" s="2">
        <f>(U6*I6+M6*J6)/(U6+M6)</f>
        <v>-20.970580963523044</v>
      </c>
      <c r="AE6" s="2">
        <f t="shared" si="5"/>
        <v>0.72334843970947393</v>
      </c>
      <c r="AF6" s="2">
        <f t="shared" si="6"/>
        <v>1.9486206599575115</v>
      </c>
      <c r="AG6" s="2">
        <f t="shared" si="7"/>
        <v>22.917720056562537</v>
      </c>
      <c r="AH6">
        <f>(AF6*(G6-AD6))/(1000+G6-AF6*(G6-AD6))</f>
        <v>2.1070015825987415E-2</v>
      </c>
      <c r="AI6">
        <f t="shared" si="8"/>
        <v>0.24754067517042866</v>
      </c>
    </row>
    <row r="7" spans="1:35" s="12" customFormat="1" x14ac:dyDescent="0.25">
      <c r="A7" s="12" t="s">
        <v>7</v>
      </c>
      <c r="B7" s="12" t="s">
        <v>8</v>
      </c>
      <c r="C7" s="12" t="s">
        <v>9</v>
      </c>
      <c r="D7" s="13">
        <v>41721.4375</v>
      </c>
      <c r="E7" s="14">
        <v>17.626333382779201</v>
      </c>
      <c r="F7" s="15">
        <v>415.80842560402999</v>
      </c>
      <c r="G7" s="16">
        <v>-10.7031733333333</v>
      </c>
      <c r="H7" s="15">
        <v>403.838684028964</v>
      </c>
      <c r="I7" s="16">
        <v>-9.0688626666666696</v>
      </c>
      <c r="J7" s="17">
        <v>-31.9</v>
      </c>
      <c r="K7" s="18">
        <v>1.54460603371263E-2</v>
      </c>
      <c r="L7" s="18">
        <v>0.112670205533504</v>
      </c>
      <c r="M7" s="18">
        <v>0.116485469043255</v>
      </c>
      <c r="N7" s="18">
        <v>6.2864320352673496E-3</v>
      </c>
      <c r="O7" s="18">
        <v>6.4978715963661697E-3</v>
      </c>
      <c r="P7" s="18">
        <v>0.113163806498051</v>
      </c>
      <c r="Q7" s="18">
        <v>0.11697906255722</v>
      </c>
      <c r="R7" s="18">
        <v>6.4255242347717303</v>
      </c>
      <c r="S7" s="18">
        <v>6.4302601814270002</v>
      </c>
      <c r="T7" s="18">
        <v>0.78981127364250103</v>
      </c>
      <c r="U7" s="12">
        <f>H7*R7/(1000*22.4)</f>
        <v>0.11584264514135856</v>
      </c>
      <c r="V7" s="12">
        <f>K7/E7</f>
        <v>8.7630592260424329E-4</v>
      </c>
      <c r="W7" s="12">
        <f>L7*1000/E7</f>
        <v>6.3921521899490434</v>
      </c>
      <c r="X7" s="12">
        <f t="shared" si="0"/>
        <v>7.7967549224333766E-3</v>
      </c>
      <c r="Y7" s="12">
        <f t="shared" si="1"/>
        <v>7.0246045576191712E-2</v>
      </c>
      <c r="Z7" s="19">
        <f t="shared" si="2"/>
        <v>394.49999298717051</v>
      </c>
      <c r="AA7" s="19">
        <f t="shared" si="3"/>
        <v>407.49999647762701</v>
      </c>
      <c r="AB7" s="19">
        <f t="shared" si="4"/>
        <v>312.01547532621981</v>
      </c>
      <c r="AC7" s="19">
        <f>(P7+M7)*1000*22.4/R7</f>
        <v>800.57962341620555</v>
      </c>
      <c r="AD7" s="20">
        <f>(U7*I7+M7*J7)/(U7+M7)</f>
        <v>-20.516016836527502</v>
      </c>
      <c r="AE7" s="20">
        <f t="shared" si="5"/>
        <v>0.76568215465825262</v>
      </c>
      <c r="AF7" s="20">
        <f t="shared" si="6"/>
        <v>2.0366856192760703</v>
      </c>
      <c r="AG7" s="20">
        <f t="shared" si="7"/>
        <v>24.001463159251266</v>
      </c>
      <c r="AH7" s="12">
        <f>(AF7*(G7-AD7))/(1000+G7-AF7*(G7-AD7))</f>
        <v>2.0618433264830552E-2</v>
      </c>
      <c r="AI7" s="12">
        <f t="shared" si="8"/>
        <v>0.13075634429381722</v>
      </c>
    </row>
    <row r="8" spans="1:35" x14ac:dyDescent="0.25">
      <c r="A8" t="s">
        <v>7</v>
      </c>
      <c r="B8" t="s">
        <v>8</v>
      </c>
      <c r="C8" t="s">
        <v>9</v>
      </c>
      <c r="D8" s="1">
        <v>41721.510416666664</v>
      </c>
      <c r="E8" s="8">
        <v>17.626333382779201</v>
      </c>
      <c r="F8" s="5">
        <v>405.58674081814502</v>
      </c>
      <c r="G8" s="6">
        <v>-13.250303333333299</v>
      </c>
      <c r="H8" s="5">
        <v>396.37727327532502</v>
      </c>
      <c r="I8" s="6">
        <v>-9.0635986666666692</v>
      </c>
      <c r="J8" s="11">
        <v>-31.9</v>
      </c>
      <c r="K8" s="7">
        <v>1.9421149045229E-2</v>
      </c>
      <c r="L8" s="7">
        <v>9.85440239310265E-2</v>
      </c>
      <c r="M8" s="7">
        <v>8.6635999381542206E-2</v>
      </c>
      <c r="N8" s="7">
        <v>6.7063886672258403E-3</v>
      </c>
      <c r="O8" s="7">
        <v>6.7407921887934199E-3</v>
      </c>
      <c r="P8" s="7">
        <v>0.112116083502769</v>
      </c>
      <c r="Q8" s="7">
        <v>0.11566042900085401</v>
      </c>
      <c r="R8" s="7">
        <v>6.4033660888671902</v>
      </c>
      <c r="S8" s="7">
        <v>6.4041366577148402</v>
      </c>
      <c r="T8" s="7">
        <v>1.0722762014260101</v>
      </c>
      <c r="U8">
        <f>H8*R8/(1000*22.4)</f>
        <v>0.11331021384325267</v>
      </c>
      <c r="V8">
        <f>K8/E8</f>
        <v>1.10182580934293E-3</v>
      </c>
      <c r="W8">
        <f>L8*1000/E8</f>
        <v>5.5907273390904599</v>
      </c>
      <c r="X8">
        <f t="shared" si="0"/>
        <v>1.0585154999269597E-2</v>
      </c>
      <c r="Y8">
        <f t="shared" si="1"/>
        <v>6.5057255268047495E-2</v>
      </c>
      <c r="Z8" s="3">
        <f t="shared" si="2"/>
        <v>392.20001411887318</v>
      </c>
      <c r="AA8" s="3">
        <f t="shared" si="3"/>
        <v>404.55001947812764</v>
      </c>
      <c r="AB8" s="3">
        <f t="shared" si="4"/>
        <v>312.54210095447468</v>
      </c>
      <c r="AC8" s="3">
        <f>(P8+M8)*1000*22.4/R8</f>
        <v>695.26661365634573</v>
      </c>
      <c r="AD8" s="2">
        <f>(U8*I8+M8*J8)/(U8+M8)</f>
        <v>-18.958532008399857</v>
      </c>
      <c r="AE8" s="2">
        <f t="shared" si="5"/>
        <v>0.77256726215872185</v>
      </c>
      <c r="AF8" s="2">
        <f t="shared" si="6"/>
        <v>2.3915614986536551</v>
      </c>
      <c r="AG8" s="2">
        <f t="shared" si="7"/>
        <v>24.177721911263284</v>
      </c>
      <c r="AH8">
        <f>(AF8*(G8-AD8))/(1000+G8-AF8*(G8-AD8))</f>
        <v>1.4028986070292942E-2</v>
      </c>
      <c r="AI8">
        <f t="shared" si="8"/>
        <v>3.8400178710864138E-2</v>
      </c>
    </row>
    <row r="9" spans="1:35" x14ac:dyDescent="0.25">
      <c r="A9" t="s">
        <v>7</v>
      </c>
      <c r="B9" t="s">
        <v>8</v>
      </c>
      <c r="C9" t="s">
        <v>9</v>
      </c>
      <c r="D9" s="1">
        <v>41721.520833333336</v>
      </c>
      <c r="E9" s="8">
        <v>17.626333382779201</v>
      </c>
      <c r="F9" s="5">
        <v>410.42127434037297</v>
      </c>
      <c r="G9" s="6">
        <v>-13.442605</v>
      </c>
      <c r="H9" s="5">
        <v>398.34044772220301</v>
      </c>
      <c r="I9" s="6">
        <v>-9.1749934999999994</v>
      </c>
      <c r="J9" s="11">
        <v>-31.9</v>
      </c>
      <c r="K9" s="7">
        <v>1.2246834114193901E-2</v>
      </c>
      <c r="L9" s="7">
        <v>0.115308173000813</v>
      </c>
      <c r="M9" s="7">
        <v>0.102068901062012</v>
      </c>
      <c r="N9" s="7">
        <v>6.4173508435487704E-3</v>
      </c>
      <c r="O9" s="7">
        <v>6.4985137432813601E-3</v>
      </c>
      <c r="P9" s="7">
        <v>0.111459627747536</v>
      </c>
      <c r="Q9" s="7">
        <v>0.113672718405724</v>
      </c>
      <c r="R9" s="7">
        <v>6.3854107856750497</v>
      </c>
      <c r="S9" s="7">
        <v>6.38722896575928</v>
      </c>
      <c r="T9" s="7">
        <v>1.3197224824201399</v>
      </c>
      <c r="U9">
        <f>H9*R9/(1000*22.4)</f>
        <v>0.11355211568107068</v>
      </c>
      <c r="V9">
        <f>K9/E9</f>
        <v>6.9480327236740957E-4</v>
      </c>
      <c r="W9">
        <f>L9*1000/E9</f>
        <v>6.5418127807266053</v>
      </c>
      <c r="X9">
        <f t="shared" si="0"/>
        <v>1.3027862610267917E-2</v>
      </c>
      <c r="Y9">
        <f t="shared" si="1"/>
        <v>3.3332562540794294E-2</v>
      </c>
      <c r="Z9" s="3">
        <f t="shared" si="2"/>
        <v>391.00000694487215</v>
      </c>
      <c r="AA9" s="3">
        <f t="shared" si="3"/>
        <v>398.65001019037845</v>
      </c>
      <c r="AB9" s="3">
        <f t="shared" si="4"/>
        <v>196.19147797503888</v>
      </c>
      <c r="AC9" s="3">
        <f>(P9+M9)*1000*22.4/R9</f>
        <v>749.0573756138109</v>
      </c>
      <c r="AD9" s="2">
        <f>(U9*I9+M9*J9)/(U9+M9)</f>
        <v>-19.932369914961608</v>
      </c>
      <c r="AE9" s="2">
        <f t="shared" si="5"/>
        <v>0.49213965373121676</v>
      </c>
      <c r="AF9" s="2">
        <f t="shared" si="6"/>
        <v>2.1376758867743821</v>
      </c>
      <c r="AG9" s="2">
        <f t="shared" si="7"/>
        <v>16.99877513551915</v>
      </c>
      <c r="AH9">
        <f>(AF9*(G9-AD9))/(1000+G9-AF9*(G9-AD9))</f>
        <v>1.4262605877202319E-2</v>
      </c>
      <c r="AI9">
        <f t="shared" si="8"/>
        <v>0.16912681900259463</v>
      </c>
    </row>
    <row r="10" spans="1:35" x14ac:dyDescent="0.25">
      <c r="A10" t="s">
        <v>7</v>
      </c>
      <c r="B10" t="s">
        <v>8</v>
      </c>
      <c r="C10" t="s">
        <v>9</v>
      </c>
      <c r="D10" s="1">
        <v>41721.572916666664</v>
      </c>
      <c r="E10" s="8">
        <v>17.626333382779201</v>
      </c>
      <c r="F10" s="5">
        <v>409.382070011856</v>
      </c>
      <c r="G10" s="6">
        <v>-13.5288233333333</v>
      </c>
      <c r="H10" s="5">
        <v>396.24566746377798</v>
      </c>
      <c r="I10" s="6">
        <v>-9.1517020000000002</v>
      </c>
      <c r="J10" s="11">
        <v>-31.9</v>
      </c>
      <c r="K10" s="7">
        <v>1.8971020355820701E-2</v>
      </c>
      <c r="L10" s="7">
        <v>7.6601997017860399E-2</v>
      </c>
      <c r="M10" s="7">
        <v>6.9154582917690305E-2</v>
      </c>
      <c r="N10" s="7">
        <v>6.3822502270340902E-3</v>
      </c>
      <c r="O10" s="7">
        <v>6.9516450166702297E-3</v>
      </c>
      <c r="P10" s="7">
        <v>0.111819878220558</v>
      </c>
      <c r="Q10" s="7">
        <v>0.11353912949562101</v>
      </c>
      <c r="R10" s="7">
        <v>6.3669686317443803</v>
      </c>
      <c r="S10" s="7">
        <v>6.3797230720520002</v>
      </c>
      <c r="T10" s="7">
        <v>0.39238079698268202</v>
      </c>
      <c r="U10">
        <f>H10*R10/(1000*22.4)</f>
        <v>0.11262873817886113</v>
      </c>
      <c r="V10">
        <f>K10/E10</f>
        <v>1.0762885248928316E-3</v>
      </c>
      <c r="W10">
        <f>L10*1000/E10</f>
        <v>4.3458838179413988</v>
      </c>
      <c r="X10">
        <f t="shared" si="0"/>
        <v>3.8734530797895563E-3</v>
      </c>
      <c r="Y10">
        <f t="shared" si="1"/>
        <v>0.17366425104459152</v>
      </c>
      <c r="Z10" s="3">
        <f t="shared" si="2"/>
        <v>393.39997053735442</v>
      </c>
      <c r="AA10" s="3">
        <f t="shared" si="3"/>
        <v>398.64998401629379</v>
      </c>
      <c r="AB10" s="3">
        <f t="shared" si="4"/>
        <v>371.23964782217405</v>
      </c>
      <c r="AC10" s="3">
        <f>(P10+M10)*1000*22.4/R10</f>
        <v>636.69670198863855</v>
      </c>
      <c r="AD10" s="2">
        <f>(U10*I10+M10*J10)/(U10+M10)</f>
        <v>-17.805681093284221</v>
      </c>
      <c r="AE10" s="2">
        <f t="shared" si="5"/>
        <v>0.93124209885080689</v>
      </c>
      <c r="AF10" s="2">
        <f t="shared" si="6"/>
        <v>2.6746712049296439</v>
      </c>
      <c r="AG10" s="2">
        <f t="shared" si="7"/>
        <v>28.239797730580655</v>
      </c>
      <c r="AH10">
        <f>(AF10*(G10-AD10))/(1000+G10-AF10*(G10-AD10))</f>
        <v>1.1732115904485385E-2</v>
      </c>
      <c r="AI10">
        <f t="shared" si="8"/>
        <v>1.8622988690551061E-2</v>
      </c>
    </row>
    <row r="11" spans="1:35" x14ac:dyDescent="0.25">
      <c r="A11" t="s">
        <v>7</v>
      </c>
      <c r="B11" t="s">
        <v>8</v>
      </c>
      <c r="C11" t="s">
        <v>9</v>
      </c>
      <c r="D11" s="1">
        <v>41721.645833333336</v>
      </c>
      <c r="E11" s="8">
        <v>17.626333382779201</v>
      </c>
      <c r="F11" s="5">
        <v>407.20535270515597</v>
      </c>
      <c r="G11" s="6">
        <v>-11.6795166666667</v>
      </c>
      <c r="H11" s="5">
        <v>393.72611578883902</v>
      </c>
      <c r="I11" s="6">
        <v>-8.8180333333333305</v>
      </c>
      <c r="J11" s="11">
        <v>-31.9</v>
      </c>
      <c r="K11" s="7">
        <v>1.0799871757626501E-2</v>
      </c>
      <c r="L11" s="7">
        <v>5.5646091699600199E-2</v>
      </c>
      <c r="M11" s="7">
        <v>6.6662393510341603E-2</v>
      </c>
      <c r="N11" s="7">
        <v>6.5208463929593598E-3</v>
      </c>
      <c r="O11" s="7">
        <v>6.6111050546169298E-3</v>
      </c>
      <c r="P11" s="7">
        <v>0.109950296580791</v>
      </c>
      <c r="Q11" s="7">
        <v>0.11179993301629999</v>
      </c>
      <c r="R11" s="7">
        <v>6.2989430427551296</v>
      </c>
      <c r="S11" s="7">
        <v>6.30096483230591</v>
      </c>
      <c r="T11" s="7">
        <v>0.19655303271623201</v>
      </c>
      <c r="U11">
        <f>H11*R11/(1000*22.4)</f>
        <v>0.11071689186603162</v>
      </c>
      <c r="V11">
        <f>K11/E11</f>
        <v>6.1271232780482274E-4</v>
      </c>
      <c r="W11">
        <f>L11*1000/E11</f>
        <v>3.1569862257323478</v>
      </c>
      <c r="X11">
        <f t="shared" si="0"/>
        <v>1.940306344681461E-3</v>
      </c>
      <c r="Y11">
        <f t="shared" si="1"/>
        <v>0.19736326994327388</v>
      </c>
      <c r="Z11" s="3">
        <f t="shared" si="2"/>
        <v>390.99998629809215</v>
      </c>
      <c r="AA11" s="3">
        <f t="shared" si="3"/>
        <v>397.45000427952488</v>
      </c>
      <c r="AB11" s="3">
        <f t="shared" si="4"/>
        <v>380.24701356209044</v>
      </c>
      <c r="AC11" s="3">
        <f>(P11+M11)*1000*22.4/R11</f>
        <v>628.0616019526633</v>
      </c>
      <c r="AD11" s="2">
        <f>(U11*I11+M11*J11)/(U11+M11)</f>
        <v>-17.492660371439975</v>
      </c>
      <c r="AE11" s="2">
        <f t="shared" si="5"/>
        <v>0.95671659194313241</v>
      </c>
      <c r="AF11" s="2">
        <f t="shared" si="6"/>
        <v>2.7234606077481756</v>
      </c>
      <c r="AG11" s="2">
        <f t="shared" si="7"/>
        <v>28.891944753744191</v>
      </c>
      <c r="AH11">
        <f>(AF11*(G11-AD11))/(1000+G11-AF11*(G11-AD11))</f>
        <v>1.6279746246556537E-2</v>
      </c>
      <c r="AI11">
        <f t="shared" si="8"/>
        <v>1.7760226156333398E-2</v>
      </c>
    </row>
    <row r="12" spans="1:35" x14ac:dyDescent="0.25">
      <c r="A12" t="s">
        <v>7</v>
      </c>
      <c r="B12" t="s">
        <v>8</v>
      </c>
      <c r="C12" t="s">
        <v>9</v>
      </c>
      <c r="D12" s="1">
        <v>41721.65625</v>
      </c>
      <c r="E12" s="8">
        <v>17.626333382779201</v>
      </c>
      <c r="F12" s="5">
        <v>406.37382819564698</v>
      </c>
      <c r="G12" s="6">
        <v>-11.34918</v>
      </c>
      <c r="H12" s="5">
        <v>397.37012665032302</v>
      </c>
      <c r="I12" s="6">
        <v>-8.9534465000000001</v>
      </c>
      <c r="J12" s="11">
        <v>-31.9</v>
      </c>
      <c r="K12" s="7">
        <v>8.0162584781646694E-3</v>
      </c>
      <c r="L12" s="7">
        <v>2.88548339158297E-2</v>
      </c>
      <c r="M12" s="7">
        <v>4.81135584414005E-2</v>
      </c>
      <c r="N12" s="7">
        <v>6.4496174454689E-3</v>
      </c>
      <c r="O12" s="7">
        <v>6.5336991101503398E-3</v>
      </c>
      <c r="P12" s="7">
        <v>0.10902521759271599</v>
      </c>
      <c r="Q12" s="7">
        <v>0.112831577658653</v>
      </c>
      <c r="R12" s="7">
        <v>6.2829036712646502</v>
      </c>
      <c r="S12" s="7">
        <v>6.2847871780395499</v>
      </c>
      <c r="T12" s="7">
        <v>0.17375474768443</v>
      </c>
      <c r="U12">
        <f>H12*R12/(1000*22.4)</f>
        <v>0.11145706373134881</v>
      </c>
      <c r="V12">
        <f>K12/E12</f>
        <v>4.5478876996599279E-4</v>
      </c>
      <c r="W12">
        <f>L12*1000/E12</f>
        <v>1.637029851257702</v>
      </c>
      <c r="X12">
        <f t="shared" si="0"/>
        <v>1.7152492367663377E-3</v>
      </c>
      <c r="Y12">
        <f t="shared" si="1"/>
        <v>0.16571526466008676</v>
      </c>
      <c r="Z12" s="3">
        <f t="shared" si="2"/>
        <v>388.70003454712656</v>
      </c>
      <c r="AA12" s="3">
        <f t="shared" si="3"/>
        <v>402.15002798904987</v>
      </c>
      <c r="AB12" s="3">
        <f t="shared" si="4"/>
        <v>391.18284704653917</v>
      </c>
      <c r="AC12" s="3">
        <f>(P12+M12)*1000*22.4/R12</f>
        <v>560.23596211776817</v>
      </c>
      <c r="AD12" s="2">
        <f>(U12*I12+M12*J12)/(U12+M12)</f>
        <v>-15.872266066021067</v>
      </c>
      <c r="AE12" s="2">
        <f t="shared" si="5"/>
        <v>0.97272863314879754</v>
      </c>
      <c r="AF12" s="2">
        <f t="shared" si="6"/>
        <v>3.5438697642866019</v>
      </c>
      <c r="AG12" s="2">
        <f t="shared" si="7"/>
        <v>29.301853008609221</v>
      </c>
      <c r="AH12">
        <f>(AF12*(G12-AD12))/(1000+G12-AF12*(G12-AD12))</f>
        <v>1.648043605207624E-2</v>
      </c>
      <c r="AI12">
        <f t="shared" si="8"/>
        <v>8.9532679088938066E-3</v>
      </c>
    </row>
    <row r="13" spans="1:35" x14ac:dyDescent="0.25">
      <c r="A13" t="s">
        <v>7</v>
      </c>
      <c r="B13" t="s">
        <v>8</v>
      </c>
      <c r="C13" t="s">
        <v>9</v>
      </c>
      <c r="D13" s="1">
        <v>41721.666666666664</v>
      </c>
      <c r="E13" s="8">
        <v>17.626333382779201</v>
      </c>
      <c r="F13" s="5">
        <v>399.18843216847898</v>
      </c>
      <c r="G13" s="6">
        <v>-10.793053333333299</v>
      </c>
      <c r="H13" s="5">
        <v>394.95589125789598</v>
      </c>
      <c r="I13" s="6">
        <v>-8.8724206666666703</v>
      </c>
      <c r="J13" s="11">
        <v>-31.9</v>
      </c>
      <c r="K13" s="7">
        <v>1.27108264714479E-2</v>
      </c>
      <c r="L13" s="7">
        <v>5.3298823535442401E-2</v>
      </c>
      <c r="M13" s="7">
        <v>3.1743362545967102E-2</v>
      </c>
      <c r="N13" s="7">
        <v>6.6143963485956201E-3</v>
      </c>
      <c r="O13" s="7">
        <v>6.9485926069319196E-3</v>
      </c>
      <c r="P13" s="7">
        <v>0.108791567385197</v>
      </c>
      <c r="Q13" s="7">
        <v>0.111855134367943</v>
      </c>
      <c r="R13" s="7">
        <v>6.25014400482178</v>
      </c>
      <c r="S13" s="7">
        <v>6.25762987136841</v>
      </c>
      <c r="T13" s="7">
        <v>0.16591991120286601</v>
      </c>
      <c r="U13">
        <f>H13*R13/(1000*22.4)</f>
        <v>0.11020228553190096</v>
      </c>
      <c r="V13">
        <f>K13/E13</f>
        <v>7.2112708839753843E-4</v>
      </c>
      <c r="W13">
        <f>L13*1000/E13</f>
        <v>3.0238179647455756</v>
      </c>
      <c r="X13">
        <f t="shared" si="0"/>
        <v>1.6379063297420138E-3</v>
      </c>
      <c r="Y13">
        <f t="shared" si="1"/>
        <v>0.27517106568569877</v>
      </c>
      <c r="Z13" s="3">
        <f t="shared" si="2"/>
        <v>389.89999391188434</v>
      </c>
      <c r="AA13" s="3">
        <f t="shared" si="3"/>
        <v>400.40000149353858</v>
      </c>
      <c r="AB13" s="3">
        <f t="shared" si="4"/>
        <v>388.3775804695876</v>
      </c>
      <c r="AC13" s="3">
        <f>(P13+M13)*1000*22.4/R13</f>
        <v>503.66558402966581</v>
      </c>
      <c r="AD13" s="2">
        <f>(U13*I13+M13*J13)/(U13+M13)</f>
        <v>-14.022087523187867</v>
      </c>
      <c r="AE13" s="2">
        <f t="shared" si="5"/>
        <v>0.96997397357865645</v>
      </c>
      <c r="AF13" s="2">
        <f t="shared" si="6"/>
        <v>4.8773809400964696</v>
      </c>
      <c r="AG13" s="2">
        <f t="shared" si="7"/>
        <v>29.231333723613609</v>
      </c>
      <c r="AH13">
        <f>(AF13*(G13-AD13))/(1000+G13-AF13*(G13-AD13))</f>
        <v>1.6178648070521353E-2</v>
      </c>
      <c r="AI13">
        <f t="shared" si="8"/>
        <v>1.631589124108012E-2</v>
      </c>
    </row>
    <row r="14" spans="1:35" x14ac:dyDescent="0.25">
      <c r="A14" t="s">
        <v>7</v>
      </c>
      <c r="B14" t="s">
        <v>8</v>
      </c>
      <c r="C14" t="s">
        <v>9</v>
      </c>
      <c r="D14" s="1">
        <v>41721.739583333336</v>
      </c>
      <c r="E14" s="8">
        <v>17.626333382779201</v>
      </c>
      <c r="F14" s="5">
        <v>405.87702643865299</v>
      </c>
      <c r="G14" s="6">
        <v>-10.6493466666667</v>
      </c>
      <c r="H14" s="5">
        <v>402.99855640737098</v>
      </c>
      <c r="I14" s="6">
        <v>-9.0725320000000007</v>
      </c>
      <c r="J14" s="11">
        <v>-31.9</v>
      </c>
      <c r="K14" s="7">
        <v>4.06583724543452E-3</v>
      </c>
      <c r="L14" s="7">
        <v>5.3409934043884303E-3</v>
      </c>
      <c r="M14" s="7">
        <v>8.5326815024018305E-3</v>
      </c>
      <c r="N14" s="7">
        <v>5.5775651708245303E-3</v>
      </c>
      <c r="O14" s="7">
        <v>6.1068003997206697E-3</v>
      </c>
      <c r="P14" s="7">
        <v>0.113568782806396</v>
      </c>
      <c r="Q14" s="7">
        <v>0.11676046997308701</v>
      </c>
      <c r="R14" s="7">
        <v>6.27978420257568</v>
      </c>
      <c r="S14" s="7">
        <v>6.2916393280029297</v>
      </c>
      <c r="T14" s="7">
        <v>0.18513423890748101</v>
      </c>
      <c r="U14">
        <f>H14*R14/(1000*22.4)</f>
        <v>0.11297964143695591</v>
      </c>
      <c r="V14">
        <f>K14/E14</f>
        <v>2.3066835042430398E-4</v>
      </c>
      <c r="W14">
        <f>L14*1000/E14</f>
        <v>0.30301216301778011</v>
      </c>
      <c r="X14">
        <f t="shared" si="0"/>
        <v>1.8275837996789834E-3</v>
      </c>
      <c r="Y14">
        <f t="shared" si="1"/>
        <v>7.888432751511211E-2</v>
      </c>
      <c r="Z14" s="3">
        <f t="shared" si="2"/>
        <v>405.10002458681021</v>
      </c>
      <c r="AA14" s="3">
        <f t="shared" si="3"/>
        <v>415.70000933720576</v>
      </c>
      <c r="AB14" s="3">
        <f t="shared" si="4"/>
        <v>410.65060798651848</v>
      </c>
      <c r="AC14" s="3">
        <f>(P14+M14)*1000*22.4/R14</f>
        <v>435.53611275293019</v>
      </c>
      <c r="AD14" s="2">
        <f>(U14*I14+M14*J14)/(U14+M14)</f>
        <v>-10.675492993902461</v>
      </c>
      <c r="AE14" s="2">
        <f t="shared" si="5"/>
        <v>0.98785325658582956</v>
      </c>
      <c r="AF14" s="2">
        <f t="shared" si="6"/>
        <v>21.9567373503242</v>
      </c>
      <c r="AG14" s="2">
        <f t="shared" si="7"/>
        <v>29.68904336859724</v>
      </c>
      <c r="AH14">
        <f>(AF14*(G14-AD14))/(1000+G14-AF14*(G14-AD14))</f>
        <v>5.8060441553931777E-4</v>
      </c>
      <c r="AI14">
        <f t="shared" si="8"/>
        <v>7.0617155544814029E-4</v>
      </c>
    </row>
    <row r="15" spans="1:35" x14ac:dyDescent="0.25">
      <c r="A15" t="s">
        <v>10</v>
      </c>
      <c r="B15" t="s">
        <v>11</v>
      </c>
      <c r="C15" t="s">
        <v>12</v>
      </c>
      <c r="D15" s="1">
        <v>41721.354166666664</v>
      </c>
      <c r="E15" s="8">
        <v>24.535389391195299</v>
      </c>
      <c r="F15" s="5">
        <v>494.792557221229</v>
      </c>
      <c r="G15" s="6">
        <v>-11.155419999999999</v>
      </c>
      <c r="H15" s="5">
        <v>451.62216983501798</v>
      </c>
      <c r="I15" s="6">
        <v>-10.095296250000001</v>
      </c>
      <c r="J15" s="11">
        <v>-31.9</v>
      </c>
      <c r="K15" s="7">
        <v>1.49505352601409E-3</v>
      </c>
      <c r="L15" s="7">
        <v>5.4606080055236803E-2</v>
      </c>
      <c r="M15" s="7">
        <v>1.74099951982498E-2</v>
      </c>
      <c r="N15" s="7">
        <v>6.7135230638086796E-3</v>
      </c>
      <c r="O15" s="7">
        <v>8.1420484930276905E-3</v>
      </c>
      <c r="P15" s="7">
        <v>0.13290350139141099</v>
      </c>
      <c r="Q15" s="7">
        <v>0.13551689684391</v>
      </c>
      <c r="R15" s="7">
        <v>6.9834351539611799</v>
      </c>
      <c r="S15" s="7">
        <v>7.0154342651367196</v>
      </c>
      <c r="T15" s="7">
        <v>0.40637257639100999</v>
      </c>
      <c r="U15">
        <f>H15*R15/(1000*22.4)</f>
        <v>0.14079795255062907</v>
      </c>
      <c r="V15">
        <f>K15/E15</f>
        <v>6.0934575040842874E-5</v>
      </c>
      <c r="W15">
        <f>L15*1000/E15</f>
        <v>2.2256047859926196</v>
      </c>
      <c r="X15">
        <f t="shared" si="0"/>
        <v>4.0115752852024683E-3</v>
      </c>
      <c r="Y15">
        <f t="shared" si="1"/>
        <v>9.4935546993242213E-3</v>
      </c>
      <c r="Z15" s="3">
        <f t="shared" si="2"/>
        <v>426.30000358476229</v>
      </c>
      <c r="AA15" s="3">
        <f t="shared" si="3"/>
        <v>432.70001179954392</v>
      </c>
      <c r="AB15" s="3">
        <f t="shared" si="4"/>
        <v>196.24831309049023</v>
      </c>
      <c r="AC15" s="3">
        <f>(P15+M15)*1000*22.4/R15</f>
        <v>482.14413814647395</v>
      </c>
      <c r="AD15" s="2">
        <f>(U15*I15+M15*J15)/(U15+M15)</f>
        <v>-12.494795093062704</v>
      </c>
      <c r="AE15" s="2">
        <f t="shared" si="5"/>
        <v>0.45354358155507929</v>
      </c>
      <c r="AF15" s="2">
        <f t="shared" si="6"/>
        <v>9.7512924945514801</v>
      </c>
      <c r="AG15" s="2">
        <f t="shared" si="7"/>
        <v>16.010715687810031</v>
      </c>
      <c r="AH15">
        <f>(AF15*(G15-AD15))/(1000+G15-AF15*(G15-AD15))</f>
        <v>1.3384764530471096E-2</v>
      </c>
      <c r="AI15">
        <f t="shared" si="8"/>
        <v>5.523617589105128E-2</v>
      </c>
    </row>
    <row r="16" spans="1:35" x14ac:dyDescent="0.25">
      <c r="A16" t="s">
        <v>10</v>
      </c>
      <c r="B16" t="s">
        <v>11</v>
      </c>
      <c r="C16" t="s">
        <v>12</v>
      </c>
      <c r="D16" s="1">
        <v>41721.395833333336</v>
      </c>
      <c r="E16" s="8">
        <v>24.535389391195299</v>
      </c>
      <c r="F16" s="5">
        <v>430.87970555432798</v>
      </c>
      <c r="G16" s="6">
        <v>-8.9728517500000002</v>
      </c>
      <c r="H16" s="5">
        <v>422.199327562647</v>
      </c>
      <c r="I16" s="6">
        <v>-9.5259435000000003</v>
      </c>
      <c r="J16" s="11">
        <v>-31.9</v>
      </c>
      <c r="K16" s="7">
        <v>2.8956361114978801E-2</v>
      </c>
      <c r="L16" s="7">
        <v>0.15997478365898099</v>
      </c>
      <c r="M16" s="7">
        <v>0.112627856433392</v>
      </c>
      <c r="N16" s="7">
        <v>6.8830749951302997E-3</v>
      </c>
      <c r="O16" s="7">
        <v>8.9656049385666795E-3</v>
      </c>
      <c r="P16" s="7">
        <v>0.12374065071344401</v>
      </c>
      <c r="Q16" s="7">
        <v>0.12877468764781999</v>
      </c>
      <c r="R16" s="7">
        <v>6.9225540161132804</v>
      </c>
      <c r="S16" s="7">
        <v>6.9692025184631303</v>
      </c>
      <c r="T16" s="7">
        <v>0.57157337894424198</v>
      </c>
      <c r="U16">
        <f>H16*R16/(1000*22.4)</f>
        <v>0.13047757368835394</v>
      </c>
      <c r="V16">
        <f>K16/E16</f>
        <v>1.1801875508594944E-3</v>
      </c>
      <c r="W16">
        <f>L16*1000/E16</f>
        <v>6.5201648569062076</v>
      </c>
      <c r="X16">
        <f t="shared" si="0"/>
        <v>5.6423828128750447E-3</v>
      </c>
      <c r="Y16">
        <f t="shared" si="1"/>
        <v>0.13072796436357625</v>
      </c>
      <c r="Z16" s="3">
        <f t="shared" si="2"/>
        <v>400.39999247812125</v>
      </c>
      <c r="AA16" s="3">
        <f t="shared" si="3"/>
        <v>413.90001161098098</v>
      </c>
      <c r="AB16" s="3">
        <f t="shared" si="4"/>
        <v>360.52849060896375</v>
      </c>
      <c r="AC16" s="3">
        <f>(P16+M16)*1000*22.4/R16</f>
        <v>764.84120568290621</v>
      </c>
      <c r="AD16" s="2">
        <f>(U16*I16+M16*J16)/(U16+M16)</f>
        <v>-19.891577957661543</v>
      </c>
      <c r="AE16" s="2">
        <f t="shared" si="5"/>
        <v>0.87105213939404191</v>
      </c>
      <c r="AF16" s="2">
        <f t="shared" si="6"/>
        <v>2.1793999068862586</v>
      </c>
      <c r="AG16" s="2">
        <f t="shared" si="7"/>
        <v>26.698934768487476</v>
      </c>
      <c r="AH16">
        <f>(AF16*(G16-AD16))/(1000+G16-AF16*(G16-AD16))</f>
        <v>2.4602472312511212E-2</v>
      </c>
      <c r="AI16">
        <f t="shared" si="8"/>
        <v>0.21189717025330079</v>
      </c>
    </row>
    <row r="17" spans="1:35" x14ac:dyDescent="0.25">
      <c r="A17" t="s">
        <v>10</v>
      </c>
      <c r="B17" t="s">
        <v>11</v>
      </c>
      <c r="C17" t="s">
        <v>12</v>
      </c>
      <c r="D17" s="1">
        <v>41721.40625</v>
      </c>
      <c r="E17" s="8">
        <v>24.535389391195299</v>
      </c>
      <c r="F17" s="5">
        <v>422.670245965878</v>
      </c>
      <c r="G17" s="6">
        <v>-9.1689349999999994</v>
      </c>
      <c r="H17" s="5">
        <v>418.26294033719802</v>
      </c>
      <c r="I17" s="6">
        <v>-9.4452660000000002</v>
      </c>
      <c r="J17" s="11">
        <v>-31.9</v>
      </c>
      <c r="K17" s="7">
        <v>3.2226301729679101E-2</v>
      </c>
      <c r="L17" s="7">
        <v>0.18585772812366499</v>
      </c>
      <c r="M17" s="7">
        <v>0.18862548470497101</v>
      </c>
      <c r="N17" s="7">
        <v>6.9389687851071401E-3</v>
      </c>
      <c r="O17" s="7">
        <v>8.4108840674161894E-3</v>
      </c>
      <c r="P17" s="7">
        <v>0.123223096132278</v>
      </c>
      <c r="Q17" s="7">
        <v>0.12599085271358501</v>
      </c>
      <c r="R17" s="7">
        <v>6.9543900489807102</v>
      </c>
      <c r="S17" s="7">
        <v>6.9873609542846697</v>
      </c>
      <c r="T17" s="7">
        <v>0.65434964221111902</v>
      </c>
      <c r="U17">
        <f>H17*R17/(1000*22.4)</f>
        <v>0.12985551920260813</v>
      </c>
      <c r="V17">
        <f>K17/E17</f>
        <v>1.3134620044483068E-3</v>
      </c>
      <c r="W17">
        <f>L17*1000/E17</f>
        <v>7.5750877705801312</v>
      </c>
      <c r="X17">
        <f t="shared" si="0"/>
        <v>6.4595226279478678E-3</v>
      </c>
      <c r="Y17">
        <f t="shared" si="1"/>
        <v>0.12708582352949951</v>
      </c>
      <c r="Z17" s="3">
        <f t="shared" si="2"/>
        <v>396.89999179260633</v>
      </c>
      <c r="AA17" s="3">
        <f t="shared" si="3"/>
        <v>403.90000162417914</v>
      </c>
      <c r="AB17" s="3">
        <f t="shared" si="4"/>
        <v>340.44741837168789</v>
      </c>
      <c r="AC17" s="3">
        <f>(P17+M17)*1000*22.4/R17</f>
        <v>1004.4602275045261</v>
      </c>
      <c r="AD17" s="2">
        <f>(U17*I17+M17*J17)/(U17+M17)</f>
        <v>-22.744442505674144</v>
      </c>
      <c r="AE17" s="2">
        <f t="shared" si="5"/>
        <v>0.84290026492366144</v>
      </c>
      <c r="AF17" s="2">
        <f t="shared" si="6"/>
        <v>1.6725387133856755</v>
      </c>
      <c r="AG17" s="2">
        <f t="shared" si="7"/>
        <v>25.978246782045737</v>
      </c>
      <c r="AH17">
        <f>(AF17*(G17-AD17))/(1000+G17-AF17*(G17-AD17))</f>
        <v>2.3453118199434842E-2</v>
      </c>
      <c r="AI17">
        <f t="shared" si="8"/>
        <v>0.20944954673164703</v>
      </c>
    </row>
    <row r="18" spans="1:35" x14ac:dyDescent="0.25">
      <c r="A18" t="s">
        <v>10</v>
      </c>
      <c r="B18" t="s">
        <v>11</v>
      </c>
      <c r="C18" t="s">
        <v>12</v>
      </c>
      <c r="D18" s="1">
        <v>41721.416666666664</v>
      </c>
      <c r="E18" s="8">
        <v>24.535389391195299</v>
      </c>
      <c r="F18" s="5">
        <v>423.35324186644698</v>
      </c>
      <c r="G18" s="6">
        <v>-9.5609287500000004</v>
      </c>
      <c r="H18" s="5">
        <v>411.45267744107099</v>
      </c>
      <c r="I18" s="6">
        <v>-9.1182540000000003</v>
      </c>
      <c r="J18" s="11">
        <v>-31.9</v>
      </c>
      <c r="K18" s="7">
        <v>4.7305751591920901E-2</v>
      </c>
      <c r="L18" s="7">
        <v>0.19990348815917999</v>
      </c>
      <c r="M18" s="7">
        <v>0.19669437408447299</v>
      </c>
      <c r="N18" s="7">
        <v>6.8322899751365202E-3</v>
      </c>
      <c r="O18" s="7">
        <v>8.4065366536378895E-3</v>
      </c>
      <c r="P18" s="7">
        <v>0.122394189238548</v>
      </c>
      <c r="Q18" s="7">
        <v>0.125208854675293</v>
      </c>
      <c r="R18" s="7">
        <v>6.9285559654235804</v>
      </c>
      <c r="S18" s="7">
        <v>6.9638195037841797</v>
      </c>
      <c r="T18" s="7">
        <v>0.770012364602774</v>
      </c>
      <c r="U18">
        <f>H18*R18/(1000*22.4)</f>
        <v>0.12726664744526056</v>
      </c>
      <c r="V18">
        <f>K18/E18</f>
        <v>1.9280619857982328E-3</v>
      </c>
      <c r="W18">
        <f>L18*1000/E18</f>
        <v>8.1475571865558738</v>
      </c>
      <c r="X18">
        <f t="shared" si="0"/>
        <v>7.6013066594548271E-3</v>
      </c>
      <c r="Y18">
        <f t="shared" si="1"/>
        <v>0.15853047312925039</v>
      </c>
      <c r="Z18" s="3">
        <f t="shared" si="2"/>
        <v>395.70003513363616</v>
      </c>
      <c r="AA18" s="3">
        <f t="shared" si="3"/>
        <v>402.75000568330131</v>
      </c>
      <c r="AB18" s="3">
        <f t="shared" si="4"/>
        <v>346.7977068162549</v>
      </c>
      <c r="AC18" s="3">
        <f>(P18+M18)*1000*22.4/R18</f>
        <v>1031.6123379972871</v>
      </c>
      <c r="AD18" s="2">
        <f>(U18*I18+M18*J18)/(U18+M18)</f>
        <v>-22.950292338631336</v>
      </c>
      <c r="AE18" s="2">
        <f t="shared" si="5"/>
        <v>0.86107436852268116</v>
      </c>
      <c r="AF18" s="2">
        <f t="shared" si="6"/>
        <v>1.6404422478308203</v>
      </c>
      <c r="AG18" s="2">
        <f t="shared" si="7"/>
        <v>26.443503834180639</v>
      </c>
      <c r="AH18">
        <f>(AF18*(G18-AD18))/(1000+G18-AF18*(G18-AD18))</f>
        <v>2.267945679597019E-2</v>
      </c>
      <c r="AI18">
        <f t="shared" si="8"/>
        <v>0.15156046479096652</v>
      </c>
    </row>
    <row r="19" spans="1:35" x14ac:dyDescent="0.25">
      <c r="A19" t="s">
        <v>10</v>
      </c>
      <c r="B19" t="s">
        <v>11</v>
      </c>
      <c r="C19" t="s">
        <v>12</v>
      </c>
      <c r="D19" s="1">
        <v>41721.427083333336</v>
      </c>
      <c r="E19" s="8">
        <v>24.535389391195299</v>
      </c>
      <c r="F19" s="5">
        <v>423.09091158759202</v>
      </c>
      <c r="G19" s="6">
        <v>-10.0407193333333</v>
      </c>
      <c r="H19" s="5">
        <v>409.06032159100801</v>
      </c>
      <c r="I19" s="6">
        <v>-9.1937940000000005</v>
      </c>
      <c r="J19" s="11">
        <v>-31.9</v>
      </c>
      <c r="K19" s="7">
        <v>4.7669138759374598E-2</v>
      </c>
      <c r="L19" s="7">
        <v>0.207142233848572</v>
      </c>
      <c r="M19" s="7">
        <v>0.20286713540553999</v>
      </c>
      <c r="N19" s="7">
        <v>6.83914497494698E-3</v>
      </c>
      <c r="O19" s="7">
        <v>8.2326084375381504E-3</v>
      </c>
      <c r="P19" s="7">
        <v>0.122301369905472</v>
      </c>
      <c r="Q19" s="7">
        <v>0.124311968684196</v>
      </c>
      <c r="R19" s="7">
        <v>6.9233016967773402</v>
      </c>
      <c r="S19" s="7">
        <v>6.9545154571533203</v>
      </c>
      <c r="T19" s="7">
        <v>0.87559858884086605</v>
      </c>
      <c r="U19">
        <f>H19*R19/(1000*22.4)</f>
        <v>0.12643071511407636</v>
      </c>
      <c r="V19">
        <f>K19/E19</f>
        <v>1.9428727214935097E-3</v>
      </c>
      <c r="W19">
        <f>L19*1000/E19</f>
        <v>8.4425900296861194</v>
      </c>
      <c r="X19">
        <f t="shared" si="0"/>
        <v>8.6436188434438899E-3</v>
      </c>
      <c r="Y19">
        <f t="shared" si="1"/>
        <v>0.14048461332309628</v>
      </c>
      <c r="Z19" s="3">
        <f t="shared" si="2"/>
        <v>395.70002953327588</v>
      </c>
      <c r="AA19" s="3">
        <f t="shared" si="3"/>
        <v>400.4000157425491</v>
      </c>
      <c r="AB19" s="3">
        <f t="shared" si="4"/>
        <v>335.21711039091576</v>
      </c>
      <c r="AC19" s="3">
        <f>(P19+M19)*1000*22.4/R19</f>
        <v>1052.0666060756994</v>
      </c>
      <c r="AD19" s="2">
        <f>(U19*I19+M19*J19)/(U19+M19)</f>
        <v>-23.182172484340224</v>
      </c>
      <c r="AE19" s="2">
        <f t="shared" si="5"/>
        <v>0.83720553749042581</v>
      </c>
      <c r="AF19" s="2">
        <f t="shared" si="6"/>
        <v>1.6144246485581737</v>
      </c>
      <c r="AG19" s="2">
        <f t="shared" si="7"/>
        <v>25.832461759754899</v>
      </c>
      <c r="AH19">
        <f>(AF19*(G19-AD19))/(1000+G19-AF19*(G19-AD19))</f>
        <v>2.1900418623898375E-2</v>
      </c>
      <c r="AI19">
        <f t="shared" si="8"/>
        <v>0.15122111970320706</v>
      </c>
    </row>
    <row r="20" spans="1:35" x14ac:dyDescent="0.25">
      <c r="A20" t="s">
        <v>10</v>
      </c>
      <c r="B20" t="s">
        <v>11</v>
      </c>
      <c r="C20" t="s">
        <v>12</v>
      </c>
      <c r="D20" s="1">
        <v>41721.4375</v>
      </c>
      <c r="E20" s="8">
        <v>24.535389391195299</v>
      </c>
      <c r="F20" s="5">
        <v>412.25366302942598</v>
      </c>
      <c r="G20" s="6">
        <v>-9.8059189999999994</v>
      </c>
      <c r="H20" s="5">
        <v>403.55121710239899</v>
      </c>
      <c r="I20" s="6">
        <v>-8.9367626666666702</v>
      </c>
      <c r="J20" s="11">
        <v>-31.9</v>
      </c>
      <c r="K20" s="7">
        <v>4.5312393456697499E-2</v>
      </c>
      <c r="L20" s="7">
        <v>0.193589702248573</v>
      </c>
      <c r="M20" s="7">
        <v>0.19567070901393899</v>
      </c>
      <c r="N20" s="7">
        <v>6.87559647485614E-3</v>
      </c>
      <c r="O20" s="7">
        <v>8.4563298150896991E-3</v>
      </c>
      <c r="P20" s="7">
        <v>0.12170530855655699</v>
      </c>
      <c r="Q20" s="7">
        <v>0.123786315321922</v>
      </c>
      <c r="R20" s="7">
        <v>6.9105167388915998</v>
      </c>
      <c r="S20" s="7">
        <v>6.9459252357482901</v>
      </c>
      <c r="T20" s="7">
        <v>0.95142464025136497</v>
      </c>
      <c r="U20">
        <f>H20*R20/(1000*22.4)</f>
        <v>0.12449765360652708</v>
      </c>
      <c r="V20">
        <f>K20/E20</f>
        <v>1.8468177836606162E-3</v>
      </c>
      <c r="W20">
        <f>L20*1000/E20</f>
        <v>7.8902233488922757</v>
      </c>
      <c r="X20">
        <f t="shared" si="0"/>
        <v>9.3921484723728035E-3</v>
      </c>
      <c r="Y20">
        <f t="shared" si="1"/>
        <v>0.1228963871454085</v>
      </c>
      <c r="Z20" s="3">
        <f t="shared" si="2"/>
        <v>394.50000841820412</v>
      </c>
      <c r="AA20" s="3">
        <f t="shared" si="3"/>
        <v>399.200015707099</v>
      </c>
      <c r="AB20" s="3">
        <f t="shared" si="4"/>
        <v>329.52236065311212</v>
      </c>
      <c r="AC20" s="3">
        <f>(P20+M20)*1000*22.4/R20</f>
        <v>1028.7541528651852</v>
      </c>
      <c r="AD20" s="2">
        <f>(U20*I20+M20*J20)/(U20+M20)</f>
        <v>-22.970731836803111</v>
      </c>
      <c r="AE20" s="2">
        <f t="shared" si="5"/>
        <v>0.82545678278452084</v>
      </c>
      <c r="AF20" s="2">
        <f t="shared" si="6"/>
        <v>1.6340995827764002</v>
      </c>
      <c r="AG20" s="2">
        <f t="shared" si="7"/>
        <v>25.531693639283738</v>
      </c>
      <c r="AH20">
        <f>(AF20*(G20-AD20))/(1000+G20-AF20*(G20-AD20))</f>
        <v>2.2208141605540303E-2</v>
      </c>
      <c r="AI20">
        <f t="shared" si="8"/>
        <v>0.16770475367962112</v>
      </c>
    </row>
    <row r="21" spans="1:35" x14ac:dyDescent="0.25">
      <c r="A21" t="s">
        <v>10</v>
      </c>
      <c r="B21" t="s">
        <v>11</v>
      </c>
      <c r="C21" t="s">
        <v>12</v>
      </c>
      <c r="D21" s="1">
        <v>41721.46875</v>
      </c>
      <c r="E21" s="8">
        <v>24.535389391195299</v>
      </c>
      <c r="F21" s="5">
        <v>401.08598959066001</v>
      </c>
      <c r="G21" s="6">
        <v>-11.187212499999999</v>
      </c>
      <c r="H21" s="5">
        <v>397.98098712899099</v>
      </c>
      <c r="I21" s="6">
        <v>-8.9411585000000002</v>
      </c>
      <c r="J21" s="11">
        <v>-31.9</v>
      </c>
      <c r="K21" s="7">
        <v>4.5147806406021097E-2</v>
      </c>
      <c r="L21" s="7">
        <v>0.194704830646515</v>
      </c>
      <c r="M21" s="7">
        <v>0.18767392635345501</v>
      </c>
      <c r="N21" s="7">
        <v>6.9575728848576502E-3</v>
      </c>
      <c r="O21" s="7">
        <v>8.2257566973566992E-3</v>
      </c>
      <c r="P21" s="7">
        <v>0.12215653806924801</v>
      </c>
      <c r="Q21" s="7">
        <v>0.124292299151421</v>
      </c>
      <c r="R21" s="7">
        <v>6.9555325508117702</v>
      </c>
      <c r="S21" s="7">
        <v>6.9839396476745597</v>
      </c>
      <c r="T21" s="7">
        <v>1.1195111788504</v>
      </c>
      <c r="U21">
        <f>H21*R21/(1000*22.4)</f>
        <v>0.12357900493660255</v>
      </c>
      <c r="V21">
        <f>K21/E21</f>
        <v>1.8401096345437547E-3</v>
      </c>
      <c r="W21">
        <f>L21*1000/E21</f>
        <v>7.9356731430717069</v>
      </c>
      <c r="X21">
        <f t="shared" si="0"/>
        <v>1.105144302912537E-2</v>
      </c>
      <c r="Y21">
        <f t="shared" si="1"/>
        <v>0.10406500929868749</v>
      </c>
      <c r="Z21" s="3">
        <f t="shared" si="2"/>
        <v>393.39999241780629</v>
      </c>
      <c r="AA21" s="3">
        <f t="shared" si="3"/>
        <v>398.64999433648694</v>
      </c>
      <c r="AB21" s="3">
        <f t="shared" si="4"/>
        <v>316.07412593595291</v>
      </c>
      <c r="AC21" s="3">
        <f>(P21+M21)*1000*22.4/R21</f>
        <v>997.79597785917429</v>
      </c>
      <c r="AD21" s="2">
        <f>(U21*I21+M21*J21)/(U21+M21)</f>
        <v>-22.78448492578805</v>
      </c>
      <c r="AE21" s="2">
        <f t="shared" si="5"/>
        <v>0.79286123272628328</v>
      </c>
      <c r="AF21" s="2">
        <f t="shared" si="6"/>
        <v>1.6653637098468366</v>
      </c>
      <c r="AG21" s="2">
        <f t="shared" si="7"/>
        <v>24.697247557792856</v>
      </c>
      <c r="AH21">
        <f>(AF21*(G21-AD21))/(1000+G21-AF21*(G21-AD21))</f>
        <v>1.9921293804803484E-2</v>
      </c>
      <c r="AI21">
        <f t="shared" si="8"/>
        <v>0.11753873300695582</v>
      </c>
    </row>
    <row r="22" spans="1:35" x14ac:dyDescent="0.25">
      <c r="A22" t="s">
        <v>10</v>
      </c>
      <c r="B22" t="s">
        <v>11</v>
      </c>
      <c r="C22" t="s">
        <v>12</v>
      </c>
      <c r="D22" s="1">
        <v>41721.479166666664</v>
      </c>
      <c r="E22" s="8">
        <v>24.535389391195299</v>
      </c>
      <c r="F22" s="5">
        <v>402.46573525176001</v>
      </c>
      <c r="G22" s="6">
        <v>-11.611359999999999</v>
      </c>
      <c r="H22" s="5">
        <v>397.52125005861097</v>
      </c>
      <c r="I22" s="6">
        <v>-8.9377253333333293</v>
      </c>
      <c r="J22" s="11">
        <v>-31.9</v>
      </c>
      <c r="K22" s="7">
        <v>3.0239824205636999E-2</v>
      </c>
      <c r="L22" s="7">
        <v>0.13498714566230799</v>
      </c>
      <c r="M22" s="7">
        <v>0.15909282863140101</v>
      </c>
      <c r="N22" s="7">
        <v>6.6482871770858799E-3</v>
      </c>
      <c r="O22" s="7">
        <v>8.1730466336011904E-3</v>
      </c>
      <c r="P22" s="7">
        <v>0.122479103505611</v>
      </c>
      <c r="Q22" s="7">
        <v>0.12510856986045801</v>
      </c>
      <c r="R22" s="7">
        <v>6.9544534683227504</v>
      </c>
      <c r="S22" s="7">
        <v>6.98860788345337</v>
      </c>
      <c r="T22" s="7">
        <v>1.1545189321536</v>
      </c>
      <c r="U22">
        <f>H22*R22/(1000*22.4)</f>
        <v>0.123417099830451</v>
      </c>
      <c r="V22">
        <f>K22/E22</f>
        <v>1.2324982385031468E-3</v>
      </c>
      <c r="W22">
        <f>L22*1000/E22</f>
        <v>5.501732355254533</v>
      </c>
      <c r="X22">
        <f t="shared" si="0"/>
        <v>1.1397027958080948E-2</v>
      </c>
      <c r="Y22">
        <f t="shared" si="1"/>
        <v>6.7588796122789646E-2</v>
      </c>
      <c r="Z22" s="3">
        <f t="shared" si="2"/>
        <v>394.50000363398237</v>
      </c>
      <c r="AA22" s="3">
        <f t="shared" si="3"/>
        <v>401.0000291344802</v>
      </c>
      <c r="AB22" s="3">
        <f t="shared" si="4"/>
        <v>313.08916911636214</v>
      </c>
      <c r="AC22" s="3">
        <f>(P22+M22)*1000*22.4/R22</f>
        <v>906.93126477848432</v>
      </c>
      <c r="AD22" s="2">
        <f>(U22*I22+M22*J22)/(U22+M22)</f>
        <v>-21.868715930445926</v>
      </c>
      <c r="AE22" s="2">
        <f t="shared" si="5"/>
        <v>0.78077093857607649</v>
      </c>
      <c r="AF22" s="2">
        <f t="shared" si="6"/>
        <v>1.7925978885728293</v>
      </c>
      <c r="AG22" s="2">
        <f t="shared" si="7"/>
        <v>24.387736027547561</v>
      </c>
      <c r="AH22">
        <f>(AF22*(G22-AD22))/(1000+G22-AF22*(G22-AD22))</f>
        <v>1.8955968514123005E-2</v>
      </c>
      <c r="AI22">
        <f t="shared" si="8"/>
        <v>7.1230007507984749E-2</v>
      </c>
    </row>
    <row r="23" spans="1:35" x14ac:dyDescent="0.25">
      <c r="A23" t="s">
        <v>10</v>
      </c>
      <c r="B23" t="s">
        <v>11</v>
      </c>
      <c r="C23" t="s">
        <v>12</v>
      </c>
      <c r="D23" s="1">
        <v>41721.489583333336</v>
      </c>
      <c r="E23" s="8">
        <v>24.535389391195299</v>
      </c>
      <c r="F23" s="5">
        <v>400.63772431324497</v>
      </c>
      <c r="G23" s="6">
        <v>-11.785685000000001</v>
      </c>
      <c r="H23" s="5">
        <v>394.756124781464</v>
      </c>
      <c r="I23" s="6">
        <v>-8.8956052499999991</v>
      </c>
      <c r="J23" s="11">
        <v>-31.9</v>
      </c>
      <c r="K23" s="7">
        <v>2.3801364004612E-2</v>
      </c>
      <c r="L23" s="7">
        <v>0.14380624890327501</v>
      </c>
      <c r="M23" s="7">
        <v>0.13174311816692399</v>
      </c>
      <c r="N23" s="7">
        <v>6.9451997987925998E-3</v>
      </c>
      <c r="O23" s="7">
        <v>8.6204558610916103E-3</v>
      </c>
      <c r="P23" s="7">
        <v>0.122089639306068</v>
      </c>
      <c r="Q23" s="7">
        <v>0.12547886371612499</v>
      </c>
      <c r="R23" s="7">
        <v>6.9517230987548801</v>
      </c>
      <c r="S23" s="7">
        <v>6.9892487525939897</v>
      </c>
      <c r="T23" s="7">
        <v>1.2459773511310399</v>
      </c>
      <c r="U23">
        <f>H23*R23/(1000*22.4)</f>
        <v>0.12251050317045836</v>
      </c>
      <c r="V23">
        <f>K23/E23</f>
        <v>9.7008299420563875E-4</v>
      </c>
      <c r="W23">
        <f>L23*1000/E23</f>
        <v>5.8611765483078466</v>
      </c>
      <c r="X23">
        <f t="shared" si="0"/>
        <v>1.2299875134561105E-2</v>
      </c>
      <c r="Y23">
        <f t="shared" si="1"/>
        <v>4.929333548069053E-2</v>
      </c>
      <c r="Z23" s="3">
        <f t="shared" si="2"/>
        <v>393.40000768237638</v>
      </c>
      <c r="AA23" s="3">
        <f t="shared" si="3"/>
        <v>402.15002309053983</v>
      </c>
      <c r="AB23" s="3">
        <f t="shared" si="4"/>
        <v>276.56747447477937</v>
      </c>
      <c r="AC23" s="3">
        <f>(P23+M23)*1000*22.4/R23</f>
        <v>817.90567412177438</v>
      </c>
      <c r="AD23" s="2">
        <f>(U23*I23+M23*J23)/(U23+M23)</f>
        <v>-20.81547754116497</v>
      </c>
      <c r="AE23" s="2">
        <f t="shared" si="5"/>
        <v>0.68772213998484122</v>
      </c>
      <c r="AF23" s="2">
        <f t="shared" si="6"/>
        <v>1.9672749416467401</v>
      </c>
      <c r="AG23" s="2">
        <f t="shared" si="7"/>
        <v>22.005686783611935</v>
      </c>
      <c r="AH23">
        <f>(AF23*(G23-AD23))/(1000+G23-AF23*(G23-AD23))</f>
        <v>1.8304992917647984E-2</v>
      </c>
      <c r="AI23">
        <f t="shared" si="8"/>
        <v>0.11106127459104541</v>
      </c>
    </row>
    <row r="24" spans="1:35" x14ac:dyDescent="0.25">
      <c r="A24" t="s">
        <v>10</v>
      </c>
      <c r="B24" t="s">
        <v>11</v>
      </c>
      <c r="C24" t="s">
        <v>12</v>
      </c>
      <c r="D24" s="1">
        <v>41721.5</v>
      </c>
      <c r="E24" s="8">
        <v>24.535389391195299</v>
      </c>
      <c r="F24" s="5">
        <v>399.096051618003</v>
      </c>
      <c r="G24" s="6">
        <v>-11.80118</v>
      </c>
      <c r="H24" s="5">
        <v>395.04139186410202</v>
      </c>
      <c r="I24" s="6">
        <v>-8.8347296666666697</v>
      </c>
      <c r="J24" s="11">
        <v>-31.9</v>
      </c>
      <c r="K24" s="7">
        <v>1.7657449468970299E-2</v>
      </c>
      <c r="L24" s="7">
        <v>0.13583149015903501</v>
      </c>
      <c r="M24" s="7">
        <v>0.174421936273575</v>
      </c>
      <c r="N24" s="7">
        <v>6.7195282317698002E-3</v>
      </c>
      <c r="O24" s="7">
        <v>8.4731075912714005E-3</v>
      </c>
      <c r="P24" s="7">
        <v>0.122542351484299</v>
      </c>
      <c r="Q24" s="7">
        <v>0.12708517909049999</v>
      </c>
      <c r="R24" s="7">
        <v>6.9775009155273402</v>
      </c>
      <c r="S24" s="7">
        <v>7.0167808532714799</v>
      </c>
      <c r="T24" s="7">
        <v>1.0518739638975301</v>
      </c>
      <c r="U24">
        <f>H24*R24/(1000*22.4)</f>
        <v>0.123053646134061</v>
      </c>
      <c r="V24">
        <f>K24/E24</f>
        <v>7.1967268126206312E-4</v>
      </c>
      <c r="W24">
        <f>L24*1000/E24</f>
        <v>5.536145687085738</v>
      </c>
      <c r="X24">
        <f t="shared" si="0"/>
        <v>1.0383750877566931E-2</v>
      </c>
      <c r="Y24">
        <f t="shared" si="1"/>
        <v>4.3317239703865397E-2</v>
      </c>
      <c r="Z24" s="3">
        <f t="shared" si="2"/>
        <v>393.39997321101629</v>
      </c>
      <c r="AA24" s="3">
        <f t="shared" si="3"/>
        <v>405.7000027726333</v>
      </c>
      <c r="AB24" s="3">
        <f t="shared" si="4"/>
        <v>272.26348586999774</v>
      </c>
      <c r="AC24" s="3">
        <f>(P24+M24)*1000*22.4/R24</f>
        <v>953.34993521439583</v>
      </c>
      <c r="AD24" s="2">
        <f>(U24*I24+M24*J24)/(U24+M24)</f>
        <v>-22.358828282265097</v>
      </c>
      <c r="AE24" s="2">
        <f t="shared" si="5"/>
        <v>0.67109559775522731</v>
      </c>
      <c r="AF24" s="2">
        <f t="shared" si="6"/>
        <v>1.7408017033139609</v>
      </c>
      <c r="AG24" s="2">
        <f t="shared" si="7"/>
        <v>21.580047302533821</v>
      </c>
      <c r="AH24">
        <f>(AF24*(G24-AD24))/(1000+G24-AF24*(G24-AD24))</f>
        <v>1.8950703434925917E-2</v>
      </c>
      <c r="AI24">
        <f t="shared" si="8"/>
        <v>0.14635387334337266</v>
      </c>
    </row>
    <row r="25" spans="1:35" x14ac:dyDescent="0.25">
      <c r="A25" t="s">
        <v>10</v>
      </c>
      <c r="B25" t="s">
        <v>11</v>
      </c>
      <c r="C25" t="s">
        <v>12</v>
      </c>
      <c r="D25" s="1">
        <v>41721.510416666664</v>
      </c>
      <c r="E25" s="8">
        <v>24.535389391195299</v>
      </c>
      <c r="F25" s="5">
        <v>398.83040939051102</v>
      </c>
      <c r="G25" s="6">
        <v>-11.985597500000001</v>
      </c>
      <c r="H25" s="5">
        <v>396.18686373409997</v>
      </c>
      <c r="I25" s="6">
        <v>-8.8544455000000006</v>
      </c>
      <c r="J25" s="11">
        <v>-31.9</v>
      </c>
      <c r="K25" s="7">
        <v>1.84366125613451E-2</v>
      </c>
      <c r="L25" s="7">
        <v>0.16033749282360099</v>
      </c>
      <c r="M25" s="7">
        <v>0.121412552893162</v>
      </c>
      <c r="N25" s="7">
        <v>7.3225442320108396E-3</v>
      </c>
      <c r="O25" s="7">
        <v>8.9160129427909903E-3</v>
      </c>
      <c r="P25" s="7">
        <v>0.12168759852647799</v>
      </c>
      <c r="Q25" s="7">
        <v>0.12597694993019101</v>
      </c>
      <c r="R25" s="7">
        <v>6.9500308036804199</v>
      </c>
      <c r="S25" s="7">
        <v>6.9857244491577104</v>
      </c>
      <c r="T25" s="7">
        <v>1.2067478134004299</v>
      </c>
      <c r="U25">
        <f>H25*R25/(1000*22.4)</f>
        <v>0.12292459406096125</v>
      </c>
      <c r="V25">
        <f>K25/E25</f>
        <v>7.5142938501563837E-4</v>
      </c>
      <c r="W25">
        <f>L25*1000/E25</f>
        <v>6.5349479589323032</v>
      </c>
      <c r="X25">
        <f t="shared" si="0"/>
        <v>1.1912614150053603E-2</v>
      </c>
      <c r="Y25">
        <f t="shared" si="1"/>
        <v>3.9424039066409337E-2</v>
      </c>
      <c r="Z25" s="3">
        <f t="shared" si="2"/>
        <v>392.20001809914947</v>
      </c>
      <c r="AA25" s="3">
        <f t="shared" si="3"/>
        <v>403.9500411122745</v>
      </c>
      <c r="AB25" s="3">
        <f t="shared" si="4"/>
        <v>232.12767428745025</v>
      </c>
      <c r="AC25" s="3">
        <f>(P25+M25)*1000*22.4/R25</f>
        <v>783.51356211490111</v>
      </c>
      <c r="AD25" s="2">
        <f>(U25*I25+M25*J25)/(U25+M25)</f>
        <v>-20.305915894752761</v>
      </c>
      <c r="AE25" s="2">
        <f t="shared" si="5"/>
        <v>0.5746445120992878</v>
      </c>
      <c r="AF25" s="2">
        <f t="shared" si="6"/>
        <v>2.0642488510097872</v>
      </c>
      <c r="AG25" s="2">
        <f t="shared" si="7"/>
        <v>19.11089950974177</v>
      </c>
      <c r="AH25">
        <f>(AF25*(G25-AD25))/(1000+G25-AF25*(G25-AD25))</f>
        <v>1.7691094239043029E-2</v>
      </c>
      <c r="AI25">
        <f t="shared" si="8"/>
        <v>0.32131781201967136</v>
      </c>
    </row>
    <row r="26" spans="1:35" x14ac:dyDescent="0.25">
      <c r="A26" t="s">
        <v>10</v>
      </c>
      <c r="B26" t="s">
        <v>11</v>
      </c>
      <c r="C26" t="s">
        <v>12</v>
      </c>
      <c r="D26" s="1">
        <v>41721.53125</v>
      </c>
      <c r="E26" s="8">
        <v>24.535389391195299</v>
      </c>
      <c r="F26" s="5">
        <v>403.85903758816801</v>
      </c>
      <c r="G26" s="6">
        <v>-11.822184999999999</v>
      </c>
      <c r="H26" s="5">
        <v>394.82441673532497</v>
      </c>
      <c r="I26" s="6">
        <v>-8.7158990000000003</v>
      </c>
      <c r="J26" s="11">
        <v>-31.9</v>
      </c>
      <c r="K26" s="7">
        <v>7.7522154897451401E-3</v>
      </c>
      <c r="L26" s="7">
        <v>7.4233070015907301E-2</v>
      </c>
      <c r="M26" s="7">
        <v>0.12250640988349901</v>
      </c>
      <c r="N26" s="7">
        <v>6.7367493174970098E-3</v>
      </c>
      <c r="O26" s="7">
        <v>8.0767152830958401E-3</v>
      </c>
      <c r="P26" s="7">
        <v>0.122067175805569</v>
      </c>
      <c r="Q26" s="7">
        <v>0.12738814949989299</v>
      </c>
      <c r="R26" s="7">
        <v>6.9931063652038601</v>
      </c>
      <c r="S26" s="7">
        <v>7.0231218338012704</v>
      </c>
      <c r="T26" s="7">
        <v>1.15555998057647</v>
      </c>
      <c r="U26">
        <f>H26*R26/(1000*22.4)</f>
        <v>0.12326112240221887</v>
      </c>
      <c r="V26">
        <f>K26/E26</f>
        <v>3.1596056480469304E-4</v>
      </c>
      <c r="W26">
        <f>L26*1000/E26</f>
        <v>3.0255509228863664</v>
      </c>
      <c r="X26">
        <f t="shared" si="0"/>
        <v>1.1407304842808195E-2</v>
      </c>
      <c r="Y26">
        <f t="shared" si="1"/>
        <v>1.7311306721800521E-2</v>
      </c>
      <c r="Z26" s="3">
        <f t="shared" si="2"/>
        <v>391.00002134245182</v>
      </c>
      <c r="AA26" s="3">
        <f t="shared" si="3"/>
        <v>406.3000210339718</v>
      </c>
      <c r="AB26" s="3">
        <f t="shared" si="4"/>
        <v>225.75884003135687</v>
      </c>
      <c r="AC26" s="3">
        <f>(P26+M26)*1000*22.4/R26</f>
        <v>783.40697729047315</v>
      </c>
      <c r="AD26" s="2">
        <f>(U26*I26+M26*J26)/(U26+M26)</f>
        <v>-20.272352179440126</v>
      </c>
      <c r="AE26" s="2">
        <f t="shared" si="5"/>
        <v>0.55564565184327319</v>
      </c>
      <c r="AF26" s="2">
        <f t="shared" si="6"/>
        <v>2.0774132226763111</v>
      </c>
      <c r="AG26" s="2">
        <f t="shared" si="7"/>
        <v>18.624528687187794</v>
      </c>
      <c r="AH26">
        <f>(AF26*(G26-AD26))/(1000+G26-AF26*(G26-AD26))</f>
        <v>1.8085789371375754E-2</v>
      </c>
      <c r="AI26">
        <f t="shared" si="8"/>
        <v>0.38978763669831074</v>
      </c>
    </row>
    <row r="27" spans="1:35" x14ac:dyDescent="0.25">
      <c r="A27" t="s">
        <v>10</v>
      </c>
      <c r="B27" t="s">
        <v>11</v>
      </c>
      <c r="C27" t="s">
        <v>12</v>
      </c>
      <c r="D27" s="1">
        <v>41721.572916666664</v>
      </c>
      <c r="E27" s="8">
        <v>24.535389391195299</v>
      </c>
      <c r="F27" s="5">
        <v>411.39803401456197</v>
      </c>
      <c r="G27" s="6">
        <v>-12.4289166666667</v>
      </c>
      <c r="H27" s="5">
        <v>396.241629825372</v>
      </c>
      <c r="I27" s="6">
        <v>-8.9161094999999992</v>
      </c>
      <c r="J27" s="11">
        <v>-31.9</v>
      </c>
      <c r="K27" s="7">
        <v>1.8626756966113999E-2</v>
      </c>
      <c r="L27" s="7">
        <v>9.8517328500747695E-2</v>
      </c>
      <c r="M27" s="7">
        <v>0.106734544038773</v>
      </c>
      <c r="N27" s="7">
        <v>7.1177347563207097E-3</v>
      </c>
      <c r="O27" s="7">
        <v>8.9425696060061507E-3</v>
      </c>
      <c r="P27" s="7">
        <v>0.12410981208086</v>
      </c>
      <c r="Q27" s="7">
        <v>0.126303166151047</v>
      </c>
      <c r="R27" s="7">
        <v>7.06675100326538</v>
      </c>
      <c r="S27" s="7">
        <v>7.10762739181519</v>
      </c>
      <c r="T27" s="7">
        <v>0.53784632326008697</v>
      </c>
      <c r="U27">
        <f>H27*R27/(1000*22.4)</f>
        <v>0.12500629174571237</v>
      </c>
      <c r="V27">
        <f>K27/E27</f>
        <v>7.5917918681161611E-4</v>
      </c>
      <c r="W27">
        <f>L27*1000/E27</f>
        <v>4.0153154665685209</v>
      </c>
      <c r="X27">
        <f t="shared" si="0"/>
        <v>5.3094405060225766E-3</v>
      </c>
      <c r="Y27">
        <f t="shared" si="1"/>
        <v>8.936666513525153E-2</v>
      </c>
      <c r="Z27" s="3">
        <f t="shared" si="2"/>
        <v>393.39999234820408</v>
      </c>
      <c r="AA27" s="3">
        <f t="shared" si="3"/>
        <v>398.04997727390946</v>
      </c>
      <c r="AB27" s="3">
        <f t="shared" si="4"/>
        <v>349.94204521948058</v>
      </c>
      <c r="AC27" s="3">
        <f>(P27+M27)*1000*22.4/R27</f>
        <v>731.72432065179908</v>
      </c>
      <c r="AD27" s="2">
        <f>(U27*I27+M27*J27)/(U27+M27)</f>
        <v>-19.501965309357626</v>
      </c>
      <c r="AE27" s="2">
        <f t="shared" si="5"/>
        <v>0.87914097525164669</v>
      </c>
      <c r="AF27" s="2">
        <f t="shared" si="6"/>
        <v>2.1929295289662525</v>
      </c>
      <c r="AG27" s="2">
        <f t="shared" si="7"/>
        <v>26.906008966442158</v>
      </c>
      <c r="AH27">
        <f>(AF27*(G27-AD27))/(1000+G27-AF27*(G27-AD27))</f>
        <v>1.595651612810069E-2</v>
      </c>
      <c r="AI27">
        <f t="shared" si="8"/>
        <v>2.5979881908055929E-2</v>
      </c>
    </row>
    <row r="28" spans="1:35" x14ac:dyDescent="0.25">
      <c r="A28" t="s">
        <v>10</v>
      </c>
      <c r="B28" t="s">
        <v>11</v>
      </c>
      <c r="C28" t="s">
        <v>12</v>
      </c>
      <c r="D28" s="1">
        <v>41721.583333333336</v>
      </c>
      <c r="E28" s="8">
        <v>24.535389391195299</v>
      </c>
      <c r="F28" s="5">
        <v>412.26429927857998</v>
      </c>
      <c r="G28" s="6">
        <v>-11.791980000000001</v>
      </c>
      <c r="H28" s="5">
        <v>398.53927851348698</v>
      </c>
      <c r="I28" s="6">
        <v>-8.9071750000000005</v>
      </c>
      <c r="J28" s="11">
        <v>-31.9</v>
      </c>
      <c r="K28" s="7">
        <v>1.05354404076934E-2</v>
      </c>
      <c r="L28" s="7">
        <v>7.1773864328861195E-2</v>
      </c>
      <c r="M28" s="7">
        <v>9.5047466456890106E-2</v>
      </c>
      <c r="N28" s="7">
        <v>7.3205693624913701E-3</v>
      </c>
      <c r="O28" s="7">
        <v>8.8731693103909492E-3</v>
      </c>
      <c r="P28" s="7">
        <v>0.122981376945972</v>
      </c>
      <c r="Q28" s="7">
        <v>0.127659812569618</v>
      </c>
      <c r="R28" s="7">
        <v>7.0653576850891104</v>
      </c>
      <c r="S28" s="7">
        <v>7.1001358032226598</v>
      </c>
      <c r="T28" s="7">
        <v>0.55080877435183995</v>
      </c>
      <c r="U28">
        <f>H28*R28/(1000*22.4)</f>
        <v>0.12570636402924706</v>
      </c>
      <c r="V28">
        <f>K28/E28</f>
        <v>4.2939772586100139E-4</v>
      </c>
      <c r="W28">
        <f>L28*1000/E28</f>
        <v>2.9253199606694551</v>
      </c>
      <c r="X28">
        <f t="shared" si="0"/>
        <v>5.4374015237101678E-3</v>
      </c>
      <c r="Y28">
        <f t="shared" si="1"/>
        <v>4.9356954326963756E-2</v>
      </c>
      <c r="Z28" s="3">
        <f t="shared" si="2"/>
        <v>389.89998332335364</v>
      </c>
      <c r="AA28" s="3">
        <f t="shared" si="3"/>
        <v>402.75001504358784</v>
      </c>
      <c r="AB28" s="3">
        <f t="shared" si="4"/>
        <v>340.24937804947456</v>
      </c>
      <c r="AC28" s="3">
        <f>(P28+M28)*1000*22.4/R28</f>
        <v>691.2383363875673</v>
      </c>
      <c r="AD28" s="2">
        <f>(U28*I28+M28*J28)/(U28+M28)</f>
        <v>-18.806934193867679</v>
      </c>
      <c r="AE28" s="2">
        <f t="shared" si="5"/>
        <v>0.84481530810781191</v>
      </c>
      <c r="AF28" s="2">
        <f t="shared" si="6"/>
        <v>2.3960704307449876</v>
      </c>
      <c r="AG28" s="2">
        <f t="shared" si="7"/>
        <v>26.027271887559984</v>
      </c>
      <c r="AH28">
        <f>(AF28*(G28-AD28))/(1000+G28-AF28*(G28-AD28))</f>
        <v>1.730320113507762E-2</v>
      </c>
      <c r="AI28">
        <f t="shared" si="8"/>
        <v>2.3478358972489274E-2</v>
      </c>
    </row>
    <row r="29" spans="1:35" x14ac:dyDescent="0.25">
      <c r="A29" t="s">
        <v>10</v>
      </c>
      <c r="B29" t="s">
        <v>11</v>
      </c>
      <c r="C29" t="s">
        <v>12</v>
      </c>
      <c r="D29" s="1">
        <v>41721.59375</v>
      </c>
      <c r="E29" s="8">
        <v>24.535389391195299</v>
      </c>
      <c r="F29" s="5">
        <v>409.07761188031299</v>
      </c>
      <c r="G29" s="6">
        <v>-11.322889999999999</v>
      </c>
      <c r="H29" s="5">
        <v>402.12824521565602</v>
      </c>
      <c r="I29" s="6">
        <v>-9.0716916666666698</v>
      </c>
      <c r="J29" s="11">
        <v>-31.9</v>
      </c>
      <c r="K29" s="7">
        <v>1.89016982913017E-2</v>
      </c>
      <c r="L29" s="7">
        <v>5.57204112410545E-2</v>
      </c>
      <c r="M29" s="7">
        <v>5.01673333346844E-2</v>
      </c>
      <c r="N29" s="7">
        <v>7.4154655449092397E-3</v>
      </c>
      <c r="O29" s="7">
        <v>9.4701945781707798E-3</v>
      </c>
      <c r="P29" s="7">
        <v>0.124404169619083</v>
      </c>
      <c r="Q29" s="7">
        <v>0.128017753362656</v>
      </c>
      <c r="R29" s="7">
        <v>7.0423383712768599</v>
      </c>
      <c r="S29" s="7">
        <v>7.0883646011352504</v>
      </c>
      <c r="T29" s="7">
        <v>0.46977180286180698</v>
      </c>
      <c r="U29">
        <f>H29*R29/(1000*22.4)</f>
        <v>0.12642514158287702</v>
      </c>
      <c r="V29">
        <f>K29/E29</f>
        <v>7.7038509517540852E-4</v>
      </c>
      <c r="W29">
        <f>L29*1000/E29</f>
        <v>2.271022087835711</v>
      </c>
      <c r="X29">
        <f t="shared" si="0"/>
        <v>4.6374314201560411E-3</v>
      </c>
      <c r="Y29">
        <f t="shared" si="1"/>
        <v>0.10382701993001743</v>
      </c>
      <c r="Z29" s="3">
        <f t="shared" si="2"/>
        <v>395.70001504517393</v>
      </c>
      <c r="AA29" s="3">
        <f t="shared" si="3"/>
        <v>404.54996838963802</v>
      </c>
      <c r="AB29" s="3">
        <f t="shared" si="4"/>
        <v>379.76706346578584</v>
      </c>
      <c r="AC29" s="3">
        <f>(P29+M29)*1000*22.4/R29</f>
        <v>555.27034629768673</v>
      </c>
      <c r="AD29" s="2">
        <f>(U29*I29+M29*J29)/(U29+M29)</f>
        <v>-15.556879408442848</v>
      </c>
      <c r="AE29" s="2">
        <f t="shared" si="5"/>
        <v>0.93873957023775423</v>
      </c>
      <c r="AF29" s="2">
        <f t="shared" si="6"/>
        <v>3.6841093023031388</v>
      </c>
      <c r="AG29" s="2">
        <f t="shared" si="7"/>
        <v>28.43173299808651</v>
      </c>
      <c r="AH29">
        <f>(AF29*(G29-AD29))/(1000+G29-AF29*(G29-AD29))</f>
        <v>1.603003013408914E-2</v>
      </c>
      <c r="AI29">
        <f t="shared" si="8"/>
        <v>1.2764886957585909E-2</v>
      </c>
    </row>
    <row r="30" spans="1:35" x14ac:dyDescent="0.25">
      <c r="A30" t="s">
        <v>10</v>
      </c>
      <c r="B30" t="s">
        <v>11</v>
      </c>
      <c r="C30" t="s">
        <v>12</v>
      </c>
      <c r="D30" s="1">
        <v>41721.604166666664</v>
      </c>
      <c r="E30" s="8">
        <v>24.535389391195299</v>
      </c>
      <c r="F30" s="5">
        <v>402.16120837771001</v>
      </c>
      <c r="G30" s="6">
        <v>-10.695164999999999</v>
      </c>
      <c r="H30" s="5">
        <v>396.86403301649801</v>
      </c>
      <c r="I30" s="6">
        <v>-8.8549262500000001</v>
      </c>
      <c r="J30" s="11">
        <v>-31.9</v>
      </c>
      <c r="K30" s="7">
        <v>9.8814386874437297E-3</v>
      </c>
      <c r="L30" s="7">
        <v>2.8774917125701901E-2</v>
      </c>
      <c r="M30" s="7">
        <v>4.8783019185066202E-2</v>
      </c>
      <c r="N30" s="7">
        <v>7.3907952755689604E-3</v>
      </c>
      <c r="O30" s="7">
        <v>8.8040167465806007E-3</v>
      </c>
      <c r="P30" s="7">
        <v>0.12330300360918001</v>
      </c>
      <c r="Q30" s="7">
        <v>0.12812058627605399</v>
      </c>
      <c r="R30" s="7">
        <v>7.0422925949096697</v>
      </c>
      <c r="S30" s="7">
        <v>7.0739488601684597</v>
      </c>
      <c r="T30" s="7">
        <v>0.62796404068479705</v>
      </c>
      <c r="U30">
        <f>H30*R30/(1000*22.4)</f>
        <v>0.12476931432580672</v>
      </c>
      <c r="V30">
        <f>K30/E30</f>
        <v>4.0274228095152039E-4</v>
      </c>
      <c r="W30">
        <f>L30*1000/E30</f>
        <v>1.1727923558461226</v>
      </c>
      <c r="X30">
        <f t="shared" si="0"/>
        <v>6.1990527214688751E-3</v>
      </c>
      <c r="Y30">
        <f t="shared" si="1"/>
        <v>4.0605224201909394E-2</v>
      </c>
      <c r="Z30" s="3">
        <f t="shared" si="2"/>
        <v>392.20001776723387</v>
      </c>
      <c r="AA30" s="3">
        <f t="shared" si="3"/>
        <v>405.70001131097587</v>
      </c>
      <c r="AB30" s="3">
        <f t="shared" si="4"/>
        <v>372.9556744562986</v>
      </c>
      <c r="AC30" s="3">
        <f>(P30+M30)*1000*22.4/R30</f>
        <v>547.36818424406272</v>
      </c>
      <c r="AD30" s="2">
        <f>(U30*I30+M30*J30)/(U30+M30)</f>
        <v>-15.3325589739477</v>
      </c>
      <c r="AE30" s="2">
        <f t="shared" si="5"/>
        <v>0.91928928779452712</v>
      </c>
      <c r="AF30" s="2">
        <f t="shared" si="6"/>
        <v>3.8637343371584056</v>
      </c>
      <c r="AG30" s="2">
        <f t="shared" si="7"/>
        <v>27.933805767539894</v>
      </c>
      <c r="AH30">
        <f>(AF30*(G30-AD30))/(1000+G30-AF30*(G30-AD30))</f>
        <v>1.8445434284540114E-2</v>
      </c>
      <c r="AI30">
        <f t="shared" si="8"/>
        <v>8.5915898355353303E-3</v>
      </c>
    </row>
    <row r="31" spans="1:35" x14ac:dyDescent="0.25">
      <c r="A31" t="s">
        <v>10</v>
      </c>
      <c r="B31" t="s">
        <v>11</v>
      </c>
      <c r="C31" t="s">
        <v>12</v>
      </c>
      <c r="D31" s="1">
        <v>41721.677083333336</v>
      </c>
      <c r="E31" s="8">
        <v>24.535389391195299</v>
      </c>
      <c r="F31" s="5">
        <v>417.810633067406</v>
      </c>
      <c r="G31" s="6">
        <v>-10.368539999999999</v>
      </c>
      <c r="H31" s="5">
        <v>392.98700339609701</v>
      </c>
      <c r="I31" s="6">
        <v>-8.6185349999999996</v>
      </c>
      <c r="J31" s="11">
        <v>-31.9</v>
      </c>
      <c r="K31" s="7">
        <v>8.0530205741524696E-3</v>
      </c>
      <c r="L31" s="7">
        <v>3.1262479722499799E-2</v>
      </c>
      <c r="M31" s="7">
        <v>5.0985414534807198E-2</v>
      </c>
      <c r="N31" s="7">
        <v>6.8104448728263404E-3</v>
      </c>
      <c r="O31" s="7">
        <v>8.6786067113280296E-3</v>
      </c>
      <c r="P31" s="7">
        <v>0.119560338556767</v>
      </c>
      <c r="Q31" s="7">
        <v>0.12409283220768</v>
      </c>
      <c r="R31" s="7">
        <v>6.8900218009948704</v>
      </c>
      <c r="S31" s="7">
        <v>6.9318685531616202</v>
      </c>
      <c r="T31" s="7">
        <v>0.34650831384094799</v>
      </c>
      <c r="U31">
        <f>H31*R31/(1000*22.4)</f>
        <v>0.12087897414762293</v>
      </c>
      <c r="V31">
        <f>K31/E31</f>
        <v>3.282206141404201E-4</v>
      </c>
      <c r="W31">
        <f>L31*1000/E31</f>
        <v>1.2741790735026428</v>
      </c>
      <c r="X31">
        <f t="shared" si="0"/>
        <v>3.4206151415690821E-3</v>
      </c>
      <c r="Y31">
        <f t="shared" si="1"/>
        <v>5.997105062911668E-2</v>
      </c>
      <c r="Z31" s="3">
        <f t="shared" si="2"/>
        <v>388.7000159106716</v>
      </c>
      <c r="AA31" s="3">
        <f t="shared" si="3"/>
        <v>401.00002187494192</v>
      </c>
      <c r="AB31" s="3">
        <f t="shared" si="4"/>
        <v>377.62275764105158</v>
      </c>
      <c r="AC31" s="3">
        <f>(P31+M31)*1000*22.4/R31</f>
        <v>554.45758802964144</v>
      </c>
      <c r="AD31" s="2">
        <f>(U31*I31+M31*J31)/(U31+M31)</f>
        <v>-15.525231338331984</v>
      </c>
      <c r="AE31" s="2">
        <f t="shared" si="5"/>
        <v>0.94170258613806035</v>
      </c>
      <c r="AF31" s="2">
        <f t="shared" si="6"/>
        <v>3.61310036333234</v>
      </c>
      <c r="AG31" s="2">
        <f t="shared" si="7"/>
        <v>28.507586205134345</v>
      </c>
      <c r="AH31">
        <f>(AF31*(G31-AD31))/(1000+G31-AF31*(G31-AD31))</f>
        <v>1.9188101818972628E-2</v>
      </c>
      <c r="AI31">
        <f t="shared" si="8"/>
        <v>9.6148673096419345E-3</v>
      </c>
    </row>
    <row r="32" spans="1:35" x14ac:dyDescent="0.25">
      <c r="A32" t="s">
        <v>13</v>
      </c>
      <c r="B32" t="s">
        <v>8</v>
      </c>
      <c r="C32" t="s">
        <v>9</v>
      </c>
      <c r="D32" s="1">
        <v>41720.291666666664</v>
      </c>
      <c r="E32" s="8">
        <v>10.946250986168399</v>
      </c>
      <c r="F32" s="5">
        <v>547.88818935085601</v>
      </c>
      <c r="G32" s="6">
        <v>-12.268746666666701</v>
      </c>
      <c r="H32" s="5">
        <v>518.05326547836796</v>
      </c>
      <c r="I32" s="6">
        <v>-11.69877</v>
      </c>
      <c r="J32" s="11">
        <v>-31.9</v>
      </c>
      <c r="K32" s="7">
        <v>1.1784048983827201E-3</v>
      </c>
      <c r="L32" s="7">
        <v>2.63502076268196E-2</v>
      </c>
      <c r="M32" s="7">
        <v>2.9856260865926701E-2</v>
      </c>
      <c r="N32" s="7">
        <v>5.3863213397562504E-3</v>
      </c>
      <c r="O32" s="7">
        <v>5.5172592401504499E-3</v>
      </c>
      <c r="P32" s="7">
        <v>0.168470844626427</v>
      </c>
      <c r="Q32" s="7">
        <v>0.16909600794315299</v>
      </c>
      <c r="R32" s="7">
        <v>7.1095461845397896</v>
      </c>
      <c r="S32" s="7">
        <v>7.1124792098998997</v>
      </c>
      <c r="T32" s="7">
        <v>4.1532489655722697E-2</v>
      </c>
      <c r="U32">
        <f>H32*R32/(1000*22.4)</f>
        <v>0.16442516147187988</v>
      </c>
      <c r="V32">
        <f>K32/E32</f>
        <v>1.076537437220966E-4</v>
      </c>
      <c r="W32">
        <f>L32*1000/E32</f>
        <v>2.4072358344528664</v>
      </c>
      <c r="X32">
        <f t="shared" si="0"/>
        <v>4.0999496205056958E-4</v>
      </c>
      <c r="Y32">
        <f t="shared" si="1"/>
        <v>0.16410833316047302</v>
      </c>
      <c r="Z32" s="3">
        <f t="shared" si="2"/>
        <v>530.79997255496335</v>
      </c>
      <c r="AA32" s="3">
        <f t="shared" si="3"/>
        <v>532.54996832249935</v>
      </c>
      <c r="AB32" s="3">
        <f t="shared" si="4"/>
        <v>517.53696635069036</v>
      </c>
      <c r="AC32" s="3">
        <f>(P32+M32)*1000*22.4/R32</f>
        <v>624.86789560342299</v>
      </c>
      <c r="AD32" s="2">
        <f>(U32*I32+M32*J32)/(U32+M32)</f>
        <v>-14.803200600903709</v>
      </c>
      <c r="AE32" s="2">
        <f t="shared" si="5"/>
        <v>0.97180921441212542</v>
      </c>
      <c r="AF32" s="2">
        <f t="shared" si="6"/>
        <v>6.7686517018731225</v>
      </c>
      <c r="AG32" s="2">
        <f t="shared" si="7"/>
        <v>29.278315888950409</v>
      </c>
      <c r="AH32">
        <f>(AF32*(G32-AD32))/(1000+G32-AF32*(G32-AD32))</f>
        <v>1.7674894658250315E-2</v>
      </c>
      <c r="AI32">
        <f t="shared" si="8"/>
        <v>1.0985537893254462E-2</v>
      </c>
    </row>
    <row r="33" spans="1:35" x14ac:dyDescent="0.25">
      <c r="A33" t="s">
        <v>13</v>
      </c>
      <c r="B33" t="s">
        <v>8</v>
      </c>
      <c r="C33" t="s">
        <v>9</v>
      </c>
      <c r="D33" s="1">
        <v>41720.302083333336</v>
      </c>
      <c r="E33" s="8">
        <v>10.946250986168399</v>
      </c>
      <c r="F33" s="5">
        <v>545.99407089604699</v>
      </c>
      <c r="G33" s="6">
        <v>-12.236815</v>
      </c>
      <c r="H33" s="5">
        <v>520.09705504089402</v>
      </c>
      <c r="I33" s="6">
        <v>-11.612595000000001</v>
      </c>
      <c r="J33" s="11">
        <v>-31.9</v>
      </c>
      <c r="K33" s="7">
        <v>2.6077223010361199E-3</v>
      </c>
      <c r="L33" s="7">
        <v>1.9131284207105598E-2</v>
      </c>
      <c r="M33" s="7">
        <v>4.3751694262027699E-2</v>
      </c>
      <c r="N33" s="7">
        <v>5.5293366312980704E-3</v>
      </c>
      <c r="O33" s="7">
        <v>5.6664422154426601E-3</v>
      </c>
      <c r="P33" s="7">
        <v>0.16438862681388899</v>
      </c>
      <c r="Q33" s="7">
        <v>0.170413702726364</v>
      </c>
      <c r="R33" s="7">
        <v>7.1100697517395002</v>
      </c>
      <c r="S33" s="7">
        <v>7.1131405830383301</v>
      </c>
      <c r="T33" s="7">
        <v>4.2877032437459099E-2</v>
      </c>
      <c r="U33">
        <f>H33*R33/(1000*22.4)</f>
        <v>0.16508599727745779</v>
      </c>
      <c r="V33">
        <f>K33/E33</f>
        <v>2.3822971941089404E-4</v>
      </c>
      <c r="W33">
        <f>L33*1000/E33</f>
        <v>1.7477476289626233</v>
      </c>
      <c r="X33">
        <f t="shared" si="0"/>
        <v>4.2326784242309082E-4</v>
      </c>
      <c r="Y33">
        <f t="shared" si="1"/>
        <v>0.35177152551782437</v>
      </c>
      <c r="Z33" s="3">
        <f t="shared" si="2"/>
        <v>517.90001634375335</v>
      </c>
      <c r="AA33" s="3">
        <f t="shared" si="3"/>
        <v>536.65000663322098</v>
      </c>
      <c r="AB33" s="3">
        <f t="shared" si="4"/>
        <v>531.319959754303</v>
      </c>
      <c r="AC33" s="3">
        <f>(P33+M33)*1000*22.4/R33</f>
        <v>655.73803842921188</v>
      </c>
      <c r="AD33" s="2">
        <f>(U33*I33+M33*J33)/(U33+M33)</f>
        <v>-15.862825570864691</v>
      </c>
      <c r="AE33" s="2">
        <f t="shared" si="5"/>
        <v>0.99006792730264348</v>
      </c>
      <c r="AF33" s="2">
        <f t="shared" si="6"/>
        <v>5.5063303049004402</v>
      </c>
      <c r="AG33" s="2">
        <f t="shared" si="7"/>
        <v>29.745738938947675</v>
      </c>
      <c r="AH33">
        <f>(AF33*(G33-AD33))/(1000+G33-AF33*(G33-AD33))</f>
        <v>2.0630368063720827E-2</v>
      </c>
      <c r="AI33">
        <f t="shared" si="8"/>
        <v>1.0075401172708498E-2</v>
      </c>
    </row>
    <row r="34" spans="1:35" x14ac:dyDescent="0.25">
      <c r="A34" t="s">
        <v>13</v>
      </c>
      <c r="B34" t="s">
        <v>8</v>
      </c>
      <c r="C34" t="s">
        <v>9</v>
      </c>
      <c r="D34" s="1">
        <v>41720.40625</v>
      </c>
      <c r="E34" s="8">
        <v>10.946250986168399</v>
      </c>
      <c r="F34" s="5">
        <v>461.72576412193803</v>
      </c>
      <c r="G34" s="6">
        <v>-10.819153333333301</v>
      </c>
      <c r="H34" s="5">
        <v>448.32967892811899</v>
      </c>
      <c r="I34" s="6">
        <v>-10.438694999999999</v>
      </c>
      <c r="J34" s="11">
        <v>-31.9</v>
      </c>
      <c r="K34" s="7">
        <v>1.3172569684684301E-2</v>
      </c>
      <c r="L34" s="7">
        <v>9.3808382749557495E-2</v>
      </c>
      <c r="M34" s="7">
        <v>0.110760159790516</v>
      </c>
      <c r="N34" s="7">
        <v>6.8923500366509004E-3</v>
      </c>
      <c r="O34" s="7">
        <v>7.0536872372031203E-3</v>
      </c>
      <c r="P34" s="7">
        <v>0.13806861639022799</v>
      </c>
      <c r="Q34" s="7">
        <v>0.14271090924739799</v>
      </c>
      <c r="R34" s="7">
        <v>7.2361650466918901</v>
      </c>
      <c r="S34" s="7">
        <v>7.2397789955139196</v>
      </c>
      <c r="T34" s="7">
        <v>0.159878533353952</v>
      </c>
      <c r="U34">
        <f>H34*R34/(1000*22.4)</f>
        <v>0.14482980143099339</v>
      </c>
      <c r="V34">
        <f>K34/E34</f>
        <v>1.2033864106833529E-3</v>
      </c>
      <c r="W34">
        <f>L34*1000/E34</f>
        <v>8.5699097223417464</v>
      </c>
      <c r="X34">
        <f t="shared" ref="X34:X54" si="9">T34/101.3</f>
        <v>1.5782678514704048E-3</v>
      </c>
      <c r="Y34">
        <f t="shared" ref="Y34:Y54" si="10">V34/(X34*1.6)</f>
        <v>0.47654554071818711</v>
      </c>
      <c r="Z34" s="3">
        <f t="shared" ref="Z34:Z54" si="11">P34*1000*22.4/R34</f>
        <v>427.40000914641837</v>
      </c>
      <c r="AA34" s="3">
        <f t="shared" ref="AA34:AA54" si="12">Q34*1000*22.4/S34</f>
        <v>441.54999332473318</v>
      </c>
      <c r="AB34" s="3">
        <f t="shared" ref="AB34:AB54" si="13">((Y34-0.5*V34)*AA34-W34)/(Y34+0.5*V34)</f>
        <v>422.475660840172</v>
      </c>
      <c r="AC34" s="3">
        <f>(P34+M34)*1000*22.4/R34</f>
        <v>770.26498849646691</v>
      </c>
      <c r="AD34" s="2">
        <f>(U34*I34+M34*J34)/(U34+M34)</f>
        <v>-19.738972521670348</v>
      </c>
      <c r="AE34" s="2">
        <f t="shared" ref="AE34:AE54" si="14">AB34/AA34</f>
        <v>0.95680142051200723</v>
      </c>
      <c r="AF34" s="2">
        <f t="shared" ref="AF34:AF54" si="15">AC34/(AC34-AA34)</f>
        <v>2.343260878908338</v>
      </c>
      <c r="AG34" s="2">
        <f t="shared" ref="AG34:AG54" si="16">4.4+(30-4.4)*AE34</f>
        <v>28.894116365107386</v>
      </c>
      <c r="AH34">
        <f>(AF34*(G34-AD34))/(1000+G34-AF34*(G34-AD34))</f>
        <v>2.1586190629601945E-2</v>
      </c>
      <c r="AI34">
        <f t="shared" ref="AI34:AI54" si="17">W34*(30-1.8)/((AG34-AH34*1000)*AA34)</f>
        <v>7.4894745172543561E-2</v>
      </c>
    </row>
    <row r="35" spans="1:35" x14ac:dyDescent="0.25">
      <c r="A35" t="s">
        <v>13</v>
      </c>
      <c r="B35" t="s">
        <v>8</v>
      </c>
      <c r="C35" t="s">
        <v>9</v>
      </c>
      <c r="D35" s="1">
        <v>41720.416666666664</v>
      </c>
      <c r="E35" s="8">
        <v>10.946250986168399</v>
      </c>
      <c r="F35" s="5">
        <v>460.888450254205</v>
      </c>
      <c r="G35" s="6">
        <v>-10.916525</v>
      </c>
      <c r="H35" s="5">
        <v>446.36130290912303</v>
      </c>
      <c r="I35" s="6">
        <v>-10.1695116666667</v>
      </c>
      <c r="J35" s="11">
        <v>-31.9</v>
      </c>
      <c r="K35" s="7">
        <v>1.79442428052425E-2</v>
      </c>
      <c r="L35" s="7">
        <v>0.12876437604427299</v>
      </c>
      <c r="M35" s="7">
        <v>8.4233492612838703E-2</v>
      </c>
      <c r="N35" s="7">
        <v>7.1586277335882204E-3</v>
      </c>
      <c r="O35" s="7">
        <v>7.51199293881655E-3</v>
      </c>
      <c r="P35" s="7">
        <v>0.13576954603195199</v>
      </c>
      <c r="Q35" s="7">
        <v>0.14047673344612099</v>
      </c>
      <c r="R35" s="7">
        <v>7.23415279388428</v>
      </c>
      <c r="S35" s="7">
        <v>7.2420682907104501</v>
      </c>
      <c r="T35" s="7">
        <v>0.26351225362134001</v>
      </c>
      <c r="U35">
        <f>H35*R35/(1000*22.4)</f>
        <v>0.14415383332686874</v>
      </c>
      <c r="V35">
        <f>K35/E35</f>
        <v>1.6393048933298451E-3</v>
      </c>
      <c r="W35">
        <f>L35*1000/E35</f>
        <v>11.763331227009017</v>
      </c>
      <c r="X35">
        <f t="shared" si="9"/>
        <v>2.6013055638829221E-3</v>
      </c>
      <c r="Y35">
        <f t="shared" si="10"/>
        <v>0.39386590047568365</v>
      </c>
      <c r="Z35" s="3">
        <f t="shared" si="11"/>
        <v>420.3999995254141</v>
      </c>
      <c r="AA35" s="3">
        <f t="shared" si="12"/>
        <v>434.5000216622397</v>
      </c>
      <c r="AB35" s="3">
        <f t="shared" si="13"/>
        <v>402.8910378869295</v>
      </c>
      <c r="AC35" s="3">
        <f>(P35+M35)*1000*22.4/R35</f>
        <v>681.2225572301262</v>
      </c>
      <c r="AD35" s="2">
        <f>(U35*I35+M35*J35)/(U35+M35)</f>
        <v>-18.184119837097441</v>
      </c>
      <c r="AE35" s="2">
        <f t="shared" si="14"/>
        <v>0.92725205477692341</v>
      </c>
      <c r="AF35" s="2">
        <f t="shared" si="15"/>
        <v>2.7610876957880714</v>
      </c>
      <c r="AG35" s="2">
        <f t="shared" si="16"/>
        <v>28.137652602289243</v>
      </c>
      <c r="AH35">
        <f>(AF35*(G35-AD35))/(1000+G35-AF35*(G35-AD35))</f>
        <v>2.0708064471982549E-2</v>
      </c>
      <c r="AI35">
        <f t="shared" si="17"/>
        <v>0.10276018869094712</v>
      </c>
    </row>
    <row r="36" spans="1:35" x14ac:dyDescent="0.25">
      <c r="A36" t="s">
        <v>13</v>
      </c>
      <c r="B36" t="s">
        <v>8</v>
      </c>
      <c r="C36" t="s">
        <v>9</v>
      </c>
      <c r="D36" s="1">
        <v>41720.510416666664</v>
      </c>
      <c r="E36" s="8">
        <v>10.946250986168399</v>
      </c>
      <c r="F36" s="5">
        <v>411.258928320238</v>
      </c>
      <c r="G36" s="6">
        <v>-11.4771633333333</v>
      </c>
      <c r="H36" s="5">
        <v>401.15403646618302</v>
      </c>
      <c r="I36" s="6">
        <v>-9.23230866666667</v>
      </c>
      <c r="J36" s="11">
        <v>-31.9</v>
      </c>
      <c r="K36" s="7">
        <v>2.63334959745407E-2</v>
      </c>
      <c r="L36" s="7">
        <v>8.9376039803028107E-2</v>
      </c>
      <c r="M36" s="7">
        <v>0.10554455965757401</v>
      </c>
      <c r="N36" s="7">
        <v>7.3926034383475798E-3</v>
      </c>
      <c r="O36" s="7">
        <v>7.6369205489754703E-3</v>
      </c>
      <c r="P36" s="7">
        <v>0.126230493187904</v>
      </c>
      <c r="Q36" s="7">
        <v>0.130089461803436</v>
      </c>
      <c r="R36" s="7">
        <v>7.1674599647521999</v>
      </c>
      <c r="S36" s="7">
        <v>7.1729326248168901</v>
      </c>
      <c r="T36" s="7">
        <v>1.3494561856340199</v>
      </c>
      <c r="U36">
        <f>H36*R36/(1000*22.4)</f>
        <v>0.12835962036027282</v>
      </c>
      <c r="V36">
        <f>K36/E36</f>
        <v>2.4057091334572455E-3</v>
      </c>
      <c r="W36">
        <f>L36*1000/E36</f>
        <v>8.1649909102178455</v>
      </c>
      <c r="X36">
        <f t="shared" si="9"/>
        <v>1.3321383866081145E-2</v>
      </c>
      <c r="Y36">
        <f t="shared" si="10"/>
        <v>0.11286876975590786</v>
      </c>
      <c r="Z36" s="3">
        <f t="shared" si="11"/>
        <v>394.50001274012089</v>
      </c>
      <c r="AA36" s="3">
        <f t="shared" si="12"/>
        <v>406.25000914062741</v>
      </c>
      <c r="AB36" s="3">
        <f t="shared" si="13"/>
        <v>326.10465904184446</v>
      </c>
      <c r="AC36" s="3">
        <f>(P36+M36)*1000*22.4/R36</f>
        <v>724.35161260341988</v>
      </c>
      <c r="AD36" s="2">
        <f>(U36*I36+M36*J36)/(U36+M36)</f>
        <v>-19.460648750404932</v>
      </c>
      <c r="AE36" s="2">
        <f t="shared" si="14"/>
        <v>0.8027191426572009</v>
      </c>
      <c r="AF36" s="2">
        <f t="shared" si="15"/>
        <v>2.27710770621169</v>
      </c>
      <c r="AG36" s="2">
        <f t="shared" si="16"/>
        <v>24.949610052024347</v>
      </c>
      <c r="AH36">
        <f>(AF36*(G36-AD36))/(1000+G36-AF36*(G36-AD36))</f>
        <v>1.8734865186881371E-2</v>
      </c>
      <c r="AI36">
        <f t="shared" si="17"/>
        <v>9.1198590442600425E-2</v>
      </c>
    </row>
    <row r="37" spans="1:35" x14ac:dyDescent="0.25">
      <c r="A37" t="s">
        <v>13</v>
      </c>
      <c r="B37" t="s">
        <v>8</v>
      </c>
      <c r="C37" t="s">
        <v>9</v>
      </c>
      <c r="D37" s="1">
        <v>41720.520833333336</v>
      </c>
      <c r="E37" s="8">
        <v>10.946250986168399</v>
      </c>
      <c r="F37" s="5">
        <v>409.621539346502</v>
      </c>
      <c r="G37" s="6">
        <v>-11.667375</v>
      </c>
      <c r="H37" s="5">
        <v>400.18882076040398</v>
      </c>
      <c r="I37" s="6">
        <v>-9.3395952500000003</v>
      </c>
      <c r="J37" s="11">
        <v>-31.9</v>
      </c>
      <c r="K37" s="7">
        <v>2.21020970493555E-2</v>
      </c>
      <c r="L37" s="7">
        <v>7.8269407153129605E-2</v>
      </c>
      <c r="M37" s="7">
        <v>0.102563209831715</v>
      </c>
      <c r="N37" s="7">
        <v>7.5379824265837704E-3</v>
      </c>
      <c r="O37" s="7">
        <v>7.6481103897094701E-3</v>
      </c>
      <c r="P37" s="7">
        <v>0.126355275511742</v>
      </c>
      <c r="Q37" s="7">
        <v>0.132053822278976</v>
      </c>
      <c r="R37" s="7">
        <v>7.1745448112487802</v>
      </c>
      <c r="S37" s="7">
        <v>7.1770119667053196</v>
      </c>
      <c r="T37" s="7">
        <v>1.4349704978890601</v>
      </c>
      <c r="U37">
        <f>H37*R37/(1000*22.4)</f>
        <v>0.12817734944224665</v>
      </c>
      <c r="V37">
        <f>K37/E37</f>
        <v>2.0191476586169589E-3</v>
      </c>
      <c r="W37">
        <f>L37*1000/E37</f>
        <v>7.1503391665356695</v>
      </c>
      <c r="X37">
        <f t="shared" si="9"/>
        <v>1.416555279258697E-2</v>
      </c>
      <c r="Y37">
        <f t="shared" si="10"/>
        <v>8.9087048356913001E-2</v>
      </c>
      <c r="Z37" s="3">
        <f t="shared" si="11"/>
        <v>394.50003392903426</v>
      </c>
      <c r="AA37" s="3">
        <f t="shared" si="12"/>
        <v>412.15001908474795</v>
      </c>
      <c r="AB37" s="3">
        <f t="shared" si="13"/>
        <v>323.55034998649461</v>
      </c>
      <c r="AC37" s="3">
        <f>(P37+M37)*1000*22.4/R37</f>
        <v>714.71768684944777</v>
      </c>
      <c r="AD37" s="2">
        <f>(U37*I37+M37*J37)/(U37+M37)</f>
        <v>-19.367600441386319</v>
      </c>
      <c r="AE37" s="2">
        <f t="shared" si="14"/>
        <v>0.78503053501003206</v>
      </c>
      <c r="AF37" s="2">
        <f t="shared" si="15"/>
        <v>2.3621746901432572</v>
      </c>
      <c r="AG37" s="2">
        <f t="shared" si="16"/>
        <v>24.496781696256825</v>
      </c>
      <c r="AH37">
        <f>(AF37*(G37-AD37))/(1000+G37-AF37*(G37-AD37))</f>
        <v>1.87490618738465E-2</v>
      </c>
      <c r="AI37">
        <f t="shared" si="17"/>
        <v>8.5118671473673496E-2</v>
      </c>
    </row>
    <row r="38" spans="1:35" x14ac:dyDescent="0.25">
      <c r="A38" t="s">
        <v>13</v>
      </c>
      <c r="B38" t="s">
        <v>8</v>
      </c>
      <c r="C38" t="s">
        <v>9</v>
      </c>
      <c r="D38" s="1">
        <v>41720.541666666664</v>
      </c>
      <c r="E38" s="8">
        <v>10.946250986168399</v>
      </c>
      <c r="F38" s="5">
        <v>408.93199298005902</v>
      </c>
      <c r="G38" s="6">
        <v>-11.8422033333333</v>
      </c>
      <c r="H38" s="5">
        <v>399.22392306197997</v>
      </c>
      <c r="I38" s="6">
        <v>-9.3522496666666708</v>
      </c>
      <c r="J38" s="11">
        <v>-31.9</v>
      </c>
      <c r="K38" s="7">
        <v>2.6506075635552399E-2</v>
      </c>
      <c r="L38" s="7">
        <v>8.6134947836399106E-2</v>
      </c>
      <c r="M38" s="7">
        <v>6.3081160187721294E-2</v>
      </c>
      <c r="N38" s="7">
        <v>7.1963914670050101E-3</v>
      </c>
      <c r="O38" s="7">
        <v>7.3556276038289096E-3</v>
      </c>
      <c r="P38" s="7">
        <v>0.12570860981941201</v>
      </c>
      <c r="Q38" s="7">
        <v>0.12727385759353599</v>
      </c>
      <c r="R38" s="7">
        <v>7.1577858924865696</v>
      </c>
      <c r="S38" s="7">
        <v>7.1613526344299299</v>
      </c>
      <c r="T38" s="7">
        <v>1.6104849462220701</v>
      </c>
      <c r="U38">
        <f>H38*R38/(1000*22.4)</f>
        <v>0.1275696144837582</v>
      </c>
      <c r="V38">
        <f>K38/E38</f>
        <v>2.421475231021587E-3</v>
      </c>
      <c r="W38">
        <f>L38*1000/E38</f>
        <v>7.8688994017439011</v>
      </c>
      <c r="X38">
        <f t="shared" si="9"/>
        <v>1.5898173210484402E-2</v>
      </c>
      <c r="Y38">
        <f t="shared" si="10"/>
        <v>9.5194711955360514E-2</v>
      </c>
      <c r="Z38" s="3">
        <f t="shared" si="11"/>
        <v>393.39998461124856</v>
      </c>
      <c r="AA38" s="3">
        <f t="shared" si="12"/>
        <v>398.09998971264889</v>
      </c>
      <c r="AB38" s="3">
        <f t="shared" si="13"/>
        <v>306.47769340449628</v>
      </c>
      <c r="AC38" s="3">
        <f>(P38+M38)*1000*22.4/R38</f>
        <v>590.80991128818141</v>
      </c>
      <c r="AD38" s="2">
        <f>(U38*I38+M38*J38)/(U38+M38)</f>
        <v>-16.812687491273746</v>
      </c>
      <c r="AE38" s="2">
        <f t="shared" si="14"/>
        <v>0.76985104577800623</v>
      </c>
      <c r="AF38" s="2">
        <f t="shared" si="15"/>
        <v>3.0657991371586641</v>
      </c>
      <c r="AG38" s="2">
        <f t="shared" si="16"/>
        <v>24.108186771916962</v>
      </c>
      <c r="AH38">
        <f>(AF38*(G38-AD38))/(1000+G38-AF38*(G38-AD38))</f>
        <v>1.5662662041474429E-2</v>
      </c>
      <c r="AI38">
        <f t="shared" si="17"/>
        <v>6.6000054958933518E-2</v>
      </c>
    </row>
    <row r="39" spans="1:35" x14ac:dyDescent="0.25">
      <c r="A39" t="s">
        <v>13</v>
      </c>
      <c r="B39" t="s">
        <v>8</v>
      </c>
      <c r="C39" t="s">
        <v>9</v>
      </c>
      <c r="D39" s="1">
        <v>41720.583333333336</v>
      </c>
      <c r="E39" s="8">
        <v>10.946250986168399</v>
      </c>
      <c r="F39" s="5">
        <v>399.16113310424703</v>
      </c>
      <c r="G39" s="6">
        <v>-11.7247466666667</v>
      </c>
      <c r="H39" s="5">
        <v>397.16130257420201</v>
      </c>
      <c r="I39" s="6">
        <v>-9.2422529999999998</v>
      </c>
      <c r="J39" s="11">
        <v>-31.9</v>
      </c>
      <c r="K39" s="7">
        <v>1.6972592100501099E-2</v>
      </c>
      <c r="L39" s="7">
        <v>3.6711510270833997E-2</v>
      </c>
      <c r="M39" s="7">
        <v>5.3308900445699699E-2</v>
      </c>
      <c r="N39" s="7">
        <v>6.1890953220427002E-3</v>
      </c>
      <c r="O39" s="7">
        <v>6.5553938038647201E-3</v>
      </c>
      <c r="P39" s="7">
        <v>0.12499773502349899</v>
      </c>
      <c r="Q39" s="7">
        <v>0.129285648465157</v>
      </c>
      <c r="R39" s="7">
        <v>7.1609954833984402</v>
      </c>
      <c r="S39" s="7">
        <v>7.1692008972168004</v>
      </c>
      <c r="T39" s="7">
        <v>1.8667262815955299</v>
      </c>
      <c r="U39">
        <f>H39*R39/(1000*22.4)</f>
        <v>0.12696742383546883</v>
      </c>
      <c r="V39">
        <f>K39/E39</f>
        <v>1.5505392779635273E-3</v>
      </c>
      <c r="W39">
        <f>L39*1000/E39</f>
        <v>3.3537975985771191</v>
      </c>
      <c r="X39">
        <f t="shared" si="9"/>
        <v>1.8427702681100985E-2</v>
      </c>
      <c r="Y39">
        <f t="shared" si="10"/>
        <v>5.2588598019929919E-2</v>
      </c>
      <c r="Z39" s="3">
        <f t="shared" si="11"/>
        <v>391.0000042616403</v>
      </c>
      <c r="AA39" s="3">
        <f t="shared" si="12"/>
        <v>403.94997533738945</v>
      </c>
      <c r="AB39" s="3">
        <f t="shared" si="13"/>
        <v>329.36509091502762</v>
      </c>
      <c r="AC39" s="3">
        <f>(P39+M39)*1000*22.4/R39</f>
        <v>557.75326821105045</v>
      </c>
      <c r="AD39" s="2">
        <f>(U39*I39+M39*J39)/(U39+M39)</f>
        <v>-15.942298521579469</v>
      </c>
      <c r="AE39" s="2">
        <f t="shared" si="14"/>
        <v>0.8153610868274801</v>
      </c>
      <c r="AF39" s="2">
        <f t="shared" si="15"/>
        <v>3.6264065468949811</v>
      </c>
      <c r="AG39" s="2">
        <f t="shared" si="16"/>
        <v>25.273243822783492</v>
      </c>
      <c r="AH39">
        <f>(AF39*(G39-AD39))/(1000+G39-AF39*(G39-AD39))</f>
        <v>1.5719281714954507E-2</v>
      </c>
      <c r="AI39">
        <f t="shared" si="17"/>
        <v>2.4506137012755887E-2</v>
      </c>
    </row>
    <row r="40" spans="1:35" x14ac:dyDescent="0.25">
      <c r="A40" t="s">
        <v>13</v>
      </c>
      <c r="B40" t="s">
        <v>8</v>
      </c>
      <c r="C40" t="s">
        <v>9</v>
      </c>
      <c r="D40" s="1">
        <v>41720.604166666664</v>
      </c>
      <c r="E40" s="8">
        <v>10.946250986168399</v>
      </c>
      <c r="F40" s="5">
        <v>407.04823831628602</v>
      </c>
      <c r="G40" s="6">
        <v>-12.197516666666701</v>
      </c>
      <c r="H40" s="5">
        <v>396.96655446817903</v>
      </c>
      <c r="I40" s="6">
        <v>-9.2040916666666703</v>
      </c>
      <c r="J40" s="11">
        <v>-31.9</v>
      </c>
      <c r="K40" s="7">
        <v>1.5232652425766E-2</v>
      </c>
      <c r="L40" s="7">
        <v>2.79123466461897E-2</v>
      </c>
      <c r="M40" s="7">
        <v>2.2464808076620098E-2</v>
      </c>
      <c r="N40" s="7">
        <v>6.4177741296589401E-3</v>
      </c>
      <c r="O40" s="7">
        <v>6.8066935054957901E-3</v>
      </c>
      <c r="P40" s="7">
        <v>0.124935053288937</v>
      </c>
      <c r="Q40" s="7">
        <v>0.12865418195724501</v>
      </c>
      <c r="R40" s="7">
        <v>7.1574044227600098</v>
      </c>
      <c r="S40" s="7">
        <v>7.16611623764038</v>
      </c>
      <c r="T40" s="7">
        <v>1.6703915916200001</v>
      </c>
      <c r="U40">
        <f>H40*R40/(1000*22.4)</f>
        <v>0.12684152556421191</v>
      </c>
      <c r="V40">
        <f>K40/E40</f>
        <v>1.3915862558801059E-3</v>
      </c>
      <c r="W40">
        <f>L40*1000/E40</f>
        <v>2.5499457925329443</v>
      </c>
      <c r="X40">
        <f t="shared" si="9"/>
        <v>1.6489551743534059E-2</v>
      </c>
      <c r="Y40">
        <f t="shared" si="10"/>
        <v>5.2745000194811979E-2</v>
      </c>
      <c r="Z40" s="3">
        <f t="shared" si="11"/>
        <v>391.00000899390636</v>
      </c>
      <c r="AA40" s="3">
        <f t="shared" si="12"/>
        <v>402.15000430849966</v>
      </c>
      <c r="AB40" s="3">
        <f t="shared" si="13"/>
        <v>343.9627653476046</v>
      </c>
      <c r="AC40" s="3">
        <f>(P40+M40)*1000*22.4/R40</f>
        <v>461.30645965584108</v>
      </c>
      <c r="AD40" s="2">
        <f>(U40*I40+M40*J40)/(U40+M40)</f>
        <v>-12.618944957883386</v>
      </c>
      <c r="AE40" s="2">
        <f t="shared" si="14"/>
        <v>0.85530961497576385</v>
      </c>
      <c r="AF40" s="2">
        <f t="shared" si="15"/>
        <v>7.7980747316120738</v>
      </c>
      <c r="AG40" s="2">
        <f t="shared" si="16"/>
        <v>26.295926143379553</v>
      </c>
      <c r="AH40">
        <f>(AF40*(G40-AD40))/(1000+G40-AF40*(G40-AD40))</f>
        <v>3.3380146130561165E-3</v>
      </c>
      <c r="AI40">
        <f t="shared" si="17"/>
        <v>7.7886035963126319E-3</v>
      </c>
    </row>
    <row r="41" spans="1:35" x14ac:dyDescent="0.25">
      <c r="A41" t="s">
        <v>13</v>
      </c>
      <c r="B41" t="s">
        <v>8</v>
      </c>
      <c r="C41" t="s">
        <v>9</v>
      </c>
      <c r="D41" s="1">
        <v>41720.614583333336</v>
      </c>
      <c r="E41" s="8">
        <v>10.946250986168399</v>
      </c>
      <c r="F41" s="5">
        <v>405.78186001647799</v>
      </c>
      <c r="G41" s="6">
        <v>-12.033325</v>
      </c>
      <c r="H41" s="5">
        <v>395.81485566585599</v>
      </c>
      <c r="I41" s="6">
        <v>-9.1068847500000007</v>
      </c>
      <c r="J41" s="11">
        <v>-31.9</v>
      </c>
      <c r="K41" s="7">
        <v>2.0988605916500098E-2</v>
      </c>
      <c r="L41" s="7">
        <v>7.67669677734375E-2</v>
      </c>
      <c r="M41" s="7">
        <v>5.4505791515111902E-2</v>
      </c>
      <c r="N41" s="7">
        <v>7.1472735144197897E-3</v>
      </c>
      <c r="O41" s="7">
        <v>7.4755582027137297E-3</v>
      </c>
      <c r="P41" s="7">
        <v>0.123715378344059</v>
      </c>
      <c r="Q41" s="7">
        <v>0.12607322633266399</v>
      </c>
      <c r="R41" s="7">
        <v>7.1294684410095197</v>
      </c>
      <c r="S41" s="7">
        <v>7.1368217468261701</v>
      </c>
      <c r="T41" s="7">
        <v>1.8813546183919201</v>
      </c>
      <c r="U41">
        <f>H41*R41/(1000*22.4)</f>
        <v>0.1259798893728776</v>
      </c>
      <c r="V41">
        <f>K41/E41</f>
        <v>1.9174241430258766E-3</v>
      </c>
      <c r="W41">
        <f>L41*1000/E41</f>
        <v>7.0130830976230731</v>
      </c>
      <c r="X41">
        <f t="shared" si="9"/>
        <v>1.8572108769910365E-2</v>
      </c>
      <c r="Y41">
        <f t="shared" si="10"/>
        <v>6.4526333774910183E-2</v>
      </c>
      <c r="Z41" s="3">
        <f t="shared" si="11"/>
        <v>388.70001288827098</v>
      </c>
      <c r="AA41" s="3">
        <f t="shared" si="12"/>
        <v>395.69998663726716</v>
      </c>
      <c r="AB41" s="3">
        <f t="shared" si="13"/>
        <v>277.01933665157441</v>
      </c>
      <c r="AC41" s="3">
        <f>(P41+M41)*1000*22.4/R41</f>
        <v>559.95117137795285</v>
      </c>
      <c r="AD41" s="2">
        <f>(U41*I41+M41*J41)/(U41+M41)</f>
        <v>-15.990293902925719</v>
      </c>
      <c r="AE41" s="2">
        <f t="shared" si="14"/>
        <v>0.70007416226049635</v>
      </c>
      <c r="AF41" s="2">
        <f t="shared" si="15"/>
        <v>3.4091149617093182</v>
      </c>
      <c r="AG41" s="2">
        <f t="shared" si="16"/>
        <v>22.321898553868706</v>
      </c>
      <c r="AH41">
        <f>(AF41*(G41-AD41))/(1000+G41-AF41*(G41-AD41))</f>
        <v>1.3843080024266924E-2</v>
      </c>
      <c r="AI41">
        <f t="shared" si="17"/>
        <v>5.8946322703556521E-2</v>
      </c>
    </row>
    <row r="42" spans="1:35" x14ac:dyDescent="0.25">
      <c r="A42" t="s">
        <v>13</v>
      </c>
      <c r="B42" t="s">
        <v>8</v>
      </c>
      <c r="C42" t="s">
        <v>9</v>
      </c>
      <c r="D42" s="1">
        <v>41720.625</v>
      </c>
      <c r="E42" s="8">
        <v>10.946250986168399</v>
      </c>
      <c r="F42" s="5">
        <v>405.37544695188501</v>
      </c>
      <c r="G42" s="6">
        <v>-12.0634433333333</v>
      </c>
      <c r="H42" s="5">
        <v>395.29457428209702</v>
      </c>
      <c r="I42" s="6">
        <v>-9.2861879999999992</v>
      </c>
      <c r="J42" s="11">
        <v>-31.9</v>
      </c>
      <c r="K42" s="7">
        <v>1.37462038546801E-2</v>
      </c>
      <c r="L42" s="7">
        <v>4.2992945760488503E-2</v>
      </c>
      <c r="M42" s="7">
        <v>8.2970276474952698E-2</v>
      </c>
      <c r="N42" s="7">
        <v>6.6323415376246002E-3</v>
      </c>
      <c r="O42" s="7">
        <v>6.7704110406339203E-3</v>
      </c>
      <c r="P42" s="7">
        <v>0.124458380043507</v>
      </c>
      <c r="Q42" s="7">
        <v>0.12750712037086501</v>
      </c>
      <c r="R42" s="7">
        <v>7.1722860336303702</v>
      </c>
      <c r="S42" s="7">
        <v>7.1753787994384801</v>
      </c>
      <c r="T42" s="7">
        <v>1.59946574372714</v>
      </c>
      <c r="U42">
        <f>H42*R42/(1000*22.4)</f>
        <v>0.12656989974523872</v>
      </c>
      <c r="V42">
        <f>K42/E42</f>
        <v>1.2557910349442654E-3</v>
      </c>
      <c r="W42">
        <f>L42*1000/E42</f>
        <v>3.9276411453395381</v>
      </c>
      <c r="X42">
        <f t="shared" si="9"/>
        <v>1.5789395298392302E-2</v>
      </c>
      <c r="Y42">
        <f t="shared" si="10"/>
        <v>4.9708641908539859E-2</v>
      </c>
      <c r="Z42" s="3">
        <f t="shared" si="11"/>
        <v>388.70001836268534</v>
      </c>
      <c r="AA42" s="3">
        <f t="shared" si="12"/>
        <v>398.04999514881212</v>
      </c>
      <c r="AB42" s="3">
        <f t="shared" si="13"/>
        <v>310.09184412948792</v>
      </c>
      <c r="AC42" s="3">
        <f>(P42+M42)*1000*22.4/R42</f>
        <v>647.82718985645977</v>
      </c>
      <c r="AD42" s="2">
        <f>(U42*I42+M42*J42)/(U42+M42)</f>
        <v>-18.240433756770553</v>
      </c>
      <c r="AE42" s="2">
        <f t="shared" si="14"/>
        <v>0.77902737824066348</v>
      </c>
      <c r="AF42" s="2">
        <f t="shared" si="15"/>
        <v>2.5936202486968867</v>
      </c>
      <c r="AG42" s="2">
        <f t="shared" si="16"/>
        <v>24.343100882960989</v>
      </c>
      <c r="AH42">
        <f>(AF42*(G42-AD42))/(1000+G42-AF42*(G42-AD42))</f>
        <v>1.6483699118574762E-2</v>
      </c>
      <c r="AI42">
        <f t="shared" si="17"/>
        <v>3.5404119366090656E-2</v>
      </c>
    </row>
    <row r="43" spans="1:35" x14ac:dyDescent="0.25">
      <c r="A43" t="s">
        <v>13</v>
      </c>
      <c r="B43" t="s">
        <v>8</v>
      </c>
      <c r="C43" t="s">
        <v>9</v>
      </c>
      <c r="D43" s="1">
        <v>41720.635416666664</v>
      </c>
      <c r="E43" s="8">
        <v>10.946250986168399</v>
      </c>
      <c r="F43" s="5">
        <v>407.227092920443</v>
      </c>
      <c r="G43" s="6">
        <v>-11.836895</v>
      </c>
      <c r="H43" s="5">
        <v>395.29450495347902</v>
      </c>
      <c r="I43" s="6">
        <v>-9.1495540000000002</v>
      </c>
      <c r="J43" s="11">
        <v>-31.9</v>
      </c>
      <c r="K43" s="7">
        <v>9.58601571619511E-3</v>
      </c>
      <c r="L43" s="7">
        <v>1.4396097511053099E-2</v>
      </c>
      <c r="M43" s="7">
        <v>2.6151739060878799E-2</v>
      </c>
      <c r="N43" s="7">
        <v>6.0969414189457902E-3</v>
      </c>
      <c r="O43" s="7">
        <v>6.5923547372221903E-3</v>
      </c>
      <c r="P43" s="7">
        <v>0.12525902688503299</v>
      </c>
      <c r="Q43" s="7">
        <v>0.130728974938393</v>
      </c>
      <c r="R43" s="7">
        <v>7.1962099075317401</v>
      </c>
      <c r="S43" s="7">
        <v>7.2073073387145996</v>
      </c>
      <c r="T43" s="7">
        <v>1.5319007067616801</v>
      </c>
      <c r="U43">
        <f>H43*R43/(1000*22.4)</f>
        <v>0.12699206397049465</v>
      </c>
      <c r="V43">
        <f>K43/E43</f>
        <v>8.7573505561930993E-4</v>
      </c>
      <c r="W43">
        <f>L43*1000/E43</f>
        <v>1.3151623810968613</v>
      </c>
      <c r="X43">
        <f t="shared" si="9"/>
        <v>1.5122415663984997E-2</v>
      </c>
      <c r="Y43">
        <f t="shared" si="10"/>
        <v>3.619358321604535E-2</v>
      </c>
      <c r="Z43" s="3">
        <f t="shared" si="11"/>
        <v>389.89999434120358</v>
      </c>
      <c r="AA43" s="3">
        <f t="shared" si="12"/>
        <v>406.3000092822823</v>
      </c>
      <c r="AB43" s="3">
        <f t="shared" si="13"/>
        <v>360.68419258946096</v>
      </c>
      <c r="AC43" s="3">
        <f>(P43+M43)*1000*22.4/R43</f>
        <v>471.30381141865894</v>
      </c>
      <c r="AD43" s="2">
        <f>(U43*I43+M43*J43)/(U43+M43)</f>
        <v>-13.034554343035284</v>
      </c>
      <c r="AE43" s="2">
        <f t="shared" si="14"/>
        <v>0.88772873332343649</v>
      </c>
      <c r="AF43" s="2">
        <f t="shared" si="15"/>
        <v>7.2504037599196627</v>
      </c>
      <c r="AG43" s="2">
        <f t="shared" si="16"/>
        <v>27.125855573079974</v>
      </c>
      <c r="AH43">
        <f>(AF43*(G43-AD43))/(1000+G43-AF43*(G43-AD43))</f>
        <v>8.8654361784521775E-3</v>
      </c>
      <c r="AI43">
        <f t="shared" si="17"/>
        <v>4.9988592178441416E-3</v>
      </c>
    </row>
    <row r="44" spans="1:35" x14ac:dyDescent="0.25">
      <c r="A44" t="s">
        <v>13</v>
      </c>
      <c r="B44" t="s">
        <v>8</v>
      </c>
      <c r="C44" t="s">
        <v>9</v>
      </c>
      <c r="D44" s="1">
        <v>41720.697916666664</v>
      </c>
      <c r="E44" s="8">
        <v>10.946250986168399</v>
      </c>
      <c r="F44" s="5">
        <v>414.66269115607997</v>
      </c>
      <c r="G44" s="6">
        <v>-11.3074266666667</v>
      </c>
      <c r="H44" s="5">
        <v>402.18887325924902</v>
      </c>
      <c r="I44" s="6">
        <v>-9.2059909999999991</v>
      </c>
      <c r="J44" s="11">
        <v>-31.9</v>
      </c>
      <c r="K44" s="7">
        <v>1.1608392000198401E-2</v>
      </c>
      <c r="L44" s="7">
        <v>9.2197014018893207E-3</v>
      </c>
      <c r="M44" s="7">
        <v>2.9170777648687401E-2</v>
      </c>
      <c r="N44" s="7">
        <v>7.5774998404085601E-3</v>
      </c>
      <c r="O44" s="7">
        <v>7.81281478703022E-3</v>
      </c>
      <c r="P44" s="7">
        <v>0.126135349273682</v>
      </c>
      <c r="Q44" s="7">
        <v>0.12775309383869199</v>
      </c>
      <c r="R44" s="7">
        <v>7.2689266204834002</v>
      </c>
      <c r="S44" s="7">
        <v>7.2741975784301802</v>
      </c>
      <c r="T44" s="7">
        <v>0.67107723322732704</v>
      </c>
      <c r="U44">
        <f>H44*R44/(1000*22.4)</f>
        <v>0.13051256282573123</v>
      </c>
      <c r="V44">
        <f>K44/E44</f>
        <v>1.060490209375491E-3</v>
      </c>
      <c r="W44">
        <f>L44*1000/E44</f>
        <v>0.8422702360414781</v>
      </c>
      <c r="X44">
        <f t="shared" si="9"/>
        <v>6.6246518581177397E-3</v>
      </c>
      <c r="Y44">
        <f t="shared" si="10"/>
        <v>0.10005150384581941</v>
      </c>
      <c r="Z44" s="3">
        <f t="shared" si="11"/>
        <v>388.70000637626174</v>
      </c>
      <c r="AA44" s="3">
        <f t="shared" si="12"/>
        <v>393.39999651264185</v>
      </c>
      <c r="AB44" s="3">
        <f t="shared" si="13"/>
        <v>380.87817129233053</v>
      </c>
      <c r="AC44" s="3">
        <f>(P44+M44)*1000*22.4/R44</f>
        <v>478.59297867416393</v>
      </c>
      <c r="AD44" s="2">
        <f>(U44*I44+M44*J44)/(U44+M44)</f>
        <v>-13.351707694863128</v>
      </c>
      <c r="AE44" s="2">
        <f t="shared" si="14"/>
        <v>0.96817024572619959</v>
      </c>
      <c r="AF44" s="2">
        <f t="shared" si="15"/>
        <v>5.6177512106193568</v>
      </c>
      <c r="AG44" s="2">
        <f t="shared" si="16"/>
        <v>29.185158290590714</v>
      </c>
      <c r="AH44">
        <f>(AF44*(G44-AD44))/(1000+G44-AF44*(G44-AD44))</f>
        <v>1.1752112717834299E-2</v>
      </c>
      <c r="AI44">
        <f t="shared" si="17"/>
        <v>3.4633225854313041E-3</v>
      </c>
    </row>
    <row r="45" spans="1:35" x14ac:dyDescent="0.25">
      <c r="A45" t="s">
        <v>13</v>
      </c>
      <c r="B45" t="s">
        <v>8</v>
      </c>
      <c r="C45" t="s">
        <v>9</v>
      </c>
      <c r="D45" s="1">
        <v>41720.71875</v>
      </c>
      <c r="E45" s="8">
        <v>10.946250986168399</v>
      </c>
      <c r="F45" s="5">
        <v>396.02110872200899</v>
      </c>
      <c r="G45" s="6">
        <v>-10.1131576666667</v>
      </c>
      <c r="H45" s="5">
        <v>395.06517559900601</v>
      </c>
      <c r="I45" s="6">
        <v>-8.9398196666666703</v>
      </c>
      <c r="J45" s="11">
        <v>-31.9</v>
      </c>
      <c r="K45" s="7">
        <v>7.9582817852497101E-3</v>
      </c>
      <c r="L45" s="7">
        <v>2.9257310088723898E-3</v>
      </c>
      <c r="M45" s="7">
        <v>9.7371628507971798E-3</v>
      </c>
      <c r="N45" s="7">
        <v>7.3961508460342901E-3</v>
      </c>
      <c r="O45" s="7">
        <v>7.4543459340930002E-3</v>
      </c>
      <c r="P45" s="7">
        <v>0.12725716829299899</v>
      </c>
      <c r="Q45" s="7">
        <v>0.13092578947544101</v>
      </c>
      <c r="R45" s="7">
        <v>7.2904357910156197</v>
      </c>
      <c r="S45" s="7">
        <v>7.2917394638061497</v>
      </c>
      <c r="T45" s="7">
        <v>0.61019860871943699</v>
      </c>
      <c r="U45">
        <f>H45*R45/(1000*22.4)</f>
        <v>0.12858023642727073</v>
      </c>
      <c r="V45">
        <f>K45/E45</f>
        <v>7.2703264298486627E-4</v>
      </c>
      <c r="W45">
        <f>L45*1000/E45</f>
        <v>0.26728155718056545</v>
      </c>
      <c r="X45">
        <f t="shared" si="9"/>
        <v>6.0236782696884202E-3</v>
      </c>
      <c r="Y45">
        <f t="shared" si="10"/>
        <v>7.5434872435350922E-2</v>
      </c>
      <c r="Z45" s="3">
        <f t="shared" si="11"/>
        <v>391.00002406935266</v>
      </c>
      <c r="AA45" s="3">
        <f t="shared" si="12"/>
        <v>402.20000986143913</v>
      </c>
      <c r="AB45" s="3">
        <f t="shared" si="13"/>
        <v>394.81602581457321</v>
      </c>
      <c r="AC45" s="3">
        <f>(P45+M45)*1000*22.4/R45</f>
        <v>420.91763861396572</v>
      </c>
      <c r="AD45" s="2">
        <f>(U45*I45+M45*J45)/(U45+M45)</f>
        <v>-10.5561529418455</v>
      </c>
      <c r="AE45" s="2">
        <f t="shared" si="14"/>
        <v>0.98164101475430154</v>
      </c>
      <c r="AF45" s="2">
        <f t="shared" si="15"/>
        <v>22.487765099900717</v>
      </c>
      <c r="AG45" s="2">
        <f t="shared" si="16"/>
        <v>29.530009977710122</v>
      </c>
      <c r="AH45">
        <f>(AF45*(G45-AD45))/(1000+G45-AF45*(G45-AD45))</f>
        <v>1.0166058651378375E-2</v>
      </c>
      <c r="AI45">
        <f t="shared" si="17"/>
        <v>9.677920314682079E-4</v>
      </c>
    </row>
    <row r="46" spans="1:35" x14ac:dyDescent="0.25">
      <c r="A46" t="s">
        <v>14</v>
      </c>
      <c r="B46" t="s">
        <v>11</v>
      </c>
      <c r="C46" t="s">
        <v>9</v>
      </c>
      <c r="D46" s="1">
        <v>41720.4375</v>
      </c>
      <c r="E46" s="8">
        <v>18.870635385456499</v>
      </c>
      <c r="F46" s="5">
        <v>445.48439025983203</v>
      </c>
      <c r="G46" s="6">
        <v>-12.190265</v>
      </c>
      <c r="H46" s="5">
        <v>430.69656806596601</v>
      </c>
      <c r="I46" s="6">
        <v>-9.7462666666666706</v>
      </c>
      <c r="J46" s="11">
        <v>-31.9</v>
      </c>
      <c r="K46" s="7">
        <v>1.4633411541581201E-2</v>
      </c>
      <c r="L46" s="7">
        <v>0.133446350693703</v>
      </c>
      <c r="M46" s="7">
        <v>0.13176892697811099</v>
      </c>
      <c r="N46" s="7">
        <v>6.1127059161663099E-3</v>
      </c>
      <c r="O46" s="7">
        <v>7.0592067204415798E-3</v>
      </c>
      <c r="P46" s="7">
        <v>0.112353123724461</v>
      </c>
      <c r="Q46" s="7">
        <v>0.116961404681206</v>
      </c>
      <c r="R46" s="7">
        <v>6.1593489646911603</v>
      </c>
      <c r="S46" s="7">
        <v>6.1805505752563503</v>
      </c>
      <c r="T46" s="7">
        <v>0.67314022237889204</v>
      </c>
      <c r="U46">
        <f>H46*R46/(1000*22.4)</f>
        <v>0.11842903842022963</v>
      </c>
      <c r="V46">
        <f>K46/E46</f>
        <v>7.7545939724208205E-4</v>
      </c>
      <c r="W46">
        <f>L46*1000/E46</f>
        <v>7.0716405657728636</v>
      </c>
      <c r="X46">
        <f t="shared" si="9"/>
        <v>6.6450170027531298E-3</v>
      </c>
      <c r="Y46">
        <f t="shared" si="10"/>
        <v>7.2936175042968052E-2</v>
      </c>
      <c r="Z46" s="3">
        <f t="shared" si="11"/>
        <v>408.59999747621345</v>
      </c>
      <c r="AA46" s="3">
        <f t="shared" si="12"/>
        <v>423.9000122979088</v>
      </c>
      <c r="AB46" s="3">
        <f t="shared" si="13"/>
        <v>322.97306576006503</v>
      </c>
      <c r="AC46" s="3">
        <f>(P46+M46)*1000*22.4/R46</f>
        <v>887.81037851324322</v>
      </c>
      <c r="AD46" s="2">
        <f>(U46*I46+M46*J46)/(U46+M46)</f>
        <v>-21.413722336199879</v>
      </c>
      <c r="AE46" s="2">
        <f t="shared" si="14"/>
        <v>0.76190860200562049</v>
      </c>
      <c r="AF46" s="2">
        <f t="shared" si="15"/>
        <v>1.9137541283161283</v>
      </c>
      <c r="AG46" s="2">
        <f t="shared" si="16"/>
        <v>23.904860211343887</v>
      </c>
      <c r="AH46">
        <f>(AF46*(G46-AD46))/(1000+G46-AF46*(G46-AD46))</f>
        <v>1.8194380706141152E-2</v>
      </c>
      <c r="AI46">
        <f t="shared" si="17"/>
        <v>8.23821800575089E-2</v>
      </c>
    </row>
    <row r="47" spans="1:35" x14ac:dyDescent="0.25">
      <c r="A47" t="s">
        <v>14</v>
      </c>
      <c r="B47" t="s">
        <v>11</v>
      </c>
      <c r="C47" t="s">
        <v>9</v>
      </c>
      <c r="D47" s="1">
        <v>41720.447916666664</v>
      </c>
      <c r="E47" s="8">
        <v>18.870635385456499</v>
      </c>
      <c r="F47" s="5">
        <v>444.86704211294898</v>
      </c>
      <c r="G47" s="6">
        <v>-12.45513</v>
      </c>
      <c r="H47" s="5">
        <v>428.32704268231402</v>
      </c>
      <c r="I47" s="6">
        <v>-9.8202719999999992</v>
      </c>
      <c r="J47" s="11">
        <v>-31.9</v>
      </c>
      <c r="K47" s="7">
        <v>2.19353940337896E-2</v>
      </c>
      <c r="L47" s="7">
        <v>0.12170984596014001</v>
      </c>
      <c r="M47" s="7">
        <v>0.121266052126884</v>
      </c>
      <c r="N47" s="7">
        <v>5.9875268489122399E-3</v>
      </c>
      <c r="O47" s="7">
        <v>7.74042867124081E-3</v>
      </c>
      <c r="P47" s="7">
        <v>0.11078347265720399</v>
      </c>
      <c r="Q47" s="7">
        <v>0.116363532841206</v>
      </c>
      <c r="R47" s="7">
        <v>6.1439709663391104</v>
      </c>
      <c r="S47" s="7">
        <v>6.1832356452941903</v>
      </c>
      <c r="T47" s="7">
        <v>0.80371506926007696</v>
      </c>
      <c r="U47">
        <f>H47*R47/(1000*22.4)</f>
        <v>0.11748343367580492</v>
      </c>
      <c r="V47">
        <f>K47/E47</f>
        <v>1.1624088741969492E-3</v>
      </c>
      <c r="W47">
        <f>L47*1000/E47</f>
        <v>6.4496951731652423</v>
      </c>
      <c r="X47">
        <f t="shared" si="9"/>
        <v>7.9340085810471576E-3</v>
      </c>
      <c r="Y47">
        <f t="shared" si="10"/>
        <v>9.1568535495232153E-2</v>
      </c>
      <c r="Z47" s="3">
        <f t="shared" si="11"/>
        <v>403.89998603785762</v>
      </c>
      <c r="AA47" s="3">
        <f t="shared" si="12"/>
        <v>421.55002415713335</v>
      </c>
      <c r="AB47" s="3">
        <f t="shared" si="13"/>
        <v>346.24098186076287</v>
      </c>
      <c r="AC47" s="3">
        <f>(P47+M47)*1000*22.4/R47</f>
        <v>846.01789032553791</v>
      </c>
      <c r="AD47" s="2">
        <f>(U47*I47+M47*J47)/(U47+M47)</f>
        <v>-21.035045667861297</v>
      </c>
      <c r="AE47" s="2">
        <f t="shared" si="14"/>
        <v>0.82135206267169159</v>
      </c>
      <c r="AF47" s="2">
        <f t="shared" si="15"/>
        <v>1.993125882442857</v>
      </c>
      <c r="AG47" s="2">
        <f t="shared" si="16"/>
        <v>25.426612804395305</v>
      </c>
      <c r="AH47">
        <f>(AF47*(G47-AD47))/(1000+G47-AF47*(G47-AD47))</f>
        <v>1.7621677983859326E-2</v>
      </c>
      <c r="AI47">
        <f t="shared" si="17"/>
        <v>5.5280237293499061E-2</v>
      </c>
    </row>
    <row r="48" spans="1:35" x14ac:dyDescent="0.25">
      <c r="A48" t="s">
        <v>14</v>
      </c>
      <c r="B48" t="s">
        <v>11</v>
      </c>
      <c r="C48" t="s">
        <v>9</v>
      </c>
      <c r="D48" s="1">
        <v>41720.46875</v>
      </c>
      <c r="E48" s="8">
        <v>18.870635385456499</v>
      </c>
      <c r="F48" s="5">
        <v>426.61806496125001</v>
      </c>
      <c r="G48" s="6">
        <v>-12.00587</v>
      </c>
      <c r="H48" s="5">
        <v>414.054069958269</v>
      </c>
      <c r="I48" s="6">
        <v>-9.4688499999999998</v>
      </c>
      <c r="J48" s="11">
        <v>-31.9</v>
      </c>
      <c r="K48" s="7">
        <v>1.5154066495597401E-2</v>
      </c>
      <c r="L48" s="7">
        <v>0.11087091267108901</v>
      </c>
      <c r="M48" s="7">
        <v>9.6567139029502896E-2</v>
      </c>
      <c r="N48" s="7">
        <v>5.7565146125853096E-3</v>
      </c>
      <c r="O48" s="7">
        <v>6.8636336363851998E-3</v>
      </c>
      <c r="P48" s="7">
        <v>0.108667835593224</v>
      </c>
      <c r="Q48" s="7">
        <v>0.112959310412407</v>
      </c>
      <c r="R48" s="7">
        <v>6.1144423484802202</v>
      </c>
      <c r="S48" s="7">
        <v>6.1392416954040501</v>
      </c>
      <c r="T48" s="7">
        <v>1.24194009658869</v>
      </c>
      <c r="U48">
        <f>H48*R48/(1000*22.4)</f>
        <v>0.11302275624613535</v>
      </c>
      <c r="V48">
        <f>K48/E48</f>
        <v>8.0305014569231523E-4</v>
      </c>
      <c r="W48">
        <f>L48*1000/E48</f>
        <v>5.875314233273599</v>
      </c>
      <c r="X48">
        <f t="shared" si="9"/>
        <v>1.2260020696828135E-2</v>
      </c>
      <c r="Y48">
        <f t="shared" si="10"/>
        <v>4.0938457892452679E-2</v>
      </c>
      <c r="Z48" s="3">
        <f t="shared" si="11"/>
        <v>398.10000300243928</v>
      </c>
      <c r="AA48" s="3">
        <f t="shared" si="12"/>
        <v>412.15001441173717</v>
      </c>
      <c r="AB48" s="3">
        <f t="shared" si="13"/>
        <v>262.02195636189106</v>
      </c>
      <c r="AC48" s="3">
        <f>(P48+M48)*1000*22.4/R48</f>
        <v>751.86961778971693</v>
      </c>
      <c r="AD48" s="2">
        <f>(U48*I48+M48*J48)/(U48+M48)</f>
        <v>-19.803851970361745</v>
      </c>
      <c r="AE48" s="2">
        <f t="shared" si="14"/>
        <v>0.6357441397542487</v>
      </c>
      <c r="AF48" s="2">
        <f t="shared" si="15"/>
        <v>2.2132064511837126</v>
      </c>
      <c r="AG48" s="2">
        <f t="shared" si="16"/>
        <v>20.675049977708767</v>
      </c>
      <c r="AH48">
        <f>(AF48*(G48-AD48))/(1000+G48-AF48*(G48-AD48))</f>
        <v>1.7778831076120209E-2</v>
      </c>
      <c r="AI48">
        <f t="shared" si="17"/>
        <v>0.13880129070853262</v>
      </c>
    </row>
    <row r="49" spans="1:35" x14ac:dyDescent="0.25">
      <c r="A49" t="s">
        <v>14</v>
      </c>
      <c r="B49" t="s">
        <v>11</v>
      </c>
      <c r="C49" t="s">
        <v>9</v>
      </c>
      <c r="D49" s="1">
        <v>41720.5</v>
      </c>
      <c r="E49" s="8">
        <v>18.870635385456499</v>
      </c>
      <c r="F49" s="5">
        <v>416.44885457066499</v>
      </c>
      <c r="G49" s="6">
        <v>-12.020542499999999</v>
      </c>
      <c r="H49" s="5">
        <v>402.00690598436603</v>
      </c>
      <c r="I49" s="6">
        <v>-9.07038075</v>
      </c>
      <c r="J49" s="11">
        <v>-31.9</v>
      </c>
      <c r="K49" s="7">
        <v>2.0991519093513499E-2</v>
      </c>
      <c r="L49" s="7">
        <v>7.9206384718418094E-2</v>
      </c>
      <c r="M49" s="7">
        <v>8.3570659160614E-2</v>
      </c>
      <c r="N49" s="7">
        <v>6.0097090899944297E-3</v>
      </c>
      <c r="O49" s="7">
        <v>7.3231142014265104E-3</v>
      </c>
      <c r="P49" s="7">
        <v>0.107373617589474</v>
      </c>
      <c r="Q49" s="7">
        <v>0.11173789203167001</v>
      </c>
      <c r="R49" s="7">
        <v>6.0782637596130398</v>
      </c>
      <c r="S49" s="7">
        <v>6.1076841354370099</v>
      </c>
      <c r="T49" s="7">
        <v>1.54385519869883</v>
      </c>
      <c r="U49">
        <f>H49*R49/(1000*22.4)</f>
        <v>0.10908500034638118</v>
      </c>
      <c r="V49">
        <f>K49/E49</f>
        <v>1.112390688746578E-3</v>
      </c>
      <c r="W49">
        <f>L49*1000/E49</f>
        <v>4.1973353361202692</v>
      </c>
      <c r="X49">
        <f t="shared" si="9"/>
        <v>1.5240426443226358E-2</v>
      </c>
      <c r="Y49">
        <f t="shared" si="10"/>
        <v>4.5618420393716351E-2</v>
      </c>
      <c r="Z49" s="3">
        <f t="shared" si="11"/>
        <v>395.70001058284743</v>
      </c>
      <c r="AA49" s="3">
        <f t="shared" si="12"/>
        <v>409.79997098856546</v>
      </c>
      <c r="AB49" s="3">
        <f t="shared" si="13"/>
        <v>309.02613814304107</v>
      </c>
      <c r="AC49" s="3">
        <f>(P49+M49)*1000*22.4/R49</f>
        <v>703.67986128233895</v>
      </c>
      <c r="AD49" s="2">
        <f>(U49*I49+M49*J49)/(U49+M49)</f>
        <v>-18.973470718862647</v>
      </c>
      <c r="AE49" s="2">
        <f t="shared" si="14"/>
        <v>0.75409019038623537</v>
      </c>
      <c r="AF49" s="2">
        <f t="shared" si="15"/>
        <v>2.3944471347764349</v>
      </c>
      <c r="AG49" s="2">
        <f t="shared" si="16"/>
        <v>23.704708873887625</v>
      </c>
      <c r="AH49">
        <f>(AF49*(G49-AD49))/(1000+G49-AF49*(G49-AD49))</f>
        <v>1.7139799299075425E-2</v>
      </c>
      <c r="AI49">
        <f t="shared" si="17"/>
        <v>4.3996902699550706E-2</v>
      </c>
    </row>
    <row r="50" spans="1:35" x14ac:dyDescent="0.25">
      <c r="A50" t="s">
        <v>14</v>
      </c>
      <c r="B50" t="s">
        <v>11</v>
      </c>
      <c r="C50" t="s">
        <v>9</v>
      </c>
      <c r="D50" s="1">
        <v>41720.510416666664</v>
      </c>
      <c r="E50" s="8">
        <v>18.870635385456499</v>
      </c>
      <c r="F50" s="5">
        <v>410.64482748226601</v>
      </c>
      <c r="G50" s="6">
        <v>-11.7626633333333</v>
      </c>
      <c r="H50" s="5">
        <v>397.02186095425702</v>
      </c>
      <c r="I50" s="6">
        <v>-8.8382426666666696</v>
      </c>
      <c r="J50" s="11">
        <v>-31.9</v>
      </c>
      <c r="K50" s="7">
        <v>2.2020515054464299E-2</v>
      </c>
      <c r="L50" s="7">
        <v>7.9609692096710205E-2</v>
      </c>
      <c r="M50" s="7">
        <v>8.4258265793323503E-2</v>
      </c>
      <c r="N50" s="7">
        <v>6.3454625196754898E-3</v>
      </c>
      <c r="O50" s="7">
        <v>7.5698923319578197E-3</v>
      </c>
      <c r="P50" s="7">
        <v>0.106922589242458</v>
      </c>
      <c r="Q50" s="7">
        <v>0.111571170389652</v>
      </c>
      <c r="R50" s="7">
        <v>6.0711431503295898</v>
      </c>
      <c r="S50" s="7">
        <v>6.09857082366943</v>
      </c>
      <c r="T50" s="7">
        <v>1.5969088981166</v>
      </c>
      <c r="U50">
        <f>H50*R50/(1000*22.4)</f>
        <v>0.10760609605640824</v>
      </c>
      <c r="V50">
        <f>K50/E50</f>
        <v>1.1669196402064657E-3</v>
      </c>
      <c r="W50">
        <f>L50*1000/E50</f>
        <v>4.2187075565068142</v>
      </c>
      <c r="X50">
        <f t="shared" si="9"/>
        <v>1.5764154966600198E-2</v>
      </c>
      <c r="Y50">
        <f t="shared" si="10"/>
        <v>4.6264755495887648E-2</v>
      </c>
      <c r="Z50" s="3">
        <f t="shared" si="11"/>
        <v>394.50000431978549</v>
      </c>
      <c r="AA50" s="3">
        <f t="shared" si="12"/>
        <v>409.79998248581006</v>
      </c>
      <c r="AB50" s="3">
        <f t="shared" si="13"/>
        <v>309.5419220037802</v>
      </c>
      <c r="AC50" s="3">
        <f>(P50+M50)*1000*22.4/R50</f>
        <v>705.37805595458906</v>
      </c>
      <c r="AD50" s="2">
        <f>(U50*I50+M50*J50)/(U50+M50)</f>
        <v>-18.965937358477117</v>
      </c>
      <c r="AE50" s="2">
        <f t="shared" si="14"/>
        <v>0.75534879266252419</v>
      </c>
      <c r="AF50" s="2">
        <f t="shared" si="15"/>
        <v>2.3864356637708988</v>
      </c>
      <c r="AG50" s="2">
        <f t="shared" si="16"/>
        <v>23.736929092160622</v>
      </c>
      <c r="AH50">
        <f>(AF50*(G50-AD50))/(1000+G50-AF50*(G50-AD50))</f>
        <v>1.7702692789883134E-2</v>
      </c>
      <c r="AI50">
        <f t="shared" si="17"/>
        <v>4.8109880749434696E-2</v>
      </c>
    </row>
    <row r="51" spans="1:35" x14ac:dyDescent="0.25">
      <c r="A51" t="s">
        <v>14</v>
      </c>
      <c r="B51" t="s">
        <v>11</v>
      </c>
      <c r="C51" t="s">
        <v>9</v>
      </c>
      <c r="D51" s="1">
        <v>41720.520833333336</v>
      </c>
      <c r="E51" s="8">
        <v>18.870635385456499</v>
      </c>
      <c r="F51" s="5">
        <v>408.162413088037</v>
      </c>
      <c r="G51" s="6">
        <v>-11.772125000000001</v>
      </c>
      <c r="H51" s="5">
        <v>397.42290079979102</v>
      </c>
      <c r="I51" s="6">
        <v>-8.93627225</v>
      </c>
      <c r="J51" s="11">
        <v>-31.9</v>
      </c>
      <c r="K51" s="7">
        <v>2.38049011677504E-2</v>
      </c>
      <c r="L51" s="7">
        <v>7.3702968657016796E-2</v>
      </c>
      <c r="M51" s="7">
        <v>6.2225021421909298E-2</v>
      </c>
      <c r="N51" s="7">
        <v>6.3581555150449302E-3</v>
      </c>
      <c r="O51" s="7">
        <v>7.9167028889060003E-3</v>
      </c>
      <c r="P51" s="7">
        <v>0.1067009344697</v>
      </c>
      <c r="Q51" s="7">
        <v>0.110675349831581</v>
      </c>
      <c r="R51" s="7">
        <v>6.0585575103759801</v>
      </c>
      <c r="S51" s="7">
        <v>6.0934686660766602</v>
      </c>
      <c r="T51" s="7">
        <v>1.66775499725313</v>
      </c>
      <c r="U51">
        <f>H51*R51/(1000*22.4)</f>
        <v>0.10749149555517777</v>
      </c>
      <c r="V51">
        <f>K51/E51</f>
        <v>1.2614785184232172E-3</v>
      </c>
      <c r="W51">
        <f>L51*1000/E51</f>
        <v>3.9056961862460282</v>
      </c>
      <c r="X51">
        <f t="shared" si="9"/>
        <v>1.6463524158471174E-2</v>
      </c>
      <c r="Y51">
        <f t="shared" si="10"/>
        <v>4.7889143686701705E-2</v>
      </c>
      <c r="Z51" s="3">
        <f t="shared" si="11"/>
        <v>394.49999905554347</v>
      </c>
      <c r="AA51" s="3">
        <f t="shared" si="12"/>
        <v>406.85001795924967</v>
      </c>
      <c r="AB51" s="3">
        <f t="shared" si="13"/>
        <v>315.77542181795963</v>
      </c>
      <c r="AC51" s="3">
        <f>(P51+M51)*1000*22.4/R51</f>
        <v>624.56144148035423</v>
      </c>
      <c r="AD51" s="2">
        <f>(U51*I51+M51*J51)/(U51+M51)</f>
        <v>-17.355714721610216</v>
      </c>
      <c r="AE51" s="2">
        <f t="shared" si="14"/>
        <v>0.77614700228325384</v>
      </c>
      <c r="AF51" s="2">
        <f t="shared" si="15"/>
        <v>2.8687582460265819</v>
      </c>
      <c r="AG51" s="2">
        <f t="shared" si="16"/>
        <v>24.2693632584513</v>
      </c>
      <c r="AH51">
        <f>(AF51*(G51-AD51))/(1000+G51-AF51*(G51-AD51))</f>
        <v>1.647583403375252E-2</v>
      </c>
      <c r="AI51">
        <f t="shared" si="17"/>
        <v>3.4735940178221784E-2</v>
      </c>
    </row>
    <row r="52" spans="1:35" x14ac:dyDescent="0.25">
      <c r="A52" t="s">
        <v>14</v>
      </c>
      <c r="B52" t="s">
        <v>11</v>
      </c>
      <c r="C52" t="s">
        <v>9</v>
      </c>
      <c r="D52" s="1">
        <v>41720.541666666664</v>
      </c>
      <c r="E52" s="8">
        <v>18.870635385456499</v>
      </c>
      <c r="F52" s="5">
        <v>406.94127765608999</v>
      </c>
      <c r="G52" s="6">
        <v>-11.7475775</v>
      </c>
      <c r="H52" s="5">
        <v>397.96451253943701</v>
      </c>
      <c r="I52" s="6">
        <v>-8.9391392500000002</v>
      </c>
      <c r="J52" s="11">
        <v>-31.9</v>
      </c>
      <c r="K52" s="7">
        <v>1.8660094588995001E-2</v>
      </c>
      <c r="L52" s="7">
        <v>6.10167495906353E-2</v>
      </c>
      <c r="M52" s="7">
        <v>6.4041599631309495E-2</v>
      </c>
      <c r="N52" s="7">
        <v>6.04841858148575E-3</v>
      </c>
      <c r="O52" s="7">
        <v>7.2569851763546502E-3</v>
      </c>
      <c r="P52" s="7">
        <v>0.10621972382068599</v>
      </c>
      <c r="Q52" s="7">
        <v>0.109244577586651</v>
      </c>
      <c r="R52" s="7">
        <v>6.0480985641479501</v>
      </c>
      <c r="S52" s="7">
        <v>6.0751700401306197</v>
      </c>
      <c r="T52" s="7">
        <v>1.9489189382065999</v>
      </c>
      <c r="U52">
        <f>H52*R52/(1000*22.4)</f>
        <v>0.10745216950319679</v>
      </c>
      <c r="V52">
        <f>K52/E52</f>
        <v>9.8884294078281209E-4</v>
      </c>
      <c r="W52">
        <f>L52*1000/E52</f>
        <v>3.2334231648426948</v>
      </c>
      <c r="X52">
        <f t="shared" si="9"/>
        <v>1.923908132484304E-2</v>
      </c>
      <c r="Y52">
        <f t="shared" si="10"/>
        <v>3.2123510865937857E-2</v>
      </c>
      <c r="Z52" s="3">
        <f t="shared" si="11"/>
        <v>393.39997328872278</v>
      </c>
      <c r="AA52" s="3">
        <f t="shared" si="12"/>
        <v>402.80000753499382</v>
      </c>
      <c r="AB52" s="3">
        <f t="shared" si="13"/>
        <v>291.45851993260572</v>
      </c>
      <c r="AC52" s="3">
        <f>(P52+M52)*1000*22.4/R52</f>
        <v>630.58721759803041</v>
      </c>
      <c r="AD52" s="2">
        <f>(U52*I52+M52*J52)/(U52+M52)</f>
        <v>-17.513504713904652</v>
      </c>
      <c r="AE52" s="2">
        <f t="shared" si="14"/>
        <v>0.72358121767732309</v>
      </c>
      <c r="AF52" s="2">
        <f t="shared" si="15"/>
        <v>2.7683170509157433</v>
      </c>
      <c r="AG52" s="2">
        <f t="shared" si="16"/>
        <v>22.923679172539472</v>
      </c>
      <c r="AH52">
        <f>(AF52*(G52-AD52))/(1000+G52-AF52*(G52-AD52))</f>
        <v>1.641681626143272E-2</v>
      </c>
      <c r="AI52">
        <f t="shared" si="17"/>
        <v>3.4789687421160731E-2</v>
      </c>
    </row>
    <row r="53" spans="1:35" x14ac:dyDescent="0.25">
      <c r="A53" t="s">
        <v>14</v>
      </c>
      <c r="B53" t="s">
        <v>11</v>
      </c>
      <c r="C53" t="s">
        <v>9</v>
      </c>
      <c r="D53" s="1">
        <v>41720.5625</v>
      </c>
      <c r="E53" s="8">
        <v>18.870635385456499</v>
      </c>
      <c r="F53" s="5">
        <v>406.52884296565702</v>
      </c>
      <c r="G53" s="6">
        <v>-11.644422499999999</v>
      </c>
      <c r="H53" s="5">
        <v>396.88507701505102</v>
      </c>
      <c r="I53" s="6">
        <v>-8.8863777499999994</v>
      </c>
      <c r="J53" s="11">
        <v>-31.9</v>
      </c>
      <c r="K53" s="7">
        <v>2.00906861573458E-2</v>
      </c>
      <c r="L53" s="7">
        <v>4.4859711080789601E-2</v>
      </c>
      <c r="M53" s="7">
        <v>5.1456425338983501E-2</v>
      </c>
      <c r="N53" s="7">
        <v>5.87003771215677E-3</v>
      </c>
      <c r="O53" s="7">
        <v>7.6457350514829202E-3</v>
      </c>
      <c r="P53" s="7">
        <v>0.105507925152779</v>
      </c>
      <c r="Q53" s="7">
        <v>0.10922367125749601</v>
      </c>
      <c r="R53" s="7">
        <v>6.0259499549865696</v>
      </c>
      <c r="S53" s="7">
        <v>6.0657253265380904</v>
      </c>
      <c r="T53" s="7">
        <v>2.2262319534038899</v>
      </c>
      <c r="U53">
        <f>H53*R53/(1000*22.4)</f>
        <v>0.10676828624882535</v>
      </c>
      <c r="V53">
        <f>K53/E53</f>
        <v>1.0646534018048798E-3</v>
      </c>
      <c r="W53">
        <f>L53*1000/E53</f>
        <v>2.3772231387271012</v>
      </c>
      <c r="X53">
        <f t="shared" si="9"/>
        <v>2.1976623429455971E-2</v>
      </c>
      <c r="Y53">
        <f t="shared" si="10"/>
        <v>3.027800782335751E-2</v>
      </c>
      <c r="Z53" s="3">
        <f t="shared" si="11"/>
        <v>392.19999188119988</v>
      </c>
      <c r="AA53" s="3">
        <f t="shared" si="12"/>
        <v>403.34998775229269</v>
      </c>
      <c r="AB53" s="3">
        <f t="shared" si="13"/>
        <v>312.25551835938205</v>
      </c>
      <c r="AC53" s="3">
        <f>(P53+M53)*1000*22.4/R53</f>
        <v>583.4767094449453</v>
      </c>
      <c r="AD53" s="2">
        <f>(U53*I53+M53*J53)/(U53+M53)</f>
        <v>-16.370662114958428</v>
      </c>
      <c r="AE53" s="2">
        <f t="shared" si="14"/>
        <v>0.77415526922278222</v>
      </c>
      <c r="AF53" s="2">
        <f t="shared" si="15"/>
        <v>3.239256807440944</v>
      </c>
      <c r="AG53" s="2">
        <f t="shared" si="16"/>
        <v>24.218374892103228</v>
      </c>
      <c r="AH53">
        <f>(AF53*(G53-AD53))/(1000+G53-AF53*(G53-AD53))</f>
        <v>1.5733585758037294E-2</v>
      </c>
      <c r="AI53">
        <f t="shared" si="17"/>
        <v>1.9588264309954102E-2</v>
      </c>
    </row>
    <row r="54" spans="1:35" x14ac:dyDescent="0.25">
      <c r="A54" t="s">
        <v>14</v>
      </c>
      <c r="B54" t="s">
        <v>11</v>
      </c>
      <c r="C54" t="s">
        <v>9</v>
      </c>
      <c r="D54" s="1">
        <v>41720.572916666664</v>
      </c>
      <c r="E54" s="8">
        <v>18.870635385456499</v>
      </c>
      <c r="F54" s="5">
        <v>403.58852795584397</v>
      </c>
      <c r="G54" s="6">
        <v>-11.484349999999999</v>
      </c>
      <c r="H54" s="5">
        <v>396.80034262403802</v>
      </c>
      <c r="I54" s="6">
        <v>-8.8904060000000005</v>
      </c>
      <c r="J54" s="11">
        <v>-31.9</v>
      </c>
      <c r="K54" s="7">
        <v>1.5161538496613501E-2</v>
      </c>
      <c r="L54" s="7">
        <v>3.9752978831529603E-2</v>
      </c>
      <c r="M54" s="7">
        <v>4.03891876339912E-2</v>
      </c>
      <c r="N54" s="7">
        <v>6.0510141775011999E-3</v>
      </c>
      <c r="O54" s="7">
        <v>7.3418091051280499E-3</v>
      </c>
      <c r="P54" s="7">
        <v>0.105402909219265</v>
      </c>
      <c r="Q54" s="7">
        <v>0.108920082449913</v>
      </c>
      <c r="R54" s="7">
        <v>6.0199518203735396</v>
      </c>
      <c r="S54" s="7">
        <v>6.0488657951354998</v>
      </c>
      <c r="T54" s="7">
        <v>2.3898803854484698</v>
      </c>
      <c r="U54">
        <f>H54*R54/(1000*22.4)</f>
        <v>0.10663923861180453</v>
      </c>
      <c r="V54">
        <f>K54/E54</f>
        <v>8.0344610485656568E-4</v>
      </c>
      <c r="W54">
        <f>L54*1000/E54</f>
        <v>2.1066052106632838</v>
      </c>
      <c r="X54">
        <f t="shared" si="9"/>
        <v>2.359210647036989E-2</v>
      </c>
      <c r="Y54">
        <f t="shared" si="10"/>
        <v>2.1284823216868115E-2</v>
      </c>
      <c r="Z54" s="3">
        <f t="shared" si="11"/>
        <v>392.2000103922814</v>
      </c>
      <c r="AA54" s="3">
        <f t="shared" si="12"/>
        <v>403.34997163272277</v>
      </c>
      <c r="AB54" s="3">
        <f t="shared" si="13"/>
        <v>291.26780123628077</v>
      </c>
      <c r="AC54" s="3">
        <f>(P54+M54)*1000*22.4/R54</f>
        <v>542.4865625104452</v>
      </c>
      <c r="AD54" s="2">
        <f>(U54*I54+M54*J54)/(U54+M54)</f>
        <v>-15.211216425422974</v>
      </c>
      <c r="AE54" s="2">
        <f t="shared" si="14"/>
        <v>0.72212178435827357</v>
      </c>
      <c r="AF54" s="2">
        <f t="shared" si="15"/>
        <v>3.8989496514773694</v>
      </c>
      <c r="AG54" s="2">
        <f t="shared" si="16"/>
        <v>22.886317679571803</v>
      </c>
      <c r="AH54">
        <f>(AF54*(G54-AD54))/(1000+G54-AF54*(G54-AD54))</f>
        <v>1.4918985150060239E-2</v>
      </c>
      <c r="AI54">
        <f t="shared" si="17"/>
        <v>1.8485759056055075E-2</v>
      </c>
    </row>
  </sheetData>
  <sortState ref="A2:AI211">
    <sortCondition ref="A2:A211"/>
    <sortCondition ref="D2:D2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2018-09-12T13:22:57Z</dcterms:created>
  <dcterms:modified xsi:type="dcterms:W3CDTF">2019-02-25T16:22:19Z</dcterms:modified>
</cp:coreProperties>
</file>